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p3b1\Downloads\WORKING FROM HOME\1_Peraturan\2_Subbagian 3\2_RSEOJK Laporan Berkala Dana Pensiun\Permintaan Tanggapan Secara RMR\file tidak bisa dibuka\"/>
    </mc:Choice>
  </mc:AlternateContent>
  <bookViews>
    <workbookView xWindow="0" yWindow="0" windowWidth="20490" windowHeight="8210" tabRatio="876" firstSheet="5" activeTab="9"/>
  </bookViews>
  <sheets>
    <sheet name="Profil Dana Pensiun" sheetId="41" r:id="rId1"/>
    <sheet name="A Ringkasan Eksekutif" sheetId="1" r:id="rId2"/>
    <sheet name="B Evaluasi Renbis" sheetId="4" r:id="rId3"/>
    <sheet name="C. Rencana Komposisi Investasi" sheetId="11" r:id="rId4"/>
    <sheet name="D. Rencana Hasil Investasi" sheetId="40" r:id="rId5"/>
    <sheet name="E. Rencana Pendanaan" sheetId="18" r:id="rId6"/>
    <sheet name="F. Rencana Pengembangan SDM" sheetId="36" r:id="rId7"/>
    <sheet name="G. Proyeksi LAN" sheetId="38" r:id="rId8"/>
    <sheet name="H. Proyeksi LPAN " sheetId="39" r:id="rId9"/>
    <sheet name="I. Asumsi Yang Digunakan" sheetId="17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7" l="1"/>
  <c r="J5" i="17"/>
  <c r="I5" i="17"/>
  <c r="H5" i="17"/>
  <c r="K4" i="39"/>
  <c r="J4" i="39"/>
  <c r="I4" i="39"/>
  <c r="H4" i="39"/>
  <c r="K6" i="38"/>
  <c r="J6" i="38"/>
  <c r="I4" i="4"/>
  <c r="K9" i="4"/>
  <c r="K10" i="4"/>
  <c r="K11" i="4"/>
  <c r="K12" i="4"/>
  <c r="K14" i="4"/>
  <c r="K15" i="4"/>
  <c r="K16" i="4"/>
  <c r="K8" i="4"/>
  <c r="I4" i="1"/>
  <c r="I6" i="38"/>
  <c r="H6" i="38"/>
  <c r="K5" i="38"/>
  <c r="J5" i="38"/>
  <c r="I5" i="38"/>
  <c r="H5" i="38"/>
  <c r="K5" i="18"/>
  <c r="J5" i="18"/>
  <c r="I5" i="18"/>
  <c r="H5" i="18"/>
  <c r="U4" i="40"/>
  <c r="Q4" i="40"/>
  <c r="M4" i="40"/>
  <c r="I4" i="40"/>
  <c r="O5" i="11"/>
  <c r="M5" i="11"/>
  <c r="K5" i="11"/>
  <c r="I5" i="11"/>
  <c r="L5" i="1"/>
  <c r="K5" i="1"/>
  <c r="J5" i="1"/>
  <c r="O29" i="11" l="1"/>
  <c r="P8" i="11" s="1"/>
  <c r="M29" i="11"/>
  <c r="N8" i="11" s="1"/>
  <c r="K29" i="11"/>
  <c r="L25" i="11" s="1"/>
  <c r="I29" i="11"/>
  <c r="J9" i="11" s="1"/>
  <c r="O52" i="11"/>
  <c r="P44" i="11" s="1"/>
  <c r="M52" i="11"/>
  <c r="N31" i="11" s="1"/>
  <c r="K52" i="11"/>
  <c r="L42" i="11" s="1"/>
  <c r="I52" i="11"/>
  <c r="J31" i="11" s="1"/>
  <c r="P35" i="11" l="1"/>
  <c r="P46" i="11"/>
  <c r="P40" i="11"/>
  <c r="P51" i="11"/>
  <c r="P41" i="11"/>
  <c r="P47" i="11"/>
  <c r="P48" i="11"/>
  <c r="P42" i="11"/>
  <c r="P32" i="11"/>
  <c r="P37" i="11"/>
  <c r="P43" i="11"/>
  <c r="P36" i="11"/>
  <c r="P38" i="11"/>
  <c r="P49" i="11"/>
  <c r="P33" i="11"/>
  <c r="P31" i="11"/>
  <c r="P39" i="11"/>
  <c r="P50" i="11"/>
  <c r="P34" i="11"/>
  <c r="P45" i="11"/>
  <c r="N48" i="11"/>
  <c r="N32" i="11"/>
  <c r="N47" i="11"/>
  <c r="N45" i="11"/>
  <c r="N38" i="11"/>
  <c r="N44" i="11"/>
  <c r="N41" i="11"/>
  <c r="N43" i="11"/>
  <c r="N50" i="11"/>
  <c r="N34" i="11"/>
  <c r="N40" i="11"/>
  <c r="N33" i="11"/>
  <c r="N39" i="11"/>
  <c r="N46" i="11"/>
  <c r="N49" i="11"/>
  <c r="N36" i="11"/>
  <c r="N51" i="11"/>
  <c r="N35" i="11"/>
  <c r="N42" i="11"/>
  <c r="N37" i="11"/>
  <c r="L49" i="11"/>
  <c r="L33" i="11"/>
  <c r="L44" i="11"/>
  <c r="L50" i="11"/>
  <c r="L43" i="11"/>
  <c r="L45" i="11"/>
  <c r="L46" i="11"/>
  <c r="L40" i="11"/>
  <c r="L38" i="11"/>
  <c r="L39" i="11"/>
  <c r="L41" i="11"/>
  <c r="L34" i="11"/>
  <c r="L36" i="11"/>
  <c r="L51" i="11"/>
  <c r="L35" i="11"/>
  <c r="L31" i="11"/>
  <c r="L37" i="11"/>
  <c r="L48" i="11"/>
  <c r="L32" i="11"/>
  <c r="L47" i="11"/>
  <c r="J47" i="11"/>
  <c r="J41" i="11"/>
  <c r="J38" i="11"/>
  <c r="J36" i="11"/>
  <c r="J50" i="11"/>
  <c r="J34" i="11"/>
  <c r="J39" i="11"/>
  <c r="J48" i="11"/>
  <c r="J32" i="11"/>
  <c r="J46" i="11"/>
  <c r="J37" i="11"/>
  <c r="J49" i="11"/>
  <c r="J44" i="11"/>
  <c r="J51" i="11"/>
  <c r="J42" i="11"/>
  <c r="J33" i="11"/>
  <c r="J45" i="11"/>
  <c r="J40" i="11"/>
  <c r="J43" i="11"/>
  <c r="J35" i="11"/>
  <c r="P28" i="11"/>
  <c r="P12" i="11"/>
  <c r="P19" i="11"/>
  <c r="P13" i="11"/>
  <c r="P14" i="11"/>
  <c r="P24" i="11"/>
  <c r="P17" i="11"/>
  <c r="P15" i="11"/>
  <c r="P26" i="11"/>
  <c r="P10" i="11"/>
  <c r="P20" i="11"/>
  <c r="P27" i="11"/>
  <c r="P11" i="11"/>
  <c r="P22" i="11"/>
  <c r="P25" i="11"/>
  <c r="P16" i="11"/>
  <c r="P23" i="11"/>
  <c r="P21" i="11"/>
  <c r="P18" i="11"/>
  <c r="P9" i="11"/>
  <c r="J19" i="11"/>
  <c r="L10" i="11"/>
  <c r="N17" i="11"/>
  <c r="N24" i="11"/>
  <c r="N27" i="11"/>
  <c r="N13" i="11"/>
  <c r="N20" i="11"/>
  <c r="N19" i="11"/>
  <c r="N9" i="11"/>
  <c r="N12" i="11"/>
  <c r="N11" i="11"/>
  <c r="N25" i="11"/>
  <c r="N28" i="11"/>
  <c r="N10" i="11"/>
  <c r="N21" i="11"/>
  <c r="N18" i="11"/>
  <c r="N16" i="11"/>
  <c r="N23" i="11"/>
  <c r="N26" i="11"/>
  <c r="N22" i="11"/>
  <c r="N15" i="11"/>
  <c r="N14" i="11"/>
  <c r="L14" i="11"/>
  <c r="L9" i="11"/>
  <c r="L24" i="11"/>
  <c r="L26" i="11"/>
  <c r="L23" i="11"/>
  <c r="L27" i="11"/>
  <c r="L21" i="11"/>
  <c r="L19" i="11"/>
  <c r="L22" i="11"/>
  <c r="L20" i="11"/>
  <c r="L17" i="11"/>
  <c r="L16" i="11"/>
  <c r="L15" i="11"/>
  <c r="L18" i="11"/>
  <c r="L12" i="11"/>
  <c r="L13" i="11"/>
  <c r="L28" i="11"/>
  <c r="L11" i="11"/>
  <c r="L8" i="11"/>
  <c r="J28" i="11"/>
  <c r="J27" i="11"/>
  <c r="J25" i="11"/>
  <c r="J15" i="11"/>
  <c r="J22" i="11"/>
  <c r="J17" i="11"/>
  <c r="J14" i="11"/>
  <c r="J8" i="11"/>
  <c r="J11" i="11"/>
  <c r="J12" i="11"/>
  <c r="J24" i="11"/>
  <c r="J26" i="11"/>
  <c r="J10" i="11"/>
  <c r="J16" i="11"/>
  <c r="J23" i="11"/>
  <c r="J21" i="11"/>
  <c r="J20" i="11"/>
  <c r="J18" i="11"/>
  <c r="J13" i="11"/>
  <c r="P29" i="11" l="1"/>
  <c r="L52" i="11"/>
  <c r="N52" i="11"/>
  <c r="N29" i="11"/>
  <c r="J52" i="11"/>
  <c r="P52" i="11"/>
  <c r="J29" i="11"/>
  <c r="L29" i="11"/>
  <c r="H11" i="39" l="1"/>
  <c r="J25" i="39"/>
  <c r="I11" i="39"/>
  <c r="K25" i="39"/>
  <c r="I25" i="39"/>
  <c r="J11" i="39"/>
  <c r="K11" i="39"/>
  <c r="H25" i="39"/>
  <c r="I37" i="38"/>
  <c r="K37" i="38"/>
  <c r="J37" i="38"/>
  <c r="K47" i="38"/>
  <c r="K48" i="38" s="1"/>
  <c r="J47" i="38"/>
  <c r="J48" i="38" s="1"/>
  <c r="I47" i="38"/>
  <c r="I48" i="38" s="1"/>
  <c r="J13" i="18"/>
  <c r="K13" i="18"/>
  <c r="I13" i="18"/>
  <c r="H13" i="18"/>
  <c r="L12" i="40"/>
  <c r="K16" i="39" l="1"/>
  <c r="K26" i="39" s="1"/>
  <c r="K28" i="39" s="1"/>
  <c r="I16" i="39"/>
  <c r="I26" i="39" s="1"/>
  <c r="I28" i="39" s="1"/>
  <c r="J16" i="39"/>
  <c r="J26" i="39" s="1"/>
  <c r="J28" i="39" s="1"/>
  <c r="H16" i="39"/>
  <c r="H26" i="39" s="1"/>
  <c r="H28" i="39" s="1"/>
  <c r="H47" i="38" l="1"/>
  <c r="H48" i="38" s="1"/>
  <c r="H37" i="38"/>
  <c r="K30" i="38" l="1"/>
  <c r="I30" i="38"/>
  <c r="J30" i="38"/>
  <c r="H30" i="38"/>
  <c r="I9" i="18"/>
  <c r="J9" i="18"/>
  <c r="K9" i="18"/>
  <c r="H9" i="18"/>
  <c r="X28" i="40"/>
  <c r="X27" i="40"/>
  <c r="X26" i="40"/>
  <c r="X25" i="40"/>
  <c r="X24" i="40"/>
  <c r="X23" i="40"/>
  <c r="X22" i="40"/>
  <c r="X21" i="40"/>
  <c r="X20" i="40"/>
  <c r="X19" i="40"/>
  <c r="X18" i="40"/>
  <c r="X17" i="40"/>
  <c r="X16" i="40"/>
  <c r="X15" i="40"/>
  <c r="X14" i="40"/>
  <c r="X13" i="40"/>
  <c r="X12" i="40"/>
  <c r="X11" i="40"/>
  <c r="X10" i="40"/>
  <c r="X9" i="40"/>
  <c r="X8" i="40"/>
  <c r="T28" i="40"/>
  <c r="T27" i="40"/>
  <c r="T26" i="40"/>
  <c r="T25" i="40"/>
  <c r="T24" i="40"/>
  <c r="T23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T10" i="40"/>
  <c r="T9" i="40"/>
  <c r="T8" i="40"/>
  <c r="P28" i="40"/>
  <c r="P27" i="40"/>
  <c r="P26" i="40"/>
  <c r="P25" i="40"/>
  <c r="P24" i="40"/>
  <c r="P23" i="40"/>
  <c r="P22" i="40"/>
  <c r="P21" i="40"/>
  <c r="P20" i="40"/>
  <c r="P19" i="40"/>
  <c r="P18" i="40"/>
  <c r="P17" i="40"/>
  <c r="P16" i="40"/>
  <c r="P15" i="40"/>
  <c r="P14" i="40"/>
  <c r="P13" i="40"/>
  <c r="P12" i="40"/>
  <c r="P11" i="40"/>
  <c r="P10" i="40"/>
  <c r="P9" i="40"/>
  <c r="P8" i="40"/>
  <c r="L9" i="40"/>
  <c r="L10" i="40"/>
  <c r="L11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8" i="40"/>
  <c r="J38" i="38" l="1"/>
  <c r="J49" i="38" s="1"/>
  <c r="I38" i="38"/>
  <c r="I49" i="38" s="1"/>
  <c r="K38" i="38"/>
  <c r="K49" i="38" s="1"/>
  <c r="H38" i="38"/>
  <c r="H49" i="38" s="1"/>
  <c r="X4" i="40"/>
  <c r="W4" i="40"/>
  <c r="V4" i="40"/>
  <c r="T4" i="40"/>
  <c r="S4" i="40"/>
  <c r="R4" i="40"/>
  <c r="P4" i="40"/>
  <c r="O4" i="40"/>
  <c r="N4" i="40"/>
  <c r="L4" i="40"/>
  <c r="K4" i="40"/>
  <c r="J4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</calcChain>
</file>

<file path=xl/sharedStrings.xml><?xml version="1.0" encoding="utf-8"?>
<sst xmlns="http://schemas.openxmlformats.org/spreadsheetml/2006/main" count="1899" uniqueCount="280">
  <si>
    <t>No</t>
  </si>
  <si>
    <t>Uraian</t>
  </si>
  <si>
    <t>Pendapatan Investasi</t>
  </si>
  <si>
    <t>Beban Investasi</t>
  </si>
  <si>
    <t>Proyeksi</t>
  </si>
  <si>
    <t>Rasio Pendapatan Investasi (ROI)</t>
  </si>
  <si>
    <t>Rasio Pendapatan Investasi terhadap Aset (ROA)</t>
  </si>
  <si>
    <t>Rasio Beban Operasional (BOPO)</t>
  </si>
  <si>
    <t>Realisasi</t>
  </si>
  <si>
    <t>Dst</t>
  </si>
  <si>
    <t>MTN</t>
  </si>
  <si>
    <t>REPO</t>
  </si>
  <si>
    <t>Penyertaan langsung</t>
  </si>
  <si>
    <t>TOTAL INVESTASI</t>
  </si>
  <si>
    <t>ASET LANCAR DI LUAR INVESTASI</t>
  </si>
  <si>
    <t xml:space="preserve">LIABILITAS </t>
  </si>
  <si>
    <t>PENDAPATAN INVESTASI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</si>
  <si>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</si>
  <si>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</si>
  <si>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</si>
  <si>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</si>
  <si>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</si>
  <si>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</si>
  <si>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Tingkat Hasil Investasi</t>
  </si>
  <si>
    <t>per 31 Des</t>
  </si>
  <si>
    <t>Total Dana Iuran</t>
  </si>
  <si>
    <t>Materi/Topik</t>
  </si>
  <si>
    <t>1. Indikator Keuangan</t>
  </si>
  <si>
    <t>2. Rasio Keuangan</t>
  </si>
  <si>
    <t xml:space="preserve">per 30 Jun </t>
  </si>
  <si>
    <t xml:space="preserve">Aktual 
per 30 Sep </t>
  </si>
  <si>
    <t>Evaluasi atas Pelaksanaan Rencana Bisnis Periode Sebelumnya</t>
  </si>
  <si>
    <t>Aset Neto</t>
  </si>
  <si>
    <t>SK Pengesahan</t>
  </si>
  <si>
    <t>Program</t>
  </si>
  <si>
    <t>Pengurus</t>
  </si>
  <si>
    <t>Dewan Pengawas</t>
  </si>
  <si>
    <t>Alamat Kantor</t>
  </si>
  <si>
    <t xml:space="preserve"> Informasi Umum</t>
  </si>
  <si>
    <t>Informasi Umum Dana Pensiun</t>
  </si>
  <si>
    <t>Rasio Pendapatan investasi  (ROI)</t>
  </si>
  <si>
    <t>Rasio Pendapatan investasi terhadap Aset (ROA)</t>
  </si>
  <si>
    <t>Rasio beban operasional (BOPO)</t>
  </si>
  <si>
    <t>Rencana Bisnis</t>
  </si>
  <si>
    <t>(1)</t>
  </si>
  <si>
    <t>(2)</t>
  </si>
  <si>
    <t>Jenis investasi</t>
  </si>
  <si>
    <t>Aktual</t>
  </si>
  <si>
    <t>Hasil Investasi</t>
  </si>
  <si>
    <t>Komposisi Investasi</t>
  </si>
  <si>
    <t>Proyeksi Pendanaan</t>
  </si>
  <si>
    <t>Rencana Pengembangan Sumber Daya Manusia</t>
  </si>
  <si>
    <t>Waktu
Pelatihan</t>
  </si>
  <si>
    <t>dst (asumsi lain yang relevan)</t>
  </si>
  <si>
    <t>Iuran Peserta</t>
  </si>
  <si>
    <t>Iuran Pemberi Kerja</t>
  </si>
  <si>
    <t>Peserta PPIP</t>
  </si>
  <si>
    <t>Peserta Manfaat Lain</t>
  </si>
  <si>
    <t>Total Peserta</t>
  </si>
  <si>
    <t xml:space="preserve">Proyeksi Jumlah Peserta </t>
  </si>
  <si>
    <t>Nilai tukar rupiah</t>
  </si>
  <si>
    <t>Tingkat inflasi</t>
  </si>
  <si>
    <t>Tanggal Pelaporan</t>
  </si>
  <si>
    <t xml:space="preserve">Aktual 
</t>
  </si>
  <si>
    <t>Tahun Rencana Bisnis</t>
  </si>
  <si>
    <t>Piutang Investasi</t>
  </si>
  <si>
    <t>Piutang Hasil Investasi</t>
  </si>
  <si>
    <t>Piutang Lain-lain</t>
  </si>
  <si>
    <t>ASET NETO</t>
  </si>
  <si>
    <t>URAIAN</t>
  </si>
  <si>
    <t>Proyeksi LAN Untuk Dana Pensiun</t>
  </si>
  <si>
    <t>Aset Investasi</t>
  </si>
  <si>
    <t>Beban Operasional</t>
  </si>
  <si>
    <t>Peningkatan (Penurunan) Nilai Investasi</t>
  </si>
  <si>
    <t>Iuran</t>
  </si>
  <si>
    <t>Pendapatan di Luar Investasi</t>
  </si>
  <si>
    <t>Pengalihan Dana Dari Dana Pensiun Lain</t>
  </si>
  <si>
    <t>Jumlah Penambahan</t>
  </si>
  <si>
    <t>PENGURANGAN</t>
  </si>
  <si>
    <t>Beban di Luar Investasi dan OperasionalBeban di Luar Investasi dan Operasional</t>
  </si>
  <si>
    <t>Manfaat Pensiun dan Manfaat Lain</t>
  </si>
  <si>
    <t>Pajak Penghasilan</t>
  </si>
  <si>
    <t>Pengalihan Dana ke Dana Pensiun Lain</t>
  </si>
  <si>
    <t>Penarikan Iuran</t>
  </si>
  <si>
    <t>Jumlah Pengurangan</t>
  </si>
  <si>
    <t>KENAIKAN (PENURUNAN) ASET NETO</t>
  </si>
  <si>
    <t>ASET NETO AWAL PERIODE</t>
  </si>
  <si>
    <t>ASET NETO AKHIR PERIODE</t>
  </si>
  <si>
    <t>Kontrak opsi dan kontrak berjangka efek yang tercatat di Bursa Efek di Indonesia</t>
  </si>
  <si>
    <t xml:space="preserve">ASET </t>
  </si>
  <si>
    <t>INVESTASI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</si>
  <si>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</si>
  <si>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</si>
  <si>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</si>
  <si>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</si>
  <si>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</si>
  <si>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</si>
  <si>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</si>
  <si>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</si>
  <si>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</si>
  <si>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Obligasi/Sukuk Daerah</t>
  </si>
  <si>
    <t xml:space="preserve">Reksa Dana </t>
  </si>
  <si>
    <t>Efek Beragun Aset</t>
  </si>
  <si>
    <t>Dana investasi real estate berbentuk kontrak investasi kolektif</t>
  </si>
  <si>
    <t>Dana investasi infrastruktur berbentuk kontrak investasi kolektif</t>
  </si>
  <si>
    <t>Tanah di Indonesia</t>
  </si>
  <si>
    <t>Bangunan di Indonesia</t>
  </si>
  <si>
    <t>Tanah dan Bangunan di Indonesia</t>
  </si>
  <si>
    <t>Kas dan Bank</t>
  </si>
  <si>
    <t xml:space="preserve">Beban Dibayar di Muka </t>
  </si>
  <si>
    <t>TOTAL ASET LANCAR DI LUAR INVESTASI</t>
  </si>
  <si>
    <t>ASET TERSEDIA</t>
  </si>
  <si>
    <t>Liabilitas di luar Liabilitas Manfaat Pensiun</t>
  </si>
  <si>
    <t>Utang Manfaat Pensiun dan Manfaat Lain Jatuh Tempo</t>
  </si>
  <si>
    <t>Utang Manfaat Sukarela</t>
  </si>
  <si>
    <t>Utang Investasi</t>
  </si>
  <si>
    <t>Pendapatan Diterima di Muka</t>
  </si>
  <si>
    <t>Beban yang Masih Harus di Bayar</t>
  </si>
  <si>
    <t>Utang Lain</t>
  </si>
  <si>
    <t>Total Liabilitas di luar Liabilitas Manfaat Pensiun</t>
  </si>
  <si>
    <t>TOTAL LIABILITAS</t>
  </si>
  <si>
    <t>Berdasarkan Nilai Perolehan</t>
  </si>
  <si>
    <t>Berdasarkan Nilai Wajar</t>
  </si>
  <si>
    <t xml:space="preserve">a. </t>
  </si>
  <si>
    <t>b.</t>
  </si>
  <si>
    <t>Hasil Investasi Real</t>
  </si>
  <si>
    <t>Hasil Investasi Unreal</t>
  </si>
  <si>
    <t>Hasil Investasi Bersih</t>
  </si>
  <si>
    <t>a</t>
  </si>
  <si>
    <t>b</t>
  </si>
  <si>
    <t>c</t>
  </si>
  <si>
    <t>d=(a+b)-c</t>
  </si>
  <si>
    <t xml:space="preserve">Surat Berharga Negara </t>
  </si>
  <si>
    <t>Obligasi korporasi yang tercatat di bursa efek di indonesia</t>
  </si>
  <si>
    <t>Reksa Dana</t>
  </si>
  <si>
    <t>Dana investasi real estat berbentuk kontrak investasi kolektif</t>
  </si>
  <si>
    <t>TOTAL</t>
  </si>
  <si>
    <t>Total</t>
  </si>
  <si>
    <t>&lt;&lt; validasi Total masing-masing kolom harus = 100%</t>
  </si>
  <si>
    <t>(dalam satuan penuh rupiah)</t>
  </si>
  <si>
    <t>Validasi di ASET NETO sheet G = ASET NETO AKHIR PERIODE sheet H</t>
  </si>
  <si>
    <t>&lt;&lt; copy dari ASET NETO di sheet G</t>
  </si>
  <si>
    <t>&lt;&lt; copy dari TOTAL INVESTASI di sheet G</t>
  </si>
  <si>
    <t>&lt;&lt; copy dari PENDAPATAN INVESTASI di sheet H</t>
  </si>
  <si>
    <t>&lt;&lt; copy dari BEBAN INVESTASI di sheet H</t>
  </si>
  <si>
    <t>&lt;&lt; copy dari BEBAN OPERASIONAL di sheet H</t>
  </si>
  <si>
    <t>Profil Dana Pensiun</t>
  </si>
  <si>
    <t>Baris Include dalam File Teks?</t>
  </si>
  <si>
    <t>Nomor Baris yang masuk ke file teks</t>
  </si>
  <si>
    <t>Single atau Multi Rows</t>
  </si>
  <si>
    <t>Flag Detail</t>
  </si>
  <si>
    <t>Kode Komponen / Baris</t>
  </si>
  <si>
    <t>Ya</t>
  </si>
  <si>
    <t>Single</t>
  </si>
  <si>
    <t>D01</t>
  </si>
  <si>
    <t>Nama Perusahaan</t>
  </si>
  <si>
    <t>Kode Perusahaan</t>
  </si>
  <si>
    <t>DPLK</t>
  </si>
  <si>
    <t>Multi</t>
  </si>
  <si>
    <t>Index 0</t>
  </si>
  <si>
    <t>Index 1</t>
  </si>
  <si>
    <t>Index 2</t>
  </si>
  <si>
    <t>Kolom 1</t>
  </si>
  <si>
    <t>Kolom 2</t>
  </si>
  <si>
    <t>Kolom 3</t>
  </si>
  <si>
    <t>No Index</t>
  </si>
  <si>
    <t>No Kolom</t>
  </si>
  <si>
    <t>Nama Kolom</t>
  </si>
  <si>
    <t>Primary Key</t>
  </si>
  <si>
    <t>Panjang Data</t>
  </si>
  <si>
    <t>M/O/C</t>
  </si>
  <si>
    <t>Tipe Data</t>
  </si>
  <si>
    <t>Karakter</t>
  </si>
  <si>
    <t>Referensi</t>
  </si>
  <si>
    <t>Validasi Kolom</t>
  </si>
  <si>
    <t>3 digit</t>
  </si>
  <si>
    <t>M</t>
  </si>
  <si>
    <t>Char</t>
  </si>
  <si>
    <t>Huruf Angka</t>
  </si>
  <si>
    <t>Wajib diisi</t>
  </si>
  <si>
    <t>Kode Komponen/Baris</t>
  </si>
  <si>
    <t>10 digit</t>
  </si>
  <si>
    <t>Angka</t>
  </si>
  <si>
    <t>Ya, Referensi Kode Komponen/Baris</t>
  </si>
  <si>
    <t>500 digit</t>
  </si>
  <si>
    <t>Varchar</t>
  </si>
  <si>
    <t>Sesuai validasi struktur data per baris</t>
  </si>
  <si>
    <t>16 digit</t>
  </si>
  <si>
    <t>Number</t>
  </si>
  <si>
    <t>Angka dan Huruf</t>
  </si>
  <si>
    <t>Huruf</t>
  </si>
  <si>
    <t>tidak perlu diisi. Sudah tertulis "DPLK" dan tidak bisa dihapus</t>
  </si>
  <si>
    <t>20 digit</t>
  </si>
  <si>
    <t>8 digit</t>
  </si>
  <si>
    <t>Date</t>
  </si>
  <si>
    <t>Wajib diisi. Format yyyymmdd, cth : 20200131</t>
  </si>
  <si>
    <t>4 dgit</t>
  </si>
  <si>
    <t>Wajib diisi. Format yyyy, cth : 2020</t>
  </si>
  <si>
    <t>Pencapaian (%)</t>
  </si>
  <si>
    <t>(2)/(1)</t>
  </si>
  <si>
    <t>Nominal</t>
  </si>
  <si>
    <t>Persentase</t>
  </si>
  <si>
    <t>Nama Peserta</t>
  </si>
  <si>
    <t>Jabatan</t>
  </si>
  <si>
    <t>Sertifikasi</t>
  </si>
  <si>
    <t>Ringkasan Eksekutif</t>
  </si>
  <si>
    <t>+/-</t>
  </si>
  <si>
    <t>Index 3</t>
  </si>
  <si>
    <t>Index 4</t>
  </si>
  <si>
    <t>Index 5</t>
  </si>
  <si>
    <t>Kolom 4</t>
  </si>
  <si>
    <t>Kolom 5</t>
  </si>
  <si>
    <t>Kolom 6</t>
  </si>
  <si>
    <t>Index 6</t>
  </si>
  <si>
    <t>Kolom 7</t>
  </si>
  <si>
    <t>Wajib diisi, hanya boleh berupa angka, nilai nol dan negatif diperkenankan. Dua Angka di belakang koma.</t>
  </si>
  <si>
    <t xml:space="preserve"> </t>
  </si>
  <si>
    <t>Diisi otomatis oleh rumus. hanya boleh berupa angka, nilai nol dan negatif diperkenankan. Dua Angka di belakang koma.</t>
  </si>
  <si>
    <t>Wajib diisi, hanya boleh berupa angka, nilai nol dan negatif diperkenankan. Dua angka di belakang koma.</t>
  </si>
  <si>
    <t>Percentage</t>
  </si>
  <si>
    <t>Diisi otomatis oleh rumus. hanya boleh berupa angka, nilai nol dan negatif diperkenankan. Dua angka di belakang koma.</t>
  </si>
  <si>
    <t>Rencana Komposisi Investasi</t>
  </si>
  <si>
    <t>Proyeksi per 31 Desember XX-1</t>
  </si>
  <si>
    <t>Proyeksi per 30 Juni XX</t>
  </si>
  <si>
    <t>Proyeksi per 31 Desember XX</t>
  </si>
  <si>
    <t>Index 7</t>
  </si>
  <si>
    <t>Index 8</t>
  </si>
  <si>
    <t>Index 9</t>
  </si>
  <si>
    <t>Index 10</t>
  </si>
  <si>
    <t>Kolom 8</t>
  </si>
  <si>
    <t>Kolom 9</t>
  </si>
  <si>
    <t>Kolom 10</t>
  </si>
  <si>
    <t>Kolom 11</t>
  </si>
  <si>
    <t>Wajib diisi, hanya boleh berupa angka, nilai nol dan negatif diperkenankan. Dua angka di belakang koma</t>
  </si>
  <si>
    <t>Index 11</t>
  </si>
  <si>
    <t>Index 12</t>
  </si>
  <si>
    <t>Index 13</t>
  </si>
  <si>
    <t>Index 14</t>
  </si>
  <si>
    <t>Index 15</t>
  </si>
  <si>
    <t>Index 16</t>
  </si>
  <si>
    <t>Index 17</t>
  </si>
  <si>
    <t>Kolom 12</t>
  </si>
  <si>
    <t>Kolom 13</t>
  </si>
  <si>
    <t>Kolom 14</t>
  </si>
  <si>
    <t>Kolom 15</t>
  </si>
  <si>
    <t>Kolom 16</t>
  </si>
  <si>
    <t>Kolom 17</t>
  </si>
  <si>
    <t>Kolom 18</t>
  </si>
  <si>
    <t>Rencana Pendanaan</t>
  </si>
  <si>
    <t>Aktual per 30 Sept XX-1</t>
  </si>
  <si>
    <t>Wajib diisi, hanya boleh berupa angka, nilai nol diperkenankan. Dua angka di belakang koma</t>
  </si>
  <si>
    <t>Wajib diisi, hanya boleh berupa angka, nilai nol dan negatif diperkenankan. Dua angka di belakang koma.
Validasi nilai harus sama dengan ASET NETO AKHIR PERIODE di sheet H. Proyeksi LPAN</t>
  </si>
  <si>
    <t>Wajib diisi, hanya boleh berupa angka, nilai nol dan negatif diperkenankan. Dua angka di belakang koma.
Validasi nilai harus sama dengan ASET NETO di sheet G. Proyeksi LAN</t>
  </si>
  <si>
    <t>Asumsi Yang Digunakan</t>
  </si>
  <si>
    <t>Ya, kecuali multi</t>
  </si>
  <si>
    <t>Tidak wajib diisi</t>
  </si>
  <si>
    <t>Diisi otomatis oleh rumus. hanya boleh berupa angka, nilai nol dan negatif diperkenankan. Dua angka di belakang koma. Validasi apabila pada baris TOTAL, hasil akumulasi belum mencapai 100% maka akan error sehingga industri harus mengisi hinggahasil akumulasi sama dengan 100%.</t>
  </si>
  <si>
    <t xml:space="preserve">Nilai tukar rupiah </t>
  </si>
  <si>
    <t>Wajib diisi. Hanya boleh berupa angka. Nol dan negatif diperkenankan. Dua angka di belakang koma.</t>
  </si>
  <si>
    <t xml:space="preserve">Tingkat inflasi </t>
  </si>
  <si>
    <t xml:space="preserve">Tingkat hasil investasi </t>
  </si>
  <si>
    <t>Tidak</t>
  </si>
  <si>
    <t>Kinerja Sept 2019</t>
  </si>
  <si>
    <t>Angka (di baris nomor 6-11 : Percentage)</t>
  </si>
  <si>
    <t>Des 2019</t>
  </si>
  <si>
    <t>Juni 2020</t>
  </si>
  <si>
    <t>Des 2020</t>
  </si>
  <si>
    <t>Decimal</t>
  </si>
  <si>
    <t>Angka (di baris nomor 6-8 : Percentage)</t>
  </si>
  <si>
    <t>50 karakter</t>
  </si>
  <si>
    <t>Semua karakter</t>
  </si>
  <si>
    <t>Desimal</t>
  </si>
  <si>
    <t>Aktual 30 Sep YYYY-1</t>
  </si>
  <si>
    <t>Proyeksi 31 Des YYYY-1</t>
  </si>
  <si>
    <t>Proyeksi 30 Jun YYYY</t>
  </si>
  <si>
    <t>Proyeksi 31 Des YYYY</t>
  </si>
  <si>
    <t>Percentage (baris  1 angka, baris 4 dan setelah 4 : semua karakter)</t>
  </si>
  <si>
    <t>80 digit</t>
  </si>
  <si>
    <t>200 karakter</t>
  </si>
  <si>
    <t>9 digit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</si>
</sst>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b/>
      <sz val="9"/>
      <color theme="9" tint="-0.499984740745262"/>
      <name val="Arial"/>
      <family val="2"/>
    </font>
    <font>
      <sz val="9"/>
      <color theme="9" tint="-0.499984740745262"/>
      <name val="Arial"/>
      <family val="2"/>
    </font>
    <font>
      <sz val="8"/>
      <name val="Calibri"/>
      <family val="2"/>
      <charset val="1"/>
      <scheme val="minor"/>
    </font>
    <font>
      <sz val="9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164" fontId="0" fillId="0" borderId="0" xfId="1" applyFont="1" applyAlignment="1">
      <alignment vertical="center"/>
    </xf>
    <xf numFmtId="164" fontId="6" fillId="0" borderId="1" xfId="1" applyFont="1" applyBorder="1" applyAlignment="1">
      <alignment horizontal="center" vertical="center"/>
    </xf>
    <xf numFmtId="164" fontId="5" fillId="0" borderId="1" xfId="1" quotePrefix="1" applyFont="1" applyBorder="1" applyAlignment="1">
      <alignment horizontal="center" vertical="center"/>
    </xf>
    <xf numFmtId="10" fontId="0" fillId="5" borderId="1" xfId="2" applyNumberFormat="1" applyFont="1" applyFill="1" applyBorder="1" applyAlignment="1">
      <alignment vertical="center"/>
    </xf>
    <xf numFmtId="165" fontId="6" fillId="0" borderId="0" xfId="1" applyNumberFormat="1" applyFont="1" applyAlignment="1">
      <alignment vertical="center"/>
    </xf>
    <xf numFmtId="165" fontId="0" fillId="0" borderId="0" xfId="1" applyNumberFormat="1" applyFont="1"/>
    <xf numFmtId="165" fontId="6" fillId="6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0" fillId="5" borderId="1" xfId="1" applyNumberFormat="1" applyFont="1" applyFill="1" applyBorder="1" applyAlignment="1">
      <alignment vertical="top" wrapText="1"/>
    </xf>
    <xf numFmtId="165" fontId="0" fillId="5" borderId="1" xfId="1" applyNumberFormat="1" applyFont="1" applyFill="1" applyBorder="1"/>
    <xf numFmtId="165" fontId="0" fillId="0" borderId="1" xfId="1" applyNumberFormat="1" applyFont="1" applyFill="1" applyBorder="1" applyAlignment="1">
      <alignment vertical="top" wrapText="1" indent="1"/>
    </xf>
    <xf numFmtId="165" fontId="0" fillId="5" borderId="1" xfId="1" applyNumberFormat="1" applyFont="1" applyFill="1" applyBorder="1" applyAlignment="1">
      <alignment vertical="top" wrapText="1" indent="1"/>
    </xf>
    <xf numFmtId="164" fontId="4" fillId="5" borderId="1" xfId="1" applyFont="1" applyFill="1" applyBorder="1" applyAlignment="1">
      <alignment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165" fontId="0" fillId="5" borderId="1" xfId="1" applyNumberFormat="1" applyFont="1" applyFill="1" applyBorder="1" applyAlignment="1">
      <alignment vertical="top"/>
    </xf>
    <xf numFmtId="165" fontId="2" fillId="0" borderId="1" xfId="1" applyNumberFormat="1" applyFont="1" applyBorder="1" applyAlignment="1">
      <alignment horizontal="center" vertical="top"/>
    </xf>
    <xf numFmtId="165" fontId="2" fillId="0" borderId="1" xfId="1" applyNumberFormat="1" applyFont="1" applyBorder="1" applyAlignment="1">
      <alignment vertical="top"/>
    </xf>
    <xf numFmtId="165" fontId="3" fillId="0" borderId="0" xfId="1" applyNumberFormat="1" applyFont="1" applyAlignment="1">
      <alignment vertical="center"/>
    </xf>
    <xf numFmtId="165" fontId="3" fillId="3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/>
    </xf>
    <xf numFmtId="165" fontId="3" fillId="5" borderId="7" xfId="1" applyNumberFormat="1" applyFont="1" applyFill="1" applyBorder="1" applyAlignment="1">
      <alignment vertical="top"/>
    </xf>
    <xf numFmtId="165" fontId="0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3" fillId="5" borderId="1" xfId="1" applyNumberFormat="1" applyFont="1" applyFill="1" applyBorder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2" fillId="4" borderId="1" xfId="1" applyNumberFormat="1" applyFont="1" applyFill="1" applyBorder="1" applyAlignment="1">
      <alignment vertical="top" wrapText="1"/>
    </xf>
    <xf numFmtId="165" fontId="2" fillId="5" borderId="1" xfId="1" applyNumberFormat="1" applyFont="1" applyFill="1" applyBorder="1" applyAlignment="1">
      <alignment vertical="top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4" borderId="8" xfId="3" applyFont="1" applyFill="1" applyBorder="1" applyAlignment="1">
      <alignment vertical="center" wrapText="1"/>
    </xf>
    <xf numFmtId="0" fontId="11" fillId="4" borderId="9" xfId="3" applyFont="1" applyFill="1" applyBorder="1" applyAlignment="1">
      <alignment vertical="center" wrapText="1"/>
    </xf>
    <xf numFmtId="0" fontId="0" fillId="0" borderId="0" xfId="0" applyAlignment="1" applyProtection="1">
      <alignment vertical="top"/>
      <protection hidden="1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0" fillId="7" borderId="0" xfId="0" applyFont="1" applyFill="1"/>
    <xf numFmtId="0" fontId="10" fillId="8" borderId="0" xfId="0" applyFont="1" applyFill="1"/>
    <xf numFmtId="0" fontId="13" fillId="4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13" fillId="9" borderId="11" xfId="0" applyFont="1" applyFill="1" applyBorder="1" applyAlignment="1">
      <alignment horizontal="left"/>
    </xf>
    <xf numFmtId="0" fontId="13" fillId="9" borderId="8" xfId="0" applyFont="1" applyFill="1" applyBorder="1" applyAlignment="1">
      <alignment horizontal="left"/>
    </xf>
    <xf numFmtId="0" fontId="13" fillId="9" borderId="9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left"/>
    </xf>
    <xf numFmtId="0" fontId="13" fillId="9" borderId="9" xfId="0" applyFont="1" applyFill="1" applyBorder="1" applyAlignment="1">
      <alignment horizontal="left" wrapText="1"/>
    </xf>
    <xf numFmtId="10" fontId="0" fillId="0" borderId="1" xfId="2" applyNumberFormat="1" applyFont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5" fillId="5" borderId="1" xfId="1" applyNumberFormat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10" fontId="2" fillId="5" borderId="1" xfId="2" applyNumberFormat="1" applyFont="1" applyFill="1" applyBorder="1" applyAlignment="1">
      <alignment horizontal="right" vertical="center" wrapText="1"/>
    </xf>
    <xf numFmtId="164" fontId="6" fillId="0" borderId="0" xfId="1" applyFont="1" applyAlignment="1">
      <alignment vertical="center"/>
    </xf>
    <xf numFmtId="164" fontId="6" fillId="0" borderId="1" xfId="1" applyFont="1" applyFill="1" applyBorder="1" applyAlignment="1">
      <alignment horizontal="center" vertical="center" wrapText="1"/>
    </xf>
    <xf numFmtId="164" fontId="0" fillId="0" borderId="0" xfId="1" applyFont="1"/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2" fillId="4" borderId="9" xfId="0" quotePrefix="1" applyFont="1" applyFill="1" applyBorder="1" applyAlignment="1">
      <alignment horizontal="center"/>
    </xf>
    <xf numFmtId="0" fontId="13" fillId="4" borderId="9" xfId="0" applyFont="1" applyFill="1" applyBorder="1" applyAlignment="1">
      <alignment horizontal="left" wrapText="1"/>
    </xf>
    <xf numFmtId="165" fontId="0" fillId="5" borderId="1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4" borderId="10" xfId="0" quotePrefix="1" applyFont="1" applyFill="1" applyBorder="1" applyAlignment="1">
      <alignment horizontal="center"/>
    </xf>
    <xf numFmtId="0" fontId="11" fillId="4" borderId="12" xfId="3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 wrapText="1"/>
    </xf>
    <xf numFmtId="0" fontId="6" fillId="5" borderId="0" xfId="0" applyFont="1" applyFill="1"/>
    <xf numFmtId="0" fontId="0" fillId="5" borderId="0" xfId="0" applyFill="1"/>
    <xf numFmtId="0" fontId="6" fillId="5" borderId="1" xfId="0" applyFont="1" applyFill="1" applyBorder="1"/>
    <xf numFmtId="164" fontId="0" fillId="5" borderId="1" xfId="1" applyFont="1" applyFill="1" applyBorder="1"/>
    <xf numFmtId="0" fontId="0" fillId="5" borderId="1" xfId="0" applyFill="1" applyBorder="1"/>
    <xf numFmtId="164" fontId="6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vertical="center" wrapText="1"/>
    </xf>
    <xf numFmtId="0" fontId="11" fillId="4" borderId="14" xfId="3" applyFont="1" applyFill="1" applyBorder="1" applyAlignment="1">
      <alignment vertical="center" wrapText="1"/>
    </xf>
    <xf numFmtId="0" fontId="11" fillId="4" borderId="13" xfId="3" applyFont="1" applyFill="1" applyBorder="1" applyAlignment="1">
      <alignment vertical="center" wrapText="1"/>
    </xf>
    <xf numFmtId="0" fontId="11" fillId="4" borderId="15" xfId="3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left" wrapText="1"/>
    </xf>
    <xf numFmtId="0" fontId="15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11" fillId="4" borderId="8" xfId="3" applyFont="1" applyFill="1" applyBorder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0" fontId="1" fillId="5" borderId="1" xfId="2" applyNumberFormat="1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center" vertical="top"/>
    </xf>
    <xf numFmtId="10" fontId="0" fillId="0" borderId="1" xfId="2" applyNumberFormat="1" applyFont="1" applyBorder="1" applyAlignment="1">
      <alignment horizontal="right" vertical="center" wrapText="1"/>
    </xf>
    <xf numFmtId="0" fontId="12" fillId="4" borderId="9" xfId="0" applyFont="1" applyFill="1" applyBorder="1" applyAlignment="1">
      <alignment horizontal="left" vertical="top" wrapText="1"/>
    </xf>
    <xf numFmtId="0" fontId="11" fillId="4" borderId="12" xfId="3" applyFont="1" applyFill="1" applyBorder="1" applyAlignment="1">
      <alignment horizontal="center" vertical="center" wrapText="1"/>
    </xf>
    <xf numFmtId="0" fontId="11" fillId="4" borderId="14" xfId="3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center" vertical="center" wrapText="1"/>
    </xf>
    <xf numFmtId="0" fontId="11" fillId="4" borderId="15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4" borderId="9" xfId="3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4" borderId="8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165" fontId="6" fillId="4" borderId="5" xfId="1" applyNumberFormat="1" applyFont="1" applyFill="1" applyBorder="1" applyAlignment="1">
      <alignment horizontal="center" vertical="center" wrapText="1"/>
    </xf>
    <xf numFmtId="165" fontId="6" fillId="4" borderId="6" xfId="1" applyNumberFormat="1" applyFont="1" applyFill="1" applyBorder="1" applyAlignment="1">
      <alignment horizontal="center" vertical="center" wrapText="1"/>
    </xf>
    <xf numFmtId="165" fontId="6" fillId="4" borderId="7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17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EB14E876-3FB8-4443-A258-C07E7D7CBD6D}"/>
            </a:ext>
          </a:extLst>
        </xdr:cNvPr>
        <xdr:cNvSpPr txBox="1"/>
      </xdr:nvSpPr>
      <xdr:spPr>
        <a:xfrm>
          <a:off x="4158796" y="36243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13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EEBD04F-D6B6-B04F-85A9-D506C9F26776}"/>
            </a:ext>
          </a:extLst>
        </xdr:cNvPr>
        <xdr:cNvSpPr txBox="1"/>
      </xdr:nvSpPr>
      <xdr:spPr>
        <a:xfrm>
          <a:off x="4869996" y="272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  <xdr:oneCellAnchor>
    <xdr:from>
      <xdr:col>3</xdr:col>
      <xdr:colOff>551996</xdr:colOff>
      <xdr:row>13</xdr:row>
      <xdr:rowOff>4876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78DFA754-2DF6-3B4A-8089-87DAB69C09FA}"/>
            </a:ext>
          </a:extLst>
        </xdr:cNvPr>
        <xdr:cNvSpPr txBox="1"/>
      </xdr:nvSpPr>
      <xdr:spPr>
        <a:xfrm>
          <a:off x="4882696" y="3141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19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B5E09EB6-3D2A-1C42-9E5C-0150882D3F65}"/>
            </a:ext>
          </a:extLst>
        </xdr:cNvPr>
        <xdr:cNvSpPr txBox="1"/>
      </xdr:nvSpPr>
      <xdr:spPr>
        <a:xfrm>
          <a:off x="4844596" y="4373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20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3EDFD74F-9FE4-F845-9E51-D4704FB73529}"/>
            </a:ext>
          </a:extLst>
        </xdr:cNvPr>
        <xdr:cNvSpPr txBox="1"/>
      </xdr:nvSpPr>
      <xdr:spPr>
        <a:xfrm>
          <a:off x="4590596" y="41958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56</xdr:row>
      <xdr:rowOff>4876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2496CD46-8310-874B-93C2-88653D5E7F9B}"/>
            </a:ext>
          </a:extLst>
        </xdr:cNvPr>
        <xdr:cNvSpPr txBox="1"/>
      </xdr:nvSpPr>
      <xdr:spPr>
        <a:xfrm>
          <a:off x="4717596" y="23162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33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780E2646-E957-FB45-9C75-81B3CAA2DEB2}"/>
            </a:ext>
          </a:extLst>
        </xdr:cNvPr>
        <xdr:cNvSpPr txBox="1"/>
      </xdr:nvSpPr>
      <xdr:spPr>
        <a:xfrm>
          <a:off x="4717596" y="23162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17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A7EDC285-4A56-6447-8028-EA4001430CA7}"/>
            </a:ext>
          </a:extLst>
        </xdr:cNvPr>
        <xdr:cNvSpPr txBox="1"/>
      </xdr:nvSpPr>
      <xdr:spPr>
        <a:xfrm>
          <a:off x="4844596" y="34211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11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E96DF10-985D-9644-A4BB-89813EBDDF6C}"/>
            </a:ext>
          </a:extLst>
        </xdr:cNvPr>
        <xdr:cNvSpPr txBox="1"/>
      </xdr:nvSpPr>
      <xdr:spPr>
        <a:xfrm>
          <a:off x="4527096" y="22400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53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737F976A-C31F-7742-B4A9-4330D4C20062}"/>
            </a:ext>
          </a:extLst>
        </xdr:cNvPr>
        <xdr:cNvSpPr txBox="1"/>
      </xdr:nvSpPr>
      <xdr:spPr>
        <a:xfrm>
          <a:off x="4831896" y="1161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32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3578349-C059-5749-8B4D-3AD474B13A3A}"/>
            </a:ext>
          </a:extLst>
        </xdr:cNvPr>
        <xdr:cNvSpPr txBox="1"/>
      </xdr:nvSpPr>
      <xdr:spPr>
        <a:xfrm>
          <a:off x="4895396" y="63294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topLeftCell="F1" zoomScale="60" zoomScaleNormal="60" workbookViewId="0">
      <selection activeCell="F14" sqref="A14:XFD30"/>
    </sheetView>
  </sheetViews>
  <sheetFormatPr defaultColWidth="8.81640625" defaultRowHeight="14.5" x14ac:dyDescent="0.35"/>
  <cols>
    <col min="1" max="1" width="17.1796875" hidden="1" customWidth="1"/>
    <col min="2" max="2" width="12.81640625" hidden="1" customWidth="1"/>
    <col min="3" max="3" width="17.453125" hidden="1" customWidth="1"/>
    <col min="4" max="4" width="10.54296875" hidden="1" customWidth="1"/>
    <col min="5" max="5" width="22" hidden="1" customWidth="1"/>
    <col min="6" max="6" width="5.453125" customWidth="1"/>
    <col min="7" max="7" width="20.1796875" bestFit="1" customWidth="1"/>
    <col min="8" max="8" width="30.54296875" style="4" customWidth="1"/>
    <col min="9" max="9" width="28.54296875" bestFit="1" customWidth="1"/>
    <col min="10" max="10" width="27.81640625" bestFit="1" customWidth="1"/>
    <col min="11" max="11" width="3.1796875" bestFit="1" customWidth="1"/>
    <col min="12" max="12" width="9.453125" bestFit="1" customWidth="1"/>
  </cols>
  <sheetData>
    <row r="1" spans="1:12" x14ac:dyDescent="0.35">
      <c r="A1" s="75" t="s">
        <v>146</v>
      </c>
      <c r="C1" s="76"/>
      <c r="D1" s="76"/>
      <c r="E1" s="76"/>
    </row>
    <row r="2" spans="1:12" x14ac:dyDescent="0.35">
      <c r="B2" s="76"/>
      <c r="C2" s="76"/>
      <c r="D2" s="76"/>
      <c r="E2" s="76"/>
      <c r="F2" s="3" t="s">
        <v>39</v>
      </c>
      <c r="G2" s="3"/>
      <c r="H2" s="28"/>
    </row>
    <row r="3" spans="1:12" ht="6.75" customHeight="1" x14ac:dyDescent="0.35">
      <c r="B3" s="76"/>
      <c r="C3" s="76"/>
      <c r="D3" s="76"/>
      <c r="E3" s="76"/>
      <c r="F3" s="1"/>
      <c r="G3" s="1"/>
    </row>
    <row r="4" spans="1:12" ht="34.5" x14ac:dyDescent="0.35">
      <c r="A4" s="77" t="s">
        <v>147</v>
      </c>
      <c r="B4" s="78" t="s">
        <v>148</v>
      </c>
      <c r="C4" s="78" t="s">
        <v>149</v>
      </c>
      <c r="D4" s="78" t="s">
        <v>150</v>
      </c>
      <c r="E4" s="78" t="s">
        <v>151</v>
      </c>
      <c r="F4" s="71" t="s">
        <v>0</v>
      </c>
      <c r="G4" s="71" t="s">
        <v>38</v>
      </c>
      <c r="H4" s="72" t="s">
        <v>1</v>
      </c>
      <c r="J4" s="79"/>
      <c r="K4" s="79"/>
      <c r="L4" s="79"/>
    </row>
    <row r="5" spans="1:12" x14ac:dyDescent="0.35">
      <c r="A5" s="80" t="s">
        <v>152</v>
      </c>
      <c r="B5" s="81">
        <v>1</v>
      </c>
      <c r="C5" s="81" t="s">
        <v>153</v>
      </c>
      <c r="D5" s="81" t="s">
        <v>154</v>
      </c>
      <c r="E5" s="82"/>
      <c r="F5" s="5">
        <v>1</v>
      </c>
      <c r="G5" s="15" t="s">
        <v>155</v>
      </c>
      <c r="H5" s="5"/>
      <c r="J5" s="79"/>
      <c r="K5" s="79"/>
      <c r="L5" s="79"/>
    </row>
    <row r="6" spans="1:12" x14ac:dyDescent="0.35">
      <c r="A6" s="80" t="s">
        <v>152</v>
      </c>
      <c r="B6" s="81">
        <v>2</v>
      </c>
      <c r="C6" s="81" t="s">
        <v>153</v>
      </c>
      <c r="D6" s="81" t="s">
        <v>154</v>
      </c>
      <c r="E6" s="82"/>
      <c r="F6" s="5">
        <v>2</v>
      </c>
      <c r="G6" s="15" t="s">
        <v>156</v>
      </c>
      <c r="H6" s="5"/>
      <c r="J6" s="79"/>
      <c r="K6" s="79"/>
      <c r="L6" s="79"/>
    </row>
    <row r="7" spans="1:12" x14ac:dyDescent="0.35">
      <c r="A7" s="80" t="s">
        <v>152</v>
      </c>
      <c r="B7" s="81">
        <v>3</v>
      </c>
      <c r="C7" s="81" t="s">
        <v>153</v>
      </c>
      <c r="D7" s="81" t="s">
        <v>154</v>
      </c>
      <c r="E7" s="82"/>
      <c r="F7" s="5">
        <v>3</v>
      </c>
      <c r="G7" s="15" t="s">
        <v>33</v>
      </c>
      <c r="H7" s="5"/>
      <c r="J7" s="21"/>
      <c r="K7" s="79"/>
      <c r="L7" s="79"/>
    </row>
    <row r="8" spans="1:12" x14ac:dyDescent="0.35">
      <c r="A8" s="80" t="s">
        <v>152</v>
      </c>
      <c r="B8" s="81">
        <v>4</v>
      </c>
      <c r="C8" s="81" t="s">
        <v>153</v>
      </c>
      <c r="D8" s="81" t="s">
        <v>154</v>
      </c>
      <c r="E8" s="82"/>
      <c r="F8" s="5">
        <v>4</v>
      </c>
      <c r="G8" s="15" t="s">
        <v>34</v>
      </c>
      <c r="H8" s="36" t="s">
        <v>157</v>
      </c>
      <c r="J8" s="21"/>
      <c r="K8" s="79"/>
      <c r="L8" s="79"/>
    </row>
    <row r="9" spans="1:12" x14ac:dyDescent="0.35">
      <c r="A9" s="80" t="s">
        <v>152</v>
      </c>
      <c r="B9" s="81">
        <v>5</v>
      </c>
      <c r="C9" s="81" t="s">
        <v>158</v>
      </c>
      <c r="D9" s="81" t="s">
        <v>154</v>
      </c>
      <c r="E9" s="82"/>
      <c r="F9" s="5">
        <v>5</v>
      </c>
      <c r="G9" s="15" t="s">
        <v>35</v>
      </c>
      <c r="H9" s="5"/>
      <c r="J9" s="21"/>
      <c r="K9" s="79"/>
      <c r="L9" s="79"/>
    </row>
    <row r="10" spans="1:12" x14ac:dyDescent="0.35">
      <c r="A10" s="80" t="s">
        <v>152</v>
      </c>
      <c r="B10" s="81">
        <v>6</v>
      </c>
      <c r="C10" s="81" t="s">
        <v>158</v>
      </c>
      <c r="D10" s="81" t="s">
        <v>154</v>
      </c>
      <c r="E10" s="82"/>
      <c r="F10" s="5">
        <v>6</v>
      </c>
      <c r="G10" s="15" t="s">
        <v>36</v>
      </c>
      <c r="H10" s="5"/>
      <c r="J10" s="21"/>
      <c r="K10" s="79"/>
      <c r="L10" s="79"/>
    </row>
    <row r="11" spans="1:12" x14ac:dyDescent="0.35">
      <c r="A11" s="80" t="s">
        <v>152</v>
      </c>
      <c r="B11" s="81">
        <v>7</v>
      </c>
      <c r="C11" s="81" t="s">
        <v>153</v>
      </c>
      <c r="D11" s="81" t="s">
        <v>154</v>
      </c>
      <c r="E11" s="82"/>
      <c r="F11" s="5">
        <v>7</v>
      </c>
      <c r="G11" s="15" t="s">
        <v>37</v>
      </c>
      <c r="H11" s="5"/>
      <c r="J11" s="21"/>
      <c r="K11" s="79"/>
      <c r="L11" s="79"/>
    </row>
    <row r="12" spans="1:12" x14ac:dyDescent="0.35">
      <c r="A12" s="80" t="s">
        <v>152</v>
      </c>
      <c r="B12" s="81">
        <v>8</v>
      </c>
      <c r="C12" s="81" t="s">
        <v>153</v>
      </c>
      <c r="D12" s="81" t="s">
        <v>154</v>
      </c>
      <c r="E12" s="82"/>
      <c r="F12" s="5">
        <v>8</v>
      </c>
      <c r="G12" s="15" t="s">
        <v>62</v>
      </c>
      <c r="H12" s="5"/>
      <c r="J12" s="21"/>
      <c r="K12" s="79"/>
      <c r="L12" s="79"/>
    </row>
    <row r="13" spans="1:12" x14ac:dyDescent="0.35">
      <c r="A13" s="80" t="s">
        <v>152</v>
      </c>
      <c r="B13" s="81">
        <v>9</v>
      </c>
      <c r="C13" s="81" t="s">
        <v>153</v>
      </c>
      <c r="D13" s="81" t="s">
        <v>154</v>
      </c>
      <c r="E13" s="82"/>
      <c r="F13" s="5">
        <v>9</v>
      </c>
      <c r="G13" s="15" t="s">
        <v>64</v>
      </c>
      <c r="H13" s="5">
        <v>2020</v>
      </c>
      <c r="J13" s="21"/>
      <c r="K13" s="79"/>
      <c r="L13" s="79"/>
    </row>
    <row r="14" spans="1:12" hidden="1" x14ac:dyDescent="0.35">
      <c r="B14" s="76"/>
      <c r="C14" s="76"/>
      <c r="D14" s="83" t="s">
        <v>159</v>
      </c>
      <c r="E14" s="83" t="s">
        <v>160</v>
      </c>
      <c r="G14" s="83" t="s">
        <v>161</v>
      </c>
      <c r="J14" s="21"/>
      <c r="K14" s="79"/>
      <c r="L14" s="79"/>
    </row>
    <row r="15" spans="1:12" hidden="1" x14ac:dyDescent="0.35">
      <c r="B15" s="76"/>
      <c r="C15" s="76"/>
      <c r="D15" s="84" t="s">
        <v>162</v>
      </c>
      <c r="E15" s="84" t="s">
        <v>163</v>
      </c>
      <c r="G15" s="84" t="s">
        <v>164</v>
      </c>
      <c r="J15" s="21"/>
      <c r="K15" s="79"/>
      <c r="L15" s="79"/>
    </row>
    <row r="16" spans="1:12" hidden="1" x14ac:dyDescent="0.35"/>
    <row r="17" spans="1:10" hidden="1" x14ac:dyDescent="0.35">
      <c r="A17" s="81" t="s">
        <v>165</v>
      </c>
      <c r="B17" s="81" t="s">
        <v>166</v>
      </c>
      <c r="C17" s="81" t="s">
        <v>167</v>
      </c>
      <c r="D17" s="81" t="s">
        <v>168</v>
      </c>
      <c r="E17" s="81" t="s">
        <v>169</v>
      </c>
      <c r="F17" s="81" t="s">
        <v>170</v>
      </c>
      <c r="G17" s="81" t="s">
        <v>171</v>
      </c>
      <c r="H17" s="81" t="s">
        <v>172</v>
      </c>
      <c r="I17" s="81" t="s">
        <v>173</v>
      </c>
      <c r="J17" s="81" t="s">
        <v>174</v>
      </c>
    </row>
    <row r="18" spans="1:10" hidden="1" x14ac:dyDescent="0.35">
      <c r="A18" s="85">
        <v>0</v>
      </c>
      <c r="B18" s="85">
        <v>1</v>
      </c>
      <c r="C18" s="86" t="s">
        <v>150</v>
      </c>
      <c r="D18" s="86"/>
      <c r="E18" s="85" t="s">
        <v>175</v>
      </c>
      <c r="F18" s="85" t="s">
        <v>176</v>
      </c>
      <c r="G18" s="86" t="s">
        <v>177</v>
      </c>
      <c r="H18" s="86" t="s">
        <v>178</v>
      </c>
      <c r="I18" s="86"/>
      <c r="J18" s="86" t="s">
        <v>179</v>
      </c>
    </row>
    <row r="19" spans="1:10" hidden="1" x14ac:dyDescent="0.35">
      <c r="A19" s="85">
        <v>1</v>
      </c>
      <c r="B19" s="85">
        <v>2</v>
      </c>
      <c r="C19" s="86" t="s">
        <v>180</v>
      </c>
      <c r="D19" s="85" t="s">
        <v>152</v>
      </c>
      <c r="E19" s="85" t="s">
        <v>181</v>
      </c>
      <c r="F19" s="85" t="s">
        <v>176</v>
      </c>
      <c r="G19" s="86" t="s">
        <v>177</v>
      </c>
      <c r="H19" s="86" t="s">
        <v>182</v>
      </c>
      <c r="I19" s="87" t="s">
        <v>183</v>
      </c>
      <c r="J19" s="86" t="s">
        <v>179</v>
      </c>
    </row>
    <row r="20" spans="1:10" hidden="1" x14ac:dyDescent="0.35">
      <c r="A20" s="85">
        <v>2</v>
      </c>
      <c r="B20" s="85">
        <v>3</v>
      </c>
      <c r="C20" s="86" t="s">
        <v>1</v>
      </c>
      <c r="D20" s="86"/>
      <c r="E20" s="85" t="s">
        <v>184</v>
      </c>
      <c r="F20" s="85" t="s">
        <v>176</v>
      </c>
      <c r="G20" s="86" t="s">
        <v>185</v>
      </c>
      <c r="H20" s="86" t="s">
        <v>182</v>
      </c>
      <c r="I20" s="85"/>
      <c r="J20" s="86" t="s">
        <v>186</v>
      </c>
    </row>
    <row r="21" spans="1:10" hidden="1" x14ac:dyDescent="0.35">
      <c r="F21" s="88"/>
      <c r="G21" s="88"/>
      <c r="H21" s="88"/>
      <c r="I21" s="88"/>
      <c r="J21" s="89"/>
    </row>
    <row r="22" spans="1:10" hidden="1" x14ac:dyDescent="0.35">
      <c r="A22" s="90">
        <v>2</v>
      </c>
      <c r="B22" s="90">
        <v>3</v>
      </c>
      <c r="C22" s="91" t="s">
        <v>155</v>
      </c>
      <c r="D22" s="91"/>
      <c r="E22" s="90" t="s">
        <v>277</v>
      </c>
      <c r="F22" s="90" t="s">
        <v>176</v>
      </c>
      <c r="G22" s="91" t="s">
        <v>185</v>
      </c>
      <c r="H22" s="91" t="s">
        <v>270</v>
      </c>
      <c r="I22" s="90"/>
      <c r="J22" s="92" t="s">
        <v>179</v>
      </c>
    </row>
    <row r="23" spans="1:10" hidden="1" x14ac:dyDescent="0.35">
      <c r="A23" s="90">
        <v>2</v>
      </c>
      <c r="B23" s="90">
        <v>3</v>
      </c>
      <c r="C23" s="91" t="s">
        <v>156</v>
      </c>
      <c r="D23" s="90" t="s">
        <v>152</v>
      </c>
      <c r="E23" s="90" t="s">
        <v>181</v>
      </c>
      <c r="F23" s="90" t="s">
        <v>176</v>
      </c>
      <c r="G23" s="91" t="s">
        <v>188</v>
      </c>
      <c r="H23" s="91" t="s">
        <v>182</v>
      </c>
      <c r="I23" s="90"/>
      <c r="J23" s="92" t="s">
        <v>179</v>
      </c>
    </row>
    <row r="24" spans="1:10" hidden="1" x14ac:dyDescent="0.35">
      <c r="A24" s="90">
        <v>2</v>
      </c>
      <c r="B24" s="90">
        <v>3</v>
      </c>
      <c r="C24" s="91" t="s">
        <v>33</v>
      </c>
      <c r="D24" s="91"/>
      <c r="E24" s="90" t="s">
        <v>277</v>
      </c>
      <c r="F24" s="90" t="s">
        <v>176</v>
      </c>
      <c r="G24" s="91" t="s">
        <v>185</v>
      </c>
      <c r="H24" s="91" t="s">
        <v>270</v>
      </c>
      <c r="I24" s="90"/>
      <c r="J24" s="92" t="s">
        <v>179</v>
      </c>
    </row>
    <row r="25" spans="1:10" ht="24" hidden="1" x14ac:dyDescent="0.35">
      <c r="A25" s="90">
        <v>2</v>
      </c>
      <c r="B25" s="90">
        <v>3</v>
      </c>
      <c r="C25" s="91" t="s">
        <v>34</v>
      </c>
      <c r="D25" s="91"/>
      <c r="E25" s="90" t="s">
        <v>279</v>
      </c>
      <c r="F25" s="90" t="s">
        <v>176</v>
      </c>
      <c r="G25" s="91" t="s">
        <v>177</v>
      </c>
      <c r="H25" s="91" t="s">
        <v>190</v>
      </c>
      <c r="I25" s="90"/>
      <c r="J25" s="92" t="s">
        <v>191</v>
      </c>
    </row>
    <row r="26" spans="1:10" hidden="1" x14ac:dyDescent="0.35">
      <c r="A26" s="90">
        <v>2</v>
      </c>
      <c r="B26" s="90">
        <v>3</v>
      </c>
      <c r="C26" s="91" t="s">
        <v>35</v>
      </c>
      <c r="D26" s="91"/>
      <c r="E26" s="90" t="s">
        <v>192</v>
      </c>
      <c r="F26" s="90" t="s">
        <v>176</v>
      </c>
      <c r="G26" s="91" t="s">
        <v>177</v>
      </c>
      <c r="H26" s="91" t="s">
        <v>190</v>
      </c>
      <c r="I26" s="90"/>
      <c r="J26" s="92" t="s">
        <v>179</v>
      </c>
    </row>
    <row r="27" spans="1:10" hidden="1" x14ac:dyDescent="0.35">
      <c r="A27" s="90">
        <v>2</v>
      </c>
      <c r="B27" s="90">
        <v>3</v>
      </c>
      <c r="C27" s="91" t="s">
        <v>36</v>
      </c>
      <c r="D27" s="91"/>
      <c r="E27" s="90" t="s">
        <v>192</v>
      </c>
      <c r="F27" s="90" t="s">
        <v>176</v>
      </c>
      <c r="G27" s="91" t="s">
        <v>177</v>
      </c>
      <c r="H27" s="91" t="s">
        <v>190</v>
      </c>
      <c r="I27" s="90"/>
      <c r="J27" s="92" t="s">
        <v>179</v>
      </c>
    </row>
    <row r="28" spans="1:10" hidden="1" x14ac:dyDescent="0.35">
      <c r="A28" s="90">
        <v>2</v>
      </c>
      <c r="B28" s="90">
        <v>3</v>
      </c>
      <c r="C28" s="91" t="s">
        <v>37</v>
      </c>
      <c r="D28" s="91"/>
      <c r="E28" s="90" t="s">
        <v>184</v>
      </c>
      <c r="F28" s="90" t="s">
        <v>176</v>
      </c>
      <c r="G28" s="91" t="s">
        <v>185</v>
      </c>
      <c r="H28" s="91" t="s">
        <v>189</v>
      </c>
      <c r="I28" s="90"/>
      <c r="J28" s="92" t="s">
        <v>179</v>
      </c>
    </row>
    <row r="29" spans="1:10" ht="24" hidden="1" x14ac:dyDescent="0.35">
      <c r="A29" s="90">
        <v>2</v>
      </c>
      <c r="B29" s="90">
        <v>3</v>
      </c>
      <c r="C29" s="91" t="s">
        <v>62</v>
      </c>
      <c r="D29" s="91"/>
      <c r="E29" s="90" t="s">
        <v>193</v>
      </c>
      <c r="F29" s="90" t="s">
        <v>176</v>
      </c>
      <c r="G29" s="91" t="s">
        <v>188</v>
      </c>
      <c r="H29" s="91" t="s">
        <v>194</v>
      </c>
      <c r="I29" s="90"/>
      <c r="J29" s="92" t="s">
        <v>195</v>
      </c>
    </row>
    <row r="30" spans="1:10" hidden="1" x14ac:dyDescent="0.35">
      <c r="A30" s="90">
        <v>2</v>
      </c>
      <c r="B30" s="90">
        <v>3</v>
      </c>
      <c r="C30" s="91" t="s">
        <v>64</v>
      </c>
      <c r="D30" s="91"/>
      <c r="E30" s="90" t="s">
        <v>196</v>
      </c>
      <c r="F30" s="90" t="s">
        <v>176</v>
      </c>
      <c r="G30" s="91" t="s">
        <v>188</v>
      </c>
      <c r="H30" s="91" t="s">
        <v>182</v>
      </c>
      <c r="I30" s="90"/>
      <c r="J30" s="92" t="s">
        <v>197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tabSelected="1" topLeftCell="G1" zoomScale="80" zoomScaleNormal="80" workbookViewId="0">
      <selection activeCell="H28" sqref="H28"/>
    </sheetView>
  </sheetViews>
  <sheetFormatPr defaultColWidth="8.81640625" defaultRowHeight="14.5" x14ac:dyDescent="0.35"/>
  <cols>
    <col min="1" max="1" width="16.81640625" hidden="1" customWidth="1"/>
    <col min="2" max="2" width="15.54296875" hidden="1" customWidth="1"/>
    <col min="3" max="3" width="24.1796875" hidden="1" customWidth="1"/>
    <col min="4" max="4" width="12.54296875" hidden="1" customWidth="1"/>
    <col min="5" max="5" width="17.453125" hidden="1" customWidth="1"/>
    <col min="6" max="6" width="0" hidden="1" customWidth="1"/>
    <col min="7" max="7" width="23.54296875" customWidth="1"/>
    <col min="8" max="11" width="18.453125" customWidth="1"/>
  </cols>
  <sheetData>
    <row r="1" spans="1:11" x14ac:dyDescent="0.35">
      <c r="A1" s="75" t="s">
        <v>253</v>
      </c>
    </row>
    <row r="3" spans="1:11" ht="15" customHeight="1" x14ac:dyDescent="0.35">
      <c r="A3" s="158" t="s">
        <v>147</v>
      </c>
      <c r="B3" s="155" t="s">
        <v>148</v>
      </c>
      <c r="C3" s="155" t="s">
        <v>149</v>
      </c>
      <c r="D3" s="155" t="s">
        <v>150</v>
      </c>
      <c r="E3" s="155" t="s">
        <v>151</v>
      </c>
      <c r="F3" s="183" t="s">
        <v>206</v>
      </c>
      <c r="G3" s="153" t="s">
        <v>1</v>
      </c>
      <c r="H3" s="180" t="s">
        <v>30</v>
      </c>
      <c r="I3" s="180" t="s">
        <v>4</v>
      </c>
      <c r="J3" s="180"/>
      <c r="K3" s="180"/>
    </row>
    <row r="4" spans="1:11" ht="15" customHeight="1" x14ac:dyDescent="0.35">
      <c r="A4" s="158"/>
      <c r="B4" s="155"/>
      <c r="C4" s="155"/>
      <c r="D4" s="155"/>
      <c r="E4" s="155"/>
      <c r="F4" s="183"/>
      <c r="G4" s="179"/>
      <c r="H4" s="153"/>
      <c r="I4" s="13" t="s">
        <v>24</v>
      </c>
      <c r="J4" s="13" t="s">
        <v>29</v>
      </c>
      <c r="K4" s="13" t="s">
        <v>24</v>
      </c>
    </row>
    <row r="5" spans="1:11" x14ac:dyDescent="0.35">
      <c r="A5" s="131"/>
      <c r="B5" s="116"/>
      <c r="C5" s="116"/>
      <c r="D5" s="116"/>
      <c r="E5" s="116"/>
      <c r="F5" s="132"/>
      <c r="G5" s="184"/>
      <c r="H5" s="12" t="str">
        <f>CONCATENATE(('Profil Dana Pensiun'!H13)-1)</f>
        <v>2019</v>
      </c>
      <c r="I5" s="12" t="str">
        <f>CONCATENATE(('Profil Dana Pensiun'!H13)-1)</f>
        <v>2019</v>
      </c>
      <c r="J5" s="12" t="str">
        <f>CONCATENATE('Profil Dana Pensiun'!H13)</f>
        <v>2020</v>
      </c>
      <c r="K5" s="12" t="str">
        <f>CONCATENATE('Profil Dana Pensiun'!H13)</f>
        <v>2020</v>
      </c>
    </row>
    <row r="6" spans="1:11" x14ac:dyDescent="0.35">
      <c r="A6" s="80" t="s">
        <v>152</v>
      </c>
      <c r="B6" s="81">
        <v>1</v>
      </c>
      <c r="C6" s="81" t="s">
        <v>153</v>
      </c>
      <c r="D6" s="81" t="s">
        <v>154</v>
      </c>
      <c r="E6" s="81"/>
      <c r="F6" s="113" t="s">
        <v>206</v>
      </c>
      <c r="G6" s="133" t="s">
        <v>60</v>
      </c>
      <c r="H6" s="104">
        <v>0</v>
      </c>
      <c r="I6" s="104">
        <v>0</v>
      </c>
      <c r="J6" s="104">
        <v>0</v>
      </c>
      <c r="K6" s="104">
        <v>0</v>
      </c>
    </row>
    <row r="7" spans="1:11" x14ac:dyDescent="0.35">
      <c r="A7" s="80" t="s">
        <v>152</v>
      </c>
      <c r="B7" s="81">
        <v>2</v>
      </c>
      <c r="C7" s="81" t="s">
        <v>153</v>
      </c>
      <c r="D7" s="81" t="s">
        <v>154</v>
      </c>
      <c r="E7" s="81"/>
      <c r="F7" s="113" t="s">
        <v>206</v>
      </c>
      <c r="G7" s="133" t="s">
        <v>61</v>
      </c>
      <c r="H7" s="143">
        <v>0</v>
      </c>
      <c r="I7" s="143">
        <v>0</v>
      </c>
      <c r="J7" s="143">
        <v>0</v>
      </c>
      <c r="K7" s="143">
        <v>0</v>
      </c>
    </row>
    <row r="8" spans="1:11" x14ac:dyDescent="0.35">
      <c r="A8" s="80" t="s">
        <v>152</v>
      </c>
      <c r="B8" s="81">
        <v>3</v>
      </c>
      <c r="C8" s="81" t="s">
        <v>153</v>
      </c>
      <c r="D8" s="81" t="s">
        <v>154</v>
      </c>
      <c r="E8" s="81"/>
      <c r="F8" s="113" t="s">
        <v>206</v>
      </c>
      <c r="G8" s="133" t="s">
        <v>23</v>
      </c>
      <c r="H8" s="143">
        <v>0</v>
      </c>
      <c r="I8" s="143">
        <v>0</v>
      </c>
      <c r="J8" s="143">
        <v>0</v>
      </c>
      <c r="K8" s="143">
        <v>0</v>
      </c>
    </row>
    <row r="9" spans="1:11" ht="29" x14ac:dyDescent="0.35">
      <c r="A9" s="80" t="s">
        <v>152</v>
      </c>
      <c r="B9" s="81">
        <v>4</v>
      </c>
      <c r="C9" s="81" t="s">
        <v>158</v>
      </c>
      <c r="D9" s="81" t="s">
        <v>154</v>
      </c>
      <c r="E9" s="81"/>
      <c r="F9" s="113" t="s">
        <v>206</v>
      </c>
      <c r="G9" s="11" t="s">
        <v>53</v>
      </c>
      <c r="H9" s="105"/>
      <c r="I9" s="105"/>
      <c r="J9" s="105"/>
      <c r="K9" s="105"/>
    </row>
    <row r="10" spans="1:11" hidden="1" x14ac:dyDescent="0.35">
      <c r="D10" s="83" t="s">
        <v>159</v>
      </c>
      <c r="E10" s="83" t="s">
        <v>160</v>
      </c>
      <c r="F10" s="76"/>
      <c r="G10" s="83" t="s">
        <v>213</v>
      </c>
      <c r="H10" s="83" t="s">
        <v>161</v>
      </c>
      <c r="I10" s="83" t="s">
        <v>207</v>
      </c>
      <c r="J10" s="83" t="s">
        <v>208</v>
      </c>
      <c r="K10" s="83" t="s">
        <v>209</v>
      </c>
    </row>
    <row r="11" spans="1:11" hidden="1" x14ac:dyDescent="0.35">
      <c r="D11" s="84" t="s">
        <v>162</v>
      </c>
      <c r="E11" s="84" t="s">
        <v>163</v>
      </c>
      <c r="F11" s="76"/>
      <c r="G11" s="84" t="s">
        <v>214</v>
      </c>
      <c r="H11" s="84" t="s">
        <v>164</v>
      </c>
      <c r="I11" s="84" t="s">
        <v>210</v>
      </c>
      <c r="J11" s="84" t="s">
        <v>211</v>
      </c>
      <c r="K11" s="84" t="s">
        <v>212</v>
      </c>
    </row>
    <row r="12" spans="1:11" hidden="1" x14ac:dyDescent="0.35"/>
    <row r="13" spans="1:11" hidden="1" x14ac:dyDescent="0.35">
      <c r="A13" s="81" t="s">
        <v>165</v>
      </c>
      <c r="B13" s="81" t="s">
        <v>166</v>
      </c>
      <c r="C13" s="81" t="s">
        <v>167</v>
      </c>
      <c r="D13" s="81" t="s">
        <v>168</v>
      </c>
      <c r="E13" s="81" t="s">
        <v>169</v>
      </c>
      <c r="F13" s="81" t="s">
        <v>170</v>
      </c>
      <c r="G13" s="81" t="s">
        <v>171</v>
      </c>
      <c r="H13" s="81" t="s">
        <v>172</v>
      </c>
      <c r="I13" s="81" t="s">
        <v>173</v>
      </c>
      <c r="J13" s="81" t="s">
        <v>174</v>
      </c>
    </row>
    <row r="14" spans="1:11" hidden="1" x14ac:dyDescent="0.35">
      <c r="A14" s="85">
        <v>0</v>
      </c>
      <c r="B14" s="85">
        <v>1</v>
      </c>
      <c r="C14" s="86" t="s">
        <v>150</v>
      </c>
      <c r="D14" s="86"/>
      <c r="E14" s="85" t="s">
        <v>175</v>
      </c>
      <c r="F14" s="85" t="s">
        <v>176</v>
      </c>
      <c r="G14" s="86" t="s">
        <v>177</v>
      </c>
      <c r="H14" s="86" t="s">
        <v>178</v>
      </c>
      <c r="I14" s="86"/>
      <c r="J14" s="86" t="s">
        <v>179</v>
      </c>
    </row>
    <row r="15" spans="1:11" hidden="1" x14ac:dyDescent="0.35">
      <c r="A15" s="85">
        <v>1</v>
      </c>
      <c r="B15" s="85">
        <v>2</v>
      </c>
      <c r="C15" s="86" t="s">
        <v>180</v>
      </c>
      <c r="D15" s="85" t="s">
        <v>254</v>
      </c>
      <c r="E15" s="85" t="s">
        <v>181</v>
      </c>
      <c r="F15" s="85" t="s">
        <v>176</v>
      </c>
      <c r="G15" s="86" t="s">
        <v>177</v>
      </c>
      <c r="H15" s="86" t="s">
        <v>182</v>
      </c>
      <c r="I15" s="87" t="s">
        <v>183</v>
      </c>
      <c r="J15" s="86" t="s">
        <v>179</v>
      </c>
    </row>
    <row r="16" spans="1:11" hidden="1" x14ac:dyDescent="0.35">
      <c r="A16" s="142">
        <v>2</v>
      </c>
      <c r="B16" s="142">
        <v>3</v>
      </c>
      <c r="C16" s="141" t="s">
        <v>272</v>
      </c>
      <c r="D16" s="142"/>
      <c r="E16" s="142"/>
      <c r="F16" s="142" t="s">
        <v>176</v>
      </c>
      <c r="G16" s="141" t="s">
        <v>271</v>
      </c>
      <c r="H16" s="141" t="s">
        <v>276</v>
      </c>
      <c r="I16" s="144" t="s">
        <v>216</v>
      </c>
      <c r="J16" s="141" t="s">
        <v>179</v>
      </c>
    </row>
    <row r="17" spans="1:10" hidden="1" x14ac:dyDescent="0.35">
      <c r="A17" s="142">
        <v>3</v>
      </c>
      <c r="B17" s="142">
        <v>4</v>
      </c>
      <c r="C17" s="141" t="s">
        <v>273</v>
      </c>
      <c r="D17" s="142"/>
      <c r="E17" s="142"/>
      <c r="F17" s="142" t="s">
        <v>176</v>
      </c>
      <c r="G17" s="141" t="s">
        <v>271</v>
      </c>
      <c r="H17" s="141" t="s">
        <v>276</v>
      </c>
      <c r="I17" s="144" t="s">
        <v>216</v>
      </c>
      <c r="J17" s="141" t="s">
        <v>179</v>
      </c>
    </row>
    <row r="18" spans="1:10" hidden="1" x14ac:dyDescent="0.35">
      <c r="A18" s="142">
        <v>4</v>
      </c>
      <c r="B18" s="142">
        <v>5</v>
      </c>
      <c r="C18" s="141" t="s">
        <v>274</v>
      </c>
      <c r="D18" s="142"/>
      <c r="E18" s="142"/>
      <c r="F18" s="142" t="s">
        <v>176</v>
      </c>
      <c r="G18" s="141" t="s">
        <v>271</v>
      </c>
      <c r="H18" s="141" t="s">
        <v>276</v>
      </c>
      <c r="I18" s="144" t="s">
        <v>216</v>
      </c>
      <c r="J18" s="141" t="s">
        <v>179</v>
      </c>
    </row>
    <row r="19" spans="1:10" hidden="1" x14ac:dyDescent="0.35">
      <c r="A19" s="142">
        <v>5</v>
      </c>
      <c r="B19" s="142">
        <v>6</v>
      </c>
      <c r="C19" s="141" t="s">
        <v>275</v>
      </c>
      <c r="D19" s="142"/>
      <c r="E19" s="142"/>
      <c r="F19" s="142" t="s">
        <v>176</v>
      </c>
      <c r="G19" s="141" t="s">
        <v>271</v>
      </c>
      <c r="H19" s="141" t="s">
        <v>276</v>
      </c>
      <c r="I19" s="144" t="s">
        <v>216</v>
      </c>
      <c r="J19" s="141" t="s">
        <v>179</v>
      </c>
    </row>
    <row r="20" spans="1:10" hidden="1" x14ac:dyDescent="0.35">
      <c r="A20" s="85">
        <v>2</v>
      </c>
      <c r="B20" s="85">
        <v>3</v>
      </c>
      <c r="C20" s="141" t="s">
        <v>257</v>
      </c>
      <c r="D20" s="141"/>
      <c r="E20" s="142" t="s">
        <v>187</v>
      </c>
      <c r="F20" s="142" t="s">
        <v>176</v>
      </c>
      <c r="G20" s="141" t="s">
        <v>188</v>
      </c>
      <c r="H20" s="141" t="s">
        <v>182</v>
      </c>
      <c r="I20" s="142"/>
      <c r="J20" s="141" t="s">
        <v>258</v>
      </c>
    </row>
    <row r="21" spans="1:10" hidden="1" x14ac:dyDescent="0.35">
      <c r="A21" s="85">
        <v>3</v>
      </c>
      <c r="B21" s="85">
        <v>4</v>
      </c>
      <c r="C21" s="141" t="s">
        <v>259</v>
      </c>
      <c r="D21" s="141"/>
      <c r="E21" s="142" t="s">
        <v>181</v>
      </c>
      <c r="F21" s="142" t="s">
        <v>176</v>
      </c>
      <c r="G21" s="141" t="s">
        <v>271</v>
      </c>
      <c r="H21" s="141" t="s">
        <v>219</v>
      </c>
      <c r="I21" s="142"/>
      <c r="J21" s="141" t="s">
        <v>258</v>
      </c>
    </row>
    <row r="22" spans="1:10" hidden="1" x14ac:dyDescent="0.35">
      <c r="A22" s="85">
        <v>4</v>
      </c>
      <c r="B22" s="85">
        <v>5</v>
      </c>
      <c r="C22" s="141" t="s">
        <v>260</v>
      </c>
      <c r="D22" s="141"/>
      <c r="E22" s="142" t="s">
        <v>181</v>
      </c>
      <c r="F22" s="142" t="s">
        <v>176</v>
      </c>
      <c r="G22" s="141" t="s">
        <v>271</v>
      </c>
      <c r="H22" s="141" t="s">
        <v>219</v>
      </c>
      <c r="I22" s="142"/>
      <c r="J22" s="141" t="s">
        <v>258</v>
      </c>
    </row>
    <row r="23" spans="1:10" hidden="1" x14ac:dyDescent="0.35">
      <c r="A23" s="85">
        <v>5</v>
      </c>
      <c r="B23" s="85">
        <v>6</v>
      </c>
      <c r="C23" s="141" t="s">
        <v>53</v>
      </c>
      <c r="D23" s="141"/>
      <c r="E23" s="142" t="s">
        <v>278</v>
      </c>
      <c r="F23" s="142" t="s">
        <v>176</v>
      </c>
      <c r="G23" s="141" t="s">
        <v>185</v>
      </c>
      <c r="H23" s="141" t="s">
        <v>270</v>
      </c>
      <c r="I23" s="142"/>
      <c r="J23" s="141" t="s">
        <v>255</v>
      </c>
    </row>
  </sheetData>
  <mergeCells count="9">
    <mergeCell ref="G3:G5"/>
    <mergeCell ref="H3:H4"/>
    <mergeCell ref="I3:K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topLeftCell="G1" zoomScale="60" zoomScaleNormal="60" workbookViewId="0">
      <selection activeCell="N7" sqref="N7:R11"/>
    </sheetView>
  </sheetViews>
  <sheetFormatPr defaultColWidth="9.1796875" defaultRowHeight="14.5" x14ac:dyDescent="0.35"/>
  <cols>
    <col min="1" max="1" width="19.453125" hidden="1" customWidth="1"/>
    <col min="2" max="2" width="16.54296875" hidden="1" customWidth="1"/>
    <col min="3" max="3" width="20.1796875" hidden="1" customWidth="1"/>
    <col min="4" max="4" width="11.81640625" hidden="1" customWidth="1"/>
    <col min="5" max="5" width="17.453125" hidden="1" customWidth="1"/>
    <col min="6" max="6" width="0" hidden="1" customWidth="1"/>
    <col min="7" max="7" width="7.453125" style="1" customWidth="1"/>
    <col min="8" max="8" width="43.81640625" style="1" customWidth="1"/>
    <col min="9" max="9" width="18.453125" style="1" customWidth="1"/>
    <col min="10" max="12" width="15.453125" style="1" bestFit="1" customWidth="1"/>
    <col min="13" max="13" width="3.453125" style="1" customWidth="1"/>
    <col min="14" max="16384" width="9.1796875" style="1"/>
  </cols>
  <sheetData>
    <row r="1" spans="1:14" s="3" customFormat="1" x14ac:dyDescent="0.35">
      <c r="A1" s="75" t="s">
        <v>205</v>
      </c>
      <c r="B1"/>
      <c r="C1"/>
      <c r="D1"/>
      <c r="E1"/>
      <c r="F1"/>
    </row>
    <row r="2" spans="1:14" s="3" customFormat="1" x14ac:dyDescent="0.35">
      <c r="A2"/>
      <c r="B2"/>
      <c r="C2"/>
      <c r="D2"/>
      <c r="E2"/>
      <c r="F2"/>
    </row>
    <row r="3" spans="1:14" x14ac:dyDescent="0.35">
      <c r="L3" s="18" t="s">
        <v>139</v>
      </c>
    </row>
    <row r="4" spans="1:14" x14ac:dyDescent="0.35">
      <c r="A4" s="145" t="s">
        <v>147</v>
      </c>
      <c r="B4" s="147" t="s">
        <v>148</v>
      </c>
      <c r="C4" s="147" t="s">
        <v>149</v>
      </c>
      <c r="D4" s="147" t="s">
        <v>150</v>
      </c>
      <c r="E4" s="147" t="s">
        <v>151</v>
      </c>
      <c r="F4" s="155" t="s">
        <v>206</v>
      </c>
      <c r="G4" s="149" t="s">
        <v>0</v>
      </c>
      <c r="H4" s="149" t="s">
        <v>1</v>
      </c>
      <c r="I4" s="153" t="str">
        <f>CONCATENATE("Kinerja Sept ",'Profil Dana Pensiun'!H13-1)</f>
        <v>Kinerja Sept 2019</v>
      </c>
      <c r="J4" s="150" t="s">
        <v>4</v>
      </c>
      <c r="K4" s="151"/>
      <c r="L4" s="152"/>
    </row>
    <row r="5" spans="1:14" ht="18.75" customHeight="1" x14ac:dyDescent="0.35">
      <c r="A5" s="146"/>
      <c r="B5" s="148"/>
      <c r="C5" s="148"/>
      <c r="D5" s="148"/>
      <c r="E5" s="148"/>
      <c r="F5" s="155"/>
      <c r="G5" s="149"/>
      <c r="H5" s="149"/>
      <c r="I5" s="154"/>
      <c r="J5" s="16" t="str">
        <f>CONCATENATE("Des ",'Profil Dana Pensiun'!H13-1)</f>
        <v>Des 2019</v>
      </c>
      <c r="K5" s="22" t="str">
        <f>CONCATENATE("Jun ",'Profil Dana Pensiun'!H13)</f>
        <v>Jun 2020</v>
      </c>
      <c r="L5" s="22" t="str">
        <f>CONCATENATE("Des ",'Profil Dana Pensiun'!H13)</f>
        <v>Des 2020</v>
      </c>
    </row>
    <row r="6" spans="1:14" ht="18.75" customHeight="1" x14ac:dyDescent="0.25">
      <c r="A6" s="80" t="s">
        <v>261</v>
      </c>
      <c r="B6" s="81"/>
      <c r="C6" s="81"/>
      <c r="D6" s="81"/>
      <c r="E6" s="81"/>
      <c r="F6" s="109"/>
      <c r="G6" s="106" t="s">
        <v>27</v>
      </c>
      <c r="H6" s="107"/>
      <c r="I6" s="107"/>
      <c r="J6" s="107"/>
      <c r="K6" s="107"/>
      <c r="L6" s="107"/>
    </row>
    <row r="7" spans="1:14" x14ac:dyDescent="0.25">
      <c r="A7" s="80" t="s">
        <v>152</v>
      </c>
      <c r="B7" s="81">
        <v>1</v>
      </c>
      <c r="C7" s="81" t="s">
        <v>153</v>
      </c>
      <c r="D7" s="81" t="s">
        <v>154</v>
      </c>
      <c r="E7" s="81"/>
      <c r="F7" s="109" t="s">
        <v>206</v>
      </c>
      <c r="G7" s="5">
        <v>1</v>
      </c>
      <c r="H7" s="14" t="s">
        <v>32</v>
      </c>
      <c r="I7" s="111">
        <v>0</v>
      </c>
      <c r="J7" s="111">
        <v>0</v>
      </c>
      <c r="K7" s="111">
        <v>0</v>
      </c>
      <c r="L7" s="111">
        <v>0</v>
      </c>
      <c r="N7" s="1" t="s">
        <v>141</v>
      </c>
    </row>
    <row r="8" spans="1:14" x14ac:dyDescent="0.25">
      <c r="A8" s="80" t="s">
        <v>152</v>
      </c>
      <c r="B8" s="81">
        <v>2</v>
      </c>
      <c r="C8" s="81" t="s">
        <v>153</v>
      </c>
      <c r="D8" s="81" t="s">
        <v>154</v>
      </c>
      <c r="E8" s="81"/>
      <c r="F8" s="109" t="s">
        <v>206</v>
      </c>
      <c r="G8" s="5">
        <v>2</v>
      </c>
      <c r="H8" s="14" t="s">
        <v>71</v>
      </c>
      <c r="I8" s="111">
        <v>0</v>
      </c>
      <c r="J8" s="111">
        <v>0</v>
      </c>
      <c r="K8" s="111">
        <v>0</v>
      </c>
      <c r="L8" s="111">
        <v>0</v>
      </c>
      <c r="N8" s="1" t="s">
        <v>142</v>
      </c>
    </row>
    <row r="9" spans="1:14" x14ac:dyDescent="0.25">
      <c r="A9" s="80" t="s">
        <v>152</v>
      </c>
      <c r="B9" s="81">
        <v>3</v>
      </c>
      <c r="C9" s="81" t="s">
        <v>153</v>
      </c>
      <c r="D9" s="81" t="s">
        <v>154</v>
      </c>
      <c r="E9" s="81"/>
      <c r="F9" s="109" t="s">
        <v>206</v>
      </c>
      <c r="G9" s="5">
        <v>3</v>
      </c>
      <c r="H9" s="14" t="s">
        <v>2</v>
      </c>
      <c r="I9" s="111">
        <v>0</v>
      </c>
      <c r="J9" s="111">
        <v>0</v>
      </c>
      <c r="K9" s="111">
        <v>0</v>
      </c>
      <c r="L9" s="111">
        <v>0</v>
      </c>
      <c r="N9" s="1" t="s">
        <v>143</v>
      </c>
    </row>
    <row r="10" spans="1:14" x14ac:dyDescent="0.25">
      <c r="A10" s="80" t="s">
        <v>152</v>
      </c>
      <c r="B10" s="81">
        <v>4</v>
      </c>
      <c r="C10" s="81" t="s">
        <v>153</v>
      </c>
      <c r="D10" s="81" t="s">
        <v>154</v>
      </c>
      <c r="E10" s="81"/>
      <c r="F10" s="109" t="s">
        <v>206</v>
      </c>
      <c r="G10" s="5">
        <v>4</v>
      </c>
      <c r="H10" s="14" t="s">
        <v>3</v>
      </c>
      <c r="I10" s="111">
        <v>0</v>
      </c>
      <c r="J10" s="111">
        <v>0</v>
      </c>
      <c r="K10" s="111">
        <v>0</v>
      </c>
      <c r="L10" s="111">
        <v>0</v>
      </c>
      <c r="N10" s="1" t="s">
        <v>144</v>
      </c>
    </row>
    <row r="11" spans="1:14" x14ac:dyDescent="0.25">
      <c r="A11" s="80" t="s">
        <v>152</v>
      </c>
      <c r="B11" s="81">
        <v>5</v>
      </c>
      <c r="C11" s="81" t="s">
        <v>153</v>
      </c>
      <c r="D11" s="81" t="s">
        <v>154</v>
      </c>
      <c r="E11" s="81"/>
      <c r="F11" s="109" t="s">
        <v>206</v>
      </c>
      <c r="G11" s="5">
        <v>5</v>
      </c>
      <c r="H11" s="14" t="s">
        <v>72</v>
      </c>
      <c r="I11" s="111">
        <v>0</v>
      </c>
      <c r="J11" s="111">
        <v>0</v>
      </c>
      <c r="K11" s="111">
        <v>0</v>
      </c>
      <c r="L11" s="111">
        <v>0</v>
      </c>
      <c r="N11" s="1" t="s">
        <v>145</v>
      </c>
    </row>
    <row r="12" spans="1:14" x14ac:dyDescent="0.25">
      <c r="A12" s="80" t="s">
        <v>261</v>
      </c>
      <c r="B12" s="81"/>
      <c r="C12" s="81"/>
      <c r="D12" s="81"/>
      <c r="E12" s="81"/>
      <c r="F12" s="109"/>
      <c r="G12" s="106" t="s">
        <v>28</v>
      </c>
      <c r="H12" s="108"/>
      <c r="I12" s="108"/>
      <c r="J12" s="108"/>
      <c r="K12" s="108"/>
      <c r="L12" s="108"/>
    </row>
    <row r="13" spans="1:14" x14ac:dyDescent="0.25">
      <c r="A13" s="80" t="s">
        <v>152</v>
      </c>
      <c r="B13" s="81">
        <v>6</v>
      </c>
      <c r="C13" s="81" t="s">
        <v>153</v>
      </c>
      <c r="D13" s="81" t="s">
        <v>154</v>
      </c>
      <c r="E13" s="81"/>
      <c r="F13" s="109" t="s">
        <v>206</v>
      </c>
      <c r="G13" s="5">
        <v>1</v>
      </c>
      <c r="H13" s="15" t="s">
        <v>5</v>
      </c>
      <c r="I13" s="93">
        <v>0</v>
      </c>
      <c r="J13" s="93">
        <v>0</v>
      </c>
      <c r="K13" s="93">
        <v>0</v>
      </c>
      <c r="L13" s="93">
        <v>0</v>
      </c>
    </row>
    <row r="14" spans="1:14" x14ac:dyDescent="0.25">
      <c r="A14" s="80" t="s">
        <v>152</v>
      </c>
      <c r="B14" s="81">
        <v>7</v>
      </c>
      <c r="C14" s="81" t="s">
        <v>153</v>
      </c>
      <c r="D14" s="81" t="s">
        <v>154</v>
      </c>
      <c r="E14" s="81"/>
      <c r="F14" s="109" t="s">
        <v>206</v>
      </c>
      <c r="G14" s="5">
        <v>2</v>
      </c>
      <c r="H14" s="15" t="s">
        <v>6</v>
      </c>
      <c r="I14" s="93">
        <v>0</v>
      </c>
      <c r="J14" s="93">
        <v>0</v>
      </c>
      <c r="K14" s="93">
        <v>0</v>
      </c>
      <c r="L14" s="93">
        <v>0</v>
      </c>
    </row>
    <row r="15" spans="1:14" x14ac:dyDescent="0.25">
      <c r="A15" s="80" t="s">
        <v>152</v>
      </c>
      <c r="B15" s="81">
        <v>8</v>
      </c>
      <c r="C15" s="81" t="s">
        <v>153</v>
      </c>
      <c r="D15" s="81" t="s">
        <v>154</v>
      </c>
      <c r="E15" s="81"/>
      <c r="F15" s="109" t="s">
        <v>206</v>
      </c>
      <c r="G15" s="5">
        <v>3</v>
      </c>
      <c r="H15" s="15" t="s">
        <v>7</v>
      </c>
      <c r="I15" s="93">
        <v>0</v>
      </c>
      <c r="J15" s="93">
        <v>0</v>
      </c>
      <c r="K15" s="93">
        <v>0</v>
      </c>
      <c r="L15" s="93">
        <v>0</v>
      </c>
    </row>
    <row r="16" spans="1:14" hidden="1" x14ac:dyDescent="0.35">
      <c r="D16" s="83" t="s">
        <v>159</v>
      </c>
      <c r="E16" s="83" t="s">
        <v>160</v>
      </c>
      <c r="F16" s="76"/>
      <c r="H16" s="83" t="s">
        <v>213</v>
      </c>
      <c r="I16" s="83" t="s">
        <v>161</v>
      </c>
      <c r="J16" s="83" t="s">
        <v>207</v>
      </c>
      <c r="K16" s="83" t="s">
        <v>208</v>
      </c>
      <c r="L16" s="83" t="s">
        <v>209</v>
      </c>
    </row>
    <row r="17" spans="1:12" hidden="1" x14ac:dyDescent="0.35">
      <c r="D17" s="84" t="s">
        <v>162</v>
      </c>
      <c r="E17" s="84" t="s">
        <v>163</v>
      </c>
      <c r="F17" s="76"/>
      <c r="H17" s="84" t="s">
        <v>214</v>
      </c>
      <c r="I17" s="84" t="s">
        <v>164</v>
      </c>
      <c r="J17" s="84" t="s">
        <v>210</v>
      </c>
      <c r="K17" s="84" t="s">
        <v>211</v>
      </c>
      <c r="L17" s="84" t="s">
        <v>212</v>
      </c>
    </row>
    <row r="18" spans="1:12" hidden="1" x14ac:dyDescent="0.35"/>
    <row r="19" spans="1:12" hidden="1" x14ac:dyDescent="0.25">
      <c r="A19" s="81" t="s">
        <v>165</v>
      </c>
      <c r="B19" s="81" t="s">
        <v>166</v>
      </c>
      <c r="C19" s="81" t="s">
        <v>167</v>
      </c>
      <c r="D19" s="81" t="s">
        <v>168</v>
      </c>
      <c r="E19" s="81" t="s">
        <v>169</v>
      </c>
      <c r="F19" s="81" t="s">
        <v>170</v>
      </c>
      <c r="G19" s="81" t="s">
        <v>171</v>
      </c>
      <c r="H19" s="81" t="s">
        <v>172</v>
      </c>
      <c r="I19" s="81" t="s">
        <v>173</v>
      </c>
      <c r="J19" s="81" t="s">
        <v>174</v>
      </c>
    </row>
    <row r="20" spans="1:12" hidden="1" x14ac:dyDescent="0.25">
      <c r="A20" s="85">
        <v>0</v>
      </c>
      <c r="B20" s="85">
        <v>1</v>
      </c>
      <c r="C20" s="86" t="s">
        <v>150</v>
      </c>
      <c r="D20" s="86"/>
      <c r="E20" s="85" t="s">
        <v>175</v>
      </c>
      <c r="F20" s="85" t="s">
        <v>176</v>
      </c>
      <c r="G20" s="86" t="s">
        <v>177</v>
      </c>
      <c r="H20" s="86" t="s">
        <v>178</v>
      </c>
      <c r="I20" s="86"/>
      <c r="J20" s="86" t="s">
        <v>179</v>
      </c>
    </row>
    <row r="21" spans="1:12" hidden="1" x14ac:dyDescent="0.25">
      <c r="A21" s="85">
        <v>1</v>
      </c>
      <c r="B21" s="85">
        <v>2</v>
      </c>
      <c r="C21" s="86" t="s">
        <v>180</v>
      </c>
      <c r="D21" s="85" t="s">
        <v>152</v>
      </c>
      <c r="E21" s="85" t="s">
        <v>181</v>
      </c>
      <c r="F21" s="85" t="s">
        <v>176</v>
      </c>
      <c r="G21" s="86" t="s">
        <v>177</v>
      </c>
      <c r="H21" s="86" t="s">
        <v>182</v>
      </c>
      <c r="I21" s="87" t="s">
        <v>183</v>
      </c>
      <c r="J21" s="86" t="s">
        <v>179</v>
      </c>
    </row>
    <row r="22" spans="1:12" s="21" customFormat="1" hidden="1" x14ac:dyDescent="0.25">
      <c r="A22" s="142">
        <v>2</v>
      </c>
      <c r="B22" s="142">
        <v>3</v>
      </c>
      <c r="C22" s="141" t="s">
        <v>262</v>
      </c>
      <c r="D22" s="142"/>
      <c r="E22" s="85" t="s">
        <v>192</v>
      </c>
      <c r="F22" s="142" t="s">
        <v>176</v>
      </c>
      <c r="G22" s="86" t="s">
        <v>188</v>
      </c>
      <c r="H22" s="86" t="s">
        <v>263</v>
      </c>
      <c r="I22" s="144"/>
      <c r="J22" s="141" t="s">
        <v>179</v>
      </c>
    </row>
    <row r="23" spans="1:12" s="21" customFormat="1" hidden="1" x14ac:dyDescent="0.25">
      <c r="A23" s="142">
        <v>3</v>
      </c>
      <c r="B23" s="142">
        <v>4</v>
      </c>
      <c r="C23" s="141" t="s">
        <v>264</v>
      </c>
      <c r="D23" s="142"/>
      <c r="E23" s="85" t="s">
        <v>192</v>
      </c>
      <c r="F23" s="142" t="s">
        <v>176</v>
      </c>
      <c r="G23" s="86" t="s">
        <v>188</v>
      </c>
      <c r="H23" s="86" t="s">
        <v>263</v>
      </c>
      <c r="I23" s="144"/>
      <c r="J23" s="141" t="s">
        <v>179</v>
      </c>
    </row>
    <row r="24" spans="1:12" s="21" customFormat="1" hidden="1" x14ac:dyDescent="0.25">
      <c r="A24" s="142">
        <v>4</v>
      </c>
      <c r="B24" s="142">
        <v>5</v>
      </c>
      <c r="C24" s="141" t="s">
        <v>265</v>
      </c>
      <c r="D24" s="142"/>
      <c r="E24" s="85" t="s">
        <v>192</v>
      </c>
      <c r="F24" s="142" t="s">
        <v>176</v>
      </c>
      <c r="G24" s="86" t="s">
        <v>188</v>
      </c>
      <c r="H24" s="86" t="s">
        <v>263</v>
      </c>
      <c r="I24" s="144"/>
      <c r="J24" s="141" t="s">
        <v>179</v>
      </c>
    </row>
    <row r="25" spans="1:12" s="21" customFormat="1" hidden="1" x14ac:dyDescent="0.25">
      <c r="A25" s="142">
        <v>5</v>
      </c>
      <c r="B25" s="142">
        <v>6</v>
      </c>
      <c r="C25" s="141" t="s">
        <v>266</v>
      </c>
      <c r="D25" s="142"/>
      <c r="E25" s="85" t="s">
        <v>192</v>
      </c>
      <c r="F25" s="142" t="s">
        <v>176</v>
      </c>
      <c r="G25" s="86" t="s">
        <v>188</v>
      </c>
      <c r="H25" s="86" t="s">
        <v>263</v>
      </c>
      <c r="I25" s="144"/>
      <c r="J25" s="141" t="s">
        <v>179</v>
      </c>
    </row>
    <row r="26" spans="1:12" hidden="1" x14ac:dyDescent="0.25">
      <c r="A26" s="85">
        <v>6</v>
      </c>
      <c r="B26" s="85">
        <v>7</v>
      </c>
      <c r="C26" s="86" t="s">
        <v>32</v>
      </c>
      <c r="D26" s="86" t="s">
        <v>216</v>
      </c>
      <c r="E26" s="85" t="s">
        <v>192</v>
      </c>
      <c r="F26" s="85" t="s">
        <v>176</v>
      </c>
      <c r="G26" s="86" t="s">
        <v>188</v>
      </c>
      <c r="H26" s="86" t="s">
        <v>182</v>
      </c>
      <c r="I26" s="85"/>
      <c r="J26" s="86" t="s">
        <v>217</v>
      </c>
    </row>
    <row r="27" spans="1:12" hidden="1" x14ac:dyDescent="0.25">
      <c r="A27" s="85">
        <v>6</v>
      </c>
      <c r="B27" s="85">
        <v>7</v>
      </c>
      <c r="C27" s="86" t="s">
        <v>71</v>
      </c>
      <c r="D27" s="86" t="s">
        <v>216</v>
      </c>
      <c r="E27" s="85" t="s">
        <v>192</v>
      </c>
      <c r="F27" s="85" t="s">
        <v>176</v>
      </c>
      <c r="G27" s="86" t="s">
        <v>188</v>
      </c>
      <c r="H27" s="86" t="s">
        <v>182</v>
      </c>
      <c r="I27" s="85"/>
      <c r="J27" s="86" t="s">
        <v>217</v>
      </c>
    </row>
    <row r="28" spans="1:12" hidden="1" x14ac:dyDescent="0.25">
      <c r="A28" s="85">
        <v>6</v>
      </c>
      <c r="B28" s="85">
        <v>7</v>
      </c>
      <c r="C28" s="86" t="s">
        <v>2</v>
      </c>
      <c r="D28" s="86"/>
      <c r="E28" s="85" t="s">
        <v>192</v>
      </c>
      <c r="F28" s="85" t="s">
        <v>176</v>
      </c>
      <c r="G28" s="86" t="s">
        <v>188</v>
      </c>
      <c r="H28" s="86" t="s">
        <v>182</v>
      </c>
      <c r="I28" s="85"/>
      <c r="J28" s="86" t="s">
        <v>217</v>
      </c>
    </row>
    <row r="29" spans="1:12" hidden="1" x14ac:dyDescent="0.25">
      <c r="A29" s="85">
        <v>6</v>
      </c>
      <c r="B29" s="85">
        <v>7</v>
      </c>
      <c r="C29" s="86" t="s">
        <v>3</v>
      </c>
      <c r="D29" s="86"/>
      <c r="E29" s="85" t="s">
        <v>192</v>
      </c>
      <c r="F29" s="85" t="s">
        <v>176</v>
      </c>
      <c r="G29" s="86" t="s">
        <v>188</v>
      </c>
      <c r="H29" s="86" t="s">
        <v>182</v>
      </c>
      <c r="I29" s="85"/>
      <c r="J29" s="86" t="s">
        <v>217</v>
      </c>
    </row>
    <row r="30" spans="1:12" hidden="1" x14ac:dyDescent="0.25">
      <c r="A30" s="85">
        <v>6</v>
      </c>
      <c r="B30" s="85">
        <v>7</v>
      </c>
      <c r="C30" s="86" t="s">
        <v>72</v>
      </c>
      <c r="D30" s="86"/>
      <c r="E30" s="85" t="s">
        <v>192</v>
      </c>
      <c r="F30" s="85" t="s">
        <v>176</v>
      </c>
      <c r="G30" s="86" t="s">
        <v>188</v>
      </c>
      <c r="H30" s="86" t="s">
        <v>182</v>
      </c>
      <c r="I30" s="85"/>
      <c r="J30" s="86" t="s">
        <v>217</v>
      </c>
    </row>
    <row r="31" spans="1:12" hidden="1" x14ac:dyDescent="0.25">
      <c r="A31" s="85">
        <v>6</v>
      </c>
      <c r="B31" s="85">
        <v>7</v>
      </c>
      <c r="C31" s="86" t="s">
        <v>5</v>
      </c>
      <c r="D31" s="86"/>
      <c r="E31" s="85" t="s">
        <v>181</v>
      </c>
      <c r="F31" s="85" t="s">
        <v>176</v>
      </c>
      <c r="G31" s="86" t="s">
        <v>271</v>
      </c>
      <c r="H31" s="86" t="s">
        <v>219</v>
      </c>
      <c r="I31" s="85"/>
      <c r="J31" s="86" t="s">
        <v>215</v>
      </c>
    </row>
    <row r="32" spans="1:12" hidden="1" x14ac:dyDescent="0.25">
      <c r="A32" s="85">
        <v>6</v>
      </c>
      <c r="B32" s="85">
        <v>7</v>
      </c>
      <c r="C32" s="86" t="s">
        <v>6</v>
      </c>
      <c r="D32" s="86"/>
      <c r="E32" s="85" t="s">
        <v>181</v>
      </c>
      <c r="F32" s="85" t="s">
        <v>176</v>
      </c>
      <c r="G32" s="86" t="s">
        <v>271</v>
      </c>
      <c r="H32" s="86" t="s">
        <v>219</v>
      </c>
      <c r="I32" s="85"/>
      <c r="J32" s="86" t="s">
        <v>215</v>
      </c>
    </row>
    <row r="33" spans="1:10" hidden="1" x14ac:dyDescent="0.25">
      <c r="A33" s="85">
        <v>6</v>
      </c>
      <c r="B33" s="85">
        <v>7</v>
      </c>
      <c r="C33" s="86" t="s">
        <v>7</v>
      </c>
      <c r="D33" s="86"/>
      <c r="E33" s="85" t="s">
        <v>181</v>
      </c>
      <c r="F33" s="85" t="s">
        <v>176</v>
      </c>
      <c r="G33" s="86" t="s">
        <v>271</v>
      </c>
      <c r="H33" s="86" t="s">
        <v>219</v>
      </c>
      <c r="I33" s="85"/>
      <c r="J33" s="86" t="s">
        <v>215</v>
      </c>
    </row>
  </sheetData>
  <mergeCells count="10">
    <mergeCell ref="H4:H5"/>
    <mergeCell ref="G4:G5"/>
    <mergeCell ref="J4:L4"/>
    <mergeCell ref="I4:I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3"/>
  <sheetViews>
    <sheetView topLeftCell="G1" zoomScale="60" zoomScaleNormal="60" workbookViewId="0">
      <selection activeCell="O49" sqref="O49"/>
    </sheetView>
  </sheetViews>
  <sheetFormatPr defaultColWidth="9.1796875" defaultRowHeight="14.5" x14ac:dyDescent="0.35"/>
  <cols>
    <col min="1" max="1" width="15" hidden="1" customWidth="1"/>
    <col min="2" max="2" width="17.81640625" hidden="1" customWidth="1"/>
    <col min="3" max="3" width="20.1796875" hidden="1" customWidth="1"/>
    <col min="4" max="4" width="0" hidden="1" customWidth="1"/>
    <col min="5" max="5" width="21" hidden="1" customWidth="1"/>
    <col min="6" max="6" width="0" hidden="1" customWidth="1"/>
    <col min="7" max="7" width="7.81640625" style="1" customWidth="1"/>
    <col min="8" max="8" width="44.54296875" style="1" bestFit="1" customWidth="1"/>
    <col min="9" max="10" width="15.453125" style="38" bestFit="1" customWidth="1"/>
    <col min="11" max="11" width="20.1796875" style="1" bestFit="1" customWidth="1"/>
    <col min="12" max="16384" width="9.1796875" style="1"/>
  </cols>
  <sheetData>
    <row r="1" spans="1:11" x14ac:dyDescent="0.35">
      <c r="A1" s="112" t="s">
        <v>31</v>
      </c>
    </row>
    <row r="2" spans="1:11" x14ac:dyDescent="0.35">
      <c r="G2" s="3"/>
    </row>
    <row r="4" spans="1:11" ht="15" customHeight="1" x14ac:dyDescent="0.35">
      <c r="A4" s="158" t="s">
        <v>147</v>
      </c>
      <c r="B4" s="155" t="s">
        <v>148</v>
      </c>
      <c r="C4" s="155" t="s">
        <v>149</v>
      </c>
      <c r="D4" s="155" t="s">
        <v>150</v>
      </c>
      <c r="E4" s="155" t="s">
        <v>151</v>
      </c>
      <c r="F4" s="155" t="s">
        <v>206</v>
      </c>
      <c r="G4" s="156" t="s">
        <v>0</v>
      </c>
      <c r="H4" s="156" t="s">
        <v>1</v>
      </c>
      <c r="I4" s="150" t="str">
        <f>CONCATENATE("RENCANA BISNIS"," ",'Profil Dana Pensiun'!H13-1)</f>
        <v>RENCANA BISNIS 2019</v>
      </c>
      <c r="J4" s="151"/>
      <c r="K4" s="152"/>
    </row>
    <row r="5" spans="1:11" x14ac:dyDescent="0.35">
      <c r="A5" s="158"/>
      <c r="B5" s="155"/>
      <c r="C5" s="155"/>
      <c r="D5" s="155"/>
      <c r="E5" s="155"/>
      <c r="F5" s="155"/>
      <c r="G5" s="157"/>
      <c r="H5" s="157"/>
      <c r="I5" s="39" t="s">
        <v>43</v>
      </c>
      <c r="J5" s="39" t="s">
        <v>8</v>
      </c>
      <c r="K5" s="16" t="s">
        <v>198</v>
      </c>
    </row>
    <row r="6" spans="1:11" x14ac:dyDescent="0.35">
      <c r="A6" s="158"/>
      <c r="B6" s="155"/>
      <c r="C6" s="155"/>
      <c r="D6" s="155"/>
      <c r="E6" s="155"/>
      <c r="F6" s="155"/>
      <c r="G6" s="154"/>
      <c r="H6" s="154"/>
      <c r="I6" s="40" t="s">
        <v>44</v>
      </c>
      <c r="J6" s="40" t="s">
        <v>45</v>
      </c>
      <c r="K6" s="69" t="s">
        <v>199</v>
      </c>
    </row>
    <row r="7" spans="1:11" x14ac:dyDescent="0.25">
      <c r="A7" s="80" t="s">
        <v>261</v>
      </c>
      <c r="B7" s="81"/>
      <c r="C7" s="81"/>
      <c r="D7" s="81"/>
      <c r="E7" s="81"/>
      <c r="F7" s="113"/>
      <c r="G7" s="106" t="s">
        <v>27</v>
      </c>
      <c r="H7" s="107"/>
      <c r="I7" s="107"/>
      <c r="J7" s="107"/>
      <c r="K7" s="107"/>
    </row>
    <row r="8" spans="1:11" x14ac:dyDescent="0.25">
      <c r="A8" s="80" t="s">
        <v>152</v>
      </c>
      <c r="B8" s="81">
        <v>1</v>
      </c>
      <c r="C8" s="81" t="s">
        <v>153</v>
      </c>
      <c r="D8" s="81" t="s">
        <v>154</v>
      </c>
      <c r="E8" s="81"/>
      <c r="F8" s="113" t="s">
        <v>206</v>
      </c>
      <c r="G8" s="5">
        <v>1</v>
      </c>
      <c r="H8" s="15" t="s">
        <v>32</v>
      </c>
      <c r="I8" s="94">
        <v>0</v>
      </c>
      <c r="J8" s="94">
        <v>0</v>
      </c>
      <c r="K8" s="41" t="e">
        <f>J8/I8</f>
        <v>#DIV/0!</v>
      </c>
    </row>
    <row r="9" spans="1:11" x14ac:dyDescent="0.25">
      <c r="A9" s="80" t="s">
        <v>152</v>
      </c>
      <c r="B9" s="81">
        <v>2</v>
      </c>
      <c r="C9" s="81" t="s">
        <v>153</v>
      </c>
      <c r="D9" s="81" t="s">
        <v>154</v>
      </c>
      <c r="E9" s="81"/>
      <c r="F9" s="113" t="s">
        <v>206</v>
      </c>
      <c r="G9" s="5">
        <v>2</v>
      </c>
      <c r="H9" s="15" t="s">
        <v>71</v>
      </c>
      <c r="I9" s="94">
        <v>0</v>
      </c>
      <c r="J9" s="94">
        <v>0</v>
      </c>
      <c r="K9" s="41" t="e">
        <f t="shared" ref="K9:K16" si="0">J9/I9</f>
        <v>#DIV/0!</v>
      </c>
    </row>
    <row r="10" spans="1:11" x14ac:dyDescent="0.25">
      <c r="A10" s="80" t="s">
        <v>152</v>
      </c>
      <c r="B10" s="81">
        <v>3</v>
      </c>
      <c r="C10" s="81" t="s">
        <v>153</v>
      </c>
      <c r="D10" s="81" t="s">
        <v>154</v>
      </c>
      <c r="E10" s="81"/>
      <c r="F10" s="113" t="s">
        <v>206</v>
      </c>
      <c r="G10" s="5">
        <v>3</v>
      </c>
      <c r="H10" s="15" t="s">
        <v>2</v>
      </c>
      <c r="I10" s="94">
        <v>0</v>
      </c>
      <c r="J10" s="94">
        <v>0</v>
      </c>
      <c r="K10" s="41" t="e">
        <f t="shared" si="0"/>
        <v>#DIV/0!</v>
      </c>
    </row>
    <row r="11" spans="1:11" x14ac:dyDescent="0.25">
      <c r="A11" s="80" t="s">
        <v>152</v>
      </c>
      <c r="B11" s="81">
        <v>4</v>
      </c>
      <c r="C11" s="81" t="s">
        <v>153</v>
      </c>
      <c r="D11" s="81" t="s">
        <v>154</v>
      </c>
      <c r="E11" s="81"/>
      <c r="F11" s="113" t="s">
        <v>206</v>
      </c>
      <c r="G11" s="5">
        <v>4</v>
      </c>
      <c r="H11" s="15" t="s">
        <v>3</v>
      </c>
      <c r="I11" s="94">
        <v>0</v>
      </c>
      <c r="J11" s="94">
        <v>0</v>
      </c>
      <c r="K11" s="41" t="e">
        <f t="shared" si="0"/>
        <v>#DIV/0!</v>
      </c>
    </row>
    <row r="12" spans="1:11" x14ac:dyDescent="0.25">
      <c r="A12" s="80" t="s">
        <v>152</v>
      </c>
      <c r="B12" s="81">
        <v>5</v>
      </c>
      <c r="C12" s="81" t="s">
        <v>153</v>
      </c>
      <c r="D12" s="81" t="s">
        <v>154</v>
      </c>
      <c r="E12" s="81"/>
      <c r="F12" s="113" t="s">
        <v>206</v>
      </c>
      <c r="G12" s="5">
        <v>5</v>
      </c>
      <c r="H12" s="15" t="s">
        <v>72</v>
      </c>
      <c r="I12" s="94">
        <v>0</v>
      </c>
      <c r="J12" s="94">
        <v>0</v>
      </c>
      <c r="K12" s="41" t="e">
        <f t="shared" si="0"/>
        <v>#DIV/0!</v>
      </c>
    </row>
    <row r="13" spans="1:11" x14ac:dyDescent="0.25">
      <c r="A13" s="80" t="s">
        <v>261</v>
      </c>
      <c r="B13" s="81"/>
      <c r="C13" s="81"/>
      <c r="D13" s="81"/>
      <c r="E13" s="81"/>
      <c r="F13" s="113"/>
      <c r="G13" s="106" t="s">
        <v>28</v>
      </c>
      <c r="H13" s="107"/>
      <c r="I13" s="107"/>
      <c r="J13" s="107"/>
      <c r="K13" s="107"/>
    </row>
    <row r="14" spans="1:11" x14ac:dyDescent="0.25">
      <c r="A14" s="80" t="s">
        <v>152</v>
      </c>
      <c r="B14" s="81">
        <v>6</v>
      </c>
      <c r="C14" s="81" t="s">
        <v>153</v>
      </c>
      <c r="D14" s="81" t="s">
        <v>154</v>
      </c>
      <c r="E14" s="81"/>
      <c r="F14" s="113" t="s">
        <v>206</v>
      </c>
      <c r="G14" s="5">
        <v>1</v>
      </c>
      <c r="H14" s="2" t="s">
        <v>40</v>
      </c>
      <c r="I14" s="95">
        <v>0</v>
      </c>
      <c r="J14" s="95">
        <v>0</v>
      </c>
      <c r="K14" s="41" t="e">
        <f t="shared" si="0"/>
        <v>#DIV/0!</v>
      </c>
    </row>
    <row r="15" spans="1:11" x14ac:dyDescent="0.25">
      <c r="A15" s="80" t="s">
        <v>152</v>
      </c>
      <c r="B15" s="81">
        <v>7</v>
      </c>
      <c r="C15" s="81" t="s">
        <v>153</v>
      </c>
      <c r="D15" s="81" t="s">
        <v>154</v>
      </c>
      <c r="E15" s="81"/>
      <c r="F15" s="113" t="s">
        <v>206</v>
      </c>
      <c r="G15" s="5">
        <v>2</v>
      </c>
      <c r="H15" s="2" t="s">
        <v>41</v>
      </c>
      <c r="I15" s="95">
        <v>0</v>
      </c>
      <c r="J15" s="95">
        <v>0</v>
      </c>
      <c r="K15" s="41" t="e">
        <f t="shared" si="0"/>
        <v>#DIV/0!</v>
      </c>
    </row>
    <row r="16" spans="1:11" x14ac:dyDescent="0.25">
      <c r="A16" s="80" t="s">
        <v>152</v>
      </c>
      <c r="B16" s="81">
        <v>8</v>
      </c>
      <c r="C16" s="81" t="s">
        <v>153</v>
      </c>
      <c r="D16" s="81" t="s">
        <v>154</v>
      </c>
      <c r="E16" s="81"/>
      <c r="F16" s="113" t="s">
        <v>206</v>
      </c>
      <c r="G16" s="5">
        <v>3</v>
      </c>
      <c r="H16" s="2" t="s">
        <v>42</v>
      </c>
      <c r="I16" s="95">
        <v>0</v>
      </c>
      <c r="J16" s="95">
        <v>0</v>
      </c>
      <c r="K16" s="41" t="e">
        <f t="shared" si="0"/>
        <v>#DIV/0!</v>
      </c>
    </row>
    <row r="17" spans="1:11" hidden="1" x14ac:dyDescent="0.35">
      <c r="D17" s="83" t="s">
        <v>159</v>
      </c>
      <c r="E17" s="83" t="s">
        <v>160</v>
      </c>
      <c r="F17" s="76"/>
      <c r="H17" s="83" t="s">
        <v>209</v>
      </c>
      <c r="I17" s="83" t="s">
        <v>161</v>
      </c>
      <c r="J17" s="83" t="s">
        <v>207</v>
      </c>
      <c r="K17" s="83" t="s">
        <v>208</v>
      </c>
    </row>
    <row r="18" spans="1:11" hidden="1" x14ac:dyDescent="0.35">
      <c r="D18" s="84" t="s">
        <v>162</v>
      </c>
      <c r="E18" s="84" t="s">
        <v>163</v>
      </c>
      <c r="F18" s="76"/>
      <c r="H18" s="84" t="s">
        <v>212</v>
      </c>
      <c r="I18" s="84" t="s">
        <v>164</v>
      </c>
      <c r="J18" s="84" t="s">
        <v>210</v>
      </c>
      <c r="K18" s="84" t="s">
        <v>211</v>
      </c>
    </row>
    <row r="19" spans="1:11" hidden="1" x14ac:dyDescent="0.35"/>
    <row r="20" spans="1:11" hidden="1" x14ac:dyDescent="0.25">
      <c r="A20" s="81" t="s">
        <v>165</v>
      </c>
      <c r="B20" s="81" t="s">
        <v>166</v>
      </c>
      <c r="C20" s="81" t="s">
        <v>167</v>
      </c>
      <c r="D20" s="81" t="s">
        <v>168</v>
      </c>
      <c r="E20" s="81" t="s">
        <v>169</v>
      </c>
      <c r="F20" s="81" t="s">
        <v>170</v>
      </c>
      <c r="G20" s="81" t="s">
        <v>171</v>
      </c>
      <c r="H20" s="81" t="s">
        <v>172</v>
      </c>
      <c r="I20" s="81" t="s">
        <v>173</v>
      </c>
      <c r="J20" s="81" t="s">
        <v>174</v>
      </c>
    </row>
    <row r="21" spans="1:11" hidden="1" x14ac:dyDescent="0.25">
      <c r="A21" s="85">
        <v>0</v>
      </c>
      <c r="B21" s="85">
        <v>1</v>
      </c>
      <c r="C21" s="86" t="s">
        <v>150</v>
      </c>
      <c r="D21" s="86"/>
      <c r="E21" s="85" t="s">
        <v>175</v>
      </c>
      <c r="F21" s="85" t="s">
        <v>176</v>
      </c>
      <c r="G21" s="86" t="s">
        <v>177</v>
      </c>
      <c r="H21" s="86" t="s">
        <v>178</v>
      </c>
      <c r="I21" s="86"/>
      <c r="J21" s="86" t="s">
        <v>179</v>
      </c>
    </row>
    <row r="22" spans="1:11" hidden="1" x14ac:dyDescent="0.25">
      <c r="A22" s="85">
        <v>1</v>
      </c>
      <c r="B22" s="85">
        <v>2</v>
      </c>
      <c r="C22" s="86" t="s">
        <v>180</v>
      </c>
      <c r="D22" s="85" t="s">
        <v>152</v>
      </c>
      <c r="E22" s="85" t="s">
        <v>181</v>
      </c>
      <c r="F22" s="85" t="s">
        <v>176</v>
      </c>
      <c r="G22" s="86" t="s">
        <v>177</v>
      </c>
      <c r="H22" s="86" t="s">
        <v>182</v>
      </c>
      <c r="I22" s="87" t="s">
        <v>183</v>
      </c>
      <c r="J22" s="86" t="s">
        <v>179</v>
      </c>
    </row>
    <row r="23" spans="1:11" hidden="1" x14ac:dyDescent="0.25">
      <c r="A23" s="85">
        <v>2</v>
      </c>
      <c r="B23" s="85">
        <v>3</v>
      </c>
      <c r="C23" s="86" t="s">
        <v>43</v>
      </c>
      <c r="D23" s="86"/>
      <c r="E23" s="85" t="s">
        <v>192</v>
      </c>
      <c r="F23" s="85" t="s">
        <v>176</v>
      </c>
      <c r="G23" s="86" t="s">
        <v>188</v>
      </c>
      <c r="H23" s="86" t="s">
        <v>268</v>
      </c>
      <c r="I23" s="85"/>
      <c r="J23" s="86" t="s">
        <v>218</v>
      </c>
    </row>
    <row r="24" spans="1:11" hidden="1" x14ac:dyDescent="0.25">
      <c r="A24" s="85">
        <v>3</v>
      </c>
      <c r="B24" s="85">
        <v>4</v>
      </c>
      <c r="C24" s="86" t="s">
        <v>8</v>
      </c>
      <c r="D24" s="86"/>
      <c r="E24" s="85" t="s">
        <v>192</v>
      </c>
      <c r="F24" s="85" t="s">
        <v>176</v>
      </c>
      <c r="G24" s="86" t="s">
        <v>188</v>
      </c>
      <c r="H24" s="86" t="s">
        <v>268</v>
      </c>
      <c r="I24" s="85"/>
      <c r="J24" s="86" t="s">
        <v>218</v>
      </c>
    </row>
    <row r="25" spans="1:11" hidden="1" x14ac:dyDescent="0.25">
      <c r="A25" s="85">
        <v>4</v>
      </c>
      <c r="B25" s="85">
        <v>5</v>
      </c>
      <c r="C25" s="86" t="s">
        <v>198</v>
      </c>
      <c r="D25" s="86"/>
      <c r="E25" s="85" t="s">
        <v>181</v>
      </c>
      <c r="F25" s="85" t="s">
        <v>176</v>
      </c>
      <c r="G25" s="86" t="s">
        <v>267</v>
      </c>
      <c r="H25" s="86" t="s">
        <v>219</v>
      </c>
      <c r="I25" s="85"/>
      <c r="J25" s="86" t="s">
        <v>220</v>
      </c>
    </row>
    <row r="26" spans="1:11" hidden="1" x14ac:dyDescent="0.25">
      <c r="A26" s="85">
        <v>5</v>
      </c>
      <c r="B26" s="85">
        <v>6</v>
      </c>
      <c r="C26" s="86" t="s">
        <v>32</v>
      </c>
      <c r="D26" s="86"/>
      <c r="E26" s="85" t="s">
        <v>192</v>
      </c>
      <c r="F26" s="85" t="s">
        <v>176</v>
      </c>
      <c r="G26" s="86" t="s">
        <v>188</v>
      </c>
      <c r="H26" s="86" t="s">
        <v>182</v>
      </c>
      <c r="I26" s="85"/>
      <c r="J26" s="86" t="s">
        <v>218</v>
      </c>
    </row>
    <row r="27" spans="1:11" hidden="1" x14ac:dyDescent="0.25">
      <c r="A27" s="85">
        <v>5</v>
      </c>
      <c r="B27" s="85">
        <v>6</v>
      </c>
      <c r="C27" s="86" t="s">
        <v>71</v>
      </c>
      <c r="D27" s="86"/>
      <c r="E27" s="85" t="s">
        <v>192</v>
      </c>
      <c r="F27" s="85" t="s">
        <v>176</v>
      </c>
      <c r="G27" s="86" t="s">
        <v>188</v>
      </c>
      <c r="H27" s="86" t="s">
        <v>182</v>
      </c>
      <c r="I27" s="85"/>
      <c r="J27" s="86" t="s">
        <v>218</v>
      </c>
    </row>
    <row r="28" spans="1:11" hidden="1" x14ac:dyDescent="0.25">
      <c r="A28" s="85">
        <v>5</v>
      </c>
      <c r="B28" s="85">
        <v>6</v>
      </c>
      <c r="C28" s="86" t="s">
        <v>2</v>
      </c>
      <c r="D28" s="86"/>
      <c r="E28" s="85" t="s">
        <v>192</v>
      </c>
      <c r="F28" s="85" t="s">
        <v>176</v>
      </c>
      <c r="G28" s="86" t="s">
        <v>188</v>
      </c>
      <c r="H28" s="86" t="s">
        <v>182</v>
      </c>
      <c r="I28" s="85"/>
      <c r="J28" s="86" t="s">
        <v>218</v>
      </c>
    </row>
    <row r="29" spans="1:11" hidden="1" x14ac:dyDescent="0.25">
      <c r="A29" s="85">
        <v>5</v>
      </c>
      <c r="B29" s="85">
        <v>6</v>
      </c>
      <c r="C29" s="86" t="s">
        <v>3</v>
      </c>
      <c r="D29" s="86"/>
      <c r="E29" s="85" t="s">
        <v>192</v>
      </c>
      <c r="F29" s="85" t="s">
        <v>176</v>
      </c>
      <c r="G29" s="86" t="s">
        <v>188</v>
      </c>
      <c r="H29" s="86" t="s">
        <v>182</v>
      </c>
      <c r="I29" s="85"/>
      <c r="J29" s="86" t="s">
        <v>218</v>
      </c>
    </row>
    <row r="30" spans="1:11" hidden="1" x14ac:dyDescent="0.25">
      <c r="A30" s="85">
        <v>5</v>
      </c>
      <c r="B30" s="85">
        <v>6</v>
      </c>
      <c r="C30" s="86" t="s">
        <v>72</v>
      </c>
      <c r="D30" s="86"/>
      <c r="E30" s="85" t="s">
        <v>192</v>
      </c>
      <c r="F30" s="85" t="s">
        <v>176</v>
      </c>
      <c r="G30" s="86" t="s">
        <v>188</v>
      </c>
      <c r="H30" s="86" t="s">
        <v>182</v>
      </c>
      <c r="I30" s="85"/>
      <c r="J30" s="86" t="s">
        <v>218</v>
      </c>
    </row>
    <row r="31" spans="1:11" hidden="1" x14ac:dyDescent="0.25">
      <c r="A31" s="85">
        <v>5</v>
      </c>
      <c r="B31" s="85">
        <v>6</v>
      </c>
      <c r="C31" s="86" t="s">
        <v>40</v>
      </c>
      <c r="D31" s="86"/>
      <c r="E31" s="85" t="s">
        <v>181</v>
      </c>
      <c r="F31" s="85" t="s">
        <v>176</v>
      </c>
      <c r="G31" s="86" t="s">
        <v>267</v>
      </c>
      <c r="H31" s="86" t="s">
        <v>219</v>
      </c>
      <c r="I31" s="85"/>
      <c r="J31" s="86" t="s">
        <v>218</v>
      </c>
    </row>
    <row r="32" spans="1:11" hidden="1" x14ac:dyDescent="0.25">
      <c r="A32" s="85">
        <v>5</v>
      </c>
      <c r="B32" s="85">
        <v>6</v>
      </c>
      <c r="C32" s="86" t="s">
        <v>41</v>
      </c>
      <c r="D32" s="86"/>
      <c r="E32" s="85" t="s">
        <v>181</v>
      </c>
      <c r="F32" s="85" t="s">
        <v>176</v>
      </c>
      <c r="G32" s="86" t="s">
        <v>267</v>
      </c>
      <c r="H32" s="86" t="s">
        <v>219</v>
      </c>
      <c r="I32" s="85"/>
      <c r="J32" s="86" t="s">
        <v>218</v>
      </c>
    </row>
    <row r="33" spans="1:10" hidden="1" x14ac:dyDescent="0.25">
      <c r="A33" s="85">
        <v>5</v>
      </c>
      <c r="B33" s="85">
        <v>6</v>
      </c>
      <c r="C33" s="86" t="s">
        <v>42</v>
      </c>
      <c r="D33" s="86"/>
      <c r="E33" s="85" t="s">
        <v>181</v>
      </c>
      <c r="F33" s="85" t="s">
        <v>176</v>
      </c>
      <c r="G33" s="86" t="s">
        <v>267</v>
      </c>
      <c r="H33" s="86" t="s">
        <v>219</v>
      </c>
      <c r="I33" s="85"/>
      <c r="J33" s="86" t="s">
        <v>218</v>
      </c>
    </row>
  </sheetData>
  <mergeCells count="9">
    <mergeCell ref="I4:K4"/>
    <mergeCell ref="G4:G6"/>
    <mergeCell ref="H4:H6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ignoredErrors>
    <ignoredError sqref="I6:J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6"/>
  <sheetViews>
    <sheetView topLeftCell="G22" zoomScale="55" zoomScaleNormal="55" workbookViewId="0">
      <selection activeCell="P70" sqref="P70"/>
    </sheetView>
  </sheetViews>
  <sheetFormatPr defaultColWidth="8.81640625" defaultRowHeight="14.5" x14ac:dyDescent="0.35"/>
  <cols>
    <col min="1" max="1" width="15" hidden="1" customWidth="1"/>
    <col min="2" max="2" width="15.81640625" hidden="1" customWidth="1"/>
    <col min="3" max="3" width="23.81640625" hidden="1" customWidth="1"/>
    <col min="4" max="4" width="10.54296875" hidden="1" customWidth="1"/>
    <col min="5" max="5" width="18.1796875" hidden="1" customWidth="1"/>
    <col min="6" max="6" width="0" hidden="1" customWidth="1"/>
    <col min="7" max="7" width="8.1796875" customWidth="1"/>
    <col min="8" max="8" width="61.81640625" bestFit="1" customWidth="1"/>
    <col min="9" max="9" width="22.54296875" style="103" bestFit="1" customWidth="1"/>
    <col min="10" max="10" width="9.54296875" bestFit="1" customWidth="1"/>
    <col min="11" max="11" width="22.54296875" bestFit="1" customWidth="1"/>
    <col min="12" max="12" width="9.54296875" bestFit="1" customWidth="1"/>
    <col min="13" max="13" width="22.54296875" bestFit="1" customWidth="1"/>
    <col min="14" max="14" width="9.54296875" bestFit="1" customWidth="1"/>
    <col min="15" max="15" width="22.81640625" customWidth="1"/>
    <col min="16" max="16" width="9.54296875" bestFit="1" customWidth="1"/>
  </cols>
  <sheetData>
    <row r="1" spans="1:16" x14ac:dyDescent="0.35">
      <c r="A1" s="75" t="s">
        <v>221</v>
      </c>
    </row>
    <row r="2" spans="1:16" s="3" customFormat="1" ht="21" customHeight="1" x14ac:dyDescent="0.35">
      <c r="A2"/>
      <c r="B2"/>
      <c r="C2"/>
      <c r="D2"/>
      <c r="E2"/>
      <c r="F2"/>
      <c r="G2" s="3" t="s">
        <v>49</v>
      </c>
      <c r="I2" s="101"/>
    </row>
    <row r="3" spans="1:16" s="3" customFormat="1" ht="21" customHeight="1" x14ac:dyDescent="0.35">
      <c r="A3"/>
      <c r="B3"/>
      <c r="C3"/>
      <c r="D3"/>
      <c r="E3"/>
      <c r="F3"/>
      <c r="I3" s="101"/>
    </row>
    <row r="4" spans="1:16" ht="15" customHeight="1" x14ac:dyDescent="0.35">
      <c r="G4" s="159" t="s">
        <v>0</v>
      </c>
      <c r="H4" s="159" t="s">
        <v>46</v>
      </c>
      <c r="I4" s="164" t="s">
        <v>47</v>
      </c>
      <c r="J4" s="166"/>
      <c r="K4" s="164" t="s">
        <v>4</v>
      </c>
      <c r="L4" s="165"/>
      <c r="M4" s="165"/>
      <c r="N4" s="165"/>
      <c r="O4" s="165"/>
      <c r="P4" s="166"/>
    </row>
    <row r="5" spans="1:16" ht="23" x14ac:dyDescent="0.35">
      <c r="A5" s="124" t="s">
        <v>147</v>
      </c>
      <c r="B5" s="126" t="s">
        <v>148</v>
      </c>
      <c r="C5" s="126" t="s">
        <v>149</v>
      </c>
      <c r="D5" s="126" t="s">
        <v>150</v>
      </c>
      <c r="E5" s="126" t="s">
        <v>151</v>
      </c>
      <c r="F5" s="147" t="s">
        <v>206</v>
      </c>
      <c r="G5" s="160"/>
      <c r="H5" s="160"/>
      <c r="I5" s="164" t="str">
        <f>CONCATENATE("Per 30 Sept ",'Profil Dana Pensiun'!H13-1)</f>
        <v>Per 30 Sept 2019</v>
      </c>
      <c r="J5" s="166"/>
      <c r="K5" s="164" t="str">
        <f>CONCATENATE("Per 31 Des ",'Profil Dana Pensiun'!H13-1)</f>
        <v>Per 31 Des 2019</v>
      </c>
      <c r="L5" s="166"/>
      <c r="M5" s="164" t="str">
        <f>CONCATENATE("Per 30 Jun ",'Profil Dana Pensiun'!H13)</f>
        <v>Per 30 Jun 2020</v>
      </c>
      <c r="N5" s="166"/>
      <c r="O5" s="164" t="str">
        <f>CONCATENATE("Per 31 Des ",'Profil Dana Pensiun'!H13)</f>
        <v>Per 31 Des 2020</v>
      </c>
      <c r="P5" s="166"/>
    </row>
    <row r="6" spans="1:16" ht="29" x14ac:dyDescent="0.35">
      <c r="A6" s="125"/>
      <c r="B6" s="127"/>
      <c r="C6" s="127"/>
      <c r="D6" s="127"/>
      <c r="E6" s="127"/>
      <c r="F6" s="148"/>
      <c r="G6" s="161"/>
      <c r="H6" s="161"/>
      <c r="I6" s="102" t="s">
        <v>200</v>
      </c>
      <c r="J6" s="73" t="s">
        <v>201</v>
      </c>
      <c r="K6" s="73" t="s">
        <v>200</v>
      </c>
      <c r="L6" s="73" t="s">
        <v>201</v>
      </c>
      <c r="M6" s="73" t="s">
        <v>200</v>
      </c>
      <c r="N6" s="73" t="s">
        <v>201</v>
      </c>
      <c r="O6" s="73" t="s">
        <v>200</v>
      </c>
      <c r="P6" s="73" t="s">
        <v>201</v>
      </c>
    </row>
    <row r="7" spans="1:16" x14ac:dyDescent="0.35">
      <c r="A7" s="80" t="s">
        <v>261</v>
      </c>
      <c r="B7" s="81"/>
      <c r="C7" s="81"/>
      <c r="D7" s="81"/>
      <c r="E7" s="81"/>
      <c r="F7" s="109"/>
      <c r="G7" s="106" t="s">
        <v>123</v>
      </c>
      <c r="H7" s="106" t="s">
        <v>121</v>
      </c>
      <c r="I7" s="122"/>
      <c r="J7" s="123"/>
      <c r="K7" s="123"/>
      <c r="L7" s="123"/>
      <c r="M7" s="123"/>
      <c r="N7" s="123"/>
      <c r="O7" s="123"/>
      <c r="P7" s="123"/>
    </row>
    <row r="8" spans="1:16" x14ac:dyDescent="0.35">
      <c r="A8" s="80" t="s">
        <v>152</v>
      </c>
      <c r="B8" s="81">
        <v>1</v>
      </c>
      <c r="C8" s="81" t="s">
        <v>153</v>
      </c>
      <c r="D8" s="81" t="s">
        <v>154</v>
      </c>
      <c r="E8" s="81"/>
      <c r="F8" s="109" t="s">
        <v>206</v>
      </c>
      <c r="G8" s="20">
        <v>1</v>
      </c>
      <c r="H8" s="96" t="s">
        <v>91</v>
      </c>
      <c r="I8" s="99">
        <v>0</v>
      </c>
      <c r="J8" s="100" t="e">
        <f t="shared" ref="J8:J28" si="0">I8/$I$29</f>
        <v>#DIV/0!</v>
      </c>
      <c r="K8" s="99">
        <v>0</v>
      </c>
      <c r="L8" s="100" t="e">
        <f t="shared" ref="L8:L28" si="1">K8/$K$29</f>
        <v>#DIV/0!</v>
      </c>
      <c r="M8" s="99">
        <v>0</v>
      </c>
      <c r="N8" s="100" t="e">
        <f t="shared" ref="N8:N28" si="2">M8/$M$29</f>
        <v>#DIV/0!</v>
      </c>
      <c r="O8" s="99">
        <v>0</v>
      </c>
      <c r="P8" s="100" t="e">
        <f t="shared" ref="P8:P28" si="3">O8/$O$29</f>
        <v>#DIV/0!</v>
      </c>
    </row>
    <row r="9" spans="1:16" x14ac:dyDescent="0.35">
      <c r="A9" s="80" t="s">
        <v>152</v>
      </c>
      <c r="B9" s="81">
        <v>2</v>
      </c>
      <c r="C9" s="81" t="s">
        <v>153</v>
      </c>
      <c r="D9" s="81" t="s">
        <v>154</v>
      </c>
      <c r="E9" s="81"/>
      <c r="F9" s="109" t="s">
        <v>206</v>
      </c>
      <c r="G9" s="19">
        <v>2</v>
      </c>
      <c r="H9" s="97" t="s">
        <v>92</v>
      </c>
      <c r="I9" s="99">
        <v>0</v>
      </c>
      <c r="J9" s="100" t="e">
        <f t="shared" si="0"/>
        <v>#DIV/0!</v>
      </c>
      <c r="K9" s="99">
        <v>0</v>
      </c>
      <c r="L9" s="100" t="e">
        <f t="shared" si="1"/>
        <v>#DIV/0!</v>
      </c>
      <c r="M9" s="99">
        <v>0</v>
      </c>
      <c r="N9" s="100" t="e">
        <f t="shared" si="2"/>
        <v>#DIV/0!</v>
      </c>
      <c r="O9" s="99">
        <v>0</v>
      </c>
      <c r="P9" s="100" t="e">
        <f t="shared" si="3"/>
        <v>#DIV/0!</v>
      </c>
    </row>
    <row r="10" spans="1:16" x14ac:dyDescent="0.35">
      <c r="A10" s="80" t="s">
        <v>152</v>
      </c>
      <c r="B10" s="81">
        <v>3</v>
      </c>
      <c r="C10" s="81" t="s">
        <v>153</v>
      </c>
      <c r="D10" s="81" t="s">
        <v>154</v>
      </c>
      <c r="E10" s="81"/>
      <c r="F10" s="109" t="s">
        <v>206</v>
      </c>
      <c r="G10" s="20">
        <v>3</v>
      </c>
      <c r="H10" s="97" t="s">
        <v>93</v>
      </c>
      <c r="I10" s="99">
        <v>0</v>
      </c>
      <c r="J10" s="100" t="e">
        <f t="shared" si="0"/>
        <v>#DIV/0!</v>
      </c>
      <c r="K10" s="99">
        <v>0</v>
      </c>
      <c r="L10" s="100" t="e">
        <f t="shared" si="1"/>
        <v>#DIV/0!</v>
      </c>
      <c r="M10" s="99">
        <v>0</v>
      </c>
      <c r="N10" s="100" t="e">
        <f t="shared" si="2"/>
        <v>#DIV/0!</v>
      </c>
      <c r="O10" s="99">
        <v>0</v>
      </c>
      <c r="P10" s="100" t="e">
        <f t="shared" si="3"/>
        <v>#DIV/0!</v>
      </c>
    </row>
    <row r="11" spans="1:16" x14ac:dyDescent="0.35">
      <c r="A11" s="80" t="s">
        <v>152</v>
      </c>
      <c r="B11" s="81">
        <v>4</v>
      </c>
      <c r="C11" s="81" t="s">
        <v>153</v>
      </c>
      <c r="D11" s="81" t="s">
        <v>154</v>
      </c>
      <c r="E11" s="81"/>
      <c r="F11" s="109" t="s">
        <v>206</v>
      </c>
      <c r="G11" s="19">
        <v>4</v>
      </c>
      <c r="H11" s="97" t="s">
        <v>94</v>
      </c>
      <c r="I11" s="99">
        <v>0</v>
      </c>
      <c r="J11" s="100" t="e">
        <f t="shared" si="0"/>
        <v>#DIV/0!</v>
      </c>
      <c r="K11" s="99">
        <v>0</v>
      </c>
      <c r="L11" s="100" t="e">
        <f t="shared" si="1"/>
        <v>#DIV/0!</v>
      </c>
      <c r="M11" s="99">
        <v>0</v>
      </c>
      <c r="N11" s="100" t="e">
        <f t="shared" si="2"/>
        <v>#DIV/0!</v>
      </c>
      <c r="O11" s="99">
        <v>0</v>
      </c>
      <c r="P11" s="100" t="e">
        <f t="shared" si="3"/>
        <v>#DIV/0!</v>
      </c>
    </row>
    <row r="12" spans="1:16" x14ac:dyDescent="0.35">
      <c r="A12" s="80" t="s">
        <v>152</v>
      </c>
      <c r="B12" s="81">
        <v>5</v>
      </c>
      <c r="C12" s="81" t="s">
        <v>153</v>
      </c>
      <c r="D12" s="81" t="s">
        <v>154</v>
      </c>
      <c r="E12" s="81"/>
      <c r="F12" s="109" t="s">
        <v>206</v>
      </c>
      <c r="G12" s="20">
        <v>5</v>
      </c>
      <c r="H12" s="97" t="s">
        <v>95</v>
      </c>
      <c r="I12" s="99">
        <v>0</v>
      </c>
      <c r="J12" s="100" t="e">
        <f t="shared" si="0"/>
        <v>#DIV/0!</v>
      </c>
      <c r="K12" s="99">
        <v>0</v>
      </c>
      <c r="L12" s="100" t="e">
        <f t="shared" si="1"/>
        <v>#DIV/0!</v>
      </c>
      <c r="M12" s="99">
        <v>0</v>
      </c>
      <c r="N12" s="100" t="e">
        <f t="shared" si="2"/>
        <v>#DIV/0!</v>
      </c>
      <c r="O12" s="99">
        <v>0</v>
      </c>
      <c r="P12" s="100" t="e">
        <f t="shared" si="3"/>
        <v>#DIV/0!</v>
      </c>
    </row>
    <row r="13" spans="1:16" x14ac:dyDescent="0.35">
      <c r="A13" s="80" t="s">
        <v>152</v>
      </c>
      <c r="B13" s="81">
        <v>6</v>
      </c>
      <c r="C13" s="81" t="s">
        <v>153</v>
      </c>
      <c r="D13" s="81" t="s">
        <v>154</v>
      </c>
      <c r="E13" s="81"/>
      <c r="F13" s="109" t="s">
        <v>206</v>
      </c>
      <c r="G13" s="19">
        <v>6</v>
      </c>
      <c r="H13" s="97" t="s">
        <v>132</v>
      </c>
      <c r="I13" s="99">
        <v>0</v>
      </c>
      <c r="J13" s="100" t="e">
        <f t="shared" si="0"/>
        <v>#DIV/0!</v>
      </c>
      <c r="K13" s="99">
        <v>0</v>
      </c>
      <c r="L13" s="100" t="e">
        <f t="shared" si="1"/>
        <v>#DIV/0!</v>
      </c>
      <c r="M13" s="99">
        <v>0</v>
      </c>
      <c r="N13" s="100" t="e">
        <f t="shared" si="2"/>
        <v>#DIV/0!</v>
      </c>
      <c r="O13" s="99">
        <v>0</v>
      </c>
      <c r="P13" s="100" t="e">
        <f t="shared" si="3"/>
        <v>#DIV/0!</v>
      </c>
    </row>
    <row r="14" spans="1:16" x14ac:dyDescent="0.35">
      <c r="A14" s="80" t="s">
        <v>152</v>
      </c>
      <c r="B14" s="81">
        <v>7</v>
      </c>
      <c r="C14" s="81" t="s">
        <v>153</v>
      </c>
      <c r="D14" s="81" t="s">
        <v>154</v>
      </c>
      <c r="E14" s="81"/>
      <c r="F14" s="109" t="s">
        <v>206</v>
      </c>
      <c r="G14" s="20">
        <v>7</v>
      </c>
      <c r="H14" s="97" t="s">
        <v>97</v>
      </c>
      <c r="I14" s="99">
        <v>0</v>
      </c>
      <c r="J14" s="100" t="e">
        <f t="shared" si="0"/>
        <v>#DIV/0!</v>
      </c>
      <c r="K14" s="99">
        <v>0</v>
      </c>
      <c r="L14" s="100" t="e">
        <f t="shared" si="1"/>
        <v>#DIV/0!</v>
      </c>
      <c r="M14" s="99">
        <v>0</v>
      </c>
      <c r="N14" s="100" t="e">
        <f t="shared" si="2"/>
        <v>#DIV/0!</v>
      </c>
      <c r="O14" s="99">
        <v>0</v>
      </c>
      <c r="P14" s="100" t="e">
        <f t="shared" si="3"/>
        <v>#DIV/0!</v>
      </c>
    </row>
    <row r="15" spans="1:16" x14ac:dyDescent="0.35">
      <c r="A15" s="80" t="s">
        <v>152</v>
      </c>
      <c r="B15" s="81">
        <v>8</v>
      </c>
      <c r="C15" s="81" t="s">
        <v>153</v>
      </c>
      <c r="D15" s="81" t="s">
        <v>154</v>
      </c>
      <c r="E15" s="81"/>
      <c r="F15" s="109" t="s">
        <v>206</v>
      </c>
      <c r="G15" s="19">
        <v>8</v>
      </c>
      <c r="H15" s="97" t="s">
        <v>133</v>
      </c>
      <c r="I15" s="99">
        <v>0</v>
      </c>
      <c r="J15" s="100" t="e">
        <f t="shared" si="0"/>
        <v>#DIV/0!</v>
      </c>
      <c r="K15" s="99">
        <v>0</v>
      </c>
      <c r="L15" s="100" t="e">
        <f t="shared" si="1"/>
        <v>#DIV/0!</v>
      </c>
      <c r="M15" s="99">
        <v>0</v>
      </c>
      <c r="N15" s="100" t="e">
        <f t="shared" si="2"/>
        <v>#DIV/0!</v>
      </c>
      <c r="O15" s="99">
        <v>0</v>
      </c>
      <c r="P15" s="100" t="e">
        <f t="shared" si="3"/>
        <v>#DIV/0!</v>
      </c>
    </row>
    <row r="16" spans="1:16" x14ac:dyDescent="0.35">
      <c r="A16" s="80" t="s">
        <v>152</v>
      </c>
      <c r="B16" s="81">
        <v>9</v>
      </c>
      <c r="C16" s="81" t="s">
        <v>153</v>
      </c>
      <c r="D16" s="81" t="s">
        <v>154</v>
      </c>
      <c r="E16" s="81"/>
      <c r="F16" s="109" t="s">
        <v>206</v>
      </c>
      <c r="G16" s="20">
        <v>9</v>
      </c>
      <c r="H16" s="97" t="s">
        <v>99</v>
      </c>
      <c r="I16" s="99">
        <v>0</v>
      </c>
      <c r="J16" s="100" t="e">
        <f t="shared" si="0"/>
        <v>#DIV/0!</v>
      </c>
      <c r="K16" s="99">
        <v>0</v>
      </c>
      <c r="L16" s="100" t="e">
        <f t="shared" si="1"/>
        <v>#DIV/0!</v>
      </c>
      <c r="M16" s="99">
        <v>0</v>
      </c>
      <c r="N16" s="100" t="e">
        <f t="shared" si="2"/>
        <v>#DIV/0!</v>
      </c>
      <c r="O16" s="99">
        <v>0</v>
      </c>
      <c r="P16" s="100" t="e">
        <f t="shared" si="3"/>
        <v>#DIV/0!</v>
      </c>
    </row>
    <row r="17" spans="1:18" x14ac:dyDescent="0.35">
      <c r="A17" s="80" t="s">
        <v>152</v>
      </c>
      <c r="B17" s="81">
        <v>10</v>
      </c>
      <c r="C17" s="81" t="s">
        <v>153</v>
      </c>
      <c r="D17" s="81" t="s">
        <v>154</v>
      </c>
      <c r="E17" s="81"/>
      <c r="F17" s="109" t="s">
        <v>206</v>
      </c>
      <c r="G17" s="19">
        <v>10</v>
      </c>
      <c r="H17" s="97" t="s">
        <v>100</v>
      </c>
      <c r="I17" s="99">
        <v>0</v>
      </c>
      <c r="J17" s="100" t="e">
        <f t="shared" si="0"/>
        <v>#DIV/0!</v>
      </c>
      <c r="K17" s="99">
        <v>0</v>
      </c>
      <c r="L17" s="100" t="e">
        <f t="shared" si="1"/>
        <v>#DIV/0!</v>
      </c>
      <c r="M17" s="99">
        <v>0</v>
      </c>
      <c r="N17" s="100" t="e">
        <f t="shared" si="2"/>
        <v>#DIV/0!</v>
      </c>
      <c r="O17" s="99">
        <v>0</v>
      </c>
      <c r="P17" s="100" t="e">
        <f t="shared" si="3"/>
        <v>#DIV/0!</v>
      </c>
    </row>
    <row r="18" spans="1:18" x14ac:dyDescent="0.35">
      <c r="A18" s="80" t="s">
        <v>152</v>
      </c>
      <c r="B18" s="81">
        <v>11</v>
      </c>
      <c r="C18" s="81" t="s">
        <v>153</v>
      </c>
      <c r="D18" s="81" t="s">
        <v>154</v>
      </c>
      <c r="E18" s="81"/>
      <c r="F18" s="109" t="s">
        <v>206</v>
      </c>
      <c r="G18" s="20">
        <v>11</v>
      </c>
      <c r="H18" s="97" t="s">
        <v>134</v>
      </c>
      <c r="I18" s="99">
        <v>0</v>
      </c>
      <c r="J18" s="100" t="e">
        <f t="shared" si="0"/>
        <v>#DIV/0!</v>
      </c>
      <c r="K18" s="99">
        <v>0</v>
      </c>
      <c r="L18" s="100" t="e">
        <f t="shared" si="1"/>
        <v>#DIV/0!</v>
      </c>
      <c r="M18" s="99">
        <v>0</v>
      </c>
      <c r="N18" s="100" t="e">
        <f t="shared" si="2"/>
        <v>#DIV/0!</v>
      </c>
      <c r="O18" s="99">
        <v>0</v>
      </c>
      <c r="P18" s="100" t="e">
        <f t="shared" si="3"/>
        <v>#DIV/0!</v>
      </c>
    </row>
    <row r="19" spans="1:18" x14ac:dyDescent="0.35">
      <c r="A19" s="80" t="s">
        <v>152</v>
      </c>
      <c r="B19" s="81">
        <v>12</v>
      </c>
      <c r="C19" s="81" t="s">
        <v>153</v>
      </c>
      <c r="D19" s="81" t="s">
        <v>154</v>
      </c>
      <c r="E19" s="81"/>
      <c r="F19" s="109" t="s">
        <v>206</v>
      </c>
      <c r="G19" s="19">
        <v>12</v>
      </c>
      <c r="H19" s="97" t="s">
        <v>10</v>
      </c>
      <c r="I19" s="99">
        <v>0</v>
      </c>
      <c r="J19" s="100" t="e">
        <f t="shared" si="0"/>
        <v>#DIV/0!</v>
      </c>
      <c r="K19" s="99">
        <v>0</v>
      </c>
      <c r="L19" s="100" t="e">
        <f t="shared" si="1"/>
        <v>#DIV/0!</v>
      </c>
      <c r="M19" s="99">
        <v>0</v>
      </c>
      <c r="N19" s="100" t="e">
        <f t="shared" si="2"/>
        <v>#DIV/0!</v>
      </c>
      <c r="O19" s="99">
        <v>0</v>
      </c>
      <c r="P19" s="100" t="e">
        <f t="shared" si="3"/>
        <v>#DIV/0!</v>
      </c>
    </row>
    <row r="20" spans="1:18" x14ac:dyDescent="0.35">
      <c r="A20" s="80" t="s">
        <v>152</v>
      </c>
      <c r="B20" s="81">
        <v>13</v>
      </c>
      <c r="C20" s="81" t="s">
        <v>153</v>
      </c>
      <c r="D20" s="81" t="s">
        <v>154</v>
      </c>
      <c r="E20" s="81"/>
      <c r="F20" s="109" t="s">
        <v>206</v>
      </c>
      <c r="G20" s="20">
        <v>13</v>
      </c>
      <c r="H20" s="97" t="s">
        <v>102</v>
      </c>
      <c r="I20" s="99">
        <v>0</v>
      </c>
      <c r="J20" s="100" t="e">
        <f t="shared" si="0"/>
        <v>#DIV/0!</v>
      </c>
      <c r="K20" s="99">
        <v>0</v>
      </c>
      <c r="L20" s="100" t="e">
        <f t="shared" si="1"/>
        <v>#DIV/0!</v>
      </c>
      <c r="M20" s="99">
        <v>0</v>
      </c>
      <c r="N20" s="100" t="e">
        <f t="shared" si="2"/>
        <v>#DIV/0!</v>
      </c>
      <c r="O20" s="99">
        <v>0</v>
      </c>
      <c r="P20" s="100" t="e">
        <f t="shared" si="3"/>
        <v>#DIV/0!</v>
      </c>
    </row>
    <row r="21" spans="1:18" x14ac:dyDescent="0.35">
      <c r="A21" s="80" t="s">
        <v>152</v>
      </c>
      <c r="B21" s="81">
        <v>14</v>
      </c>
      <c r="C21" s="81" t="s">
        <v>153</v>
      </c>
      <c r="D21" s="81" t="s">
        <v>154</v>
      </c>
      <c r="E21" s="81"/>
      <c r="F21" s="109" t="s">
        <v>206</v>
      </c>
      <c r="G21" s="19">
        <v>14</v>
      </c>
      <c r="H21" s="97" t="s">
        <v>135</v>
      </c>
      <c r="I21" s="99">
        <v>0</v>
      </c>
      <c r="J21" s="100" t="e">
        <f t="shared" si="0"/>
        <v>#DIV/0!</v>
      </c>
      <c r="K21" s="99">
        <v>0</v>
      </c>
      <c r="L21" s="100" t="e">
        <f t="shared" si="1"/>
        <v>#DIV/0!</v>
      </c>
      <c r="M21" s="99">
        <v>0</v>
      </c>
      <c r="N21" s="100" t="e">
        <f t="shared" si="2"/>
        <v>#DIV/0!</v>
      </c>
      <c r="O21" s="99">
        <v>0</v>
      </c>
      <c r="P21" s="100" t="e">
        <f t="shared" si="3"/>
        <v>#DIV/0!</v>
      </c>
    </row>
    <row r="22" spans="1:18" x14ac:dyDescent="0.35">
      <c r="A22" s="80" t="s">
        <v>152</v>
      </c>
      <c r="B22" s="81">
        <v>15</v>
      </c>
      <c r="C22" s="81" t="s">
        <v>153</v>
      </c>
      <c r="D22" s="81" t="s">
        <v>154</v>
      </c>
      <c r="E22" s="81"/>
      <c r="F22" s="109" t="s">
        <v>206</v>
      </c>
      <c r="G22" s="20">
        <v>15</v>
      </c>
      <c r="H22" s="97" t="s">
        <v>104</v>
      </c>
      <c r="I22" s="99">
        <v>0</v>
      </c>
      <c r="J22" s="100" t="e">
        <f t="shared" si="0"/>
        <v>#DIV/0!</v>
      </c>
      <c r="K22" s="99">
        <v>0</v>
      </c>
      <c r="L22" s="100" t="e">
        <f t="shared" si="1"/>
        <v>#DIV/0!</v>
      </c>
      <c r="M22" s="99">
        <v>0</v>
      </c>
      <c r="N22" s="100" t="e">
        <f t="shared" si="2"/>
        <v>#DIV/0!</v>
      </c>
      <c r="O22" s="99">
        <v>0</v>
      </c>
      <c r="P22" s="100" t="e">
        <f t="shared" si="3"/>
        <v>#DIV/0!</v>
      </c>
    </row>
    <row r="23" spans="1:18" x14ac:dyDescent="0.35">
      <c r="A23" s="80" t="s">
        <v>152</v>
      </c>
      <c r="B23" s="81">
        <v>16</v>
      </c>
      <c r="C23" s="81" t="s">
        <v>153</v>
      </c>
      <c r="D23" s="81" t="s">
        <v>154</v>
      </c>
      <c r="E23" s="81"/>
      <c r="F23" s="109" t="s">
        <v>206</v>
      </c>
      <c r="G23" s="19">
        <v>16</v>
      </c>
      <c r="H23" s="97" t="s">
        <v>88</v>
      </c>
      <c r="I23" s="99">
        <v>0</v>
      </c>
      <c r="J23" s="100" t="e">
        <f t="shared" si="0"/>
        <v>#DIV/0!</v>
      </c>
      <c r="K23" s="99">
        <v>0</v>
      </c>
      <c r="L23" s="100" t="e">
        <f t="shared" si="1"/>
        <v>#DIV/0!</v>
      </c>
      <c r="M23" s="99">
        <v>0</v>
      </c>
      <c r="N23" s="100" t="e">
        <f t="shared" si="2"/>
        <v>#DIV/0!</v>
      </c>
      <c r="O23" s="99">
        <v>0</v>
      </c>
      <c r="P23" s="100" t="e">
        <f t="shared" si="3"/>
        <v>#DIV/0!</v>
      </c>
    </row>
    <row r="24" spans="1:18" x14ac:dyDescent="0.35">
      <c r="A24" s="80" t="s">
        <v>152</v>
      </c>
      <c r="B24" s="81">
        <v>17</v>
      </c>
      <c r="C24" s="81" t="s">
        <v>153</v>
      </c>
      <c r="D24" s="81" t="s">
        <v>154</v>
      </c>
      <c r="E24" s="81"/>
      <c r="F24" s="109" t="s">
        <v>206</v>
      </c>
      <c r="G24" s="20">
        <v>17</v>
      </c>
      <c r="H24" s="97" t="s">
        <v>11</v>
      </c>
      <c r="I24" s="99">
        <v>0</v>
      </c>
      <c r="J24" s="100" t="e">
        <f t="shared" si="0"/>
        <v>#DIV/0!</v>
      </c>
      <c r="K24" s="99">
        <v>0</v>
      </c>
      <c r="L24" s="100" t="e">
        <f t="shared" si="1"/>
        <v>#DIV/0!</v>
      </c>
      <c r="M24" s="99">
        <v>0</v>
      </c>
      <c r="N24" s="100" t="e">
        <f t="shared" si="2"/>
        <v>#DIV/0!</v>
      </c>
      <c r="O24" s="99">
        <v>0</v>
      </c>
      <c r="P24" s="100" t="e">
        <f t="shared" si="3"/>
        <v>#DIV/0!</v>
      </c>
    </row>
    <row r="25" spans="1:18" x14ac:dyDescent="0.35">
      <c r="A25" s="80" t="s">
        <v>152</v>
      </c>
      <c r="B25" s="81">
        <v>18</v>
      </c>
      <c r="C25" s="81" t="s">
        <v>153</v>
      </c>
      <c r="D25" s="81" t="s">
        <v>154</v>
      </c>
      <c r="E25" s="81"/>
      <c r="F25" s="109" t="s">
        <v>206</v>
      </c>
      <c r="G25" s="19">
        <v>18</v>
      </c>
      <c r="H25" s="97" t="s">
        <v>12</v>
      </c>
      <c r="I25" s="99">
        <v>0</v>
      </c>
      <c r="J25" s="100" t="e">
        <f t="shared" si="0"/>
        <v>#DIV/0!</v>
      </c>
      <c r="K25" s="99">
        <v>0</v>
      </c>
      <c r="L25" s="100" t="e">
        <f t="shared" si="1"/>
        <v>#DIV/0!</v>
      </c>
      <c r="M25" s="99">
        <v>0</v>
      </c>
      <c r="N25" s="100" t="e">
        <f t="shared" si="2"/>
        <v>#DIV/0!</v>
      </c>
      <c r="O25" s="99">
        <v>0</v>
      </c>
      <c r="P25" s="100" t="e">
        <f t="shared" si="3"/>
        <v>#DIV/0!</v>
      </c>
    </row>
    <row r="26" spans="1:18" x14ac:dyDescent="0.35">
      <c r="A26" s="80" t="s">
        <v>152</v>
      </c>
      <c r="B26" s="81">
        <v>19</v>
      </c>
      <c r="C26" s="81" t="s">
        <v>153</v>
      </c>
      <c r="D26" s="81" t="s">
        <v>154</v>
      </c>
      <c r="E26" s="81"/>
      <c r="F26" s="109" t="s">
        <v>206</v>
      </c>
      <c r="G26" s="20">
        <v>19</v>
      </c>
      <c r="H26" s="97" t="s">
        <v>105</v>
      </c>
      <c r="I26" s="99">
        <v>0</v>
      </c>
      <c r="J26" s="100" t="e">
        <f t="shared" si="0"/>
        <v>#DIV/0!</v>
      </c>
      <c r="K26" s="99">
        <v>0</v>
      </c>
      <c r="L26" s="100" t="e">
        <f t="shared" si="1"/>
        <v>#DIV/0!</v>
      </c>
      <c r="M26" s="99">
        <v>0</v>
      </c>
      <c r="N26" s="100" t="e">
        <f t="shared" si="2"/>
        <v>#DIV/0!</v>
      </c>
      <c r="O26" s="99">
        <v>0</v>
      </c>
      <c r="P26" s="100" t="e">
        <f t="shared" si="3"/>
        <v>#DIV/0!</v>
      </c>
    </row>
    <row r="27" spans="1:18" x14ac:dyDescent="0.35">
      <c r="A27" s="80" t="s">
        <v>152</v>
      </c>
      <c r="B27" s="81">
        <v>20</v>
      </c>
      <c r="C27" s="81" t="s">
        <v>153</v>
      </c>
      <c r="D27" s="81" t="s">
        <v>154</v>
      </c>
      <c r="E27" s="81"/>
      <c r="F27" s="109" t="s">
        <v>206</v>
      </c>
      <c r="G27" s="19">
        <v>20</v>
      </c>
      <c r="H27" s="97" t="s">
        <v>106</v>
      </c>
      <c r="I27" s="99">
        <v>0</v>
      </c>
      <c r="J27" s="100" t="e">
        <f t="shared" si="0"/>
        <v>#DIV/0!</v>
      </c>
      <c r="K27" s="99">
        <v>0</v>
      </c>
      <c r="L27" s="100" t="e">
        <f t="shared" si="1"/>
        <v>#DIV/0!</v>
      </c>
      <c r="M27" s="99">
        <v>0</v>
      </c>
      <c r="N27" s="100" t="e">
        <f t="shared" si="2"/>
        <v>#DIV/0!</v>
      </c>
      <c r="O27" s="99">
        <v>0</v>
      </c>
      <c r="P27" s="100" t="e">
        <f t="shared" si="3"/>
        <v>#DIV/0!</v>
      </c>
    </row>
    <row r="28" spans="1:18" x14ac:dyDescent="0.35">
      <c r="A28" s="80" t="s">
        <v>152</v>
      </c>
      <c r="B28" s="81">
        <v>21</v>
      </c>
      <c r="C28" s="81" t="s">
        <v>153</v>
      </c>
      <c r="D28" s="81" t="s">
        <v>154</v>
      </c>
      <c r="E28" s="81"/>
      <c r="F28" s="109" t="s">
        <v>206</v>
      </c>
      <c r="G28" s="20">
        <v>21</v>
      </c>
      <c r="H28" s="97" t="s">
        <v>107</v>
      </c>
      <c r="I28" s="99">
        <v>0</v>
      </c>
      <c r="J28" s="100" t="e">
        <f t="shared" si="0"/>
        <v>#DIV/0!</v>
      </c>
      <c r="K28" s="99">
        <v>0</v>
      </c>
      <c r="L28" s="100" t="e">
        <f t="shared" si="1"/>
        <v>#DIV/0!</v>
      </c>
      <c r="M28" s="99">
        <v>0</v>
      </c>
      <c r="N28" s="100" t="e">
        <f t="shared" si="2"/>
        <v>#DIV/0!</v>
      </c>
      <c r="O28" s="99">
        <v>0</v>
      </c>
      <c r="P28" s="100" t="e">
        <f t="shared" si="3"/>
        <v>#DIV/0!</v>
      </c>
    </row>
    <row r="29" spans="1:18" ht="15" customHeight="1" x14ac:dyDescent="0.35">
      <c r="A29" s="80" t="s">
        <v>152</v>
      </c>
      <c r="B29" s="81">
        <v>22</v>
      </c>
      <c r="C29" s="81" t="s">
        <v>153</v>
      </c>
      <c r="D29" s="81" t="s">
        <v>154</v>
      </c>
      <c r="E29" s="81"/>
      <c r="F29" s="109" t="s">
        <v>206</v>
      </c>
      <c r="G29" s="162" t="s">
        <v>137</v>
      </c>
      <c r="H29" s="163"/>
      <c r="I29" s="98">
        <f t="shared" ref="I29:O29" si="4">SUM(I8:I28)</f>
        <v>0</v>
      </c>
      <c r="J29" s="140" t="e">
        <f>IF(OR(SUM(J8:J28)&lt;1,SUM(J8:J28)&gt;1),"HARAP DISESUAIKAN AGAR AKUMULASI SAMA DENGAN 100%",SUM(J8:J28))</f>
        <v>#DIV/0!</v>
      </c>
      <c r="K29" s="98">
        <f t="shared" si="4"/>
        <v>0</v>
      </c>
      <c r="L29" s="140" t="e">
        <f>IF(OR(SUM(L8:L28)&lt;1,SUM(L8:L28)&gt;1),"HARAP DISESUAIKAN AGAR AKUMULASI SAMA DENGAN 100%",SUM(L8:L28))</f>
        <v>#DIV/0!</v>
      </c>
      <c r="M29" s="98">
        <f t="shared" si="4"/>
        <v>0</v>
      </c>
      <c r="N29" s="140" t="e">
        <f>IF(OR(SUM(N8:N28)&lt;1,SUM(N8:N28)&gt;1),"HARAP DISESUAIKAN AGAR AKUMULASI SAMA DENGAN 100%",SUM(N8:N28))</f>
        <v>#DIV/0!</v>
      </c>
      <c r="O29" s="98">
        <f t="shared" si="4"/>
        <v>0</v>
      </c>
      <c r="P29" s="140" t="e">
        <f>IF(OR(SUM(P8:P28)&lt;1,SUM(P8:P28)&gt;1),"HARAP DISESUAIKAN AGAR AKUMULASI SAMA DENGAN 100%",SUM(P8:P28))</f>
        <v>#DIV/0!</v>
      </c>
      <c r="R29" t="s">
        <v>138</v>
      </c>
    </row>
    <row r="30" spans="1:18" x14ac:dyDescent="0.35">
      <c r="A30" s="80" t="s">
        <v>261</v>
      </c>
      <c r="B30" s="81"/>
      <c r="C30" s="81"/>
      <c r="D30" s="81"/>
      <c r="E30" s="81"/>
      <c r="F30" s="109"/>
      <c r="G30" s="119" t="s">
        <v>124</v>
      </c>
      <c r="H30" s="119" t="s">
        <v>122</v>
      </c>
      <c r="I30" s="120"/>
      <c r="J30" s="121"/>
      <c r="K30" s="121"/>
      <c r="L30" s="121"/>
      <c r="M30" s="121"/>
      <c r="N30" s="121"/>
      <c r="O30" s="121"/>
      <c r="P30" s="121"/>
    </row>
    <row r="31" spans="1:18" x14ac:dyDescent="0.35">
      <c r="A31" s="80" t="s">
        <v>152</v>
      </c>
      <c r="B31" s="81">
        <v>23</v>
      </c>
      <c r="C31" s="81" t="s">
        <v>153</v>
      </c>
      <c r="D31" s="81" t="s">
        <v>154</v>
      </c>
      <c r="E31" s="81"/>
      <c r="F31" s="109" t="s">
        <v>206</v>
      </c>
      <c r="G31" s="20">
        <v>1</v>
      </c>
      <c r="H31" s="96" t="s">
        <v>91</v>
      </c>
      <c r="I31" s="99">
        <v>0</v>
      </c>
      <c r="J31" s="100" t="e">
        <f t="shared" ref="J31:J51" si="5">I31/$I$52</f>
        <v>#DIV/0!</v>
      </c>
      <c r="K31" s="99">
        <v>0</v>
      </c>
      <c r="L31" s="100" t="e">
        <f t="shared" ref="L31:L51" si="6">K31/$K$52</f>
        <v>#DIV/0!</v>
      </c>
      <c r="M31" s="99">
        <v>0</v>
      </c>
      <c r="N31" s="100" t="e">
        <f t="shared" ref="N31:N51" si="7">M31/$M$52</f>
        <v>#DIV/0!</v>
      </c>
      <c r="O31" s="99">
        <v>0</v>
      </c>
      <c r="P31" s="100" t="e">
        <f t="shared" ref="P31:P51" si="8">O31/$O$52</f>
        <v>#DIV/0!</v>
      </c>
    </row>
    <row r="32" spans="1:18" x14ac:dyDescent="0.35">
      <c r="A32" s="80" t="s">
        <v>152</v>
      </c>
      <c r="B32" s="81">
        <v>24</v>
      </c>
      <c r="C32" s="81" t="s">
        <v>153</v>
      </c>
      <c r="D32" s="81" t="s">
        <v>154</v>
      </c>
      <c r="E32" s="81"/>
      <c r="F32" s="109" t="s">
        <v>206</v>
      </c>
      <c r="G32" s="19">
        <v>2</v>
      </c>
      <c r="H32" s="97" t="s">
        <v>92</v>
      </c>
      <c r="I32" s="99">
        <v>0</v>
      </c>
      <c r="J32" s="100" t="e">
        <f t="shared" si="5"/>
        <v>#DIV/0!</v>
      </c>
      <c r="K32" s="99">
        <v>0</v>
      </c>
      <c r="L32" s="100" t="e">
        <f t="shared" si="6"/>
        <v>#DIV/0!</v>
      </c>
      <c r="M32" s="99">
        <v>0</v>
      </c>
      <c r="N32" s="100" t="e">
        <f t="shared" si="7"/>
        <v>#DIV/0!</v>
      </c>
      <c r="O32" s="99">
        <v>0</v>
      </c>
      <c r="P32" s="100" t="e">
        <f t="shared" si="8"/>
        <v>#DIV/0!</v>
      </c>
    </row>
    <row r="33" spans="1:16" x14ac:dyDescent="0.35">
      <c r="A33" s="80" t="s">
        <v>152</v>
      </c>
      <c r="B33" s="81">
        <v>25</v>
      </c>
      <c r="C33" s="81" t="s">
        <v>153</v>
      </c>
      <c r="D33" s="81" t="s">
        <v>154</v>
      </c>
      <c r="E33" s="81"/>
      <c r="F33" s="109" t="s">
        <v>206</v>
      </c>
      <c r="G33" s="20">
        <v>3</v>
      </c>
      <c r="H33" s="97" t="s">
        <v>93</v>
      </c>
      <c r="I33" s="99">
        <v>0</v>
      </c>
      <c r="J33" s="100" t="e">
        <f t="shared" si="5"/>
        <v>#DIV/0!</v>
      </c>
      <c r="K33" s="99">
        <v>0</v>
      </c>
      <c r="L33" s="100" t="e">
        <f t="shared" si="6"/>
        <v>#DIV/0!</v>
      </c>
      <c r="M33" s="99">
        <v>0</v>
      </c>
      <c r="N33" s="100" t="e">
        <f t="shared" si="7"/>
        <v>#DIV/0!</v>
      </c>
      <c r="O33" s="99">
        <v>0</v>
      </c>
      <c r="P33" s="100" t="e">
        <f t="shared" si="8"/>
        <v>#DIV/0!</v>
      </c>
    </row>
    <row r="34" spans="1:16" ht="15" customHeight="1" x14ac:dyDescent="0.35">
      <c r="A34" s="80" t="s">
        <v>152</v>
      </c>
      <c r="B34" s="81">
        <v>26</v>
      </c>
      <c r="C34" s="81" t="s">
        <v>153</v>
      </c>
      <c r="D34" s="81" t="s">
        <v>154</v>
      </c>
      <c r="E34" s="81"/>
      <c r="F34" s="109" t="s">
        <v>206</v>
      </c>
      <c r="G34" s="19">
        <v>4</v>
      </c>
      <c r="H34" s="97" t="s">
        <v>94</v>
      </c>
      <c r="I34" s="99">
        <v>0</v>
      </c>
      <c r="J34" s="100" t="e">
        <f t="shared" si="5"/>
        <v>#DIV/0!</v>
      </c>
      <c r="K34" s="99">
        <v>0</v>
      </c>
      <c r="L34" s="100" t="e">
        <f t="shared" si="6"/>
        <v>#DIV/0!</v>
      </c>
      <c r="M34" s="99">
        <v>0</v>
      </c>
      <c r="N34" s="100" t="e">
        <f t="shared" si="7"/>
        <v>#DIV/0!</v>
      </c>
      <c r="O34" s="99">
        <v>0</v>
      </c>
      <c r="P34" s="100" t="e">
        <f t="shared" si="8"/>
        <v>#DIV/0!</v>
      </c>
    </row>
    <row r="35" spans="1:16" x14ac:dyDescent="0.35">
      <c r="A35" s="80" t="s">
        <v>152</v>
      </c>
      <c r="B35" s="81">
        <v>27</v>
      </c>
      <c r="C35" s="81" t="s">
        <v>153</v>
      </c>
      <c r="D35" s="81" t="s">
        <v>154</v>
      </c>
      <c r="E35" s="81"/>
      <c r="F35" s="109" t="s">
        <v>206</v>
      </c>
      <c r="G35" s="20">
        <v>5</v>
      </c>
      <c r="H35" s="97" t="s">
        <v>95</v>
      </c>
      <c r="I35" s="99">
        <v>0</v>
      </c>
      <c r="J35" s="100" t="e">
        <f t="shared" si="5"/>
        <v>#DIV/0!</v>
      </c>
      <c r="K35" s="99">
        <v>0</v>
      </c>
      <c r="L35" s="100" t="e">
        <f t="shared" si="6"/>
        <v>#DIV/0!</v>
      </c>
      <c r="M35" s="99">
        <v>0</v>
      </c>
      <c r="N35" s="100" t="e">
        <f t="shared" si="7"/>
        <v>#DIV/0!</v>
      </c>
      <c r="O35" s="99">
        <v>0</v>
      </c>
      <c r="P35" s="100" t="e">
        <f t="shared" si="8"/>
        <v>#DIV/0!</v>
      </c>
    </row>
    <row r="36" spans="1:16" x14ac:dyDescent="0.35">
      <c r="A36" s="80" t="s">
        <v>152</v>
      </c>
      <c r="B36" s="81">
        <v>28</v>
      </c>
      <c r="C36" s="81" t="s">
        <v>153</v>
      </c>
      <c r="D36" s="81" t="s">
        <v>154</v>
      </c>
      <c r="E36" s="81"/>
      <c r="F36" s="109" t="s">
        <v>206</v>
      </c>
      <c r="G36" s="19">
        <v>6</v>
      </c>
      <c r="H36" s="97" t="s">
        <v>132</v>
      </c>
      <c r="I36" s="99">
        <v>0</v>
      </c>
      <c r="J36" s="100" t="e">
        <f t="shared" si="5"/>
        <v>#DIV/0!</v>
      </c>
      <c r="K36" s="99">
        <v>0</v>
      </c>
      <c r="L36" s="100" t="e">
        <f t="shared" si="6"/>
        <v>#DIV/0!</v>
      </c>
      <c r="M36" s="99">
        <v>0</v>
      </c>
      <c r="N36" s="100" t="e">
        <f t="shared" si="7"/>
        <v>#DIV/0!</v>
      </c>
      <c r="O36" s="99">
        <v>0</v>
      </c>
      <c r="P36" s="100" t="e">
        <f t="shared" si="8"/>
        <v>#DIV/0!</v>
      </c>
    </row>
    <row r="37" spans="1:16" x14ac:dyDescent="0.35">
      <c r="A37" s="80" t="s">
        <v>152</v>
      </c>
      <c r="B37" s="81">
        <v>29</v>
      </c>
      <c r="C37" s="81" t="s">
        <v>153</v>
      </c>
      <c r="D37" s="81" t="s">
        <v>154</v>
      </c>
      <c r="E37" s="81"/>
      <c r="F37" s="109" t="s">
        <v>206</v>
      </c>
      <c r="G37" s="20">
        <v>7</v>
      </c>
      <c r="H37" s="97" t="s">
        <v>97</v>
      </c>
      <c r="I37" s="99">
        <v>0</v>
      </c>
      <c r="J37" s="100" t="e">
        <f t="shared" si="5"/>
        <v>#DIV/0!</v>
      </c>
      <c r="K37" s="99">
        <v>0</v>
      </c>
      <c r="L37" s="100" t="e">
        <f t="shared" si="6"/>
        <v>#DIV/0!</v>
      </c>
      <c r="M37" s="99">
        <v>0</v>
      </c>
      <c r="N37" s="100" t="e">
        <f t="shared" si="7"/>
        <v>#DIV/0!</v>
      </c>
      <c r="O37" s="99">
        <v>0</v>
      </c>
      <c r="P37" s="100" t="e">
        <f t="shared" si="8"/>
        <v>#DIV/0!</v>
      </c>
    </row>
    <row r="38" spans="1:16" x14ac:dyDescent="0.35">
      <c r="A38" s="80" t="s">
        <v>152</v>
      </c>
      <c r="B38" s="81">
        <v>30</v>
      </c>
      <c r="C38" s="81" t="s">
        <v>153</v>
      </c>
      <c r="D38" s="81" t="s">
        <v>154</v>
      </c>
      <c r="E38" s="81"/>
      <c r="F38" s="109" t="s">
        <v>206</v>
      </c>
      <c r="G38" s="19">
        <v>8</v>
      </c>
      <c r="H38" s="97" t="s">
        <v>133</v>
      </c>
      <c r="I38" s="99">
        <v>0</v>
      </c>
      <c r="J38" s="100" t="e">
        <f t="shared" si="5"/>
        <v>#DIV/0!</v>
      </c>
      <c r="K38" s="99">
        <v>0</v>
      </c>
      <c r="L38" s="100" t="e">
        <f t="shared" si="6"/>
        <v>#DIV/0!</v>
      </c>
      <c r="M38" s="99">
        <v>0</v>
      </c>
      <c r="N38" s="100" t="e">
        <f t="shared" si="7"/>
        <v>#DIV/0!</v>
      </c>
      <c r="O38" s="99">
        <v>0</v>
      </c>
      <c r="P38" s="100" t="e">
        <f t="shared" si="8"/>
        <v>#DIV/0!</v>
      </c>
    </row>
    <row r="39" spans="1:16" x14ac:dyDescent="0.35">
      <c r="A39" s="80" t="s">
        <v>152</v>
      </c>
      <c r="B39" s="81">
        <v>31</v>
      </c>
      <c r="C39" s="81" t="s">
        <v>153</v>
      </c>
      <c r="D39" s="81" t="s">
        <v>154</v>
      </c>
      <c r="E39" s="81"/>
      <c r="F39" s="109" t="s">
        <v>206</v>
      </c>
      <c r="G39" s="20">
        <v>9</v>
      </c>
      <c r="H39" s="97" t="s">
        <v>99</v>
      </c>
      <c r="I39" s="99">
        <v>0</v>
      </c>
      <c r="J39" s="100" t="e">
        <f t="shared" si="5"/>
        <v>#DIV/0!</v>
      </c>
      <c r="K39" s="99">
        <v>0</v>
      </c>
      <c r="L39" s="100" t="e">
        <f t="shared" si="6"/>
        <v>#DIV/0!</v>
      </c>
      <c r="M39" s="99">
        <v>0</v>
      </c>
      <c r="N39" s="100" t="e">
        <f t="shared" si="7"/>
        <v>#DIV/0!</v>
      </c>
      <c r="O39" s="99">
        <v>0</v>
      </c>
      <c r="P39" s="100" t="e">
        <f t="shared" si="8"/>
        <v>#DIV/0!</v>
      </c>
    </row>
    <row r="40" spans="1:16" x14ac:dyDescent="0.35">
      <c r="A40" s="80" t="s">
        <v>152</v>
      </c>
      <c r="B40" s="81">
        <v>32</v>
      </c>
      <c r="C40" s="81" t="s">
        <v>153</v>
      </c>
      <c r="D40" s="81" t="s">
        <v>154</v>
      </c>
      <c r="E40" s="81"/>
      <c r="F40" s="109" t="s">
        <v>206</v>
      </c>
      <c r="G40" s="19">
        <v>10</v>
      </c>
      <c r="H40" s="97" t="s">
        <v>100</v>
      </c>
      <c r="I40" s="99">
        <v>0</v>
      </c>
      <c r="J40" s="100" t="e">
        <f t="shared" si="5"/>
        <v>#DIV/0!</v>
      </c>
      <c r="K40" s="99">
        <v>0</v>
      </c>
      <c r="L40" s="100" t="e">
        <f t="shared" si="6"/>
        <v>#DIV/0!</v>
      </c>
      <c r="M40" s="99">
        <v>0</v>
      </c>
      <c r="N40" s="100" t="e">
        <f t="shared" si="7"/>
        <v>#DIV/0!</v>
      </c>
      <c r="O40" s="99">
        <v>0</v>
      </c>
      <c r="P40" s="100" t="e">
        <f t="shared" si="8"/>
        <v>#DIV/0!</v>
      </c>
    </row>
    <row r="41" spans="1:16" x14ac:dyDescent="0.35">
      <c r="A41" s="80" t="s">
        <v>152</v>
      </c>
      <c r="B41" s="81">
        <v>33</v>
      </c>
      <c r="C41" s="81" t="s">
        <v>153</v>
      </c>
      <c r="D41" s="81" t="s">
        <v>154</v>
      </c>
      <c r="E41" s="81"/>
      <c r="F41" s="109" t="s">
        <v>206</v>
      </c>
      <c r="G41" s="20">
        <v>11</v>
      </c>
      <c r="H41" s="97" t="s">
        <v>134</v>
      </c>
      <c r="I41" s="99">
        <v>0</v>
      </c>
      <c r="J41" s="100" t="e">
        <f t="shared" si="5"/>
        <v>#DIV/0!</v>
      </c>
      <c r="K41" s="99">
        <v>0</v>
      </c>
      <c r="L41" s="100" t="e">
        <f t="shared" si="6"/>
        <v>#DIV/0!</v>
      </c>
      <c r="M41" s="99">
        <v>0</v>
      </c>
      <c r="N41" s="100" t="e">
        <f t="shared" si="7"/>
        <v>#DIV/0!</v>
      </c>
      <c r="O41" s="99">
        <v>0</v>
      </c>
      <c r="P41" s="100" t="e">
        <f t="shared" si="8"/>
        <v>#DIV/0!</v>
      </c>
    </row>
    <row r="42" spans="1:16" x14ac:dyDescent="0.35">
      <c r="A42" s="80" t="s">
        <v>152</v>
      </c>
      <c r="B42" s="81">
        <v>34</v>
      </c>
      <c r="C42" s="81" t="s">
        <v>153</v>
      </c>
      <c r="D42" s="81" t="s">
        <v>154</v>
      </c>
      <c r="E42" s="81"/>
      <c r="F42" s="109" t="s">
        <v>206</v>
      </c>
      <c r="G42" s="19">
        <v>12</v>
      </c>
      <c r="H42" s="97" t="s">
        <v>10</v>
      </c>
      <c r="I42" s="99">
        <v>0</v>
      </c>
      <c r="J42" s="100" t="e">
        <f t="shared" si="5"/>
        <v>#DIV/0!</v>
      </c>
      <c r="K42" s="99">
        <v>0</v>
      </c>
      <c r="L42" s="100" t="e">
        <f t="shared" si="6"/>
        <v>#DIV/0!</v>
      </c>
      <c r="M42" s="99">
        <v>0</v>
      </c>
      <c r="N42" s="100" t="e">
        <f t="shared" si="7"/>
        <v>#DIV/0!</v>
      </c>
      <c r="O42" s="99">
        <v>0</v>
      </c>
      <c r="P42" s="100" t="e">
        <f t="shared" si="8"/>
        <v>#DIV/0!</v>
      </c>
    </row>
    <row r="43" spans="1:16" x14ac:dyDescent="0.35">
      <c r="A43" s="80" t="s">
        <v>152</v>
      </c>
      <c r="B43" s="81">
        <v>35</v>
      </c>
      <c r="C43" s="81" t="s">
        <v>153</v>
      </c>
      <c r="D43" s="81" t="s">
        <v>154</v>
      </c>
      <c r="E43" s="81"/>
      <c r="F43" s="109" t="s">
        <v>206</v>
      </c>
      <c r="G43" s="20">
        <v>13</v>
      </c>
      <c r="H43" s="97" t="s">
        <v>102</v>
      </c>
      <c r="I43" s="99">
        <v>0</v>
      </c>
      <c r="J43" s="100" t="e">
        <f t="shared" si="5"/>
        <v>#DIV/0!</v>
      </c>
      <c r="K43" s="99">
        <v>0</v>
      </c>
      <c r="L43" s="100" t="e">
        <f t="shared" si="6"/>
        <v>#DIV/0!</v>
      </c>
      <c r="M43" s="99">
        <v>0</v>
      </c>
      <c r="N43" s="100" t="e">
        <f t="shared" si="7"/>
        <v>#DIV/0!</v>
      </c>
      <c r="O43" s="99">
        <v>0</v>
      </c>
      <c r="P43" s="100" t="e">
        <f t="shared" si="8"/>
        <v>#DIV/0!</v>
      </c>
    </row>
    <row r="44" spans="1:16" x14ac:dyDescent="0.35">
      <c r="A44" s="80" t="s">
        <v>152</v>
      </c>
      <c r="B44" s="81">
        <v>36</v>
      </c>
      <c r="C44" s="81" t="s">
        <v>153</v>
      </c>
      <c r="D44" s="81" t="s">
        <v>154</v>
      </c>
      <c r="E44" s="81"/>
      <c r="F44" s="109" t="s">
        <v>206</v>
      </c>
      <c r="G44" s="19">
        <v>14</v>
      </c>
      <c r="H44" s="97" t="s">
        <v>135</v>
      </c>
      <c r="I44" s="99">
        <v>0</v>
      </c>
      <c r="J44" s="100" t="e">
        <f t="shared" si="5"/>
        <v>#DIV/0!</v>
      </c>
      <c r="K44" s="99">
        <v>0</v>
      </c>
      <c r="L44" s="100" t="e">
        <f t="shared" si="6"/>
        <v>#DIV/0!</v>
      </c>
      <c r="M44" s="99">
        <v>0</v>
      </c>
      <c r="N44" s="100" t="e">
        <f t="shared" si="7"/>
        <v>#DIV/0!</v>
      </c>
      <c r="O44" s="99">
        <v>0</v>
      </c>
      <c r="P44" s="100" t="e">
        <f t="shared" si="8"/>
        <v>#DIV/0!</v>
      </c>
    </row>
    <row r="45" spans="1:16" x14ac:dyDescent="0.35">
      <c r="A45" s="80" t="s">
        <v>152</v>
      </c>
      <c r="B45" s="81">
        <v>37</v>
      </c>
      <c r="C45" s="81" t="s">
        <v>153</v>
      </c>
      <c r="D45" s="81" t="s">
        <v>154</v>
      </c>
      <c r="E45" s="81"/>
      <c r="F45" s="109" t="s">
        <v>206</v>
      </c>
      <c r="G45" s="20">
        <v>15</v>
      </c>
      <c r="H45" s="97" t="s">
        <v>104</v>
      </c>
      <c r="I45" s="99">
        <v>0</v>
      </c>
      <c r="J45" s="100" t="e">
        <f t="shared" si="5"/>
        <v>#DIV/0!</v>
      </c>
      <c r="K45" s="99">
        <v>0</v>
      </c>
      <c r="L45" s="100" t="e">
        <f t="shared" si="6"/>
        <v>#DIV/0!</v>
      </c>
      <c r="M45" s="99">
        <v>0</v>
      </c>
      <c r="N45" s="100" t="e">
        <f t="shared" si="7"/>
        <v>#DIV/0!</v>
      </c>
      <c r="O45" s="99">
        <v>0</v>
      </c>
      <c r="P45" s="100" t="e">
        <f t="shared" si="8"/>
        <v>#DIV/0!</v>
      </c>
    </row>
    <row r="46" spans="1:16" x14ac:dyDescent="0.35">
      <c r="A46" s="80" t="s">
        <v>152</v>
      </c>
      <c r="B46" s="81">
        <v>38</v>
      </c>
      <c r="C46" s="81" t="s">
        <v>153</v>
      </c>
      <c r="D46" s="81" t="s">
        <v>154</v>
      </c>
      <c r="E46" s="81"/>
      <c r="F46" s="109" t="s">
        <v>206</v>
      </c>
      <c r="G46" s="19">
        <v>16</v>
      </c>
      <c r="H46" s="97" t="s">
        <v>88</v>
      </c>
      <c r="I46" s="99">
        <v>0</v>
      </c>
      <c r="J46" s="100" t="e">
        <f t="shared" si="5"/>
        <v>#DIV/0!</v>
      </c>
      <c r="K46" s="99">
        <v>0</v>
      </c>
      <c r="L46" s="100" t="e">
        <f t="shared" si="6"/>
        <v>#DIV/0!</v>
      </c>
      <c r="M46" s="99">
        <v>0</v>
      </c>
      <c r="N46" s="100" t="e">
        <f t="shared" si="7"/>
        <v>#DIV/0!</v>
      </c>
      <c r="O46" s="99">
        <v>0</v>
      </c>
      <c r="P46" s="100" t="e">
        <f t="shared" si="8"/>
        <v>#DIV/0!</v>
      </c>
    </row>
    <row r="47" spans="1:16" x14ac:dyDescent="0.35">
      <c r="A47" s="80" t="s">
        <v>152</v>
      </c>
      <c r="B47" s="81">
        <v>39</v>
      </c>
      <c r="C47" s="81" t="s">
        <v>153</v>
      </c>
      <c r="D47" s="81" t="s">
        <v>154</v>
      </c>
      <c r="E47" s="81"/>
      <c r="F47" s="109" t="s">
        <v>206</v>
      </c>
      <c r="G47" s="20">
        <v>17</v>
      </c>
      <c r="H47" s="97" t="s">
        <v>11</v>
      </c>
      <c r="I47" s="99">
        <v>0</v>
      </c>
      <c r="J47" s="100" t="e">
        <f t="shared" si="5"/>
        <v>#DIV/0!</v>
      </c>
      <c r="K47" s="99">
        <v>0</v>
      </c>
      <c r="L47" s="100" t="e">
        <f t="shared" si="6"/>
        <v>#DIV/0!</v>
      </c>
      <c r="M47" s="99">
        <v>0</v>
      </c>
      <c r="N47" s="100" t="e">
        <f t="shared" si="7"/>
        <v>#DIV/0!</v>
      </c>
      <c r="O47" s="99">
        <v>0</v>
      </c>
      <c r="P47" s="100" t="e">
        <f t="shared" si="8"/>
        <v>#DIV/0!</v>
      </c>
    </row>
    <row r="48" spans="1:16" x14ac:dyDescent="0.35">
      <c r="A48" s="80" t="s">
        <v>152</v>
      </c>
      <c r="B48" s="81">
        <v>40</v>
      </c>
      <c r="C48" s="81" t="s">
        <v>153</v>
      </c>
      <c r="D48" s="81" t="s">
        <v>154</v>
      </c>
      <c r="E48" s="81"/>
      <c r="F48" s="109" t="s">
        <v>206</v>
      </c>
      <c r="G48" s="19">
        <v>18</v>
      </c>
      <c r="H48" s="97" t="s">
        <v>12</v>
      </c>
      <c r="I48" s="99">
        <v>0</v>
      </c>
      <c r="J48" s="100" t="e">
        <f t="shared" si="5"/>
        <v>#DIV/0!</v>
      </c>
      <c r="K48" s="99">
        <v>0</v>
      </c>
      <c r="L48" s="100" t="e">
        <f t="shared" si="6"/>
        <v>#DIV/0!</v>
      </c>
      <c r="M48" s="99">
        <v>0</v>
      </c>
      <c r="N48" s="100" t="e">
        <f t="shared" si="7"/>
        <v>#DIV/0!</v>
      </c>
      <c r="O48" s="99">
        <v>0</v>
      </c>
      <c r="P48" s="100" t="e">
        <f t="shared" si="8"/>
        <v>#DIV/0!</v>
      </c>
    </row>
    <row r="49" spans="1:18" x14ac:dyDescent="0.35">
      <c r="A49" s="80" t="s">
        <v>152</v>
      </c>
      <c r="B49" s="81">
        <v>41</v>
      </c>
      <c r="C49" s="81" t="s">
        <v>153</v>
      </c>
      <c r="D49" s="81" t="s">
        <v>154</v>
      </c>
      <c r="E49" s="81"/>
      <c r="F49" s="109" t="s">
        <v>206</v>
      </c>
      <c r="G49" s="20">
        <v>19</v>
      </c>
      <c r="H49" s="97" t="s">
        <v>105</v>
      </c>
      <c r="I49" s="99">
        <v>0</v>
      </c>
      <c r="J49" s="100" t="e">
        <f t="shared" si="5"/>
        <v>#DIV/0!</v>
      </c>
      <c r="K49" s="99">
        <v>0</v>
      </c>
      <c r="L49" s="100" t="e">
        <f t="shared" si="6"/>
        <v>#DIV/0!</v>
      </c>
      <c r="M49" s="99">
        <v>0</v>
      </c>
      <c r="N49" s="100" t="e">
        <f t="shared" si="7"/>
        <v>#DIV/0!</v>
      </c>
      <c r="O49" s="99">
        <v>0</v>
      </c>
      <c r="P49" s="100" t="e">
        <f t="shared" si="8"/>
        <v>#DIV/0!</v>
      </c>
    </row>
    <row r="50" spans="1:18" x14ac:dyDescent="0.35">
      <c r="A50" s="80" t="s">
        <v>152</v>
      </c>
      <c r="B50" s="81">
        <v>42</v>
      </c>
      <c r="C50" s="81" t="s">
        <v>153</v>
      </c>
      <c r="D50" s="81" t="s">
        <v>154</v>
      </c>
      <c r="E50" s="81"/>
      <c r="F50" s="109" t="s">
        <v>206</v>
      </c>
      <c r="G50" s="19">
        <v>20</v>
      </c>
      <c r="H50" s="97" t="s">
        <v>106</v>
      </c>
      <c r="I50" s="99">
        <v>0</v>
      </c>
      <c r="J50" s="100" t="e">
        <f t="shared" si="5"/>
        <v>#DIV/0!</v>
      </c>
      <c r="K50" s="99">
        <v>0</v>
      </c>
      <c r="L50" s="100" t="e">
        <f t="shared" si="6"/>
        <v>#DIV/0!</v>
      </c>
      <c r="M50" s="99">
        <v>0</v>
      </c>
      <c r="N50" s="100" t="e">
        <f t="shared" si="7"/>
        <v>#DIV/0!</v>
      </c>
      <c r="O50" s="99">
        <v>0</v>
      </c>
      <c r="P50" s="100" t="e">
        <f t="shared" si="8"/>
        <v>#DIV/0!</v>
      </c>
    </row>
    <row r="51" spans="1:18" x14ac:dyDescent="0.35">
      <c r="A51" s="80" t="s">
        <v>152</v>
      </c>
      <c r="B51" s="81">
        <v>43</v>
      </c>
      <c r="C51" s="81" t="s">
        <v>153</v>
      </c>
      <c r="D51" s="81" t="s">
        <v>154</v>
      </c>
      <c r="E51" s="81"/>
      <c r="F51" s="109" t="s">
        <v>206</v>
      </c>
      <c r="G51" s="20">
        <v>21</v>
      </c>
      <c r="H51" s="97" t="s">
        <v>107</v>
      </c>
      <c r="I51" s="99">
        <v>0</v>
      </c>
      <c r="J51" s="100" t="e">
        <f t="shared" si="5"/>
        <v>#DIV/0!</v>
      </c>
      <c r="K51" s="99">
        <v>0</v>
      </c>
      <c r="L51" s="100" t="e">
        <f t="shared" si="6"/>
        <v>#DIV/0!</v>
      </c>
      <c r="M51" s="99">
        <v>0</v>
      </c>
      <c r="N51" s="100" t="e">
        <f t="shared" si="7"/>
        <v>#DIV/0!</v>
      </c>
      <c r="O51" s="99">
        <v>0</v>
      </c>
      <c r="P51" s="100" t="e">
        <f t="shared" si="8"/>
        <v>#DIV/0!</v>
      </c>
    </row>
    <row r="52" spans="1:18" ht="15" customHeight="1" x14ac:dyDescent="0.35">
      <c r="A52" s="80" t="s">
        <v>152</v>
      </c>
      <c r="B52" s="81">
        <v>44</v>
      </c>
      <c r="C52" s="81" t="s">
        <v>153</v>
      </c>
      <c r="D52" s="81" t="s">
        <v>154</v>
      </c>
      <c r="E52" s="81"/>
      <c r="F52" s="109" t="s">
        <v>206</v>
      </c>
      <c r="G52" s="162" t="s">
        <v>137</v>
      </c>
      <c r="H52" s="163"/>
      <c r="I52" s="98">
        <f t="shared" ref="I52:O52" si="9">SUM(I31:I51)</f>
        <v>0</v>
      </c>
      <c r="J52" s="140" t="e">
        <f>IF(OR(SUM(J31:J51)&lt;1,SUM(J31:J51)&gt;1),"HARAP DISESUAIKAN AGAR AKUMULASI SAMA DENGAN 100%",SUM(J31:J51))</f>
        <v>#DIV/0!</v>
      </c>
      <c r="K52" s="98">
        <f t="shared" si="9"/>
        <v>0</v>
      </c>
      <c r="L52" s="140" t="e">
        <f>IF(OR(SUM(L31:L51)&lt;1,SUM(L31:L51)&gt;1),"HARAP DISESUAIKAN AGAR AKUMULASI SAMA DENGAN 100%",SUM(L31:L51))</f>
        <v>#DIV/0!</v>
      </c>
      <c r="M52" s="98">
        <f t="shared" si="9"/>
        <v>0</v>
      </c>
      <c r="N52" s="140" t="e">
        <f>IF(OR(SUM(N31:N51)&lt;1,SUM(N31:N51)&gt;1),"HARAP DISESUAIKAN AGAR AKUMULASI SAMA DENGAN 100%",SUM(N31:N51))</f>
        <v>#DIV/0!</v>
      </c>
      <c r="O52" s="98">
        <f t="shared" si="9"/>
        <v>0</v>
      </c>
      <c r="P52" s="140" t="e">
        <f>IF(OR(SUM(P31:P51)&lt;1,SUM(P31:P51)&gt;1),"HARAP DISESUAIKAN AGAR AKUMULASI SAMA DENGAN 100%",SUM(P31:P51))</f>
        <v>#DIV/0!</v>
      </c>
      <c r="R52" t="s">
        <v>138</v>
      </c>
    </row>
    <row r="53" spans="1:18" hidden="1" x14ac:dyDescent="0.35">
      <c r="D53" s="83" t="s">
        <v>159</v>
      </c>
      <c r="E53" s="83" t="s">
        <v>160</v>
      </c>
      <c r="F53" s="76"/>
      <c r="I53" s="83" t="s">
        <v>207</v>
      </c>
      <c r="J53" s="83" t="s">
        <v>208</v>
      </c>
      <c r="K53" s="83" t="s">
        <v>209</v>
      </c>
      <c r="L53" s="83" t="s">
        <v>213</v>
      </c>
      <c r="M53" s="83" t="s">
        <v>225</v>
      </c>
      <c r="N53" s="83" t="s">
        <v>226</v>
      </c>
      <c r="O53" s="83" t="s">
        <v>227</v>
      </c>
      <c r="P53" s="83" t="s">
        <v>228</v>
      </c>
    </row>
    <row r="54" spans="1:18" hidden="1" x14ac:dyDescent="0.35">
      <c r="D54" s="84" t="s">
        <v>162</v>
      </c>
      <c r="E54" s="84" t="s">
        <v>163</v>
      </c>
      <c r="F54" s="76"/>
      <c r="I54" s="84" t="s">
        <v>210</v>
      </c>
      <c r="J54" s="84" t="s">
        <v>211</v>
      </c>
      <c r="K54" s="84" t="s">
        <v>212</v>
      </c>
      <c r="L54" s="84" t="s">
        <v>214</v>
      </c>
      <c r="M54" s="84" t="s">
        <v>229</v>
      </c>
      <c r="N54" s="84" t="s">
        <v>230</v>
      </c>
      <c r="O54" s="84" t="s">
        <v>231</v>
      </c>
      <c r="P54" s="84" t="s">
        <v>232</v>
      </c>
    </row>
    <row r="55" spans="1:18" hidden="1" x14ac:dyDescent="0.35"/>
    <row r="56" spans="1:18" hidden="1" x14ac:dyDescent="0.35">
      <c r="A56" s="81" t="s">
        <v>165</v>
      </c>
      <c r="B56" s="81" t="s">
        <v>166</v>
      </c>
      <c r="C56" s="81" t="s">
        <v>167</v>
      </c>
      <c r="D56" s="81" t="s">
        <v>168</v>
      </c>
      <c r="E56" s="81" t="s">
        <v>169</v>
      </c>
      <c r="F56" s="81" t="s">
        <v>170</v>
      </c>
      <c r="G56" s="81" t="s">
        <v>171</v>
      </c>
      <c r="H56" s="81" t="s">
        <v>172</v>
      </c>
      <c r="I56" s="81" t="s">
        <v>173</v>
      </c>
      <c r="J56" s="81" t="s">
        <v>174</v>
      </c>
    </row>
    <row r="57" spans="1:18" hidden="1" x14ac:dyDescent="0.35">
      <c r="A57" s="85">
        <v>0</v>
      </c>
      <c r="B57" s="85">
        <v>1</v>
      </c>
      <c r="C57" s="86" t="s">
        <v>150</v>
      </c>
      <c r="D57" s="86"/>
      <c r="E57" s="85" t="s">
        <v>175</v>
      </c>
      <c r="F57" s="85" t="s">
        <v>176</v>
      </c>
      <c r="G57" s="86" t="s">
        <v>177</v>
      </c>
      <c r="H57" s="86" t="s">
        <v>178</v>
      </c>
      <c r="I57" s="86"/>
      <c r="J57" s="86" t="s">
        <v>179</v>
      </c>
    </row>
    <row r="58" spans="1:18" hidden="1" x14ac:dyDescent="0.35">
      <c r="A58" s="85">
        <v>1</v>
      </c>
      <c r="B58" s="85">
        <v>2</v>
      </c>
      <c r="C58" s="86" t="s">
        <v>180</v>
      </c>
      <c r="D58" s="85"/>
      <c r="E58" s="85" t="s">
        <v>181</v>
      </c>
      <c r="F58" s="85" t="s">
        <v>176</v>
      </c>
      <c r="G58" s="86" t="s">
        <v>177</v>
      </c>
      <c r="H58" s="86" t="s">
        <v>182</v>
      </c>
      <c r="I58" s="87" t="s">
        <v>183</v>
      </c>
      <c r="J58" s="86" t="s">
        <v>179</v>
      </c>
    </row>
    <row r="59" spans="1:18" hidden="1" x14ac:dyDescent="0.35">
      <c r="A59" s="85">
        <v>3</v>
      </c>
      <c r="B59" s="85">
        <v>4</v>
      </c>
      <c r="C59" s="86" t="s">
        <v>200</v>
      </c>
      <c r="D59" s="86"/>
      <c r="E59" s="85" t="s">
        <v>192</v>
      </c>
      <c r="F59" s="85" t="s">
        <v>176</v>
      </c>
      <c r="G59" s="86" t="s">
        <v>188</v>
      </c>
      <c r="H59" s="86" t="s">
        <v>182</v>
      </c>
      <c r="I59" s="85"/>
      <c r="J59" s="86" t="s">
        <v>233</v>
      </c>
    </row>
    <row r="60" spans="1:18" hidden="1" x14ac:dyDescent="0.35">
      <c r="A60" s="85">
        <v>4</v>
      </c>
      <c r="B60" s="85">
        <v>5</v>
      </c>
      <c r="C60" s="86" t="s">
        <v>201</v>
      </c>
      <c r="D60" s="86"/>
      <c r="E60" s="85" t="s">
        <v>181</v>
      </c>
      <c r="F60" s="85" t="s">
        <v>176</v>
      </c>
      <c r="G60" s="86" t="s">
        <v>271</v>
      </c>
      <c r="H60" s="86" t="s">
        <v>219</v>
      </c>
      <c r="I60" s="85"/>
      <c r="J60" s="86" t="s">
        <v>256</v>
      </c>
    </row>
    <row r="61" spans="1:18" hidden="1" x14ac:dyDescent="0.35">
      <c r="A61" s="85">
        <v>5</v>
      </c>
      <c r="B61" s="85">
        <v>6</v>
      </c>
      <c r="C61" s="86" t="s">
        <v>200</v>
      </c>
      <c r="D61" s="86"/>
      <c r="E61" s="85" t="s">
        <v>192</v>
      </c>
      <c r="F61" s="85" t="s">
        <v>176</v>
      </c>
      <c r="G61" s="86" t="s">
        <v>188</v>
      </c>
      <c r="H61" s="86" t="s">
        <v>182</v>
      </c>
      <c r="I61" s="85"/>
      <c r="J61" s="86" t="s">
        <v>233</v>
      </c>
    </row>
    <row r="62" spans="1:18" hidden="1" x14ac:dyDescent="0.35">
      <c r="A62" s="85">
        <v>6</v>
      </c>
      <c r="B62" s="85">
        <v>7</v>
      </c>
      <c r="C62" s="86" t="s">
        <v>201</v>
      </c>
      <c r="D62" s="86"/>
      <c r="E62" s="85" t="s">
        <v>181</v>
      </c>
      <c r="F62" s="85" t="s">
        <v>176</v>
      </c>
      <c r="G62" s="86" t="s">
        <v>271</v>
      </c>
      <c r="H62" s="86" t="s">
        <v>219</v>
      </c>
      <c r="I62" s="85"/>
      <c r="J62" s="86" t="s">
        <v>256</v>
      </c>
    </row>
    <row r="63" spans="1:18" hidden="1" x14ac:dyDescent="0.35">
      <c r="A63" s="85">
        <v>7</v>
      </c>
      <c r="B63" s="85">
        <v>8</v>
      </c>
      <c r="C63" s="86" t="s">
        <v>200</v>
      </c>
      <c r="D63" s="86"/>
      <c r="E63" s="85" t="s">
        <v>192</v>
      </c>
      <c r="F63" s="85" t="s">
        <v>176</v>
      </c>
      <c r="G63" s="86" t="s">
        <v>188</v>
      </c>
      <c r="H63" s="86" t="s">
        <v>182</v>
      </c>
      <c r="I63" s="85"/>
      <c r="J63" s="86" t="s">
        <v>233</v>
      </c>
    </row>
    <row r="64" spans="1:18" hidden="1" x14ac:dyDescent="0.35">
      <c r="A64" s="85">
        <v>8</v>
      </c>
      <c r="B64" s="85">
        <v>9</v>
      </c>
      <c r="C64" s="86" t="s">
        <v>201</v>
      </c>
      <c r="D64" s="86"/>
      <c r="E64" s="85" t="s">
        <v>181</v>
      </c>
      <c r="F64" s="85" t="s">
        <v>176</v>
      </c>
      <c r="G64" s="86" t="s">
        <v>271</v>
      </c>
      <c r="H64" s="86" t="s">
        <v>219</v>
      </c>
      <c r="I64" s="85"/>
      <c r="J64" s="86" t="s">
        <v>256</v>
      </c>
    </row>
    <row r="65" spans="1:10" hidden="1" x14ac:dyDescent="0.35">
      <c r="A65" s="85">
        <v>9</v>
      </c>
      <c r="B65" s="85">
        <v>10</v>
      </c>
      <c r="C65" s="86" t="s">
        <v>200</v>
      </c>
      <c r="D65" s="86"/>
      <c r="E65" s="85" t="s">
        <v>192</v>
      </c>
      <c r="F65" s="85" t="s">
        <v>176</v>
      </c>
      <c r="G65" s="86" t="s">
        <v>188</v>
      </c>
      <c r="H65" s="86" t="s">
        <v>182</v>
      </c>
      <c r="I65" s="85"/>
      <c r="J65" s="86" t="s">
        <v>233</v>
      </c>
    </row>
    <row r="66" spans="1:10" hidden="1" x14ac:dyDescent="0.35">
      <c r="A66" s="85">
        <v>10</v>
      </c>
      <c r="B66" s="85">
        <v>11</v>
      </c>
      <c r="C66" s="86" t="s">
        <v>201</v>
      </c>
      <c r="D66" s="86"/>
      <c r="E66" s="85" t="s">
        <v>181</v>
      </c>
      <c r="F66" s="85" t="s">
        <v>176</v>
      </c>
      <c r="G66" s="86" t="s">
        <v>271</v>
      </c>
      <c r="H66" s="86" t="s">
        <v>219</v>
      </c>
      <c r="I66" s="85"/>
      <c r="J66" s="86" t="s">
        <v>256</v>
      </c>
    </row>
  </sheetData>
  <mergeCells count="11">
    <mergeCell ref="F5:F6"/>
    <mergeCell ref="H4:H6"/>
    <mergeCell ref="G4:G6"/>
    <mergeCell ref="G52:H52"/>
    <mergeCell ref="K4:P4"/>
    <mergeCell ref="G29:H29"/>
    <mergeCell ref="I4:J4"/>
    <mergeCell ref="I5:J5"/>
    <mergeCell ref="K5:L5"/>
    <mergeCell ref="M5:N5"/>
    <mergeCell ref="O5:P5"/>
  </mergeCells>
  <phoneticPr fontId="14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1"/>
  <sheetViews>
    <sheetView topLeftCell="G3" zoomScale="50" zoomScaleNormal="50" workbookViewId="0">
      <selection activeCell="U8" sqref="U8:W28"/>
    </sheetView>
  </sheetViews>
  <sheetFormatPr defaultColWidth="8.81640625" defaultRowHeight="14.5" x14ac:dyDescent="0.35"/>
  <cols>
    <col min="1" max="1" width="15" hidden="1" customWidth="1"/>
    <col min="2" max="2" width="15.81640625" hidden="1" customWidth="1"/>
    <col min="3" max="3" width="23.81640625" hidden="1" customWidth="1"/>
    <col min="4" max="4" width="10.54296875" hidden="1" customWidth="1"/>
    <col min="5" max="5" width="18.1796875" hidden="1" customWidth="1"/>
    <col min="6" max="6" width="0" hidden="1" customWidth="1"/>
    <col min="7" max="7" width="5.81640625" customWidth="1"/>
    <col min="8" max="8" width="32.81640625" customWidth="1"/>
    <col min="9" max="9" width="14.81640625" style="43" customWidth="1"/>
    <col min="10" max="10" width="14.54296875" style="43" customWidth="1"/>
    <col min="11" max="11" width="13.453125" style="43" bestFit="1" customWidth="1"/>
    <col min="12" max="12" width="14.453125" style="43" customWidth="1"/>
    <col min="13" max="13" width="12.81640625" style="43" customWidth="1"/>
    <col min="14" max="14" width="15.453125" style="43" customWidth="1"/>
    <col min="15" max="15" width="13.453125" style="43" bestFit="1" customWidth="1"/>
    <col min="16" max="17" width="14.81640625" style="43" customWidth="1"/>
    <col min="18" max="18" width="14" style="43" customWidth="1"/>
    <col min="19" max="19" width="13.453125" style="43" customWidth="1"/>
    <col min="20" max="20" width="14.54296875" style="43" customWidth="1"/>
    <col min="21" max="21" width="14.453125" style="43" customWidth="1"/>
    <col min="22" max="22" width="15.54296875" style="43" customWidth="1"/>
    <col min="23" max="23" width="13.453125" style="43" bestFit="1" customWidth="1"/>
    <col min="24" max="24" width="14" style="43" customWidth="1"/>
  </cols>
  <sheetData>
    <row r="1" spans="1:24" x14ac:dyDescent="0.35">
      <c r="A1" s="75" t="s">
        <v>48</v>
      </c>
    </row>
    <row r="2" spans="1:24" x14ac:dyDescent="0.35">
      <c r="G2" s="3"/>
      <c r="H2" s="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4" x14ac:dyDescent="0.35">
      <c r="G3" s="167" t="s">
        <v>0</v>
      </c>
      <c r="H3" s="170" t="s">
        <v>46</v>
      </c>
      <c r="I3" s="171" t="s">
        <v>47</v>
      </c>
      <c r="J3" s="172"/>
      <c r="K3" s="172"/>
      <c r="L3" s="173"/>
      <c r="M3" s="171" t="s">
        <v>4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3"/>
    </row>
    <row r="4" spans="1:24" ht="12" customHeight="1" x14ac:dyDescent="0.35">
      <c r="G4" s="168"/>
      <c r="H4" s="170"/>
      <c r="I4" s="174" t="str">
        <f>CONCATENATE("Per 30 Sept ",'Profil Dana Pensiun'!H13-1)</f>
        <v>Per 30 Sept 2019</v>
      </c>
      <c r="J4" s="174" t="e">
        <f>CONCATENATE("Per 30 Sept ",(#REF!)-1)</f>
        <v>#REF!</v>
      </c>
      <c r="K4" s="174" t="e">
        <f>CONCATENATE("Per 30 Sept ",(#REF!)-1)</f>
        <v>#REF!</v>
      </c>
      <c r="L4" s="174" t="e">
        <f>CONCATENATE("Per 30 Sept ",(#REF!)-1)</f>
        <v>#REF!</v>
      </c>
      <c r="M4" s="175" t="str">
        <f>CONCATENATE("Per 31 Des ",'Profil Dana Pensiun'!H13-1)</f>
        <v>Per 31 Des 2019</v>
      </c>
      <c r="N4" s="176" t="e">
        <f>CONCATENATE("Per 31 Des ",(#REF!)-1)</f>
        <v>#REF!</v>
      </c>
      <c r="O4" s="176" t="e">
        <f>CONCATENATE("Per 31 Des ",(#REF!)-1)</f>
        <v>#REF!</v>
      </c>
      <c r="P4" s="177" t="e">
        <f>CONCATENATE("Per 31 Des ",(#REF!)-1)</f>
        <v>#REF!</v>
      </c>
      <c r="Q4" s="174" t="str">
        <f>CONCATENATE("Per 30 Jun ",'Profil Dana Pensiun'!H13)</f>
        <v>Per 30 Jun 2020</v>
      </c>
      <c r="R4" s="174" t="e">
        <f>CONCATENATE("Per 30 Jun ",(#REF!))</f>
        <v>#REF!</v>
      </c>
      <c r="S4" s="174" t="e">
        <f>CONCATENATE("Per 30 Jun ",(#REF!))</f>
        <v>#REF!</v>
      </c>
      <c r="T4" s="174" t="e">
        <f>CONCATENATE("Per 30 Jun ",(#REF!))</f>
        <v>#REF!</v>
      </c>
      <c r="U4" s="178" t="str">
        <f>CONCATENATE("Per 31 Des ",'Profil Dana Pensiun'!H13)</f>
        <v>Per 31 Des 2020</v>
      </c>
      <c r="V4" s="178" t="e">
        <f>CONCATENATE("Per 31 Des ",(#REF!))</f>
        <v>#REF!</v>
      </c>
      <c r="W4" s="178" t="e">
        <f>CONCATENATE("Per 31 Des ",(#REF!))</f>
        <v>#REF!</v>
      </c>
      <c r="X4" s="178" t="e">
        <f>CONCATENATE("Per 31 Des ",(#REF!))</f>
        <v>#REF!</v>
      </c>
    </row>
    <row r="5" spans="1:24" ht="32.25" customHeight="1" x14ac:dyDescent="0.35">
      <c r="A5" s="124" t="s">
        <v>147</v>
      </c>
      <c r="B5" s="126" t="s">
        <v>148</v>
      </c>
      <c r="C5" s="126" t="s">
        <v>149</v>
      </c>
      <c r="D5" s="126" t="s">
        <v>150</v>
      </c>
      <c r="E5" s="126" t="s">
        <v>151</v>
      </c>
      <c r="F5" s="78" t="s">
        <v>206</v>
      </c>
      <c r="G5" s="168"/>
      <c r="H5" s="170"/>
      <c r="I5" s="44" t="s">
        <v>125</v>
      </c>
      <c r="J5" s="44" t="s">
        <v>126</v>
      </c>
      <c r="K5" s="44" t="s">
        <v>3</v>
      </c>
      <c r="L5" s="44" t="s">
        <v>127</v>
      </c>
      <c r="M5" s="45" t="s">
        <v>125</v>
      </c>
      <c r="N5" s="45" t="s">
        <v>126</v>
      </c>
      <c r="O5" s="45" t="s">
        <v>3</v>
      </c>
      <c r="P5" s="45" t="s">
        <v>127</v>
      </c>
      <c r="Q5" s="44" t="s">
        <v>125</v>
      </c>
      <c r="R5" s="44" t="s">
        <v>126</v>
      </c>
      <c r="S5" s="44" t="s">
        <v>3</v>
      </c>
      <c r="T5" s="44" t="s">
        <v>127</v>
      </c>
      <c r="U5" s="45" t="s">
        <v>125</v>
      </c>
      <c r="V5" s="45" t="s">
        <v>126</v>
      </c>
      <c r="W5" s="45" t="s">
        <v>3</v>
      </c>
      <c r="X5" s="45" t="s">
        <v>127</v>
      </c>
    </row>
    <row r="6" spans="1:24" ht="13.5" customHeight="1" x14ac:dyDescent="0.35">
      <c r="A6" s="125"/>
      <c r="B6" s="127"/>
      <c r="C6" s="127"/>
      <c r="D6" s="127"/>
      <c r="E6" s="127"/>
      <c r="F6" s="78"/>
      <c r="G6" s="169"/>
      <c r="H6" s="170"/>
      <c r="I6" s="44" t="s">
        <v>128</v>
      </c>
      <c r="J6" s="44" t="s">
        <v>129</v>
      </c>
      <c r="K6" s="44" t="s">
        <v>130</v>
      </c>
      <c r="L6" s="44" t="s">
        <v>131</v>
      </c>
      <c r="M6" s="45" t="s">
        <v>128</v>
      </c>
      <c r="N6" s="45" t="s">
        <v>129</v>
      </c>
      <c r="O6" s="45" t="s">
        <v>130</v>
      </c>
      <c r="P6" s="45" t="s">
        <v>131</v>
      </c>
      <c r="Q6" s="44" t="s">
        <v>128</v>
      </c>
      <c r="R6" s="44" t="s">
        <v>129</v>
      </c>
      <c r="S6" s="44" t="s">
        <v>130</v>
      </c>
      <c r="T6" s="44" t="s">
        <v>131</v>
      </c>
      <c r="U6" s="45" t="s">
        <v>128</v>
      </c>
      <c r="V6" s="45" t="s">
        <v>129</v>
      </c>
      <c r="W6" s="45" t="s">
        <v>130</v>
      </c>
      <c r="X6" s="45" t="s">
        <v>131</v>
      </c>
    </row>
    <row r="7" spans="1:24" ht="15" customHeight="1" x14ac:dyDescent="0.35">
      <c r="A7" s="80"/>
      <c r="B7" s="81"/>
      <c r="C7" s="81"/>
      <c r="D7" s="81"/>
      <c r="E7" s="81"/>
      <c r="F7" s="109"/>
      <c r="G7" s="136"/>
      <c r="H7" s="136" t="s">
        <v>90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V7" s="47"/>
      <c r="W7" s="47"/>
      <c r="X7" s="47"/>
    </row>
    <row r="8" spans="1:24" ht="15" customHeight="1" x14ac:dyDescent="0.35">
      <c r="A8" s="80" t="s">
        <v>152</v>
      </c>
      <c r="B8" s="81">
        <v>1</v>
      </c>
      <c r="C8" s="81" t="s">
        <v>153</v>
      </c>
      <c r="D8" s="81" t="s">
        <v>154</v>
      </c>
      <c r="E8" s="81"/>
      <c r="F8" s="109" t="s">
        <v>206</v>
      </c>
      <c r="G8" s="137">
        <v>1</v>
      </c>
      <c r="H8" s="138" t="s">
        <v>91</v>
      </c>
      <c r="I8" s="48">
        <v>0</v>
      </c>
      <c r="J8" s="48">
        <v>0</v>
      </c>
      <c r="K8" s="48">
        <v>0</v>
      </c>
      <c r="L8" s="49">
        <f>(I8+J8)-K8</f>
        <v>0</v>
      </c>
      <c r="M8" s="48">
        <v>0</v>
      </c>
      <c r="N8" s="48">
        <v>0</v>
      </c>
      <c r="O8" s="48">
        <v>0</v>
      </c>
      <c r="P8" s="49">
        <f>(M8+N8)-O8</f>
        <v>0</v>
      </c>
      <c r="Q8" s="48">
        <v>0</v>
      </c>
      <c r="R8" s="48">
        <v>0</v>
      </c>
      <c r="S8" s="48">
        <v>0</v>
      </c>
      <c r="T8" s="49">
        <f>(Q8+R8)-S8</f>
        <v>0</v>
      </c>
      <c r="U8" s="48">
        <v>0</v>
      </c>
      <c r="V8" s="48">
        <v>0</v>
      </c>
      <c r="W8" s="48">
        <v>0</v>
      </c>
      <c r="X8" s="49">
        <f>(U8+V8)-W8</f>
        <v>0</v>
      </c>
    </row>
    <row r="9" spans="1:24" ht="15" customHeight="1" x14ac:dyDescent="0.35">
      <c r="A9" s="80" t="s">
        <v>152</v>
      </c>
      <c r="B9" s="81">
        <v>2</v>
      </c>
      <c r="C9" s="81" t="s">
        <v>153</v>
      </c>
      <c r="D9" s="81" t="s">
        <v>154</v>
      </c>
      <c r="E9" s="81"/>
      <c r="F9" s="109" t="s">
        <v>206</v>
      </c>
      <c r="G9" s="137">
        <v>2</v>
      </c>
      <c r="H9" s="138" t="s">
        <v>92</v>
      </c>
      <c r="I9" s="48">
        <v>0</v>
      </c>
      <c r="J9" s="48">
        <v>0</v>
      </c>
      <c r="K9" s="48">
        <v>0</v>
      </c>
      <c r="L9" s="49">
        <f t="shared" ref="L9:L28" si="0">(I9+J9)-K9</f>
        <v>0</v>
      </c>
      <c r="M9" s="48">
        <v>0</v>
      </c>
      <c r="N9" s="48">
        <v>0</v>
      </c>
      <c r="O9" s="48">
        <v>0</v>
      </c>
      <c r="P9" s="49">
        <f t="shared" ref="P9:P28" si="1">(M9+N9)-O9</f>
        <v>0</v>
      </c>
      <c r="Q9" s="48">
        <v>0</v>
      </c>
      <c r="R9" s="48">
        <v>0</v>
      </c>
      <c r="S9" s="48">
        <v>0</v>
      </c>
      <c r="T9" s="49">
        <f t="shared" ref="T9:T28" si="2">(Q9+R9)-S9</f>
        <v>0</v>
      </c>
      <c r="U9" s="48">
        <v>0</v>
      </c>
      <c r="V9" s="48">
        <v>0</v>
      </c>
      <c r="W9" s="48">
        <v>0</v>
      </c>
      <c r="X9" s="49">
        <f t="shared" ref="X9:X28" si="3">(U9+V9)-W9</f>
        <v>0</v>
      </c>
    </row>
    <row r="10" spans="1:24" ht="15" customHeight="1" x14ac:dyDescent="0.35">
      <c r="A10" s="80" t="s">
        <v>152</v>
      </c>
      <c r="B10" s="81">
        <v>3</v>
      </c>
      <c r="C10" s="81" t="s">
        <v>153</v>
      </c>
      <c r="D10" s="81" t="s">
        <v>154</v>
      </c>
      <c r="E10" s="81"/>
      <c r="F10" s="109" t="s">
        <v>206</v>
      </c>
      <c r="G10" s="137">
        <v>3</v>
      </c>
      <c r="H10" s="138" t="s">
        <v>93</v>
      </c>
      <c r="I10" s="48">
        <v>0</v>
      </c>
      <c r="J10" s="48">
        <v>0</v>
      </c>
      <c r="K10" s="48">
        <v>0</v>
      </c>
      <c r="L10" s="49">
        <f t="shared" si="0"/>
        <v>0</v>
      </c>
      <c r="M10" s="48">
        <v>0</v>
      </c>
      <c r="N10" s="48">
        <v>0</v>
      </c>
      <c r="O10" s="48">
        <v>0</v>
      </c>
      <c r="P10" s="49">
        <f t="shared" si="1"/>
        <v>0</v>
      </c>
      <c r="Q10" s="48">
        <v>0</v>
      </c>
      <c r="R10" s="48">
        <v>0</v>
      </c>
      <c r="S10" s="48">
        <v>0</v>
      </c>
      <c r="T10" s="49">
        <f t="shared" si="2"/>
        <v>0</v>
      </c>
      <c r="U10" s="48">
        <v>0</v>
      </c>
      <c r="V10" s="48">
        <v>0</v>
      </c>
      <c r="W10" s="48">
        <v>0</v>
      </c>
      <c r="X10" s="49">
        <f t="shared" si="3"/>
        <v>0</v>
      </c>
    </row>
    <row r="11" spans="1:24" ht="15" customHeight="1" x14ac:dyDescent="0.35">
      <c r="A11" s="80" t="s">
        <v>152</v>
      </c>
      <c r="B11" s="81">
        <v>4</v>
      </c>
      <c r="C11" s="81" t="s">
        <v>153</v>
      </c>
      <c r="D11" s="81" t="s">
        <v>154</v>
      </c>
      <c r="E11" s="81"/>
      <c r="F11" s="109" t="s">
        <v>206</v>
      </c>
      <c r="G11" s="137">
        <v>4</v>
      </c>
      <c r="H11" s="138" t="s">
        <v>94</v>
      </c>
      <c r="I11" s="48">
        <v>0</v>
      </c>
      <c r="J11" s="48">
        <v>0</v>
      </c>
      <c r="K11" s="48">
        <v>0</v>
      </c>
      <c r="L11" s="49">
        <f t="shared" si="0"/>
        <v>0</v>
      </c>
      <c r="M11" s="48">
        <v>0</v>
      </c>
      <c r="N11" s="48">
        <v>0</v>
      </c>
      <c r="O11" s="48">
        <v>0</v>
      </c>
      <c r="P11" s="49">
        <f t="shared" si="1"/>
        <v>0</v>
      </c>
      <c r="Q11" s="48">
        <v>0</v>
      </c>
      <c r="R11" s="48">
        <v>0</v>
      </c>
      <c r="S11" s="48">
        <v>0</v>
      </c>
      <c r="T11" s="49">
        <f t="shared" si="2"/>
        <v>0</v>
      </c>
      <c r="U11" s="48">
        <v>0</v>
      </c>
      <c r="V11" s="48">
        <v>0</v>
      </c>
      <c r="W11" s="48">
        <v>0</v>
      </c>
      <c r="X11" s="49">
        <f t="shared" si="3"/>
        <v>0</v>
      </c>
    </row>
    <row r="12" spans="1:24" ht="15" customHeight="1" x14ac:dyDescent="0.35">
      <c r="A12" s="80" t="s">
        <v>152</v>
      </c>
      <c r="B12" s="81">
        <v>5</v>
      </c>
      <c r="C12" s="81" t="s">
        <v>153</v>
      </c>
      <c r="D12" s="81" t="s">
        <v>154</v>
      </c>
      <c r="E12" s="81"/>
      <c r="F12" s="109" t="s">
        <v>206</v>
      </c>
      <c r="G12" s="137">
        <v>5</v>
      </c>
      <c r="H12" s="138" t="s">
        <v>95</v>
      </c>
      <c r="I12" s="48">
        <v>0</v>
      </c>
      <c r="J12" s="48">
        <v>0</v>
      </c>
      <c r="K12" s="48">
        <v>0</v>
      </c>
      <c r="L12" s="49">
        <f>(I12+J12)-K12</f>
        <v>0</v>
      </c>
      <c r="M12" s="48">
        <v>0</v>
      </c>
      <c r="N12" s="48">
        <v>0</v>
      </c>
      <c r="O12" s="48">
        <v>0</v>
      </c>
      <c r="P12" s="49">
        <f t="shared" si="1"/>
        <v>0</v>
      </c>
      <c r="Q12" s="48">
        <v>0</v>
      </c>
      <c r="R12" s="48">
        <v>0</v>
      </c>
      <c r="S12" s="48">
        <v>0</v>
      </c>
      <c r="T12" s="49">
        <f t="shared" si="2"/>
        <v>0</v>
      </c>
      <c r="U12" s="48">
        <v>0</v>
      </c>
      <c r="V12" s="48">
        <v>0</v>
      </c>
      <c r="W12" s="48">
        <v>0</v>
      </c>
      <c r="X12" s="49">
        <f t="shared" si="3"/>
        <v>0</v>
      </c>
    </row>
    <row r="13" spans="1:24" ht="15" customHeight="1" x14ac:dyDescent="0.35">
      <c r="A13" s="80" t="s">
        <v>152</v>
      </c>
      <c r="B13" s="81">
        <v>6</v>
      </c>
      <c r="C13" s="81" t="s">
        <v>153</v>
      </c>
      <c r="D13" s="81" t="s">
        <v>154</v>
      </c>
      <c r="E13" s="81"/>
      <c r="F13" s="109" t="s">
        <v>206</v>
      </c>
      <c r="G13" s="137">
        <v>6</v>
      </c>
      <c r="H13" s="138" t="s">
        <v>132</v>
      </c>
      <c r="I13" s="48">
        <v>0</v>
      </c>
      <c r="J13" s="48">
        <v>0</v>
      </c>
      <c r="K13" s="48">
        <v>0</v>
      </c>
      <c r="L13" s="49">
        <f t="shared" si="0"/>
        <v>0</v>
      </c>
      <c r="M13" s="48">
        <v>0</v>
      </c>
      <c r="N13" s="48">
        <v>0</v>
      </c>
      <c r="O13" s="48">
        <v>0</v>
      </c>
      <c r="P13" s="49">
        <f t="shared" si="1"/>
        <v>0</v>
      </c>
      <c r="Q13" s="48">
        <v>0</v>
      </c>
      <c r="R13" s="48">
        <v>0</v>
      </c>
      <c r="S13" s="48">
        <v>0</v>
      </c>
      <c r="T13" s="49">
        <f t="shared" si="2"/>
        <v>0</v>
      </c>
      <c r="U13" s="48">
        <v>0</v>
      </c>
      <c r="V13" s="48">
        <v>0</v>
      </c>
      <c r="W13" s="48">
        <v>0</v>
      </c>
      <c r="X13" s="49">
        <f t="shared" si="3"/>
        <v>0</v>
      </c>
    </row>
    <row r="14" spans="1:24" ht="15" customHeight="1" x14ac:dyDescent="0.35">
      <c r="A14" s="80" t="s">
        <v>152</v>
      </c>
      <c r="B14" s="81">
        <v>7</v>
      </c>
      <c r="C14" s="81" t="s">
        <v>153</v>
      </c>
      <c r="D14" s="81" t="s">
        <v>154</v>
      </c>
      <c r="E14" s="81"/>
      <c r="F14" s="109" t="s">
        <v>206</v>
      </c>
      <c r="G14" s="137">
        <v>7</v>
      </c>
      <c r="H14" s="138" t="s">
        <v>97</v>
      </c>
      <c r="I14" s="48">
        <v>0</v>
      </c>
      <c r="J14" s="48">
        <v>0</v>
      </c>
      <c r="K14" s="48">
        <v>0</v>
      </c>
      <c r="L14" s="49">
        <f t="shared" si="0"/>
        <v>0</v>
      </c>
      <c r="M14" s="48">
        <v>0</v>
      </c>
      <c r="N14" s="48">
        <v>0</v>
      </c>
      <c r="O14" s="48">
        <v>0</v>
      </c>
      <c r="P14" s="49">
        <f t="shared" si="1"/>
        <v>0</v>
      </c>
      <c r="Q14" s="48">
        <v>0</v>
      </c>
      <c r="R14" s="48">
        <v>0</v>
      </c>
      <c r="S14" s="48">
        <v>0</v>
      </c>
      <c r="T14" s="49">
        <f t="shared" si="2"/>
        <v>0</v>
      </c>
      <c r="U14" s="48">
        <v>0</v>
      </c>
      <c r="V14" s="48">
        <v>0</v>
      </c>
      <c r="W14" s="48">
        <v>0</v>
      </c>
      <c r="X14" s="49">
        <f t="shared" si="3"/>
        <v>0</v>
      </c>
    </row>
    <row r="15" spans="1:24" ht="15" customHeight="1" x14ac:dyDescent="0.35">
      <c r="A15" s="80" t="s">
        <v>152</v>
      </c>
      <c r="B15" s="81">
        <v>8</v>
      </c>
      <c r="C15" s="81" t="s">
        <v>153</v>
      </c>
      <c r="D15" s="81" t="s">
        <v>154</v>
      </c>
      <c r="E15" s="81"/>
      <c r="F15" s="109" t="s">
        <v>206</v>
      </c>
      <c r="G15" s="137">
        <v>8</v>
      </c>
      <c r="H15" s="138" t="s">
        <v>133</v>
      </c>
      <c r="I15" s="48">
        <v>0</v>
      </c>
      <c r="J15" s="48">
        <v>0</v>
      </c>
      <c r="K15" s="48">
        <v>0</v>
      </c>
      <c r="L15" s="49">
        <f t="shared" si="0"/>
        <v>0</v>
      </c>
      <c r="M15" s="48">
        <v>0</v>
      </c>
      <c r="N15" s="48">
        <v>0</v>
      </c>
      <c r="O15" s="48">
        <v>0</v>
      </c>
      <c r="P15" s="49">
        <f t="shared" si="1"/>
        <v>0</v>
      </c>
      <c r="Q15" s="48">
        <v>0</v>
      </c>
      <c r="R15" s="48">
        <v>0</v>
      </c>
      <c r="S15" s="48">
        <v>0</v>
      </c>
      <c r="T15" s="49">
        <f t="shared" si="2"/>
        <v>0</v>
      </c>
      <c r="U15" s="48">
        <v>0</v>
      </c>
      <c r="V15" s="48">
        <v>0</v>
      </c>
      <c r="W15" s="48">
        <v>0</v>
      </c>
      <c r="X15" s="49">
        <f t="shared" si="3"/>
        <v>0</v>
      </c>
    </row>
    <row r="16" spans="1:24" ht="15" customHeight="1" x14ac:dyDescent="0.35">
      <c r="A16" s="80" t="s">
        <v>152</v>
      </c>
      <c r="B16" s="81">
        <v>9</v>
      </c>
      <c r="C16" s="81" t="s">
        <v>153</v>
      </c>
      <c r="D16" s="81" t="s">
        <v>154</v>
      </c>
      <c r="E16" s="81"/>
      <c r="F16" s="109" t="s">
        <v>206</v>
      </c>
      <c r="G16" s="137">
        <v>9</v>
      </c>
      <c r="H16" s="138" t="s">
        <v>99</v>
      </c>
      <c r="I16" s="48">
        <v>0</v>
      </c>
      <c r="J16" s="48">
        <v>0</v>
      </c>
      <c r="K16" s="48">
        <v>0</v>
      </c>
      <c r="L16" s="49">
        <f t="shared" si="0"/>
        <v>0</v>
      </c>
      <c r="M16" s="48">
        <v>0</v>
      </c>
      <c r="N16" s="48">
        <v>0</v>
      </c>
      <c r="O16" s="48">
        <v>0</v>
      </c>
      <c r="P16" s="49">
        <f t="shared" si="1"/>
        <v>0</v>
      </c>
      <c r="Q16" s="48">
        <v>0</v>
      </c>
      <c r="R16" s="48">
        <v>0</v>
      </c>
      <c r="S16" s="48">
        <v>0</v>
      </c>
      <c r="T16" s="49">
        <f t="shared" si="2"/>
        <v>0</v>
      </c>
      <c r="U16" s="48">
        <v>0</v>
      </c>
      <c r="V16" s="48">
        <v>0</v>
      </c>
      <c r="W16" s="48">
        <v>0</v>
      </c>
      <c r="X16" s="49">
        <f t="shared" si="3"/>
        <v>0</v>
      </c>
    </row>
    <row r="17" spans="1:24" ht="15" customHeight="1" x14ac:dyDescent="0.35">
      <c r="A17" s="80" t="s">
        <v>152</v>
      </c>
      <c r="B17" s="81">
        <v>10</v>
      </c>
      <c r="C17" s="81" t="s">
        <v>153</v>
      </c>
      <c r="D17" s="81" t="s">
        <v>154</v>
      </c>
      <c r="E17" s="81"/>
      <c r="F17" s="109" t="s">
        <v>206</v>
      </c>
      <c r="G17" s="137">
        <v>10</v>
      </c>
      <c r="H17" s="138" t="s">
        <v>100</v>
      </c>
      <c r="I17" s="48">
        <v>0</v>
      </c>
      <c r="J17" s="48">
        <v>0</v>
      </c>
      <c r="K17" s="48">
        <v>0</v>
      </c>
      <c r="L17" s="49">
        <f t="shared" si="0"/>
        <v>0</v>
      </c>
      <c r="M17" s="48">
        <v>0</v>
      </c>
      <c r="N17" s="48">
        <v>0</v>
      </c>
      <c r="O17" s="48">
        <v>0</v>
      </c>
      <c r="P17" s="49">
        <f t="shared" si="1"/>
        <v>0</v>
      </c>
      <c r="Q17" s="48">
        <v>0</v>
      </c>
      <c r="R17" s="48">
        <v>0</v>
      </c>
      <c r="S17" s="48">
        <v>0</v>
      </c>
      <c r="T17" s="49">
        <f t="shared" si="2"/>
        <v>0</v>
      </c>
      <c r="U17" s="48">
        <v>0</v>
      </c>
      <c r="V17" s="48">
        <v>0</v>
      </c>
      <c r="W17" s="48">
        <v>0</v>
      </c>
      <c r="X17" s="49">
        <f t="shared" si="3"/>
        <v>0</v>
      </c>
    </row>
    <row r="18" spans="1:24" x14ac:dyDescent="0.35">
      <c r="A18" s="80" t="s">
        <v>152</v>
      </c>
      <c r="B18" s="81">
        <v>11</v>
      </c>
      <c r="C18" s="81" t="s">
        <v>153</v>
      </c>
      <c r="D18" s="81" t="s">
        <v>154</v>
      </c>
      <c r="E18" s="81"/>
      <c r="F18" s="109" t="s">
        <v>206</v>
      </c>
      <c r="G18" s="137">
        <v>11</v>
      </c>
      <c r="H18" s="138" t="s">
        <v>134</v>
      </c>
      <c r="I18" s="48">
        <v>0</v>
      </c>
      <c r="J18" s="48">
        <v>0</v>
      </c>
      <c r="K18" s="48">
        <v>0</v>
      </c>
      <c r="L18" s="49">
        <f t="shared" si="0"/>
        <v>0</v>
      </c>
      <c r="M18" s="48">
        <v>0</v>
      </c>
      <c r="N18" s="48">
        <v>0</v>
      </c>
      <c r="O18" s="48">
        <v>0</v>
      </c>
      <c r="P18" s="49">
        <f t="shared" si="1"/>
        <v>0</v>
      </c>
      <c r="Q18" s="48">
        <v>0</v>
      </c>
      <c r="R18" s="48">
        <v>0</v>
      </c>
      <c r="S18" s="48">
        <v>0</v>
      </c>
      <c r="T18" s="49">
        <f t="shared" si="2"/>
        <v>0</v>
      </c>
      <c r="U18" s="48">
        <v>0</v>
      </c>
      <c r="V18" s="48">
        <v>0</v>
      </c>
      <c r="W18" s="48">
        <v>0</v>
      </c>
      <c r="X18" s="49">
        <f t="shared" si="3"/>
        <v>0</v>
      </c>
    </row>
    <row r="19" spans="1:24" x14ac:dyDescent="0.35">
      <c r="A19" s="80" t="s">
        <v>152</v>
      </c>
      <c r="B19" s="81">
        <v>12</v>
      </c>
      <c r="C19" s="81" t="s">
        <v>153</v>
      </c>
      <c r="D19" s="81" t="s">
        <v>154</v>
      </c>
      <c r="E19" s="81"/>
      <c r="F19" s="109" t="s">
        <v>206</v>
      </c>
      <c r="G19" s="137">
        <v>12</v>
      </c>
      <c r="H19" s="138" t="s">
        <v>10</v>
      </c>
      <c r="I19" s="48">
        <v>0</v>
      </c>
      <c r="J19" s="48">
        <v>0</v>
      </c>
      <c r="K19" s="48">
        <v>0</v>
      </c>
      <c r="L19" s="49">
        <f t="shared" si="0"/>
        <v>0</v>
      </c>
      <c r="M19" s="48">
        <v>0</v>
      </c>
      <c r="N19" s="48">
        <v>0</v>
      </c>
      <c r="O19" s="48">
        <v>0</v>
      </c>
      <c r="P19" s="49">
        <f t="shared" si="1"/>
        <v>0</v>
      </c>
      <c r="Q19" s="48">
        <v>0</v>
      </c>
      <c r="R19" s="48">
        <v>0</v>
      </c>
      <c r="S19" s="48">
        <v>0</v>
      </c>
      <c r="T19" s="49">
        <f t="shared" si="2"/>
        <v>0</v>
      </c>
      <c r="U19" s="48">
        <v>0</v>
      </c>
      <c r="V19" s="48">
        <v>0</v>
      </c>
      <c r="W19" s="48">
        <v>0</v>
      </c>
      <c r="X19" s="49">
        <f t="shared" si="3"/>
        <v>0</v>
      </c>
    </row>
    <row r="20" spans="1:24" ht="15" customHeight="1" x14ac:dyDescent="0.35">
      <c r="A20" s="80" t="s">
        <v>152</v>
      </c>
      <c r="B20" s="81">
        <v>13</v>
      </c>
      <c r="C20" s="81" t="s">
        <v>153</v>
      </c>
      <c r="D20" s="81" t="s">
        <v>154</v>
      </c>
      <c r="E20" s="81"/>
      <c r="F20" s="109" t="s">
        <v>206</v>
      </c>
      <c r="G20" s="137">
        <v>13</v>
      </c>
      <c r="H20" s="138" t="s">
        <v>102</v>
      </c>
      <c r="I20" s="48">
        <v>0</v>
      </c>
      <c r="J20" s="48">
        <v>0</v>
      </c>
      <c r="K20" s="48">
        <v>0</v>
      </c>
      <c r="L20" s="49">
        <f t="shared" si="0"/>
        <v>0</v>
      </c>
      <c r="M20" s="48">
        <v>0</v>
      </c>
      <c r="N20" s="48">
        <v>0</v>
      </c>
      <c r="O20" s="48">
        <v>0</v>
      </c>
      <c r="P20" s="49">
        <f t="shared" si="1"/>
        <v>0</v>
      </c>
      <c r="Q20" s="48">
        <v>0</v>
      </c>
      <c r="R20" s="48">
        <v>0</v>
      </c>
      <c r="S20" s="48">
        <v>0</v>
      </c>
      <c r="T20" s="49">
        <f t="shared" si="2"/>
        <v>0</v>
      </c>
      <c r="U20" s="48">
        <v>0</v>
      </c>
      <c r="V20" s="48">
        <v>0</v>
      </c>
      <c r="W20" s="48">
        <v>0</v>
      </c>
      <c r="X20" s="49">
        <f t="shared" si="3"/>
        <v>0</v>
      </c>
    </row>
    <row r="21" spans="1:24" ht="15" customHeight="1" x14ac:dyDescent="0.35">
      <c r="A21" s="80" t="s">
        <v>152</v>
      </c>
      <c r="B21" s="81">
        <v>14</v>
      </c>
      <c r="C21" s="81" t="s">
        <v>153</v>
      </c>
      <c r="D21" s="81" t="s">
        <v>154</v>
      </c>
      <c r="E21" s="81"/>
      <c r="F21" s="109" t="s">
        <v>206</v>
      </c>
      <c r="G21" s="137">
        <v>14</v>
      </c>
      <c r="H21" s="138" t="s">
        <v>135</v>
      </c>
      <c r="I21" s="48">
        <v>0</v>
      </c>
      <c r="J21" s="48">
        <v>0</v>
      </c>
      <c r="K21" s="48">
        <v>0</v>
      </c>
      <c r="L21" s="49">
        <f t="shared" si="0"/>
        <v>0</v>
      </c>
      <c r="M21" s="48">
        <v>0</v>
      </c>
      <c r="N21" s="48">
        <v>0</v>
      </c>
      <c r="O21" s="48">
        <v>0</v>
      </c>
      <c r="P21" s="49">
        <f t="shared" si="1"/>
        <v>0</v>
      </c>
      <c r="Q21" s="48">
        <v>0</v>
      </c>
      <c r="R21" s="48">
        <v>0</v>
      </c>
      <c r="S21" s="48">
        <v>0</v>
      </c>
      <c r="T21" s="49">
        <f t="shared" si="2"/>
        <v>0</v>
      </c>
      <c r="U21" s="48">
        <v>0</v>
      </c>
      <c r="V21" s="48">
        <v>0</v>
      </c>
      <c r="W21" s="48">
        <v>0</v>
      </c>
      <c r="X21" s="49">
        <f t="shared" si="3"/>
        <v>0</v>
      </c>
    </row>
    <row r="22" spans="1:24" ht="15" customHeight="1" x14ac:dyDescent="0.35">
      <c r="A22" s="80" t="s">
        <v>152</v>
      </c>
      <c r="B22" s="81">
        <v>15</v>
      </c>
      <c r="C22" s="81" t="s">
        <v>153</v>
      </c>
      <c r="D22" s="81" t="s">
        <v>154</v>
      </c>
      <c r="E22" s="81"/>
      <c r="F22" s="109" t="s">
        <v>206</v>
      </c>
      <c r="G22" s="137">
        <v>15</v>
      </c>
      <c r="H22" s="138" t="s">
        <v>104</v>
      </c>
      <c r="I22" s="48">
        <v>0</v>
      </c>
      <c r="J22" s="48">
        <v>0</v>
      </c>
      <c r="K22" s="48">
        <v>0</v>
      </c>
      <c r="L22" s="49">
        <f t="shared" si="0"/>
        <v>0</v>
      </c>
      <c r="M22" s="48">
        <v>0</v>
      </c>
      <c r="N22" s="48">
        <v>0</v>
      </c>
      <c r="O22" s="48">
        <v>0</v>
      </c>
      <c r="P22" s="49">
        <f t="shared" si="1"/>
        <v>0</v>
      </c>
      <c r="Q22" s="48">
        <v>0</v>
      </c>
      <c r="R22" s="48">
        <v>0</v>
      </c>
      <c r="S22" s="48">
        <v>0</v>
      </c>
      <c r="T22" s="49">
        <f t="shared" si="2"/>
        <v>0</v>
      </c>
      <c r="U22" s="48">
        <v>0</v>
      </c>
      <c r="V22" s="48">
        <v>0</v>
      </c>
      <c r="W22" s="48">
        <v>0</v>
      </c>
      <c r="X22" s="49">
        <f t="shared" si="3"/>
        <v>0</v>
      </c>
    </row>
    <row r="23" spans="1:24" ht="15" customHeight="1" x14ac:dyDescent="0.35">
      <c r="A23" s="80" t="s">
        <v>152</v>
      </c>
      <c r="B23" s="81">
        <v>16</v>
      </c>
      <c r="C23" s="81" t="s">
        <v>153</v>
      </c>
      <c r="D23" s="81" t="s">
        <v>154</v>
      </c>
      <c r="E23" s="81"/>
      <c r="F23" s="109" t="s">
        <v>206</v>
      </c>
      <c r="G23" s="137">
        <v>16</v>
      </c>
      <c r="H23" s="138" t="s">
        <v>88</v>
      </c>
      <c r="I23" s="48">
        <v>0</v>
      </c>
      <c r="J23" s="48">
        <v>0</v>
      </c>
      <c r="K23" s="48">
        <v>0</v>
      </c>
      <c r="L23" s="49">
        <f t="shared" si="0"/>
        <v>0</v>
      </c>
      <c r="M23" s="48">
        <v>0</v>
      </c>
      <c r="N23" s="48">
        <v>0</v>
      </c>
      <c r="O23" s="48">
        <v>0</v>
      </c>
      <c r="P23" s="49">
        <f t="shared" si="1"/>
        <v>0</v>
      </c>
      <c r="Q23" s="48">
        <v>0</v>
      </c>
      <c r="R23" s="48">
        <v>0</v>
      </c>
      <c r="S23" s="48">
        <v>0</v>
      </c>
      <c r="T23" s="49">
        <f t="shared" si="2"/>
        <v>0</v>
      </c>
      <c r="U23" s="48">
        <v>0</v>
      </c>
      <c r="V23" s="48">
        <v>0</v>
      </c>
      <c r="W23" s="48">
        <v>0</v>
      </c>
      <c r="X23" s="49">
        <f t="shared" si="3"/>
        <v>0</v>
      </c>
    </row>
    <row r="24" spans="1:24" x14ac:dyDescent="0.35">
      <c r="A24" s="80" t="s">
        <v>152</v>
      </c>
      <c r="B24" s="81">
        <v>17</v>
      </c>
      <c r="C24" s="81" t="s">
        <v>153</v>
      </c>
      <c r="D24" s="81" t="s">
        <v>154</v>
      </c>
      <c r="E24" s="81"/>
      <c r="F24" s="109" t="s">
        <v>206</v>
      </c>
      <c r="G24" s="137">
        <v>17</v>
      </c>
      <c r="H24" s="138" t="s">
        <v>11</v>
      </c>
      <c r="I24" s="48">
        <v>0</v>
      </c>
      <c r="J24" s="48">
        <v>0</v>
      </c>
      <c r="K24" s="48">
        <v>0</v>
      </c>
      <c r="L24" s="49">
        <f t="shared" si="0"/>
        <v>0</v>
      </c>
      <c r="M24" s="48">
        <v>0</v>
      </c>
      <c r="N24" s="48">
        <v>0</v>
      </c>
      <c r="O24" s="48">
        <v>0</v>
      </c>
      <c r="P24" s="49">
        <f t="shared" si="1"/>
        <v>0</v>
      </c>
      <c r="Q24" s="48">
        <v>0</v>
      </c>
      <c r="R24" s="48">
        <v>0</v>
      </c>
      <c r="S24" s="48">
        <v>0</v>
      </c>
      <c r="T24" s="49">
        <f t="shared" si="2"/>
        <v>0</v>
      </c>
      <c r="U24" s="48">
        <v>0</v>
      </c>
      <c r="V24" s="48">
        <v>0</v>
      </c>
      <c r="W24" s="48">
        <v>0</v>
      </c>
      <c r="X24" s="49">
        <f t="shared" si="3"/>
        <v>0</v>
      </c>
    </row>
    <row r="25" spans="1:24" ht="15" customHeight="1" x14ac:dyDescent="0.35">
      <c r="A25" s="80" t="s">
        <v>152</v>
      </c>
      <c r="B25" s="81">
        <v>18</v>
      </c>
      <c r="C25" s="81" t="s">
        <v>153</v>
      </c>
      <c r="D25" s="81" t="s">
        <v>154</v>
      </c>
      <c r="E25" s="81"/>
      <c r="F25" s="109" t="s">
        <v>206</v>
      </c>
      <c r="G25" s="137">
        <v>18</v>
      </c>
      <c r="H25" s="138" t="s">
        <v>12</v>
      </c>
      <c r="I25" s="48">
        <v>0</v>
      </c>
      <c r="J25" s="48">
        <v>0</v>
      </c>
      <c r="K25" s="48">
        <v>0</v>
      </c>
      <c r="L25" s="49">
        <f t="shared" si="0"/>
        <v>0</v>
      </c>
      <c r="M25" s="48">
        <v>0</v>
      </c>
      <c r="N25" s="48">
        <v>0</v>
      </c>
      <c r="O25" s="48">
        <v>0</v>
      </c>
      <c r="P25" s="49">
        <f t="shared" si="1"/>
        <v>0</v>
      </c>
      <c r="Q25" s="48">
        <v>0</v>
      </c>
      <c r="R25" s="48">
        <v>0</v>
      </c>
      <c r="S25" s="48">
        <v>0</v>
      </c>
      <c r="T25" s="49">
        <f t="shared" si="2"/>
        <v>0</v>
      </c>
      <c r="U25" s="48">
        <v>0</v>
      </c>
      <c r="V25" s="48">
        <v>0</v>
      </c>
      <c r="W25" s="48">
        <v>0</v>
      </c>
      <c r="X25" s="49">
        <f t="shared" si="3"/>
        <v>0</v>
      </c>
    </row>
    <row r="26" spans="1:24" ht="15" customHeight="1" x14ac:dyDescent="0.35">
      <c r="A26" s="80" t="s">
        <v>152</v>
      </c>
      <c r="B26" s="81">
        <v>19</v>
      </c>
      <c r="C26" s="81" t="s">
        <v>153</v>
      </c>
      <c r="D26" s="81" t="s">
        <v>154</v>
      </c>
      <c r="E26" s="81"/>
      <c r="F26" s="109" t="s">
        <v>206</v>
      </c>
      <c r="G26" s="137">
        <v>19</v>
      </c>
      <c r="H26" s="138" t="s">
        <v>105</v>
      </c>
      <c r="I26" s="48">
        <v>0</v>
      </c>
      <c r="J26" s="48">
        <v>0</v>
      </c>
      <c r="K26" s="48">
        <v>0</v>
      </c>
      <c r="L26" s="49">
        <f t="shared" si="0"/>
        <v>0</v>
      </c>
      <c r="M26" s="48">
        <v>0</v>
      </c>
      <c r="N26" s="48">
        <v>0</v>
      </c>
      <c r="O26" s="48">
        <v>0</v>
      </c>
      <c r="P26" s="49">
        <f t="shared" si="1"/>
        <v>0</v>
      </c>
      <c r="Q26" s="48">
        <v>0</v>
      </c>
      <c r="R26" s="48">
        <v>0</v>
      </c>
      <c r="S26" s="48">
        <v>0</v>
      </c>
      <c r="T26" s="49">
        <f t="shared" si="2"/>
        <v>0</v>
      </c>
      <c r="U26" s="48">
        <v>0</v>
      </c>
      <c r="V26" s="48">
        <v>0</v>
      </c>
      <c r="W26" s="48">
        <v>0</v>
      </c>
      <c r="X26" s="49">
        <f t="shared" si="3"/>
        <v>0</v>
      </c>
    </row>
    <row r="27" spans="1:24" ht="15" customHeight="1" x14ac:dyDescent="0.35">
      <c r="A27" s="80" t="s">
        <v>152</v>
      </c>
      <c r="B27" s="81">
        <v>20</v>
      </c>
      <c r="C27" s="81" t="s">
        <v>153</v>
      </c>
      <c r="D27" s="81" t="s">
        <v>154</v>
      </c>
      <c r="E27" s="81"/>
      <c r="F27" s="109" t="s">
        <v>206</v>
      </c>
      <c r="G27" s="137">
        <v>20</v>
      </c>
      <c r="H27" s="138" t="s">
        <v>106</v>
      </c>
      <c r="I27" s="48">
        <v>0</v>
      </c>
      <c r="J27" s="48">
        <v>0</v>
      </c>
      <c r="K27" s="48">
        <v>0</v>
      </c>
      <c r="L27" s="49">
        <f t="shared" si="0"/>
        <v>0</v>
      </c>
      <c r="M27" s="48">
        <v>0</v>
      </c>
      <c r="N27" s="48">
        <v>0</v>
      </c>
      <c r="O27" s="48">
        <v>0</v>
      </c>
      <c r="P27" s="49">
        <f t="shared" si="1"/>
        <v>0</v>
      </c>
      <c r="Q27" s="48">
        <v>0</v>
      </c>
      <c r="R27" s="48">
        <v>0</v>
      </c>
      <c r="S27" s="48">
        <v>0</v>
      </c>
      <c r="T27" s="49">
        <f t="shared" si="2"/>
        <v>0</v>
      </c>
      <c r="U27" s="48">
        <v>0</v>
      </c>
      <c r="V27" s="48">
        <v>0</v>
      </c>
      <c r="W27" s="48">
        <v>0</v>
      </c>
      <c r="X27" s="49">
        <f t="shared" si="3"/>
        <v>0</v>
      </c>
    </row>
    <row r="28" spans="1:24" ht="15" customHeight="1" x14ac:dyDescent="0.35">
      <c r="A28" s="80" t="s">
        <v>152</v>
      </c>
      <c r="B28" s="81">
        <v>21</v>
      </c>
      <c r="C28" s="81" t="s">
        <v>153</v>
      </c>
      <c r="D28" s="81" t="s">
        <v>154</v>
      </c>
      <c r="E28" s="81"/>
      <c r="F28" s="109" t="s">
        <v>206</v>
      </c>
      <c r="G28" s="137">
        <v>21</v>
      </c>
      <c r="H28" s="138" t="s">
        <v>107</v>
      </c>
      <c r="I28" s="48">
        <v>0</v>
      </c>
      <c r="J28" s="48">
        <v>0</v>
      </c>
      <c r="K28" s="48">
        <v>0</v>
      </c>
      <c r="L28" s="49">
        <f t="shared" si="0"/>
        <v>0</v>
      </c>
      <c r="M28" s="48">
        <v>0</v>
      </c>
      <c r="N28" s="48">
        <v>0</v>
      </c>
      <c r="O28" s="48">
        <v>0</v>
      </c>
      <c r="P28" s="49">
        <f t="shared" si="1"/>
        <v>0</v>
      </c>
      <c r="Q28" s="48">
        <v>0</v>
      </c>
      <c r="R28" s="48">
        <v>0</v>
      </c>
      <c r="S28" s="48">
        <v>0</v>
      </c>
      <c r="T28" s="49">
        <f t="shared" si="2"/>
        <v>0</v>
      </c>
      <c r="U28" s="48">
        <v>0</v>
      </c>
      <c r="V28" s="48">
        <v>0</v>
      </c>
      <c r="W28" s="48">
        <v>0</v>
      </c>
      <c r="X28" s="49">
        <f t="shared" si="3"/>
        <v>0</v>
      </c>
    </row>
    <row r="29" spans="1:24" x14ac:dyDescent="0.35">
      <c r="A29" s="80" t="s">
        <v>152</v>
      </c>
      <c r="B29" s="81">
        <v>22</v>
      </c>
      <c r="C29" s="81" t="s">
        <v>153</v>
      </c>
      <c r="D29" s="81" t="s">
        <v>154</v>
      </c>
      <c r="E29" s="81"/>
      <c r="F29" s="109" t="s">
        <v>206</v>
      </c>
      <c r="G29" s="137">
        <v>22</v>
      </c>
      <c r="H29" s="139" t="s">
        <v>136</v>
      </c>
      <c r="I29" s="46">
        <f>+SUM(I8:I28)</f>
        <v>0</v>
      </c>
      <c r="J29" s="46">
        <f t="shared" ref="J29:X29" si="4">+SUM(J8:J28)</f>
        <v>0</v>
      </c>
      <c r="K29" s="46">
        <f t="shared" si="4"/>
        <v>0</v>
      </c>
      <c r="L29" s="46">
        <f>+SUM(L8:L28)</f>
        <v>0</v>
      </c>
      <c r="M29" s="46">
        <f t="shared" si="4"/>
        <v>0</v>
      </c>
      <c r="N29" s="46">
        <f t="shared" si="4"/>
        <v>0</v>
      </c>
      <c r="O29" s="46">
        <f t="shared" si="4"/>
        <v>0</v>
      </c>
      <c r="P29" s="46">
        <f t="shared" si="4"/>
        <v>0</v>
      </c>
      <c r="Q29" s="46">
        <f t="shared" si="4"/>
        <v>0</v>
      </c>
      <c r="R29" s="46">
        <f t="shared" si="4"/>
        <v>0</v>
      </c>
      <c r="S29" s="46">
        <f t="shared" si="4"/>
        <v>0</v>
      </c>
      <c r="T29" s="46">
        <f t="shared" si="4"/>
        <v>0</v>
      </c>
      <c r="U29" s="46">
        <f t="shared" si="4"/>
        <v>0</v>
      </c>
      <c r="V29" s="46">
        <f t="shared" si="4"/>
        <v>0</v>
      </c>
      <c r="W29" s="46">
        <f t="shared" si="4"/>
        <v>0</v>
      </c>
      <c r="X29" s="46">
        <f t="shared" si="4"/>
        <v>0</v>
      </c>
    </row>
    <row r="30" spans="1:24" hidden="1" x14ac:dyDescent="0.35">
      <c r="D30" s="83" t="s">
        <v>159</v>
      </c>
      <c r="E30" s="83" t="s">
        <v>160</v>
      </c>
      <c r="F30" s="76"/>
      <c r="I30" s="83" t="s">
        <v>161</v>
      </c>
      <c r="J30" s="83" t="s">
        <v>207</v>
      </c>
      <c r="K30" s="83" t="s">
        <v>208</v>
      </c>
      <c r="L30" s="83" t="s">
        <v>209</v>
      </c>
      <c r="M30" s="83" t="s">
        <v>213</v>
      </c>
      <c r="N30" s="83" t="s">
        <v>225</v>
      </c>
      <c r="O30" s="83" t="s">
        <v>226</v>
      </c>
      <c r="P30" s="83" t="s">
        <v>227</v>
      </c>
      <c r="Q30" s="83" t="s">
        <v>228</v>
      </c>
      <c r="R30" s="83" t="s">
        <v>234</v>
      </c>
      <c r="S30" s="83" t="s">
        <v>235</v>
      </c>
      <c r="T30" s="83" t="s">
        <v>236</v>
      </c>
      <c r="U30" s="83" t="s">
        <v>237</v>
      </c>
      <c r="V30" s="83" t="s">
        <v>238</v>
      </c>
      <c r="W30" s="83" t="s">
        <v>239</v>
      </c>
      <c r="X30" s="83" t="s">
        <v>240</v>
      </c>
    </row>
    <row r="31" spans="1:24" hidden="1" x14ac:dyDescent="0.35">
      <c r="D31" s="84" t="s">
        <v>162</v>
      </c>
      <c r="E31" s="84" t="s">
        <v>163</v>
      </c>
      <c r="F31" s="76"/>
      <c r="I31" s="84" t="s">
        <v>164</v>
      </c>
      <c r="J31" s="84" t="s">
        <v>210</v>
      </c>
      <c r="K31" s="84" t="s">
        <v>211</v>
      </c>
      <c r="L31" s="84" t="s">
        <v>212</v>
      </c>
      <c r="M31" s="84" t="s">
        <v>214</v>
      </c>
      <c r="N31" s="84" t="s">
        <v>229</v>
      </c>
      <c r="O31" s="84" t="s">
        <v>230</v>
      </c>
      <c r="P31" s="84" t="s">
        <v>231</v>
      </c>
      <c r="Q31" s="84" t="s">
        <v>232</v>
      </c>
      <c r="R31" s="84" t="s">
        <v>241</v>
      </c>
      <c r="S31" s="84" t="s">
        <v>242</v>
      </c>
      <c r="T31" s="84" t="s">
        <v>243</v>
      </c>
      <c r="U31" s="84" t="s">
        <v>244</v>
      </c>
      <c r="V31" s="84" t="s">
        <v>245</v>
      </c>
      <c r="W31" s="84" t="s">
        <v>246</v>
      </c>
      <c r="X31" s="84" t="s">
        <v>247</v>
      </c>
    </row>
    <row r="32" spans="1:24" hidden="1" x14ac:dyDescent="0.35"/>
    <row r="33" spans="1:10" hidden="1" x14ac:dyDescent="0.35">
      <c r="A33" s="81" t="s">
        <v>165</v>
      </c>
      <c r="B33" s="81" t="s">
        <v>166</v>
      </c>
      <c r="C33" s="81" t="s">
        <v>167</v>
      </c>
      <c r="D33" s="81" t="s">
        <v>168</v>
      </c>
      <c r="E33" s="81" t="s">
        <v>169</v>
      </c>
      <c r="F33" s="81" t="s">
        <v>170</v>
      </c>
      <c r="G33" s="81" t="s">
        <v>171</v>
      </c>
      <c r="H33" s="81" t="s">
        <v>172</v>
      </c>
      <c r="I33" s="81" t="s">
        <v>173</v>
      </c>
      <c r="J33" s="81" t="s">
        <v>174</v>
      </c>
    </row>
    <row r="34" spans="1:10" hidden="1" x14ac:dyDescent="0.35">
      <c r="A34" s="85">
        <v>0</v>
      </c>
      <c r="B34" s="85">
        <v>1</v>
      </c>
      <c r="C34" s="86" t="s">
        <v>150</v>
      </c>
      <c r="D34" s="86"/>
      <c r="E34" s="85" t="s">
        <v>175</v>
      </c>
      <c r="F34" s="85" t="s">
        <v>176</v>
      </c>
      <c r="G34" s="86" t="s">
        <v>177</v>
      </c>
      <c r="H34" s="86" t="s">
        <v>178</v>
      </c>
      <c r="I34" s="86"/>
      <c r="J34" s="86" t="s">
        <v>179</v>
      </c>
    </row>
    <row r="35" spans="1:10" hidden="1" x14ac:dyDescent="0.35">
      <c r="A35" s="85">
        <v>1</v>
      </c>
      <c r="B35" s="85">
        <v>2</v>
      </c>
      <c r="C35" s="86" t="s">
        <v>180</v>
      </c>
      <c r="D35" s="85"/>
      <c r="E35" s="85" t="s">
        <v>181</v>
      </c>
      <c r="F35" s="85" t="s">
        <v>176</v>
      </c>
      <c r="G35" s="86" t="s">
        <v>177</v>
      </c>
      <c r="H35" s="86" t="s">
        <v>182</v>
      </c>
      <c r="I35" s="87" t="s">
        <v>183</v>
      </c>
      <c r="J35" s="86" t="s">
        <v>179</v>
      </c>
    </row>
    <row r="36" spans="1:10" hidden="1" x14ac:dyDescent="0.35">
      <c r="A36" s="85">
        <v>2</v>
      </c>
      <c r="B36" s="85">
        <v>3</v>
      </c>
      <c r="C36" s="86" t="s">
        <v>125</v>
      </c>
      <c r="D36" s="86"/>
      <c r="E36" s="85" t="s">
        <v>192</v>
      </c>
      <c r="F36" s="85" t="s">
        <v>176</v>
      </c>
      <c r="G36" s="86" t="s">
        <v>188</v>
      </c>
      <c r="H36" s="86" t="s">
        <v>182</v>
      </c>
      <c r="I36" s="85"/>
      <c r="J36" s="86" t="s">
        <v>218</v>
      </c>
    </row>
    <row r="37" spans="1:10" hidden="1" x14ac:dyDescent="0.35">
      <c r="A37" s="85">
        <v>3</v>
      </c>
      <c r="B37" s="85">
        <v>4</v>
      </c>
      <c r="C37" s="86" t="s">
        <v>126</v>
      </c>
      <c r="D37" s="86"/>
      <c r="E37" s="85" t="s">
        <v>192</v>
      </c>
      <c r="F37" s="85" t="s">
        <v>176</v>
      </c>
      <c r="G37" s="86" t="s">
        <v>188</v>
      </c>
      <c r="H37" s="86" t="s">
        <v>182</v>
      </c>
      <c r="I37" s="85"/>
      <c r="J37" s="86" t="s">
        <v>218</v>
      </c>
    </row>
    <row r="38" spans="1:10" hidden="1" x14ac:dyDescent="0.35">
      <c r="A38" s="85">
        <v>4</v>
      </c>
      <c r="B38" s="85">
        <v>5</v>
      </c>
      <c r="C38" s="86" t="s">
        <v>3</v>
      </c>
      <c r="D38" s="86"/>
      <c r="E38" s="85" t="s">
        <v>192</v>
      </c>
      <c r="F38" s="85" t="s">
        <v>176</v>
      </c>
      <c r="G38" s="86" t="s">
        <v>188</v>
      </c>
      <c r="H38" s="86" t="s">
        <v>182</v>
      </c>
      <c r="I38" s="85"/>
      <c r="J38" s="86" t="s">
        <v>218</v>
      </c>
    </row>
    <row r="39" spans="1:10" hidden="1" x14ac:dyDescent="0.35">
      <c r="A39" s="85">
        <v>5</v>
      </c>
      <c r="B39" s="85">
        <v>6</v>
      </c>
      <c r="C39" s="86" t="s">
        <v>127</v>
      </c>
      <c r="D39" s="86"/>
      <c r="E39" s="85" t="s">
        <v>192</v>
      </c>
      <c r="F39" s="85" t="s">
        <v>176</v>
      </c>
      <c r="G39" s="86" t="s">
        <v>188</v>
      </c>
      <c r="H39" s="86" t="s">
        <v>182</v>
      </c>
      <c r="I39" s="85"/>
      <c r="J39" s="86" t="s">
        <v>220</v>
      </c>
    </row>
    <row r="40" spans="1:10" hidden="1" x14ac:dyDescent="0.35">
      <c r="A40" s="85">
        <v>6</v>
      </c>
      <c r="B40" s="85">
        <v>7</v>
      </c>
      <c r="C40" s="86" t="s">
        <v>125</v>
      </c>
      <c r="D40" s="86"/>
      <c r="E40" s="85" t="s">
        <v>192</v>
      </c>
      <c r="F40" s="85" t="s">
        <v>176</v>
      </c>
      <c r="G40" s="86" t="s">
        <v>188</v>
      </c>
      <c r="H40" s="86" t="s">
        <v>182</v>
      </c>
      <c r="I40" s="85"/>
      <c r="J40" s="86" t="s">
        <v>218</v>
      </c>
    </row>
    <row r="41" spans="1:10" hidden="1" x14ac:dyDescent="0.35">
      <c r="A41" s="85">
        <v>7</v>
      </c>
      <c r="B41" s="85">
        <v>8</v>
      </c>
      <c r="C41" s="86" t="s">
        <v>126</v>
      </c>
      <c r="D41" s="86"/>
      <c r="E41" s="85" t="s">
        <v>192</v>
      </c>
      <c r="F41" s="85" t="s">
        <v>176</v>
      </c>
      <c r="G41" s="86" t="s">
        <v>188</v>
      </c>
      <c r="H41" s="86" t="s">
        <v>182</v>
      </c>
      <c r="I41" s="85"/>
      <c r="J41" s="86" t="s">
        <v>218</v>
      </c>
    </row>
    <row r="42" spans="1:10" hidden="1" x14ac:dyDescent="0.35">
      <c r="A42" s="85">
        <v>8</v>
      </c>
      <c r="B42" s="85">
        <v>9</v>
      </c>
      <c r="C42" s="86" t="s">
        <v>3</v>
      </c>
      <c r="D42" s="86"/>
      <c r="E42" s="85" t="s">
        <v>192</v>
      </c>
      <c r="F42" s="85" t="s">
        <v>176</v>
      </c>
      <c r="G42" s="86" t="s">
        <v>188</v>
      </c>
      <c r="H42" s="86" t="s">
        <v>182</v>
      </c>
      <c r="I42" s="85"/>
      <c r="J42" s="86" t="s">
        <v>218</v>
      </c>
    </row>
    <row r="43" spans="1:10" hidden="1" x14ac:dyDescent="0.35">
      <c r="A43" s="85">
        <v>9</v>
      </c>
      <c r="B43" s="85">
        <v>10</v>
      </c>
      <c r="C43" s="86" t="s">
        <v>127</v>
      </c>
      <c r="D43" s="86"/>
      <c r="E43" s="85" t="s">
        <v>192</v>
      </c>
      <c r="F43" s="85" t="s">
        <v>176</v>
      </c>
      <c r="G43" s="86" t="s">
        <v>188</v>
      </c>
      <c r="H43" s="86" t="s">
        <v>182</v>
      </c>
      <c r="I43" s="85"/>
      <c r="J43" s="86" t="s">
        <v>220</v>
      </c>
    </row>
    <row r="44" spans="1:10" hidden="1" x14ac:dyDescent="0.35">
      <c r="A44" s="85">
        <v>10</v>
      </c>
      <c r="B44" s="85">
        <v>11</v>
      </c>
      <c r="C44" s="86" t="s">
        <v>125</v>
      </c>
      <c r="D44" s="86"/>
      <c r="E44" s="85" t="s">
        <v>192</v>
      </c>
      <c r="F44" s="85" t="s">
        <v>176</v>
      </c>
      <c r="G44" s="86" t="s">
        <v>188</v>
      </c>
      <c r="H44" s="86" t="s">
        <v>182</v>
      </c>
      <c r="I44" s="85"/>
      <c r="J44" s="86" t="s">
        <v>218</v>
      </c>
    </row>
    <row r="45" spans="1:10" hidden="1" x14ac:dyDescent="0.35">
      <c r="A45" s="85">
        <v>11</v>
      </c>
      <c r="B45" s="85">
        <v>12</v>
      </c>
      <c r="C45" s="86" t="s">
        <v>126</v>
      </c>
      <c r="D45" s="86"/>
      <c r="E45" s="85" t="s">
        <v>192</v>
      </c>
      <c r="F45" s="85" t="s">
        <v>176</v>
      </c>
      <c r="G45" s="86" t="s">
        <v>188</v>
      </c>
      <c r="H45" s="86" t="s">
        <v>182</v>
      </c>
      <c r="I45" s="85"/>
      <c r="J45" s="86" t="s">
        <v>218</v>
      </c>
    </row>
    <row r="46" spans="1:10" hidden="1" x14ac:dyDescent="0.35">
      <c r="A46" s="85">
        <v>12</v>
      </c>
      <c r="B46" s="85">
        <v>13</v>
      </c>
      <c r="C46" s="86" t="s">
        <v>3</v>
      </c>
      <c r="D46" s="86"/>
      <c r="E46" s="85" t="s">
        <v>192</v>
      </c>
      <c r="F46" s="85" t="s">
        <v>176</v>
      </c>
      <c r="G46" s="86" t="s">
        <v>188</v>
      </c>
      <c r="H46" s="86" t="s">
        <v>182</v>
      </c>
      <c r="I46" s="85"/>
      <c r="J46" s="86" t="s">
        <v>218</v>
      </c>
    </row>
    <row r="47" spans="1:10" hidden="1" x14ac:dyDescent="0.35">
      <c r="A47" s="85">
        <v>13</v>
      </c>
      <c r="B47" s="85">
        <v>14</v>
      </c>
      <c r="C47" s="86" t="s">
        <v>127</v>
      </c>
      <c r="D47" s="86"/>
      <c r="E47" s="85" t="s">
        <v>192</v>
      </c>
      <c r="F47" s="85" t="s">
        <v>176</v>
      </c>
      <c r="G47" s="86" t="s">
        <v>188</v>
      </c>
      <c r="H47" s="86" t="s">
        <v>182</v>
      </c>
      <c r="I47" s="85"/>
      <c r="J47" s="86" t="s">
        <v>220</v>
      </c>
    </row>
    <row r="48" spans="1:10" hidden="1" x14ac:dyDescent="0.35">
      <c r="A48" s="85">
        <v>14</v>
      </c>
      <c r="B48" s="85">
        <v>15</v>
      </c>
      <c r="C48" s="86" t="s">
        <v>125</v>
      </c>
      <c r="D48" s="86"/>
      <c r="E48" s="85" t="s">
        <v>192</v>
      </c>
      <c r="F48" s="85" t="s">
        <v>176</v>
      </c>
      <c r="G48" s="86" t="s">
        <v>188</v>
      </c>
      <c r="H48" s="86" t="s">
        <v>182</v>
      </c>
      <c r="I48" s="85"/>
      <c r="J48" s="86" t="s">
        <v>218</v>
      </c>
    </row>
    <row r="49" spans="1:10" hidden="1" x14ac:dyDescent="0.35">
      <c r="A49" s="85">
        <v>15</v>
      </c>
      <c r="B49" s="85">
        <v>16</v>
      </c>
      <c r="C49" s="86" t="s">
        <v>126</v>
      </c>
      <c r="D49" s="86"/>
      <c r="E49" s="85" t="s">
        <v>192</v>
      </c>
      <c r="F49" s="85" t="s">
        <v>176</v>
      </c>
      <c r="G49" s="86" t="s">
        <v>188</v>
      </c>
      <c r="H49" s="86" t="s">
        <v>182</v>
      </c>
      <c r="I49" s="85"/>
      <c r="J49" s="86" t="s">
        <v>218</v>
      </c>
    </row>
    <row r="50" spans="1:10" hidden="1" x14ac:dyDescent="0.35">
      <c r="A50" s="85">
        <v>16</v>
      </c>
      <c r="B50" s="85">
        <v>17</v>
      </c>
      <c r="C50" s="86" t="s">
        <v>3</v>
      </c>
      <c r="D50" s="86"/>
      <c r="E50" s="85" t="s">
        <v>192</v>
      </c>
      <c r="F50" s="85" t="s">
        <v>176</v>
      </c>
      <c r="G50" s="86" t="s">
        <v>188</v>
      </c>
      <c r="H50" s="86" t="s">
        <v>182</v>
      </c>
      <c r="I50" s="85"/>
      <c r="J50" s="86" t="s">
        <v>218</v>
      </c>
    </row>
    <row r="51" spans="1:10" hidden="1" x14ac:dyDescent="0.35">
      <c r="A51" s="85">
        <v>17</v>
      </c>
      <c r="B51" s="85">
        <v>18</v>
      </c>
      <c r="C51" s="86" t="s">
        <v>127</v>
      </c>
      <c r="D51" s="86"/>
      <c r="E51" s="85" t="s">
        <v>192</v>
      </c>
      <c r="F51" s="85" t="s">
        <v>176</v>
      </c>
      <c r="G51" s="86" t="s">
        <v>188</v>
      </c>
      <c r="H51" s="86" t="s">
        <v>182</v>
      </c>
      <c r="I51" s="85"/>
      <c r="J51" s="86" t="s">
        <v>220</v>
      </c>
    </row>
  </sheetData>
  <mergeCells count="8">
    <mergeCell ref="G3:G6"/>
    <mergeCell ref="H3:H6"/>
    <mergeCell ref="I3:L3"/>
    <mergeCell ref="M3:X3"/>
    <mergeCell ref="I4:L4"/>
    <mergeCell ref="M4:P4"/>
    <mergeCell ref="Q4:T4"/>
    <mergeCell ref="U4:X4"/>
  </mergeCells>
  <phoneticPr fontId="14" type="noConversion"/>
  <pageMargins left="0.7" right="0.7" top="0.75" bottom="0.75" header="0.3" footer="0.3"/>
  <pageSetup paperSize="9" orientation="portrait" r:id="rId1"/>
  <ignoredErrors>
    <ignoredError sqref="T8:T28 P8:P28 L8:L12 L13:L2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topLeftCell="G1" zoomScale="90" zoomScaleNormal="90" workbookViewId="0">
      <selection activeCell="N8" sqref="N8"/>
    </sheetView>
  </sheetViews>
  <sheetFormatPr defaultColWidth="8.81640625" defaultRowHeight="14.5" x14ac:dyDescent="0.35"/>
  <cols>
    <col min="1" max="1" width="19.453125" hidden="1" customWidth="1"/>
    <col min="2" max="2" width="16.54296875" hidden="1" customWidth="1"/>
    <col min="3" max="3" width="20.1796875" hidden="1" customWidth="1"/>
    <col min="4" max="4" width="11.81640625" hidden="1" customWidth="1"/>
    <col min="5" max="5" width="17.453125" hidden="1" customWidth="1"/>
    <col min="6" max="6" width="0" hidden="1" customWidth="1"/>
    <col min="7" max="7" width="19.453125" customWidth="1"/>
    <col min="8" max="8" width="18.453125" customWidth="1"/>
    <col min="9" max="9" width="16.54296875" bestFit="1" customWidth="1"/>
    <col min="10" max="10" width="16.453125" bestFit="1" customWidth="1"/>
    <col min="11" max="11" width="15" bestFit="1" customWidth="1"/>
  </cols>
  <sheetData>
    <row r="1" spans="1:11" x14ac:dyDescent="0.35">
      <c r="A1" s="75" t="s">
        <v>248</v>
      </c>
    </row>
    <row r="4" spans="1:11" ht="15" customHeight="1" x14ac:dyDescent="0.35">
      <c r="A4" s="145" t="s">
        <v>147</v>
      </c>
      <c r="B4" s="147" t="s">
        <v>148</v>
      </c>
      <c r="C4" s="147" t="s">
        <v>149</v>
      </c>
      <c r="D4" s="147" t="s">
        <v>150</v>
      </c>
      <c r="E4" s="147" t="s">
        <v>151</v>
      </c>
      <c r="F4" s="155" t="s">
        <v>206</v>
      </c>
      <c r="G4" s="153" t="s">
        <v>1</v>
      </c>
      <c r="H4" s="24" t="s">
        <v>63</v>
      </c>
      <c r="I4" s="180" t="s">
        <v>4</v>
      </c>
      <c r="J4" s="180"/>
      <c r="K4" s="180"/>
    </row>
    <row r="5" spans="1:11" x14ac:dyDescent="0.35">
      <c r="A5" s="146"/>
      <c r="B5" s="148"/>
      <c r="C5" s="148"/>
      <c r="D5" s="148"/>
      <c r="E5" s="148"/>
      <c r="F5" s="155"/>
      <c r="G5" s="179"/>
      <c r="H5" s="23" t="str">
        <f>CONCATENATE("Per 30 Sept ",'Profil Dana Pensiun'!H13-1)</f>
        <v>Per 30 Sept 2019</v>
      </c>
      <c r="I5" s="23" t="str">
        <f>CONCATENATE("Per 31 Des ",'Profil Dana Pensiun'!H13-1)</f>
        <v>Per 31 Des 2019</v>
      </c>
      <c r="J5" s="23" t="str">
        <f>CONCATENATE("Per 30 Jun ",'Profil Dana Pensiun'!H13)</f>
        <v>Per 30 Jun 2020</v>
      </c>
      <c r="K5" s="23" t="str">
        <f>CONCATENATE("Per 31 Des ",'Profil Dana Pensiun'!H13)</f>
        <v>Per 31 Des 2020</v>
      </c>
    </row>
    <row r="6" spans="1:11" x14ac:dyDescent="0.35">
      <c r="A6" s="80" t="s">
        <v>261</v>
      </c>
      <c r="B6" s="81"/>
      <c r="C6" s="81"/>
      <c r="D6" s="81"/>
      <c r="E6" s="81"/>
      <c r="F6" s="109"/>
      <c r="G6" s="117" t="s">
        <v>50</v>
      </c>
      <c r="H6" s="123"/>
      <c r="I6" s="123"/>
      <c r="J6" s="123"/>
      <c r="K6" s="123"/>
    </row>
    <row r="7" spans="1:11" x14ac:dyDescent="0.35">
      <c r="A7" s="80" t="s">
        <v>152</v>
      </c>
      <c r="B7" s="81">
        <v>1</v>
      </c>
      <c r="C7" s="81" t="s">
        <v>153</v>
      </c>
      <c r="D7" s="81" t="s">
        <v>154</v>
      </c>
      <c r="E7" s="81"/>
      <c r="F7" s="109" t="s">
        <v>206</v>
      </c>
      <c r="G7" s="27" t="s">
        <v>55</v>
      </c>
      <c r="H7" s="51">
        <v>0</v>
      </c>
      <c r="I7" s="51">
        <v>0</v>
      </c>
      <c r="J7" s="51">
        <v>0</v>
      </c>
      <c r="K7" s="51">
        <v>0</v>
      </c>
    </row>
    <row r="8" spans="1:11" s="21" customFormat="1" x14ac:dyDescent="0.25">
      <c r="A8" s="80" t="s">
        <v>152</v>
      </c>
      <c r="B8" s="81">
        <v>2</v>
      </c>
      <c r="C8" s="81" t="s">
        <v>153</v>
      </c>
      <c r="D8" s="81" t="s">
        <v>154</v>
      </c>
      <c r="E8" s="81"/>
      <c r="F8" s="109" t="s">
        <v>206</v>
      </c>
      <c r="G8" s="6" t="s">
        <v>54</v>
      </c>
      <c r="H8" s="51">
        <v>0</v>
      </c>
      <c r="I8" s="51">
        <v>0</v>
      </c>
      <c r="J8" s="51">
        <v>0</v>
      </c>
      <c r="K8" s="51">
        <v>0</v>
      </c>
    </row>
    <row r="9" spans="1:11" s="21" customFormat="1" x14ac:dyDescent="0.25">
      <c r="A9" s="80" t="s">
        <v>152</v>
      </c>
      <c r="B9" s="81">
        <v>3</v>
      </c>
      <c r="C9" s="81" t="s">
        <v>153</v>
      </c>
      <c r="D9" s="81" t="s">
        <v>154</v>
      </c>
      <c r="E9" s="81"/>
      <c r="F9" s="109" t="s">
        <v>206</v>
      </c>
      <c r="G9" s="6" t="s">
        <v>25</v>
      </c>
      <c r="H9" s="52">
        <f>SUM(H7:H8)</f>
        <v>0</v>
      </c>
      <c r="I9" s="52">
        <f t="shared" ref="I9:K9" si="0">SUM(I7:I8)</f>
        <v>0</v>
      </c>
      <c r="J9" s="52">
        <f t="shared" si="0"/>
        <v>0</v>
      </c>
      <c r="K9" s="52">
        <f t="shared" si="0"/>
        <v>0</v>
      </c>
    </row>
    <row r="10" spans="1:11" x14ac:dyDescent="0.35">
      <c r="A10" s="80" t="s">
        <v>261</v>
      </c>
      <c r="B10" s="81"/>
      <c r="C10" s="81"/>
      <c r="D10" s="81"/>
      <c r="E10" s="81"/>
      <c r="F10" s="109"/>
      <c r="G10" s="117" t="s">
        <v>59</v>
      </c>
      <c r="H10" s="118"/>
      <c r="I10" s="118"/>
      <c r="J10" s="118"/>
      <c r="K10" s="118"/>
    </row>
    <row r="11" spans="1:11" x14ac:dyDescent="0.35">
      <c r="A11" s="80" t="s">
        <v>152</v>
      </c>
      <c r="B11" s="81">
        <v>4</v>
      </c>
      <c r="C11" s="81" t="s">
        <v>153</v>
      </c>
      <c r="D11" s="81" t="s">
        <v>154</v>
      </c>
      <c r="E11" s="81"/>
      <c r="F11" s="109" t="s">
        <v>206</v>
      </c>
      <c r="G11" s="25" t="s">
        <v>56</v>
      </c>
      <c r="H11" s="51">
        <v>0</v>
      </c>
      <c r="I11" s="51">
        <v>0</v>
      </c>
      <c r="J11" s="51">
        <v>0</v>
      </c>
      <c r="K11" s="51">
        <v>0</v>
      </c>
    </row>
    <row r="12" spans="1:11" x14ac:dyDescent="0.35">
      <c r="A12" s="80" t="s">
        <v>152</v>
      </c>
      <c r="B12" s="81">
        <v>5</v>
      </c>
      <c r="C12" s="81" t="s">
        <v>153</v>
      </c>
      <c r="D12" s="81" t="s">
        <v>154</v>
      </c>
      <c r="E12" s="81"/>
      <c r="F12" s="109" t="s">
        <v>206</v>
      </c>
      <c r="G12" s="26" t="s">
        <v>57</v>
      </c>
      <c r="H12" s="51">
        <v>0</v>
      </c>
      <c r="I12" s="51">
        <v>0</v>
      </c>
      <c r="J12" s="51">
        <v>0</v>
      </c>
      <c r="K12" s="51">
        <v>0</v>
      </c>
    </row>
    <row r="13" spans="1:11" x14ac:dyDescent="0.35">
      <c r="A13" s="80" t="s">
        <v>152</v>
      </c>
      <c r="B13" s="81">
        <v>6</v>
      </c>
      <c r="C13" s="81" t="s">
        <v>153</v>
      </c>
      <c r="D13" s="81" t="s">
        <v>154</v>
      </c>
      <c r="E13" s="81"/>
      <c r="F13" s="109" t="s">
        <v>206</v>
      </c>
      <c r="G13" s="25" t="s">
        <v>58</v>
      </c>
      <c r="H13" s="50">
        <f>SUM(H11:H12)</f>
        <v>0</v>
      </c>
      <c r="I13" s="50">
        <f t="shared" ref="I13:K13" si="1">SUM(I11:I12)</f>
        <v>0</v>
      </c>
      <c r="J13" s="50">
        <f t="shared" si="1"/>
        <v>0</v>
      </c>
      <c r="K13" s="50">
        <f t="shared" si="1"/>
        <v>0</v>
      </c>
    </row>
    <row r="14" spans="1:11" hidden="1" x14ac:dyDescent="0.35">
      <c r="D14" s="83" t="s">
        <v>159</v>
      </c>
      <c r="E14" s="83" t="s">
        <v>160</v>
      </c>
      <c r="F14" s="76"/>
    </row>
    <row r="15" spans="1:11" hidden="1" x14ac:dyDescent="0.35">
      <c r="D15" s="84" t="s">
        <v>162</v>
      </c>
      <c r="E15" s="84" t="s">
        <v>163</v>
      </c>
      <c r="F15" s="76"/>
    </row>
    <row r="16" spans="1:11" hidden="1" x14ac:dyDescent="0.35"/>
    <row r="17" spans="1:10" hidden="1" x14ac:dyDescent="0.35">
      <c r="A17" s="81" t="s">
        <v>165</v>
      </c>
      <c r="B17" s="81" t="s">
        <v>166</v>
      </c>
      <c r="C17" s="81" t="s">
        <v>167</v>
      </c>
      <c r="D17" s="81" t="s">
        <v>168</v>
      </c>
      <c r="E17" s="81" t="s">
        <v>169</v>
      </c>
      <c r="F17" s="81" t="s">
        <v>170</v>
      </c>
      <c r="G17" s="81" t="s">
        <v>171</v>
      </c>
      <c r="H17" s="81" t="s">
        <v>172</v>
      </c>
      <c r="I17" s="81" t="s">
        <v>173</v>
      </c>
      <c r="J17" s="81" t="s">
        <v>174</v>
      </c>
    </row>
    <row r="18" spans="1:10" hidden="1" x14ac:dyDescent="0.35">
      <c r="A18" s="85">
        <v>0</v>
      </c>
      <c r="B18" s="85">
        <v>1</v>
      </c>
      <c r="C18" s="86" t="s">
        <v>150</v>
      </c>
      <c r="D18" s="86"/>
      <c r="E18" s="85" t="s">
        <v>175</v>
      </c>
      <c r="F18" s="85" t="s">
        <v>176</v>
      </c>
      <c r="G18" s="86" t="s">
        <v>177</v>
      </c>
      <c r="H18" s="86" t="s">
        <v>178</v>
      </c>
      <c r="I18" s="86"/>
      <c r="J18" s="86" t="s">
        <v>179</v>
      </c>
    </row>
    <row r="19" spans="1:10" hidden="1" x14ac:dyDescent="0.35">
      <c r="A19" s="85">
        <v>1</v>
      </c>
      <c r="B19" s="85">
        <v>2</v>
      </c>
      <c r="C19" s="86" t="s">
        <v>180</v>
      </c>
      <c r="D19" s="85" t="s">
        <v>152</v>
      </c>
      <c r="E19" s="85" t="s">
        <v>181</v>
      </c>
      <c r="F19" s="85" t="s">
        <v>176</v>
      </c>
      <c r="G19" s="86" t="s">
        <v>177</v>
      </c>
      <c r="H19" s="86" t="s">
        <v>182</v>
      </c>
      <c r="I19" s="87" t="s">
        <v>183</v>
      </c>
      <c r="J19" s="86" t="s">
        <v>179</v>
      </c>
    </row>
    <row r="20" spans="1:10" hidden="1" x14ac:dyDescent="0.35">
      <c r="A20" s="85">
        <v>2</v>
      </c>
      <c r="B20" s="85">
        <v>3</v>
      </c>
      <c r="C20" s="86" t="s">
        <v>249</v>
      </c>
      <c r="D20" s="86"/>
      <c r="E20" s="85" t="s">
        <v>192</v>
      </c>
      <c r="F20" s="85" t="s">
        <v>176</v>
      </c>
      <c r="G20" s="86" t="s">
        <v>188</v>
      </c>
      <c r="H20" s="86" t="s">
        <v>182</v>
      </c>
      <c r="I20" s="85"/>
      <c r="J20" s="86" t="s">
        <v>250</v>
      </c>
    </row>
    <row r="21" spans="1:10" hidden="1" x14ac:dyDescent="0.35">
      <c r="A21" s="85">
        <v>3</v>
      </c>
      <c r="B21" s="85">
        <v>4</v>
      </c>
      <c r="C21" s="86" t="s">
        <v>222</v>
      </c>
      <c r="D21" s="86"/>
      <c r="E21" s="85" t="s">
        <v>192</v>
      </c>
      <c r="F21" s="85" t="s">
        <v>176</v>
      </c>
      <c r="G21" s="86" t="s">
        <v>188</v>
      </c>
      <c r="H21" s="86" t="s">
        <v>182</v>
      </c>
      <c r="I21" s="85"/>
      <c r="J21" s="86" t="s">
        <v>250</v>
      </c>
    </row>
    <row r="22" spans="1:10" hidden="1" x14ac:dyDescent="0.35">
      <c r="A22" s="85">
        <v>4</v>
      </c>
      <c r="B22" s="85">
        <v>5</v>
      </c>
      <c r="C22" s="86" t="s">
        <v>223</v>
      </c>
      <c r="D22" s="86"/>
      <c r="E22" s="85" t="s">
        <v>192</v>
      </c>
      <c r="F22" s="85" t="s">
        <v>176</v>
      </c>
      <c r="G22" s="86" t="s">
        <v>188</v>
      </c>
      <c r="H22" s="86" t="s">
        <v>182</v>
      </c>
      <c r="I22" s="85"/>
      <c r="J22" s="86" t="s">
        <v>250</v>
      </c>
    </row>
    <row r="23" spans="1:10" hidden="1" x14ac:dyDescent="0.35">
      <c r="A23" s="85">
        <v>5</v>
      </c>
      <c r="B23" s="85">
        <v>6</v>
      </c>
      <c r="C23" s="86" t="s">
        <v>224</v>
      </c>
      <c r="D23" s="86"/>
      <c r="E23" s="85" t="s">
        <v>192</v>
      </c>
      <c r="F23" s="85" t="s">
        <v>176</v>
      </c>
      <c r="G23" s="86" t="s">
        <v>188</v>
      </c>
      <c r="H23" s="86" t="s">
        <v>182</v>
      </c>
      <c r="I23" s="85"/>
      <c r="J23" s="86" t="s">
        <v>250</v>
      </c>
    </row>
  </sheetData>
  <mergeCells count="8">
    <mergeCell ref="G4:G5"/>
    <mergeCell ref="I4:K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topLeftCell="F1" zoomScale="90" zoomScaleNormal="90" workbookViewId="0">
      <selection activeCell="F8" sqref="A8:XFD18"/>
    </sheetView>
  </sheetViews>
  <sheetFormatPr defaultColWidth="9.1796875" defaultRowHeight="14.5" x14ac:dyDescent="0.35"/>
  <cols>
    <col min="1" max="1" width="13.453125" hidden="1" customWidth="1"/>
    <col min="2" max="2" width="14.453125" hidden="1" customWidth="1"/>
    <col min="3" max="3" width="24.453125" hidden="1" customWidth="1"/>
    <col min="4" max="4" width="10.54296875" hidden="1" customWidth="1"/>
    <col min="5" max="5" width="23.54296875" hidden="1" customWidth="1"/>
    <col min="6" max="6" width="5.81640625" style="10" customWidth="1"/>
    <col min="7" max="7" width="25.1796875" style="9" customWidth="1"/>
    <col min="8" max="11" width="16.453125" style="9" customWidth="1"/>
    <col min="12" max="16384" width="9.1796875" style="9"/>
  </cols>
  <sheetData>
    <row r="1" spans="1:11" x14ac:dyDescent="0.35">
      <c r="A1" s="112" t="s">
        <v>51</v>
      </c>
    </row>
    <row r="2" spans="1:11" x14ac:dyDescent="0.35">
      <c r="F2" s="3"/>
      <c r="H2" s="3"/>
      <c r="I2" s="3"/>
      <c r="J2" s="3"/>
      <c r="K2" s="3"/>
    </row>
    <row r="4" spans="1:11" s="7" customFormat="1" ht="33" customHeight="1" x14ac:dyDescent="0.35">
      <c r="A4" s="114" t="s">
        <v>147</v>
      </c>
      <c r="B4" s="114" t="s">
        <v>148</v>
      </c>
      <c r="C4" s="115" t="s">
        <v>149</v>
      </c>
      <c r="D4" s="115" t="s">
        <v>150</v>
      </c>
      <c r="E4" s="115" t="s">
        <v>151</v>
      </c>
      <c r="F4" s="17" t="s">
        <v>0</v>
      </c>
      <c r="G4" s="17" t="s">
        <v>26</v>
      </c>
      <c r="H4" s="17" t="s">
        <v>202</v>
      </c>
      <c r="I4" s="74" t="s">
        <v>203</v>
      </c>
      <c r="J4" s="74" t="s">
        <v>204</v>
      </c>
      <c r="K4" s="17" t="s">
        <v>52</v>
      </c>
    </row>
    <row r="5" spans="1:11" x14ac:dyDescent="0.25">
      <c r="A5" s="80" t="s">
        <v>152</v>
      </c>
      <c r="B5" s="81">
        <v>1</v>
      </c>
      <c r="C5" s="81" t="s">
        <v>158</v>
      </c>
      <c r="D5" s="81" t="s">
        <v>154</v>
      </c>
      <c r="E5" s="81"/>
      <c r="F5" s="8">
        <v>1</v>
      </c>
      <c r="G5" s="11"/>
      <c r="H5" s="11"/>
      <c r="I5" s="11"/>
      <c r="J5" s="11"/>
      <c r="K5" s="11"/>
    </row>
    <row r="6" spans="1:11" x14ac:dyDescent="0.25">
      <c r="A6" s="80" t="s">
        <v>152</v>
      </c>
      <c r="B6" s="81">
        <v>1</v>
      </c>
      <c r="C6" s="81" t="s">
        <v>158</v>
      </c>
      <c r="D6" s="81" t="s">
        <v>154</v>
      </c>
      <c r="E6" s="81"/>
      <c r="F6" s="8">
        <v>2</v>
      </c>
      <c r="G6" s="11"/>
      <c r="H6" s="11"/>
      <c r="I6" s="11"/>
      <c r="J6" s="11"/>
      <c r="K6" s="11"/>
    </row>
    <row r="7" spans="1:11" x14ac:dyDescent="0.25">
      <c r="A7" s="80" t="s">
        <v>152</v>
      </c>
      <c r="B7" s="81">
        <v>1</v>
      </c>
      <c r="C7" s="81" t="s">
        <v>158</v>
      </c>
      <c r="D7" s="81" t="s">
        <v>154</v>
      </c>
      <c r="E7" s="81"/>
      <c r="F7" s="8" t="s">
        <v>9</v>
      </c>
      <c r="G7" s="11"/>
      <c r="H7" s="11"/>
      <c r="I7" s="11"/>
      <c r="J7" s="11"/>
      <c r="K7" s="11"/>
    </row>
    <row r="8" spans="1:11" hidden="1" x14ac:dyDescent="0.35">
      <c r="D8" s="83" t="s">
        <v>159</v>
      </c>
      <c r="E8" s="83" t="s">
        <v>160</v>
      </c>
      <c r="G8" s="83" t="s">
        <v>161</v>
      </c>
      <c r="H8" s="83" t="s">
        <v>207</v>
      </c>
      <c r="I8" s="83" t="s">
        <v>208</v>
      </c>
      <c r="J8" s="83" t="s">
        <v>209</v>
      </c>
      <c r="K8" s="83" t="s">
        <v>213</v>
      </c>
    </row>
    <row r="9" spans="1:11" hidden="1" x14ac:dyDescent="0.35">
      <c r="D9" s="84" t="s">
        <v>162</v>
      </c>
      <c r="E9" s="84" t="s">
        <v>163</v>
      </c>
      <c r="G9" s="84" t="s">
        <v>164</v>
      </c>
      <c r="H9" s="84" t="s">
        <v>210</v>
      </c>
      <c r="I9" s="84" t="s">
        <v>211</v>
      </c>
      <c r="J9" s="84" t="s">
        <v>212</v>
      </c>
      <c r="K9" s="84" t="s">
        <v>214</v>
      </c>
    </row>
    <row r="10" spans="1:11" hidden="1" x14ac:dyDescent="0.35"/>
    <row r="11" spans="1:11" hidden="1" x14ac:dyDescent="0.25">
      <c r="A11" s="81" t="s">
        <v>165</v>
      </c>
      <c r="B11" s="81" t="s">
        <v>166</v>
      </c>
      <c r="C11" s="81" t="s">
        <v>167</v>
      </c>
      <c r="D11" s="81" t="s">
        <v>168</v>
      </c>
      <c r="E11" s="81" t="s">
        <v>169</v>
      </c>
      <c r="F11" s="81" t="s">
        <v>170</v>
      </c>
      <c r="G11" s="81" t="s">
        <v>171</v>
      </c>
      <c r="H11" s="81" t="s">
        <v>172</v>
      </c>
      <c r="I11" s="81" t="s">
        <v>173</v>
      </c>
      <c r="J11" s="81" t="s">
        <v>174</v>
      </c>
    </row>
    <row r="12" spans="1:11" hidden="1" x14ac:dyDescent="0.25">
      <c r="A12" s="85">
        <v>0</v>
      </c>
      <c r="B12" s="85">
        <v>1</v>
      </c>
      <c r="C12" s="86" t="s">
        <v>150</v>
      </c>
      <c r="D12" s="86"/>
      <c r="E12" s="85" t="s">
        <v>175</v>
      </c>
      <c r="F12" s="85" t="s">
        <v>176</v>
      </c>
      <c r="G12" s="86" t="s">
        <v>177</v>
      </c>
      <c r="H12" s="86" t="s">
        <v>178</v>
      </c>
      <c r="I12" s="86"/>
      <c r="J12" s="86" t="s">
        <v>179</v>
      </c>
    </row>
    <row r="13" spans="1:11" ht="23" hidden="1" x14ac:dyDescent="0.25">
      <c r="A13" s="85">
        <v>1</v>
      </c>
      <c r="B13" s="85">
        <v>2</v>
      </c>
      <c r="C13" s="86" t="s">
        <v>180</v>
      </c>
      <c r="D13" s="85"/>
      <c r="E13" s="85" t="s">
        <v>181</v>
      </c>
      <c r="F13" s="85" t="s">
        <v>176</v>
      </c>
      <c r="G13" s="86" t="s">
        <v>177</v>
      </c>
      <c r="H13" s="86" t="s">
        <v>182</v>
      </c>
      <c r="I13" s="128" t="s">
        <v>183</v>
      </c>
      <c r="J13" s="86" t="s">
        <v>179</v>
      </c>
    </row>
    <row r="14" spans="1:11" hidden="1" x14ac:dyDescent="0.25">
      <c r="A14" s="85">
        <v>2</v>
      </c>
      <c r="B14" s="85">
        <v>3</v>
      </c>
      <c r="C14" s="86" t="s">
        <v>26</v>
      </c>
      <c r="D14" s="86"/>
      <c r="E14" s="85" t="s">
        <v>278</v>
      </c>
      <c r="F14" s="85" t="s">
        <v>176</v>
      </c>
      <c r="G14" s="86" t="s">
        <v>185</v>
      </c>
      <c r="H14" s="86" t="s">
        <v>270</v>
      </c>
      <c r="I14" s="85"/>
      <c r="J14" s="110" t="s">
        <v>179</v>
      </c>
    </row>
    <row r="15" spans="1:11" hidden="1" x14ac:dyDescent="0.25">
      <c r="A15" s="85">
        <v>3</v>
      </c>
      <c r="B15" s="85">
        <v>4</v>
      </c>
      <c r="C15" s="86" t="s">
        <v>202</v>
      </c>
      <c r="D15" s="86"/>
      <c r="E15" s="85" t="s">
        <v>269</v>
      </c>
      <c r="F15" s="85" t="s">
        <v>176</v>
      </c>
      <c r="G15" s="86" t="s">
        <v>177</v>
      </c>
      <c r="H15" s="86" t="s">
        <v>190</v>
      </c>
      <c r="I15" s="86"/>
      <c r="J15" s="86" t="s">
        <v>179</v>
      </c>
    </row>
    <row r="16" spans="1:11" hidden="1" x14ac:dyDescent="0.25">
      <c r="A16" s="85">
        <v>4</v>
      </c>
      <c r="B16" s="85">
        <v>5</v>
      </c>
      <c r="C16" s="86" t="s">
        <v>203</v>
      </c>
      <c r="D16" s="86"/>
      <c r="E16" s="85" t="s">
        <v>269</v>
      </c>
      <c r="F16" s="85" t="s">
        <v>176</v>
      </c>
      <c r="G16" s="86" t="s">
        <v>177</v>
      </c>
      <c r="H16" s="86" t="s">
        <v>270</v>
      </c>
      <c r="I16" s="86"/>
      <c r="J16" s="86" t="s">
        <v>179</v>
      </c>
    </row>
    <row r="17" spans="1:10" hidden="1" x14ac:dyDescent="0.25">
      <c r="A17" s="85">
        <v>5</v>
      </c>
      <c r="B17" s="85">
        <v>6</v>
      </c>
      <c r="C17" s="86" t="s">
        <v>204</v>
      </c>
      <c r="D17" s="86"/>
      <c r="E17" s="85" t="s">
        <v>269</v>
      </c>
      <c r="F17" s="85" t="s">
        <v>176</v>
      </c>
      <c r="G17" s="86" t="s">
        <v>185</v>
      </c>
      <c r="H17" s="86" t="s">
        <v>270</v>
      </c>
      <c r="I17" s="86"/>
      <c r="J17" s="86" t="s">
        <v>179</v>
      </c>
    </row>
    <row r="18" spans="1:10" hidden="1" x14ac:dyDescent="0.25">
      <c r="A18" s="85">
        <v>6</v>
      </c>
      <c r="B18" s="85">
        <v>7</v>
      </c>
      <c r="C18" s="86" t="s">
        <v>52</v>
      </c>
      <c r="D18" s="86"/>
      <c r="E18" s="85" t="s">
        <v>269</v>
      </c>
      <c r="F18" s="85" t="s">
        <v>176</v>
      </c>
      <c r="G18" s="86" t="s">
        <v>185</v>
      </c>
      <c r="H18" s="86" t="s">
        <v>270</v>
      </c>
      <c r="I18" s="86"/>
      <c r="J18" s="86" t="s">
        <v>179</v>
      </c>
    </row>
  </sheetData>
  <phoneticPr fontId="14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60"/>
  <sheetViews>
    <sheetView topLeftCell="G34" zoomScale="70" zoomScaleNormal="70" workbookViewId="0">
      <selection activeCell="H40" sqref="H40:K46"/>
    </sheetView>
  </sheetViews>
  <sheetFormatPr defaultColWidth="28.1796875" defaultRowHeight="14.5" x14ac:dyDescent="0.25"/>
  <cols>
    <col min="1" max="1" width="16.453125" style="76" hidden="1" customWidth="1"/>
    <col min="2" max="2" width="15.453125" style="76" hidden="1" customWidth="1"/>
    <col min="3" max="3" width="24.453125" style="76" hidden="1" customWidth="1"/>
    <col min="4" max="4" width="9.54296875" style="76" hidden="1" customWidth="1"/>
    <col min="5" max="5" width="14.54296875" style="76" hidden="1" customWidth="1"/>
    <col min="6" max="6" width="0" style="76" hidden="1" customWidth="1"/>
    <col min="7" max="7" width="64.453125" style="9" customWidth="1"/>
    <col min="8" max="8" width="15.453125" style="61" customWidth="1"/>
    <col min="9" max="9" width="15.1796875" style="61" bestFit="1" customWidth="1"/>
    <col min="10" max="10" width="14.54296875" style="66" bestFit="1" customWidth="1"/>
    <col min="11" max="11" width="15" style="66" bestFit="1" customWidth="1"/>
    <col min="12" max="16384" width="28.1796875" style="9"/>
  </cols>
  <sheetData>
    <row r="1" spans="1:11" x14ac:dyDescent="0.25">
      <c r="A1" s="112" t="s">
        <v>70</v>
      </c>
      <c r="B1" s="129"/>
    </row>
    <row r="2" spans="1:11" x14ac:dyDescent="0.25">
      <c r="G2" s="7"/>
      <c r="H2" s="55"/>
      <c r="I2" s="55"/>
      <c r="J2" s="62"/>
      <c r="K2" s="62"/>
    </row>
    <row r="3" spans="1:11" x14ac:dyDescent="0.25">
      <c r="G3" s="31"/>
      <c r="H3" s="55"/>
      <c r="I3" s="55"/>
      <c r="J3" s="62"/>
      <c r="K3" s="63" t="s">
        <v>139</v>
      </c>
    </row>
    <row r="4" spans="1:11" s="7" customFormat="1" ht="21.75" customHeight="1" x14ac:dyDescent="0.35">
      <c r="A4" s="158" t="s">
        <v>147</v>
      </c>
      <c r="B4" s="155" t="s">
        <v>148</v>
      </c>
      <c r="C4" s="155" t="s">
        <v>149</v>
      </c>
      <c r="D4" s="155" t="s">
        <v>150</v>
      </c>
      <c r="E4" s="155" t="s">
        <v>151</v>
      </c>
      <c r="F4" s="183" t="s">
        <v>206</v>
      </c>
      <c r="G4" s="181" t="s">
        <v>69</v>
      </c>
      <c r="H4" s="56" t="s">
        <v>47</v>
      </c>
      <c r="I4" s="182" t="s">
        <v>4</v>
      </c>
      <c r="J4" s="182"/>
      <c r="K4" s="182"/>
    </row>
    <row r="5" spans="1:11" s="7" customFormat="1" ht="21.75" customHeight="1" x14ac:dyDescent="0.35">
      <c r="A5" s="158"/>
      <c r="B5" s="155"/>
      <c r="C5" s="155"/>
      <c r="D5" s="155"/>
      <c r="E5" s="155"/>
      <c r="F5" s="183"/>
      <c r="G5" s="181"/>
      <c r="H5" s="56" t="str">
        <f>CONCATENATE("per Sept ",'Profil Dana Pensiun'!H13-1)</f>
        <v>per Sept 2019</v>
      </c>
      <c r="I5" s="56" t="str">
        <f>CONCATENATE("Des ",'Profil Dana Pensiun'!H13-1)</f>
        <v>Des 2019</v>
      </c>
      <c r="J5" s="56" t="str">
        <f>CONCATENATE("Jun ",'Profil Dana Pensiun'!H13)</f>
        <v>Jun 2020</v>
      </c>
      <c r="K5" s="56" t="str">
        <f>CONCATENATE("Des ",'Profil Dana Pensiun'!H13)</f>
        <v>Des 2020</v>
      </c>
    </row>
    <row r="6" spans="1:11" s="7" customFormat="1" hidden="1" x14ac:dyDescent="0.35">
      <c r="A6" s="158"/>
      <c r="B6" s="155"/>
      <c r="C6" s="155"/>
      <c r="D6" s="155"/>
      <c r="E6" s="155"/>
      <c r="F6" s="183"/>
      <c r="G6" s="29"/>
      <c r="H6" s="57" t="str">
        <f>CONCATENATE('Profil Dana Pensiun'!H13-1)</f>
        <v>2019</v>
      </c>
      <c r="I6" s="57" t="str">
        <f>CONCATENATE('Profil Dana Pensiun'!H13-1)</f>
        <v>2019</v>
      </c>
      <c r="J6" s="64" t="str">
        <f>CONCATENATE('Profil Dana Pensiun'!H13)</f>
        <v>2020</v>
      </c>
      <c r="K6" s="64" t="str">
        <f>CONCATENATE('Profil Dana Pensiun'!H13)</f>
        <v>2020</v>
      </c>
    </row>
    <row r="7" spans="1:11" x14ac:dyDescent="0.25">
      <c r="A7" s="80" t="s">
        <v>261</v>
      </c>
      <c r="B7" s="81"/>
      <c r="C7" s="81"/>
      <c r="D7" s="81"/>
      <c r="E7" s="81"/>
      <c r="F7" s="113"/>
      <c r="G7" s="34" t="s">
        <v>89</v>
      </c>
      <c r="H7" s="58"/>
      <c r="I7" s="58"/>
      <c r="J7" s="65"/>
      <c r="K7" s="65"/>
    </row>
    <row r="8" spans="1:11" ht="15" customHeight="1" x14ac:dyDescent="0.25">
      <c r="A8" s="80" t="s">
        <v>261</v>
      </c>
      <c r="B8" s="81"/>
      <c r="C8" s="81"/>
      <c r="D8" s="81"/>
      <c r="E8" s="81"/>
      <c r="F8" s="113"/>
      <c r="G8" s="34" t="s">
        <v>90</v>
      </c>
      <c r="H8" s="58"/>
      <c r="I8" s="58"/>
      <c r="J8" s="65"/>
      <c r="K8" s="65"/>
    </row>
    <row r="9" spans="1:11" x14ac:dyDescent="0.25">
      <c r="A9" s="80" t="s">
        <v>152</v>
      </c>
      <c r="B9" s="81">
        <v>1</v>
      </c>
      <c r="C9" s="81" t="s">
        <v>153</v>
      </c>
      <c r="D9" s="81" t="s">
        <v>154</v>
      </c>
      <c r="E9" s="81"/>
      <c r="F9" s="113" t="s">
        <v>206</v>
      </c>
      <c r="G9" s="130" t="s">
        <v>91</v>
      </c>
      <c r="H9" s="53">
        <v>0</v>
      </c>
      <c r="I9" s="53">
        <v>0</v>
      </c>
      <c r="J9" s="53">
        <v>0</v>
      </c>
      <c r="K9" s="53">
        <v>0</v>
      </c>
    </row>
    <row r="10" spans="1:11" ht="15" customHeight="1" x14ac:dyDescent="0.25">
      <c r="A10" s="80" t="s">
        <v>152</v>
      </c>
      <c r="B10" s="81">
        <v>2</v>
      </c>
      <c r="C10" s="81" t="s">
        <v>153</v>
      </c>
      <c r="D10" s="81" t="s">
        <v>154</v>
      </c>
      <c r="E10" s="81"/>
      <c r="F10" s="113" t="s">
        <v>206</v>
      </c>
      <c r="G10" s="130" t="s">
        <v>92</v>
      </c>
      <c r="H10" s="53">
        <v>0</v>
      </c>
      <c r="I10" s="53">
        <v>0</v>
      </c>
      <c r="J10" s="53">
        <v>0</v>
      </c>
      <c r="K10" s="53">
        <v>0</v>
      </c>
    </row>
    <row r="11" spans="1:11" ht="15" customHeight="1" x14ac:dyDescent="0.25">
      <c r="A11" s="80" t="s">
        <v>152</v>
      </c>
      <c r="B11" s="81">
        <v>3</v>
      </c>
      <c r="C11" s="81" t="s">
        <v>153</v>
      </c>
      <c r="D11" s="81" t="s">
        <v>154</v>
      </c>
      <c r="E11" s="81"/>
      <c r="F11" s="113" t="s">
        <v>206</v>
      </c>
      <c r="G11" s="130" t="s">
        <v>93</v>
      </c>
      <c r="H11" s="53">
        <v>0</v>
      </c>
      <c r="I11" s="53">
        <v>0</v>
      </c>
      <c r="J11" s="53">
        <v>0</v>
      </c>
      <c r="K11" s="53">
        <v>0</v>
      </c>
    </row>
    <row r="12" spans="1:11" ht="15" customHeight="1" x14ac:dyDescent="0.25">
      <c r="A12" s="80" t="s">
        <v>152</v>
      </c>
      <c r="B12" s="81">
        <v>4</v>
      </c>
      <c r="C12" s="81" t="s">
        <v>153</v>
      </c>
      <c r="D12" s="81" t="s">
        <v>154</v>
      </c>
      <c r="E12" s="81"/>
      <c r="F12" s="113" t="s">
        <v>206</v>
      </c>
      <c r="G12" s="130" t="s">
        <v>94</v>
      </c>
      <c r="H12" s="53">
        <v>0</v>
      </c>
      <c r="I12" s="53">
        <v>0</v>
      </c>
      <c r="J12" s="53">
        <v>0</v>
      </c>
      <c r="K12" s="53">
        <v>0</v>
      </c>
    </row>
    <row r="13" spans="1:11" x14ac:dyDescent="0.25">
      <c r="A13" s="80" t="s">
        <v>152</v>
      </c>
      <c r="B13" s="81">
        <v>5</v>
      </c>
      <c r="C13" s="81" t="s">
        <v>153</v>
      </c>
      <c r="D13" s="81" t="s">
        <v>154</v>
      </c>
      <c r="E13" s="81"/>
      <c r="F13" s="113" t="s">
        <v>206</v>
      </c>
      <c r="G13" s="130" t="s">
        <v>95</v>
      </c>
      <c r="H13" s="53">
        <v>0</v>
      </c>
      <c r="I13" s="53">
        <v>0</v>
      </c>
      <c r="J13" s="53">
        <v>0</v>
      </c>
      <c r="K13" s="53">
        <v>0</v>
      </c>
    </row>
    <row r="14" spans="1:11" x14ac:dyDescent="0.25">
      <c r="A14" s="80" t="s">
        <v>152</v>
      </c>
      <c r="B14" s="81">
        <v>6</v>
      </c>
      <c r="C14" s="81" t="s">
        <v>153</v>
      </c>
      <c r="D14" s="81" t="s">
        <v>154</v>
      </c>
      <c r="E14" s="81"/>
      <c r="F14" s="113" t="s">
        <v>206</v>
      </c>
      <c r="G14" s="130" t="s">
        <v>96</v>
      </c>
      <c r="H14" s="53">
        <v>0</v>
      </c>
      <c r="I14" s="53">
        <v>0</v>
      </c>
      <c r="J14" s="53">
        <v>0</v>
      </c>
      <c r="K14" s="53">
        <v>0</v>
      </c>
    </row>
    <row r="15" spans="1:11" x14ac:dyDescent="0.25">
      <c r="A15" s="80" t="s">
        <v>152</v>
      </c>
      <c r="B15" s="81">
        <v>7</v>
      </c>
      <c r="C15" s="81" t="s">
        <v>153</v>
      </c>
      <c r="D15" s="81" t="s">
        <v>154</v>
      </c>
      <c r="E15" s="81"/>
      <c r="F15" s="113" t="s">
        <v>206</v>
      </c>
      <c r="G15" s="130" t="s">
        <v>97</v>
      </c>
      <c r="H15" s="53">
        <v>0</v>
      </c>
      <c r="I15" s="53">
        <v>0</v>
      </c>
      <c r="J15" s="53">
        <v>0</v>
      </c>
      <c r="K15" s="53">
        <v>0</v>
      </c>
    </row>
    <row r="16" spans="1:11" ht="15" customHeight="1" x14ac:dyDescent="0.25">
      <c r="A16" s="80" t="s">
        <v>152</v>
      </c>
      <c r="B16" s="81">
        <v>8</v>
      </c>
      <c r="C16" s="81" t="s">
        <v>153</v>
      </c>
      <c r="D16" s="81" t="s">
        <v>154</v>
      </c>
      <c r="E16" s="81"/>
      <c r="F16" s="113" t="s">
        <v>206</v>
      </c>
      <c r="G16" s="134" t="s">
        <v>98</v>
      </c>
      <c r="H16" s="53">
        <v>0</v>
      </c>
      <c r="I16" s="53">
        <v>0</v>
      </c>
      <c r="J16" s="53">
        <v>0</v>
      </c>
      <c r="K16" s="53">
        <v>0</v>
      </c>
    </row>
    <row r="17" spans="1:11" ht="15" customHeight="1" x14ac:dyDescent="0.25">
      <c r="A17" s="80" t="s">
        <v>152</v>
      </c>
      <c r="B17" s="81">
        <v>9</v>
      </c>
      <c r="C17" s="81" t="s">
        <v>153</v>
      </c>
      <c r="D17" s="81" t="s">
        <v>154</v>
      </c>
      <c r="E17" s="81"/>
      <c r="F17" s="113" t="s">
        <v>206</v>
      </c>
      <c r="G17" s="134" t="s">
        <v>99</v>
      </c>
      <c r="H17" s="53">
        <v>0</v>
      </c>
      <c r="I17" s="53">
        <v>0</v>
      </c>
      <c r="J17" s="53">
        <v>0</v>
      </c>
      <c r="K17" s="53">
        <v>0</v>
      </c>
    </row>
    <row r="18" spans="1:11" ht="15" customHeight="1" x14ac:dyDescent="0.25">
      <c r="A18" s="80" t="s">
        <v>152</v>
      </c>
      <c r="B18" s="81">
        <v>10</v>
      </c>
      <c r="C18" s="81" t="s">
        <v>153</v>
      </c>
      <c r="D18" s="81" t="s">
        <v>154</v>
      </c>
      <c r="E18" s="81"/>
      <c r="F18" s="113" t="s">
        <v>206</v>
      </c>
      <c r="G18" s="134" t="s">
        <v>100</v>
      </c>
      <c r="H18" s="53">
        <v>0</v>
      </c>
      <c r="I18" s="53">
        <v>0</v>
      </c>
      <c r="J18" s="53">
        <v>0</v>
      </c>
      <c r="K18" s="53">
        <v>0</v>
      </c>
    </row>
    <row r="19" spans="1:11" ht="15" customHeight="1" x14ac:dyDescent="0.25">
      <c r="A19" s="80" t="s">
        <v>152</v>
      </c>
      <c r="B19" s="81">
        <v>11</v>
      </c>
      <c r="C19" s="81" t="s">
        <v>153</v>
      </c>
      <c r="D19" s="81" t="s">
        <v>154</v>
      </c>
      <c r="E19" s="81"/>
      <c r="F19" s="113" t="s">
        <v>206</v>
      </c>
      <c r="G19" s="134" t="s">
        <v>101</v>
      </c>
      <c r="H19" s="53">
        <v>0</v>
      </c>
      <c r="I19" s="53">
        <v>0</v>
      </c>
      <c r="J19" s="53">
        <v>0</v>
      </c>
      <c r="K19" s="53">
        <v>0</v>
      </c>
    </row>
    <row r="20" spans="1:11" ht="15" customHeight="1" x14ac:dyDescent="0.25">
      <c r="A20" s="80" t="s">
        <v>152</v>
      </c>
      <c r="B20" s="81">
        <v>12</v>
      </c>
      <c r="C20" s="81" t="s">
        <v>153</v>
      </c>
      <c r="D20" s="81" t="s">
        <v>154</v>
      </c>
      <c r="E20" s="81"/>
      <c r="F20" s="113" t="s">
        <v>206</v>
      </c>
      <c r="G20" s="134" t="s">
        <v>10</v>
      </c>
      <c r="H20" s="53">
        <v>0</v>
      </c>
      <c r="I20" s="53">
        <v>0</v>
      </c>
      <c r="J20" s="53">
        <v>0</v>
      </c>
      <c r="K20" s="53">
        <v>0</v>
      </c>
    </row>
    <row r="21" spans="1:11" ht="15" customHeight="1" x14ac:dyDescent="0.25">
      <c r="A21" s="80" t="s">
        <v>152</v>
      </c>
      <c r="B21" s="81">
        <v>13</v>
      </c>
      <c r="C21" s="81" t="s">
        <v>153</v>
      </c>
      <c r="D21" s="81" t="s">
        <v>154</v>
      </c>
      <c r="E21" s="81"/>
      <c r="F21" s="113" t="s">
        <v>206</v>
      </c>
      <c r="G21" s="134" t="s">
        <v>102</v>
      </c>
      <c r="H21" s="53">
        <v>0</v>
      </c>
      <c r="I21" s="53">
        <v>0</v>
      </c>
      <c r="J21" s="53">
        <v>0</v>
      </c>
      <c r="K21" s="53">
        <v>0</v>
      </c>
    </row>
    <row r="22" spans="1:11" ht="15" customHeight="1" x14ac:dyDescent="0.25">
      <c r="A22" s="80" t="s">
        <v>152</v>
      </c>
      <c r="B22" s="81">
        <v>14</v>
      </c>
      <c r="C22" s="81" t="s">
        <v>153</v>
      </c>
      <c r="D22" s="81" t="s">
        <v>154</v>
      </c>
      <c r="E22" s="81"/>
      <c r="F22" s="113" t="s">
        <v>206</v>
      </c>
      <c r="G22" s="134" t="s">
        <v>103</v>
      </c>
      <c r="H22" s="53">
        <v>0</v>
      </c>
      <c r="I22" s="53">
        <v>0</v>
      </c>
      <c r="J22" s="53">
        <v>0</v>
      </c>
      <c r="K22" s="53">
        <v>0</v>
      </c>
    </row>
    <row r="23" spans="1:11" ht="15" customHeight="1" x14ac:dyDescent="0.25">
      <c r="A23" s="80" t="s">
        <v>152</v>
      </c>
      <c r="B23" s="81">
        <v>15</v>
      </c>
      <c r="C23" s="81" t="s">
        <v>153</v>
      </c>
      <c r="D23" s="81" t="s">
        <v>154</v>
      </c>
      <c r="E23" s="81"/>
      <c r="F23" s="113" t="s">
        <v>206</v>
      </c>
      <c r="G23" s="134" t="s">
        <v>104</v>
      </c>
      <c r="H23" s="53">
        <v>0</v>
      </c>
      <c r="I23" s="53">
        <v>0</v>
      </c>
      <c r="J23" s="53">
        <v>0</v>
      </c>
      <c r="K23" s="53">
        <v>0</v>
      </c>
    </row>
    <row r="24" spans="1:11" ht="15" customHeight="1" x14ac:dyDescent="0.25">
      <c r="A24" s="80" t="s">
        <v>152</v>
      </c>
      <c r="B24" s="81">
        <v>16</v>
      </c>
      <c r="C24" s="81" t="s">
        <v>153</v>
      </c>
      <c r="D24" s="81" t="s">
        <v>154</v>
      </c>
      <c r="E24" s="81"/>
      <c r="F24" s="113" t="s">
        <v>206</v>
      </c>
      <c r="G24" s="134" t="s">
        <v>88</v>
      </c>
      <c r="H24" s="53">
        <v>0</v>
      </c>
      <c r="I24" s="53">
        <v>0</v>
      </c>
      <c r="J24" s="53">
        <v>0</v>
      </c>
      <c r="K24" s="53">
        <v>0</v>
      </c>
    </row>
    <row r="25" spans="1:11" ht="15" customHeight="1" x14ac:dyDescent="0.25">
      <c r="A25" s="80" t="s">
        <v>152</v>
      </c>
      <c r="B25" s="81">
        <v>17</v>
      </c>
      <c r="C25" s="81" t="s">
        <v>153</v>
      </c>
      <c r="D25" s="81" t="s">
        <v>154</v>
      </c>
      <c r="E25" s="81"/>
      <c r="F25" s="113" t="s">
        <v>206</v>
      </c>
      <c r="G25" s="134" t="s">
        <v>11</v>
      </c>
      <c r="H25" s="53">
        <v>0</v>
      </c>
      <c r="I25" s="53">
        <v>0</v>
      </c>
      <c r="J25" s="53">
        <v>0</v>
      </c>
      <c r="K25" s="53">
        <v>0</v>
      </c>
    </row>
    <row r="26" spans="1:11" ht="15" customHeight="1" x14ac:dyDescent="0.25">
      <c r="A26" s="80" t="s">
        <v>152</v>
      </c>
      <c r="B26" s="81">
        <v>18</v>
      </c>
      <c r="C26" s="81" t="s">
        <v>153</v>
      </c>
      <c r="D26" s="81" t="s">
        <v>154</v>
      </c>
      <c r="E26" s="81"/>
      <c r="F26" s="113" t="s">
        <v>206</v>
      </c>
      <c r="G26" s="134" t="s">
        <v>12</v>
      </c>
      <c r="H26" s="53">
        <v>0</v>
      </c>
      <c r="I26" s="53">
        <v>0</v>
      </c>
      <c r="J26" s="53">
        <v>0</v>
      </c>
      <c r="K26" s="53">
        <v>0</v>
      </c>
    </row>
    <row r="27" spans="1:11" ht="15" customHeight="1" x14ac:dyDescent="0.25">
      <c r="A27" s="80" t="s">
        <v>152</v>
      </c>
      <c r="B27" s="81">
        <v>19</v>
      </c>
      <c r="C27" s="81" t="s">
        <v>153</v>
      </c>
      <c r="D27" s="81" t="s">
        <v>154</v>
      </c>
      <c r="E27" s="81"/>
      <c r="F27" s="113" t="s">
        <v>206</v>
      </c>
      <c r="G27" s="134" t="s">
        <v>105</v>
      </c>
      <c r="H27" s="53">
        <v>0</v>
      </c>
      <c r="I27" s="53">
        <v>0</v>
      </c>
      <c r="J27" s="53">
        <v>0</v>
      </c>
      <c r="K27" s="53">
        <v>0</v>
      </c>
    </row>
    <row r="28" spans="1:11" x14ac:dyDescent="0.25">
      <c r="A28" s="80" t="s">
        <v>152</v>
      </c>
      <c r="B28" s="81">
        <v>20</v>
      </c>
      <c r="C28" s="81" t="s">
        <v>153</v>
      </c>
      <c r="D28" s="81" t="s">
        <v>154</v>
      </c>
      <c r="E28" s="81"/>
      <c r="F28" s="113" t="s">
        <v>206</v>
      </c>
      <c r="G28" s="134" t="s">
        <v>106</v>
      </c>
      <c r="H28" s="53">
        <v>0</v>
      </c>
      <c r="I28" s="53">
        <v>0</v>
      </c>
      <c r="J28" s="53">
        <v>0</v>
      </c>
      <c r="K28" s="53">
        <v>0</v>
      </c>
    </row>
    <row r="29" spans="1:11" ht="15" customHeight="1" x14ac:dyDescent="0.25">
      <c r="A29" s="80" t="s">
        <v>152</v>
      </c>
      <c r="B29" s="81">
        <v>21</v>
      </c>
      <c r="C29" s="81" t="s">
        <v>153</v>
      </c>
      <c r="D29" s="81" t="s">
        <v>154</v>
      </c>
      <c r="E29" s="81"/>
      <c r="F29" s="113" t="s">
        <v>206</v>
      </c>
      <c r="G29" s="134" t="s">
        <v>107</v>
      </c>
      <c r="H29" s="53">
        <v>0</v>
      </c>
      <c r="I29" s="53">
        <v>0</v>
      </c>
      <c r="J29" s="53">
        <v>0</v>
      </c>
      <c r="K29" s="53">
        <v>0</v>
      </c>
    </row>
    <row r="30" spans="1:11" ht="15" customHeight="1" x14ac:dyDescent="0.25">
      <c r="A30" s="80" t="s">
        <v>152</v>
      </c>
      <c r="B30" s="81">
        <v>22</v>
      </c>
      <c r="C30" s="81" t="s">
        <v>153</v>
      </c>
      <c r="D30" s="81" t="s">
        <v>154</v>
      </c>
      <c r="E30" s="81"/>
      <c r="F30" s="113" t="s">
        <v>206</v>
      </c>
      <c r="G30" s="134" t="s">
        <v>13</v>
      </c>
      <c r="H30" s="59">
        <f>SUM(H9:H29)</f>
        <v>0</v>
      </c>
      <c r="I30" s="59">
        <f t="shared" ref="I30:J30" si="0">SUM(I9:I29)</f>
        <v>0</v>
      </c>
      <c r="J30" s="59">
        <f t="shared" si="0"/>
        <v>0</v>
      </c>
      <c r="K30" s="59">
        <f>SUM(K9:K29)</f>
        <v>0</v>
      </c>
    </row>
    <row r="31" spans="1:11" ht="15" customHeight="1" x14ac:dyDescent="0.25">
      <c r="A31" s="80" t="s">
        <v>261</v>
      </c>
      <c r="B31" s="81"/>
      <c r="C31" s="81"/>
      <c r="D31" s="81"/>
      <c r="E31" s="81"/>
      <c r="F31" s="113"/>
      <c r="G31" s="32" t="s">
        <v>14</v>
      </c>
      <c r="H31" s="58"/>
      <c r="I31" s="58"/>
      <c r="J31" s="65"/>
      <c r="K31" s="65"/>
    </row>
    <row r="32" spans="1:11" x14ac:dyDescent="0.25">
      <c r="A32" s="80" t="s">
        <v>152</v>
      </c>
      <c r="B32" s="81">
        <v>23</v>
      </c>
      <c r="C32" s="81" t="s">
        <v>153</v>
      </c>
      <c r="D32" s="81" t="s">
        <v>154</v>
      </c>
      <c r="E32" s="81"/>
      <c r="F32" s="113" t="s">
        <v>206</v>
      </c>
      <c r="G32" s="134" t="s">
        <v>108</v>
      </c>
      <c r="H32" s="53">
        <v>0</v>
      </c>
      <c r="I32" s="53">
        <v>0</v>
      </c>
      <c r="J32" s="53">
        <v>0</v>
      </c>
      <c r="K32" s="53">
        <v>0</v>
      </c>
    </row>
    <row r="33" spans="1:11" ht="15" customHeight="1" x14ac:dyDescent="0.25">
      <c r="A33" s="80" t="s">
        <v>152</v>
      </c>
      <c r="B33" s="81">
        <v>24</v>
      </c>
      <c r="C33" s="81" t="s">
        <v>153</v>
      </c>
      <c r="D33" s="81" t="s">
        <v>154</v>
      </c>
      <c r="E33" s="81"/>
      <c r="F33" s="113" t="s">
        <v>206</v>
      </c>
      <c r="G33" s="134" t="s">
        <v>109</v>
      </c>
      <c r="H33" s="53">
        <v>0</v>
      </c>
      <c r="I33" s="53">
        <v>0</v>
      </c>
      <c r="J33" s="53">
        <v>0</v>
      </c>
      <c r="K33" s="53">
        <v>0</v>
      </c>
    </row>
    <row r="34" spans="1:11" ht="15" customHeight="1" x14ac:dyDescent="0.25">
      <c r="A34" s="80" t="s">
        <v>152</v>
      </c>
      <c r="B34" s="81">
        <v>25</v>
      </c>
      <c r="C34" s="81" t="s">
        <v>153</v>
      </c>
      <c r="D34" s="81" t="s">
        <v>154</v>
      </c>
      <c r="E34" s="81"/>
      <c r="F34" s="113" t="s">
        <v>206</v>
      </c>
      <c r="G34" s="134" t="s">
        <v>65</v>
      </c>
      <c r="H34" s="53">
        <v>0</v>
      </c>
      <c r="I34" s="53">
        <v>0</v>
      </c>
      <c r="J34" s="53">
        <v>0</v>
      </c>
      <c r="K34" s="53">
        <v>0</v>
      </c>
    </row>
    <row r="35" spans="1:11" ht="15" customHeight="1" x14ac:dyDescent="0.25">
      <c r="A35" s="80" t="s">
        <v>152</v>
      </c>
      <c r="B35" s="81">
        <v>26</v>
      </c>
      <c r="C35" s="81" t="s">
        <v>153</v>
      </c>
      <c r="D35" s="81" t="s">
        <v>154</v>
      </c>
      <c r="E35" s="81"/>
      <c r="F35" s="113" t="s">
        <v>206</v>
      </c>
      <c r="G35" s="134" t="s">
        <v>66</v>
      </c>
      <c r="H35" s="53">
        <v>0</v>
      </c>
      <c r="I35" s="53">
        <v>0</v>
      </c>
      <c r="J35" s="53">
        <v>0</v>
      </c>
      <c r="K35" s="53">
        <v>0</v>
      </c>
    </row>
    <row r="36" spans="1:11" ht="15" customHeight="1" x14ac:dyDescent="0.25">
      <c r="A36" s="80" t="s">
        <v>152</v>
      </c>
      <c r="B36" s="81">
        <v>27</v>
      </c>
      <c r="C36" s="81" t="s">
        <v>153</v>
      </c>
      <c r="D36" s="81" t="s">
        <v>154</v>
      </c>
      <c r="E36" s="81"/>
      <c r="F36" s="113" t="s">
        <v>206</v>
      </c>
      <c r="G36" s="134" t="s">
        <v>67</v>
      </c>
      <c r="H36" s="53">
        <v>0</v>
      </c>
      <c r="I36" s="53">
        <v>0</v>
      </c>
      <c r="J36" s="53">
        <v>0</v>
      </c>
      <c r="K36" s="53">
        <v>0</v>
      </c>
    </row>
    <row r="37" spans="1:11" ht="15" customHeight="1" x14ac:dyDescent="0.25">
      <c r="A37" s="80" t="s">
        <v>152</v>
      </c>
      <c r="B37" s="81">
        <v>28</v>
      </c>
      <c r="C37" s="81" t="s">
        <v>153</v>
      </c>
      <c r="D37" s="81" t="s">
        <v>154</v>
      </c>
      <c r="E37" s="81"/>
      <c r="F37" s="113" t="s">
        <v>206</v>
      </c>
      <c r="G37" s="134" t="s">
        <v>110</v>
      </c>
      <c r="H37" s="59">
        <f>SUM(H32:H36)</f>
        <v>0</v>
      </c>
      <c r="I37" s="59">
        <f t="shared" ref="I37:J37" si="1">SUM(I32:I36)</f>
        <v>0</v>
      </c>
      <c r="J37" s="59">
        <f t="shared" si="1"/>
        <v>0</v>
      </c>
      <c r="K37" s="59">
        <f>SUM(K32:K36)</f>
        <v>0</v>
      </c>
    </row>
    <row r="38" spans="1:11" ht="15" customHeight="1" x14ac:dyDescent="0.25">
      <c r="A38" s="80" t="s">
        <v>152</v>
      </c>
      <c r="B38" s="81">
        <v>29</v>
      </c>
      <c r="C38" s="81" t="s">
        <v>153</v>
      </c>
      <c r="D38" s="81" t="s">
        <v>154</v>
      </c>
      <c r="E38" s="81"/>
      <c r="F38" s="113" t="s">
        <v>206</v>
      </c>
      <c r="G38" s="32" t="s">
        <v>111</v>
      </c>
      <c r="H38" s="58">
        <f>SUM(H30,H37)</f>
        <v>0</v>
      </c>
      <c r="I38" s="58">
        <f t="shared" ref="I38:J38" si="2">SUM(I30,I37)</f>
        <v>0</v>
      </c>
      <c r="J38" s="58">
        <f t="shared" si="2"/>
        <v>0</v>
      </c>
      <c r="K38" s="58">
        <f>SUM(K30,K37)</f>
        <v>0</v>
      </c>
    </row>
    <row r="39" spans="1:11" ht="15" customHeight="1" x14ac:dyDescent="0.25">
      <c r="A39" s="80" t="s">
        <v>261</v>
      </c>
      <c r="B39" s="81"/>
      <c r="C39" s="81"/>
      <c r="D39" s="81"/>
      <c r="E39" s="81"/>
      <c r="F39" s="113"/>
      <c r="G39" s="32" t="s">
        <v>15</v>
      </c>
      <c r="H39" s="58"/>
      <c r="I39" s="58"/>
      <c r="J39" s="58"/>
      <c r="K39" s="58"/>
    </row>
    <row r="40" spans="1:11" x14ac:dyDescent="0.25">
      <c r="A40" s="80" t="s">
        <v>152</v>
      </c>
      <c r="B40" s="81">
        <v>30</v>
      </c>
      <c r="C40" s="81" t="s">
        <v>153</v>
      </c>
      <c r="D40" s="81" t="s">
        <v>154</v>
      </c>
      <c r="E40" s="81"/>
      <c r="F40" s="113" t="s">
        <v>206</v>
      </c>
      <c r="G40" s="134" t="s">
        <v>112</v>
      </c>
      <c r="H40" s="53">
        <v>0</v>
      </c>
      <c r="I40" s="53">
        <v>0</v>
      </c>
      <c r="J40" s="53">
        <v>0</v>
      </c>
      <c r="K40" s="53">
        <v>0</v>
      </c>
    </row>
    <row r="41" spans="1:11" x14ac:dyDescent="0.25">
      <c r="A41" s="80" t="s">
        <v>152</v>
      </c>
      <c r="B41" s="81">
        <v>31</v>
      </c>
      <c r="C41" s="81" t="s">
        <v>153</v>
      </c>
      <c r="D41" s="81" t="s">
        <v>154</v>
      </c>
      <c r="E41" s="81"/>
      <c r="F41" s="113" t="s">
        <v>206</v>
      </c>
      <c r="G41" s="134" t="s">
        <v>113</v>
      </c>
      <c r="H41" s="53">
        <v>0</v>
      </c>
      <c r="I41" s="53">
        <v>0</v>
      </c>
      <c r="J41" s="53">
        <v>0</v>
      </c>
      <c r="K41" s="53">
        <v>0</v>
      </c>
    </row>
    <row r="42" spans="1:11" ht="15" customHeight="1" x14ac:dyDescent="0.25">
      <c r="A42" s="80" t="s">
        <v>152</v>
      </c>
      <c r="B42" s="81">
        <v>32</v>
      </c>
      <c r="C42" s="81" t="s">
        <v>153</v>
      </c>
      <c r="D42" s="81" t="s">
        <v>154</v>
      </c>
      <c r="E42" s="81"/>
      <c r="F42" s="113" t="s">
        <v>206</v>
      </c>
      <c r="G42" s="134" t="s">
        <v>114</v>
      </c>
      <c r="H42" s="53">
        <v>0</v>
      </c>
      <c r="I42" s="53">
        <v>0</v>
      </c>
      <c r="J42" s="53">
        <v>0</v>
      </c>
      <c r="K42" s="53">
        <v>0</v>
      </c>
    </row>
    <row r="43" spans="1:11" ht="15" customHeight="1" x14ac:dyDescent="0.25">
      <c r="A43" s="80" t="s">
        <v>152</v>
      </c>
      <c r="B43" s="81">
        <v>33</v>
      </c>
      <c r="C43" s="81" t="s">
        <v>153</v>
      </c>
      <c r="D43" s="81" t="s">
        <v>154</v>
      </c>
      <c r="E43" s="81"/>
      <c r="F43" s="113" t="s">
        <v>206</v>
      </c>
      <c r="G43" s="134" t="s">
        <v>115</v>
      </c>
      <c r="H43" s="53">
        <v>0</v>
      </c>
      <c r="I43" s="53">
        <v>0</v>
      </c>
      <c r="J43" s="53">
        <v>0</v>
      </c>
      <c r="K43" s="53">
        <v>0</v>
      </c>
    </row>
    <row r="44" spans="1:11" ht="15" customHeight="1" x14ac:dyDescent="0.25">
      <c r="A44" s="80" t="s">
        <v>152</v>
      </c>
      <c r="B44" s="81">
        <v>34</v>
      </c>
      <c r="C44" s="81" t="s">
        <v>153</v>
      </c>
      <c r="D44" s="81" t="s">
        <v>154</v>
      </c>
      <c r="E44" s="81"/>
      <c r="F44" s="113" t="s">
        <v>206</v>
      </c>
      <c r="G44" s="134" t="s">
        <v>116</v>
      </c>
      <c r="H44" s="53">
        <v>0</v>
      </c>
      <c r="I44" s="53">
        <v>0</v>
      </c>
      <c r="J44" s="53">
        <v>0</v>
      </c>
      <c r="K44" s="53">
        <v>0</v>
      </c>
    </row>
    <row r="45" spans="1:11" ht="15" customHeight="1" x14ac:dyDescent="0.25">
      <c r="A45" s="80" t="s">
        <v>152</v>
      </c>
      <c r="B45" s="81">
        <v>35</v>
      </c>
      <c r="C45" s="81" t="s">
        <v>153</v>
      </c>
      <c r="D45" s="81" t="s">
        <v>154</v>
      </c>
      <c r="E45" s="81"/>
      <c r="F45" s="113" t="s">
        <v>206</v>
      </c>
      <c r="G45" s="134" t="s">
        <v>117</v>
      </c>
      <c r="H45" s="53">
        <v>0</v>
      </c>
      <c r="I45" s="53">
        <v>0</v>
      </c>
      <c r="J45" s="53">
        <v>0</v>
      </c>
      <c r="K45" s="53">
        <v>0</v>
      </c>
    </row>
    <row r="46" spans="1:11" ht="15" customHeight="1" x14ac:dyDescent="0.25">
      <c r="A46" s="80" t="s">
        <v>152</v>
      </c>
      <c r="B46" s="81">
        <v>36</v>
      </c>
      <c r="C46" s="81" t="s">
        <v>153</v>
      </c>
      <c r="D46" s="81" t="s">
        <v>154</v>
      </c>
      <c r="E46" s="81"/>
      <c r="F46" s="113" t="s">
        <v>206</v>
      </c>
      <c r="G46" s="134" t="s">
        <v>118</v>
      </c>
      <c r="H46" s="53">
        <v>0</v>
      </c>
      <c r="I46" s="53">
        <v>0</v>
      </c>
      <c r="J46" s="53">
        <v>0</v>
      </c>
      <c r="K46" s="53">
        <v>0</v>
      </c>
    </row>
    <row r="47" spans="1:11" ht="15" customHeight="1" x14ac:dyDescent="0.25">
      <c r="A47" s="80" t="s">
        <v>152</v>
      </c>
      <c r="B47" s="81">
        <v>37</v>
      </c>
      <c r="C47" s="81" t="s">
        <v>153</v>
      </c>
      <c r="D47" s="81" t="s">
        <v>154</v>
      </c>
      <c r="E47" s="81"/>
      <c r="F47" s="113" t="s">
        <v>206</v>
      </c>
      <c r="G47" s="134" t="s">
        <v>119</v>
      </c>
      <c r="H47" s="60">
        <f>SUM(H40:H46)</f>
        <v>0</v>
      </c>
      <c r="I47" s="60">
        <f t="shared" ref="I47:J47" si="3">SUM(I40:I46)</f>
        <v>0</v>
      </c>
      <c r="J47" s="60">
        <f t="shared" si="3"/>
        <v>0</v>
      </c>
      <c r="K47" s="60">
        <f>SUM(K40:K46)</f>
        <v>0</v>
      </c>
    </row>
    <row r="48" spans="1:11" ht="15" customHeight="1" x14ac:dyDescent="0.25">
      <c r="A48" s="80" t="s">
        <v>152</v>
      </c>
      <c r="B48" s="81">
        <v>38</v>
      </c>
      <c r="C48" s="81" t="s">
        <v>153</v>
      </c>
      <c r="D48" s="81" t="s">
        <v>154</v>
      </c>
      <c r="E48" s="81"/>
      <c r="F48" s="113" t="s">
        <v>206</v>
      </c>
      <c r="G48" s="32" t="s">
        <v>120</v>
      </c>
      <c r="H48" s="60">
        <f>H47</f>
        <v>0</v>
      </c>
      <c r="I48" s="60">
        <f t="shared" ref="I48:J48" si="4">I47</f>
        <v>0</v>
      </c>
      <c r="J48" s="60">
        <f t="shared" si="4"/>
        <v>0</v>
      </c>
      <c r="K48" s="60">
        <f>K47</f>
        <v>0</v>
      </c>
    </row>
    <row r="49" spans="1:12" ht="15" customHeight="1" x14ac:dyDescent="0.25">
      <c r="A49" s="80" t="s">
        <v>152</v>
      </c>
      <c r="B49" s="81">
        <v>39</v>
      </c>
      <c r="C49" s="81" t="s">
        <v>153</v>
      </c>
      <c r="D49" s="81" t="s">
        <v>154</v>
      </c>
      <c r="E49" s="81"/>
      <c r="F49" s="113" t="s">
        <v>206</v>
      </c>
      <c r="G49" s="32" t="s">
        <v>68</v>
      </c>
      <c r="H49" s="60">
        <f>H38-H48</f>
        <v>0</v>
      </c>
      <c r="I49" s="60">
        <f t="shared" ref="I49:J49" si="5">I38-I48</f>
        <v>0</v>
      </c>
      <c r="J49" s="60">
        <f t="shared" si="5"/>
        <v>0</v>
      </c>
      <c r="K49" s="60">
        <f>K38-K48</f>
        <v>0</v>
      </c>
      <c r="L49" s="70" t="s">
        <v>140</v>
      </c>
    </row>
    <row r="50" spans="1:12" hidden="1" x14ac:dyDescent="0.25">
      <c r="D50" s="83" t="s">
        <v>159</v>
      </c>
      <c r="E50" s="83" t="s">
        <v>160</v>
      </c>
      <c r="G50" s="83" t="s">
        <v>213</v>
      </c>
      <c r="H50" s="83" t="s">
        <v>161</v>
      </c>
      <c r="I50" s="83" t="s">
        <v>207</v>
      </c>
      <c r="J50" s="83" t="s">
        <v>208</v>
      </c>
      <c r="K50" s="83" t="s">
        <v>209</v>
      </c>
    </row>
    <row r="51" spans="1:12" hidden="1" x14ac:dyDescent="0.25">
      <c r="D51" s="84" t="s">
        <v>162</v>
      </c>
      <c r="E51" s="84" t="s">
        <v>163</v>
      </c>
      <c r="G51" s="84" t="s">
        <v>214</v>
      </c>
      <c r="H51" s="84" t="s">
        <v>164</v>
      </c>
      <c r="I51" s="84" t="s">
        <v>210</v>
      </c>
      <c r="J51" s="84" t="s">
        <v>211</v>
      </c>
      <c r="K51" s="84" t="s">
        <v>212</v>
      </c>
    </row>
    <row r="52" spans="1:12" hidden="1" x14ac:dyDescent="0.25"/>
    <row r="53" spans="1:12" hidden="1" x14ac:dyDescent="0.25">
      <c r="A53" s="81" t="s">
        <v>165</v>
      </c>
      <c r="B53" s="81" t="s">
        <v>166</v>
      </c>
      <c r="C53" s="81" t="s">
        <v>167</v>
      </c>
      <c r="D53" s="81" t="s">
        <v>168</v>
      </c>
      <c r="E53" s="81" t="s">
        <v>169</v>
      </c>
      <c r="F53" s="81" t="s">
        <v>170</v>
      </c>
      <c r="G53" s="81" t="s">
        <v>171</v>
      </c>
      <c r="H53" s="81" t="s">
        <v>172</v>
      </c>
      <c r="I53" s="81" t="s">
        <v>173</v>
      </c>
      <c r="J53" s="81" t="s">
        <v>174</v>
      </c>
    </row>
    <row r="54" spans="1:12" hidden="1" x14ac:dyDescent="0.25">
      <c r="A54" s="85">
        <v>0</v>
      </c>
      <c r="B54" s="85">
        <v>1</v>
      </c>
      <c r="C54" s="86" t="s">
        <v>150</v>
      </c>
      <c r="D54" s="86"/>
      <c r="E54" s="85" t="s">
        <v>175</v>
      </c>
      <c r="F54" s="85" t="s">
        <v>176</v>
      </c>
      <c r="G54" s="86" t="s">
        <v>177</v>
      </c>
      <c r="H54" s="86" t="s">
        <v>178</v>
      </c>
      <c r="I54" s="86"/>
      <c r="J54" s="86" t="s">
        <v>179</v>
      </c>
    </row>
    <row r="55" spans="1:12" hidden="1" x14ac:dyDescent="0.25">
      <c r="A55" s="85">
        <v>1</v>
      </c>
      <c r="B55" s="85">
        <v>2</v>
      </c>
      <c r="C55" s="86" t="s">
        <v>180</v>
      </c>
      <c r="D55" s="85" t="s">
        <v>152</v>
      </c>
      <c r="E55" s="85" t="s">
        <v>181</v>
      </c>
      <c r="F55" s="85" t="s">
        <v>176</v>
      </c>
      <c r="G55" s="86" t="s">
        <v>177</v>
      </c>
      <c r="H55" s="86" t="s">
        <v>182</v>
      </c>
      <c r="I55" s="87" t="s">
        <v>183</v>
      </c>
      <c r="J55" s="86" t="s">
        <v>179</v>
      </c>
    </row>
    <row r="56" spans="1:12" hidden="1" x14ac:dyDescent="0.25">
      <c r="A56" s="85">
        <v>2</v>
      </c>
      <c r="B56" s="85">
        <v>3</v>
      </c>
      <c r="C56" s="86" t="s">
        <v>249</v>
      </c>
      <c r="D56" s="86"/>
      <c r="E56" s="85" t="s">
        <v>192</v>
      </c>
      <c r="F56" s="85" t="s">
        <v>176</v>
      </c>
      <c r="G56" s="86" t="s">
        <v>188</v>
      </c>
      <c r="H56" s="86" t="s">
        <v>182</v>
      </c>
      <c r="I56" s="85"/>
      <c r="J56" s="86" t="s">
        <v>218</v>
      </c>
    </row>
    <row r="57" spans="1:12" hidden="1" x14ac:dyDescent="0.25">
      <c r="A57" s="85">
        <v>3</v>
      </c>
      <c r="B57" s="85">
        <v>4</v>
      </c>
      <c r="C57" s="86" t="s">
        <v>222</v>
      </c>
      <c r="D57" s="86"/>
      <c r="E57" s="85" t="s">
        <v>192</v>
      </c>
      <c r="F57" s="85" t="s">
        <v>176</v>
      </c>
      <c r="G57" s="86" t="s">
        <v>188</v>
      </c>
      <c r="H57" s="86" t="s">
        <v>182</v>
      </c>
      <c r="I57" s="85"/>
      <c r="J57" s="86" t="s">
        <v>218</v>
      </c>
    </row>
    <row r="58" spans="1:12" hidden="1" x14ac:dyDescent="0.25">
      <c r="A58" s="85">
        <v>4</v>
      </c>
      <c r="B58" s="85">
        <v>5</v>
      </c>
      <c r="C58" s="86" t="s">
        <v>223</v>
      </c>
      <c r="D58" s="86"/>
      <c r="E58" s="85" t="s">
        <v>192</v>
      </c>
      <c r="F58" s="85" t="s">
        <v>176</v>
      </c>
      <c r="G58" s="86" t="s">
        <v>188</v>
      </c>
      <c r="H58" s="86" t="s">
        <v>182</v>
      </c>
      <c r="I58" s="85"/>
      <c r="J58" s="86" t="s">
        <v>218</v>
      </c>
    </row>
    <row r="59" spans="1:12" hidden="1" x14ac:dyDescent="0.25">
      <c r="A59" s="85">
        <v>5</v>
      </c>
      <c r="B59" s="85">
        <v>6</v>
      </c>
      <c r="C59" s="86" t="s">
        <v>224</v>
      </c>
      <c r="D59" s="86"/>
      <c r="E59" s="85" t="s">
        <v>192</v>
      </c>
      <c r="F59" s="85" t="s">
        <v>176</v>
      </c>
      <c r="G59" s="86" t="s">
        <v>188</v>
      </c>
      <c r="H59" s="86" t="s">
        <v>182</v>
      </c>
      <c r="I59" s="85"/>
      <c r="J59" s="86" t="s">
        <v>218</v>
      </c>
    </row>
    <row r="60" spans="1:12" hidden="1" x14ac:dyDescent="0.25">
      <c r="A60" s="85">
        <v>6</v>
      </c>
      <c r="B60" s="85">
        <v>7</v>
      </c>
      <c r="C60" s="86" t="s">
        <v>68</v>
      </c>
      <c r="D60" s="86"/>
      <c r="E60" s="85" t="s">
        <v>192</v>
      </c>
      <c r="F60" s="85" t="s">
        <v>176</v>
      </c>
      <c r="G60" s="86" t="s">
        <v>188</v>
      </c>
      <c r="H60" s="86" t="s">
        <v>182</v>
      </c>
      <c r="I60" s="85"/>
      <c r="J60" s="86" t="s">
        <v>251</v>
      </c>
    </row>
  </sheetData>
  <mergeCells count="8">
    <mergeCell ref="G4:G5"/>
    <mergeCell ref="I4:K4"/>
    <mergeCell ref="A4:A6"/>
    <mergeCell ref="B4:B6"/>
    <mergeCell ref="C4:C6"/>
    <mergeCell ref="D4:D6"/>
    <mergeCell ref="E4:E6"/>
    <mergeCell ref="F4:F6"/>
  </mergeCells>
  <phoneticPr fontId="14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L39"/>
  <sheetViews>
    <sheetView topLeftCell="G16" zoomScale="80" zoomScaleNormal="80" workbookViewId="0">
      <selection activeCell="M22" sqref="M22"/>
    </sheetView>
  </sheetViews>
  <sheetFormatPr defaultColWidth="9.1796875" defaultRowHeight="14.5" x14ac:dyDescent="0.25"/>
  <cols>
    <col min="1" max="1" width="15.1796875" style="76" hidden="1" customWidth="1"/>
    <col min="2" max="2" width="17.453125" style="76" hidden="1" customWidth="1"/>
    <col min="3" max="3" width="24.453125" style="76" hidden="1" customWidth="1"/>
    <col min="4" max="4" width="10.54296875" style="76" hidden="1" customWidth="1"/>
    <col min="5" max="5" width="15.54296875" style="76" hidden="1" customWidth="1"/>
    <col min="6" max="6" width="0" style="76" hidden="1" customWidth="1"/>
    <col min="7" max="7" width="36.54296875" style="9" customWidth="1"/>
    <col min="8" max="8" width="17" style="1" customWidth="1"/>
    <col min="9" max="9" width="15" style="9" customWidth="1"/>
    <col min="10" max="10" width="14.1796875" style="9" customWidth="1"/>
    <col min="11" max="11" width="13.81640625" style="9" customWidth="1"/>
    <col min="12" max="16384" width="9.1796875" style="9"/>
  </cols>
  <sheetData>
    <row r="2" spans="1:11" x14ac:dyDescent="0.35">
      <c r="A2" s="158" t="s">
        <v>147</v>
      </c>
      <c r="B2" s="155" t="s">
        <v>148</v>
      </c>
      <c r="C2" s="155" t="s">
        <v>149</v>
      </c>
      <c r="D2" s="155" t="s">
        <v>150</v>
      </c>
      <c r="E2" s="155" t="s">
        <v>151</v>
      </c>
      <c r="F2" s="183" t="s">
        <v>206</v>
      </c>
      <c r="G2" s="31"/>
      <c r="H2" s="30"/>
      <c r="I2" s="31"/>
      <c r="J2" s="31"/>
      <c r="K2" s="18" t="s">
        <v>139</v>
      </c>
    </row>
    <row r="3" spans="1:11" s="7" customFormat="1" ht="15.75" customHeight="1" x14ac:dyDescent="0.35">
      <c r="A3" s="158"/>
      <c r="B3" s="155"/>
      <c r="C3" s="155"/>
      <c r="D3" s="155"/>
      <c r="E3" s="155"/>
      <c r="F3" s="183"/>
      <c r="G3" s="181" t="s">
        <v>69</v>
      </c>
      <c r="H3" s="33" t="s">
        <v>47</v>
      </c>
      <c r="I3" s="181" t="s">
        <v>4</v>
      </c>
      <c r="J3" s="181"/>
      <c r="K3" s="181"/>
    </row>
    <row r="4" spans="1:11" s="7" customFormat="1" x14ac:dyDescent="0.35">
      <c r="A4" s="158"/>
      <c r="B4" s="155"/>
      <c r="C4" s="155"/>
      <c r="D4" s="155"/>
      <c r="E4" s="155"/>
      <c r="F4" s="183"/>
      <c r="G4" s="181"/>
      <c r="H4" s="33" t="str">
        <f>CONCATENATE("per Sept ",('Profil Dana Pensiun'!H13)-1)</f>
        <v>per Sept 2019</v>
      </c>
      <c r="I4" s="33" t="str">
        <f>CONCATENATE("Des ",('Profil Dana Pensiun'!H13)-1)</f>
        <v>Des 2019</v>
      </c>
      <c r="J4" s="33" t="str">
        <f>CONCATENATE("Jun ",('Profil Dana Pensiun'!H13))</f>
        <v>Jun 2020</v>
      </c>
      <c r="K4" s="33" t="str">
        <f>CONCATENATE("Des ",('Profil Dana Pensiun'!H13))</f>
        <v>Des 2020</v>
      </c>
    </row>
    <row r="5" spans="1:11" x14ac:dyDescent="0.25">
      <c r="A5" s="80" t="s">
        <v>261</v>
      </c>
      <c r="B5" s="81"/>
      <c r="C5" s="81"/>
      <c r="D5" s="81"/>
      <c r="E5" s="81"/>
      <c r="F5" s="113"/>
      <c r="G5" s="32" t="s">
        <v>16</v>
      </c>
      <c r="H5" s="37"/>
      <c r="I5" s="35"/>
      <c r="J5" s="35"/>
      <c r="K5" s="35"/>
    </row>
    <row r="6" spans="1:11" x14ac:dyDescent="0.25">
      <c r="A6" s="80" t="s">
        <v>152</v>
      </c>
      <c r="B6" s="81">
        <v>1</v>
      </c>
      <c r="C6" s="81" t="s">
        <v>153</v>
      </c>
      <c r="D6" s="81" t="s">
        <v>154</v>
      </c>
      <c r="E6" s="81"/>
      <c r="F6" s="113" t="s">
        <v>206</v>
      </c>
      <c r="G6" s="32" t="s">
        <v>17</v>
      </c>
      <c r="H6" s="54">
        <v>0</v>
      </c>
      <c r="I6" s="54">
        <v>0</v>
      </c>
      <c r="J6" s="54">
        <v>0</v>
      </c>
      <c r="K6" s="54">
        <v>0</v>
      </c>
    </row>
    <row r="7" spans="1:11" x14ac:dyDescent="0.25">
      <c r="A7" s="80" t="s">
        <v>152</v>
      </c>
      <c r="B7" s="81">
        <v>2</v>
      </c>
      <c r="C7" s="81" t="s">
        <v>153</v>
      </c>
      <c r="D7" s="81" t="s">
        <v>154</v>
      </c>
      <c r="E7" s="81"/>
      <c r="F7" s="113" t="s">
        <v>206</v>
      </c>
      <c r="G7" s="32" t="s">
        <v>18</v>
      </c>
      <c r="H7" s="54">
        <v>0</v>
      </c>
      <c r="I7" s="54">
        <v>0</v>
      </c>
      <c r="J7" s="54">
        <v>0</v>
      </c>
      <c r="K7" s="54">
        <v>0</v>
      </c>
    </row>
    <row r="8" spans="1:11" x14ac:dyDescent="0.25">
      <c r="A8" s="80" t="s">
        <v>152</v>
      </c>
      <c r="B8" s="81">
        <v>3</v>
      </c>
      <c r="C8" s="81" t="s">
        <v>153</v>
      </c>
      <c r="D8" s="81" t="s">
        <v>154</v>
      </c>
      <c r="E8" s="81"/>
      <c r="F8" s="113" t="s">
        <v>206</v>
      </c>
      <c r="G8" s="32" t="s">
        <v>19</v>
      </c>
      <c r="H8" s="54">
        <v>0</v>
      </c>
      <c r="I8" s="54">
        <v>0</v>
      </c>
      <c r="J8" s="54">
        <v>0</v>
      </c>
      <c r="K8" s="54">
        <v>0</v>
      </c>
    </row>
    <row r="9" spans="1:11" x14ac:dyDescent="0.25">
      <c r="A9" s="80" t="s">
        <v>152</v>
      </c>
      <c r="B9" s="81">
        <v>4</v>
      </c>
      <c r="C9" s="81" t="s">
        <v>153</v>
      </c>
      <c r="D9" s="81" t="s">
        <v>154</v>
      </c>
      <c r="E9" s="81"/>
      <c r="F9" s="113" t="s">
        <v>206</v>
      </c>
      <c r="G9" s="32" t="s">
        <v>20</v>
      </c>
      <c r="H9" s="54">
        <v>0</v>
      </c>
      <c r="I9" s="54">
        <v>0</v>
      </c>
      <c r="J9" s="54">
        <v>0</v>
      </c>
      <c r="K9" s="54">
        <v>0</v>
      </c>
    </row>
    <row r="10" spans="1:11" x14ac:dyDescent="0.25">
      <c r="A10" s="80" t="s">
        <v>152</v>
      </c>
      <c r="B10" s="81">
        <v>5</v>
      </c>
      <c r="C10" s="81" t="s">
        <v>153</v>
      </c>
      <c r="D10" s="81" t="s">
        <v>154</v>
      </c>
      <c r="E10" s="81"/>
      <c r="F10" s="113" t="s">
        <v>206</v>
      </c>
      <c r="G10" s="32" t="s">
        <v>21</v>
      </c>
      <c r="H10" s="54">
        <v>0</v>
      </c>
      <c r="I10" s="54">
        <v>0</v>
      </c>
      <c r="J10" s="54">
        <v>0</v>
      </c>
      <c r="K10" s="54">
        <v>0</v>
      </c>
    </row>
    <row r="11" spans="1:11" x14ac:dyDescent="0.25">
      <c r="A11" s="80" t="s">
        <v>152</v>
      </c>
      <c r="B11" s="81">
        <v>6</v>
      </c>
      <c r="C11" s="81" t="s">
        <v>153</v>
      </c>
      <c r="D11" s="81" t="s">
        <v>154</v>
      </c>
      <c r="E11" s="81"/>
      <c r="F11" s="113" t="s">
        <v>206</v>
      </c>
      <c r="G11" s="32" t="s">
        <v>22</v>
      </c>
      <c r="H11" s="67">
        <f>SUM(H6:H10)</f>
        <v>0</v>
      </c>
      <c r="I11" s="67">
        <f t="shared" ref="I11:K11" si="0">SUM(I6:I10)</f>
        <v>0</v>
      </c>
      <c r="J11" s="67">
        <f t="shared" si="0"/>
        <v>0</v>
      </c>
      <c r="K11" s="67">
        <f t="shared" si="0"/>
        <v>0</v>
      </c>
    </row>
    <row r="12" spans="1:11" x14ac:dyDescent="0.25">
      <c r="A12" s="80" t="s">
        <v>152</v>
      </c>
      <c r="B12" s="81">
        <v>7</v>
      </c>
      <c r="C12" s="81" t="s">
        <v>153</v>
      </c>
      <c r="D12" s="81" t="s">
        <v>154</v>
      </c>
      <c r="E12" s="81"/>
      <c r="F12" s="113" t="s">
        <v>206</v>
      </c>
      <c r="G12" s="32" t="s">
        <v>73</v>
      </c>
      <c r="H12" s="54">
        <v>0</v>
      </c>
      <c r="I12" s="54">
        <v>0</v>
      </c>
      <c r="J12" s="54">
        <v>0</v>
      </c>
      <c r="K12" s="54">
        <v>0</v>
      </c>
    </row>
    <row r="13" spans="1:11" x14ac:dyDescent="0.25">
      <c r="A13" s="80" t="s">
        <v>152</v>
      </c>
      <c r="B13" s="81">
        <v>8</v>
      </c>
      <c r="C13" s="81" t="s">
        <v>153</v>
      </c>
      <c r="D13" s="81" t="s">
        <v>154</v>
      </c>
      <c r="E13" s="81"/>
      <c r="F13" s="113" t="s">
        <v>206</v>
      </c>
      <c r="G13" s="32" t="s">
        <v>74</v>
      </c>
      <c r="H13" s="54">
        <v>0</v>
      </c>
      <c r="I13" s="54">
        <v>0</v>
      </c>
      <c r="J13" s="54">
        <v>0</v>
      </c>
      <c r="K13" s="54">
        <v>0</v>
      </c>
    </row>
    <row r="14" spans="1:11" x14ac:dyDescent="0.25">
      <c r="A14" s="80" t="s">
        <v>152</v>
      </c>
      <c r="B14" s="81">
        <v>9</v>
      </c>
      <c r="C14" s="81" t="s">
        <v>153</v>
      </c>
      <c r="D14" s="81" t="s">
        <v>154</v>
      </c>
      <c r="E14" s="81"/>
      <c r="F14" s="113" t="s">
        <v>206</v>
      </c>
      <c r="G14" s="32" t="s">
        <v>75</v>
      </c>
      <c r="H14" s="54">
        <v>0</v>
      </c>
      <c r="I14" s="54">
        <v>0</v>
      </c>
      <c r="J14" s="54">
        <v>0</v>
      </c>
      <c r="K14" s="54">
        <v>0</v>
      </c>
    </row>
    <row r="15" spans="1:11" x14ac:dyDescent="0.25">
      <c r="A15" s="80" t="s">
        <v>152</v>
      </c>
      <c r="B15" s="81">
        <v>10</v>
      </c>
      <c r="C15" s="81" t="s">
        <v>153</v>
      </c>
      <c r="D15" s="81" t="s">
        <v>154</v>
      </c>
      <c r="E15" s="81"/>
      <c r="F15" s="113" t="s">
        <v>206</v>
      </c>
      <c r="G15" s="32" t="s">
        <v>76</v>
      </c>
      <c r="H15" s="54">
        <v>0</v>
      </c>
      <c r="I15" s="54">
        <v>0</v>
      </c>
      <c r="J15" s="54">
        <v>0</v>
      </c>
      <c r="K15" s="54">
        <v>0</v>
      </c>
    </row>
    <row r="16" spans="1:11" x14ac:dyDescent="0.25">
      <c r="A16" s="80" t="s">
        <v>152</v>
      </c>
      <c r="B16" s="81">
        <v>11</v>
      </c>
      <c r="C16" s="81" t="s">
        <v>153</v>
      </c>
      <c r="D16" s="81" t="s">
        <v>154</v>
      </c>
      <c r="E16" s="81"/>
      <c r="F16" s="113" t="s">
        <v>206</v>
      </c>
      <c r="G16" s="32" t="s">
        <v>77</v>
      </c>
      <c r="H16" s="68">
        <f>SUM(H11:H15)</f>
        <v>0</v>
      </c>
      <c r="I16" s="68">
        <f t="shared" ref="I16:K16" si="1">SUM(I11:I15)</f>
        <v>0</v>
      </c>
      <c r="J16" s="68">
        <f t="shared" si="1"/>
        <v>0</v>
      </c>
      <c r="K16" s="68">
        <f t="shared" si="1"/>
        <v>0</v>
      </c>
    </row>
    <row r="17" spans="1:12" x14ac:dyDescent="0.25">
      <c r="A17" s="80" t="s">
        <v>261</v>
      </c>
      <c r="B17" s="81"/>
      <c r="C17" s="81"/>
      <c r="D17" s="81"/>
      <c r="E17" s="81"/>
      <c r="F17" s="113"/>
      <c r="G17" s="32" t="s">
        <v>78</v>
      </c>
      <c r="H17" s="68"/>
      <c r="I17" s="68"/>
      <c r="J17" s="68"/>
      <c r="K17" s="68"/>
    </row>
    <row r="18" spans="1:12" x14ac:dyDescent="0.25">
      <c r="A18" s="80" t="s">
        <v>152</v>
      </c>
      <c r="B18" s="81">
        <v>12</v>
      </c>
      <c r="C18" s="81" t="s">
        <v>153</v>
      </c>
      <c r="D18" s="81" t="s">
        <v>154</v>
      </c>
      <c r="E18" s="81"/>
      <c r="F18" s="113" t="s">
        <v>206</v>
      </c>
      <c r="G18" s="32" t="s">
        <v>3</v>
      </c>
      <c r="H18" s="54">
        <v>0</v>
      </c>
      <c r="I18" s="54">
        <v>0</v>
      </c>
      <c r="J18" s="54">
        <v>0</v>
      </c>
      <c r="K18" s="54">
        <v>0</v>
      </c>
    </row>
    <row r="19" spans="1:12" x14ac:dyDescent="0.25">
      <c r="A19" s="80" t="s">
        <v>152</v>
      </c>
      <c r="B19" s="81">
        <v>13</v>
      </c>
      <c r="C19" s="81" t="s">
        <v>153</v>
      </c>
      <c r="D19" s="81" t="s">
        <v>154</v>
      </c>
      <c r="E19" s="81"/>
      <c r="F19" s="113" t="s">
        <v>206</v>
      </c>
      <c r="G19" s="32" t="s">
        <v>72</v>
      </c>
      <c r="H19" s="54">
        <v>0</v>
      </c>
      <c r="I19" s="54">
        <v>0</v>
      </c>
      <c r="J19" s="54">
        <v>0</v>
      </c>
      <c r="K19" s="54">
        <v>0</v>
      </c>
    </row>
    <row r="20" spans="1:12" ht="43.5" x14ac:dyDescent="0.25">
      <c r="A20" s="80" t="s">
        <v>152</v>
      </c>
      <c r="B20" s="81">
        <v>14</v>
      </c>
      <c r="C20" s="81" t="s">
        <v>153</v>
      </c>
      <c r="D20" s="81" t="s">
        <v>154</v>
      </c>
      <c r="E20" s="81"/>
      <c r="F20" s="113" t="s">
        <v>206</v>
      </c>
      <c r="G20" s="32" t="s">
        <v>79</v>
      </c>
      <c r="H20" s="54">
        <v>0</v>
      </c>
      <c r="I20" s="54">
        <v>0</v>
      </c>
      <c r="J20" s="54">
        <v>0</v>
      </c>
      <c r="K20" s="54">
        <v>0</v>
      </c>
    </row>
    <row r="21" spans="1:12" x14ac:dyDescent="0.25">
      <c r="A21" s="80" t="s">
        <v>152</v>
      </c>
      <c r="B21" s="81">
        <v>15</v>
      </c>
      <c r="C21" s="81" t="s">
        <v>153</v>
      </c>
      <c r="D21" s="81" t="s">
        <v>154</v>
      </c>
      <c r="E21" s="81"/>
      <c r="F21" s="113" t="s">
        <v>206</v>
      </c>
      <c r="G21" s="32" t="s">
        <v>80</v>
      </c>
      <c r="H21" s="54">
        <v>0</v>
      </c>
      <c r="I21" s="54">
        <v>0</v>
      </c>
      <c r="J21" s="54">
        <v>0</v>
      </c>
      <c r="K21" s="54">
        <v>0</v>
      </c>
    </row>
    <row r="22" spans="1:12" x14ac:dyDescent="0.25">
      <c r="A22" s="80" t="s">
        <v>152</v>
      </c>
      <c r="B22" s="81">
        <v>16</v>
      </c>
      <c r="C22" s="81" t="s">
        <v>153</v>
      </c>
      <c r="D22" s="81" t="s">
        <v>154</v>
      </c>
      <c r="E22" s="81"/>
      <c r="F22" s="113" t="s">
        <v>206</v>
      </c>
      <c r="G22" s="32" t="s">
        <v>81</v>
      </c>
      <c r="H22" s="54">
        <v>0</v>
      </c>
      <c r="I22" s="54">
        <v>0</v>
      </c>
      <c r="J22" s="54">
        <v>0</v>
      </c>
      <c r="K22" s="54">
        <v>0</v>
      </c>
    </row>
    <row r="23" spans="1:12" x14ac:dyDescent="0.25">
      <c r="A23" s="80" t="s">
        <v>152</v>
      </c>
      <c r="B23" s="81">
        <v>17</v>
      </c>
      <c r="C23" s="81" t="s">
        <v>153</v>
      </c>
      <c r="D23" s="81" t="s">
        <v>154</v>
      </c>
      <c r="E23" s="81"/>
      <c r="F23" s="113" t="s">
        <v>206</v>
      </c>
      <c r="G23" s="32" t="s">
        <v>82</v>
      </c>
      <c r="H23" s="54">
        <v>0</v>
      </c>
      <c r="I23" s="54">
        <v>0</v>
      </c>
      <c r="J23" s="54">
        <v>0</v>
      </c>
      <c r="K23" s="54">
        <v>0</v>
      </c>
    </row>
    <row r="24" spans="1:12" x14ac:dyDescent="0.25">
      <c r="A24" s="80" t="s">
        <v>152</v>
      </c>
      <c r="B24" s="81">
        <v>18</v>
      </c>
      <c r="C24" s="81" t="s">
        <v>153</v>
      </c>
      <c r="D24" s="81" t="s">
        <v>154</v>
      </c>
      <c r="E24" s="81"/>
      <c r="F24" s="113" t="s">
        <v>206</v>
      </c>
      <c r="G24" s="32" t="s">
        <v>83</v>
      </c>
      <c r="H24" s="54">
        <v>0</v>
      </c>
      <c r="I24" s="54">
        <v>0</v>
      </c>
      <c r="J24" s="54">
        <v>0</v>
      </c>
      <c r="K24" s="54">
        <v>0</v>
      </c>
    </row>
    <row r="25" spans="1:12" x14ac:dyDescent="0.25">
      <c r="A25" s="80" t="s">
        <v>152</v>
      </c>
      <c r="B25" s="81">
        <v>19</v>
      </c>
      <c r="C25" s="81" t="s">
        <v>153</v>
      </c>
      <c r="D25" s="81" t="s">
        <v>154</v>
      </c>
      <c r="E25" s="81"/>
      <c r="F25" s="113" t="s">
        <v>206</v>
      </c>
      <c r="G25" s="135" t="s">
        <v>84</v>
      </c>
      <c r="H25" s="68">
        <f>SUM(H18:H24)</f>
        <v>0</v>
      </c>
      <c r="I25" s="68">
        <f t="shared" ref="I25:K25" si="2">SUM(I18:I24)</f>
        <v>0</v>
      </c>
      <c r="J25" s="68">
        <f t="shared" si="2"/>
        <v>0</v>
      </c>
      <c r="K25" s="68">
        <f t="shared" si="2"/>
        <v>0</v>
      </c>
    </row>
    <row r="26" spans="1:12" x14ac:dyDescent="0.25">
      <c r="A26" s="80" t="s">
        <v>152</v>
      </c>
      <c r="B26" s="81">
        <v>20</v>
      </c>
      <c r="C26" s="81" t="s">
        <v>153</v>
      </c>
      <c r="D26" s="81" t="s">
        <v>154</v>
      </c>
      <c r="E26" s="81"/>
      <c r="F26" s="113" t="s">
        <v>206</v>
      </c>
      <c r="G26" s="32" t="s">
        <v>85</v>
      </c>
      <c r="H26" s="68">
        <f>H16-H25</f>
        <v>0</v>
      </c>
      <c r="I26" s="68">
        <f t="shared" ref="I26:K26" si="3">I16-I25</f>
        <v>0</v>
      </c>
      <c r="J26" s="68">
        <f t="shared" si="3"/>
        <v>0</v>
      </c>
      <c r="K26" s="68">
        <f t="shared" si="3"/>
        <v>0</v>
      </c>
    </row>
    <row r="27" spans="1:12" x14ac:dyDescent="0.25">
      <c r="A27" s="80" t="s">
        <v>152</v>
      </c>
      <c r="B27" s="81">
        <v>21</v>
      </c>
      <c r="C27" s="81" t="s">
        <v>153</v>
      </c>
      <c r="D27" s="81" t="s">
        <v>154</v>
      </c>
      <c r="E27" s="81"/>
      <c r="F27" s="113" t="s">
        <v>206</v>
      </c>
      <c r="G27" s="32" t="s">
        <v>86</v>
      </c>
      <c r="H27" s="54">
        <v>0</v>
      </c>
      <c r="I27" s="54">
        <v>0</v>
      </c>
      <c r="J27" s="54">
        <v>0</v>
      </c>
      <c r="K27" s="54">
        <v>0</v>
      </c>
    </row>
    <row r="28" spans="1:12" x14ac:dyDescent="0.25">
      <c r="A28" s="80" t="s">
        <v>152</v>
      </c>
      <c r="B28" s="81">
        <v>22</v>
      </c>
      <c r="C28" s="81" t="s">
        <v>153</v>
      </c>
      <c r="D28" s="81" t="s">
        <v>154</v>
      </c>
      <c r="E28" s="81"/>
      <c r="F28" s="113" t="s">
        <v>206</v>
      </c>
      <c r="G28" s="32" t="s">
        <v>87</v>
      </c>
      <c r="H28" s="67">
        <f>SUM(H26:H27)</f>
        <v>0</v>
      </c>
      <c r="I28" s="67">
        <f t="shared" ref="I28:K28" si="4">SUM(I26:I27)</f>
        <v>0</v>
      </c>
      <c r="J28" s="67">
        <f t="shared" si="4"/>
        <v>0</v>
      </c>
      <c r="K28" s="67">
        <f t="shared" si="4"/>
        <v>0</v>
      </c>
      <c r="L28" s="70" t="s">
        <v>140</v>
      </c>
    </row>
    <row r="29" spans="1:12" hidden="1" x14ac:dyDescent="0.25">
      <c r="D29" s="83" t="s">
        <v>159</v>
      </c>
      <c r="E29" s="83" t="s">
        <v>160</v>
      </c>
      <c r="G29" s="83" t="s">
        <v>213</v>
      </c>
      <c r="H29" s="83" t="s">
        <v>161</v>
      </c>
      <c r="I29" s="83" t="s">
        <v>207</v>
      </c>
      <c r="J29" s="83" t="s">
        <v>208</v>
      </c>
      <c r="K29" s="83" t="s">
        <v>209</v>
      </c>
    </row>
    <row r="30" spans="1:12" hidden="1" x14ac:dyDescent="0.25">
      <c r="D30" s="84" t="s">
        <v>162</v>
      </c>
      <c r="E30" s="84" t="s">
        <v>163</v>
      </c>
      <c r="G30" s="84" t="s">
        <v>214</v>
      </c>
      <c r="H30" s="84" t="s">
        <v>164</v>
      </c>
      <c r="I30" s="84" t="s">
        <v>210</v>
      </c>
      <c r="J30" s="84" t="s">
        <v>211</v>
      </c>
      <c r="K30" s="84" t="s">
        <v>212</v>
      </c>
    </row>
    <row r="31" spans="1:12" hidden="1" x14ac:dyDescent="0.25"/>
    <row r="32" spans="1:12" hidden="1" x14ac:dyDescent="0.25">
      <c r="A32" s="81" t="s">
        <v>165</v>
      </c>
      <c r="B32" s="81" t="s">
        <v>166</v>
      </c>
      <c r="C32" s="81" t="s">
        <v>167</v>
      </c>
      <c r="D32" s="81" t="s">
        <v>168</v>
      </c>
      <c r="E32" s="81" t="s">
        <v>169</v>
      </c>
      <c r="F32" s="81" t="s">
        <v>170</v>
      </c>
      <c r="G32" s="81" t="s">
        <v>171</v>
      </c>
      <c r="H32" s="81" t="s">
        <v>172</v>
      </c>
      <c r="I32" s="81" t="s">
        <v>173</v>
      </c>
      <c r="J32" s="81" t="s">
        <v>174</v>
      </c>
    </row>
    <row r="33" spans="1:10" hidden="1" x14ac:dyDescent="0.25">
      <c r="A33" s="85">
        <v>0</v>
      </c>
      <c r="B33" s="85">
        <v>1</v>
      </c>
      <c r="C33" s="86" t="s">
        <v>150</v>
      </c>
      <c r="D33" s="86"/>
      <c r="E33" s="85" t="s">
        <v>175</v>
      </c>
      <c r="F33" s="85" t="s">
        <v>176</v>
      </c>
      <c r="G33" s="86" t="s">
        <v>177</v>
      </c>
      <c r="H33" s="86" t="s">
        <v>178</v>
      </c>
      <c r="I33" s="86"/>
      <c r="J33" s="86" t="s">
        <v>179</v>
      </c>
    </row>
    <row r="34" spans="1:10" hidden="1" x14ac:dyDescent="0.25">
      <c r="A34" s="85">
        <v>1</v>
      </c>
      <c r="B34" s="85">
        <v>2</v>
      </c>
      <c r="C34" s="86" t="s">
        <v>180</v>
      </c>
      <c r="D34" s="85" t="s">
        <v>152</v>
      </c>
      <c r="E34" s="85" t="s">
        <v>181</v>
      </c>
      <c r="F34" s="85" t="s">
        <v>176</v>
      </c>
      <c r="G34" s="86" t="s">
        <v>177</v>
      </c>
      <c r="H34" s="86" t="s">
        <v>182</v>
      </c>
      <c r="I34" s="87" t="s">
        <v>183</v>
      </c>
      <c r="J34" s="86" t="s">
        <v>179</v>
      </c>
    </row>
    <row r="35" spans="1:10" hidden="1" x14ac:dyDescent="0.25">
      <c r="A35" s="85">
        <v>2</v>
      </c>
      <c r="B35" s="85">
        <v>3</v>
      </c>
      <c r="C35" s="86" t="s">
        <v>249</v>
      </c>
      <c r="D35" s="86"/>
      <c r="E35" s="85" t="s">
        <v>192</v>
      </c>
      <c r="F35" s="85" t="s">
        <v>176</v>
      </c>
      <c r="G35" s="86" t="s">
        <v>188</v>
      </c>
      <c r="H35" s="86" t="s">
        <v>182</v>
      </c>
      <c r="I35" s="85"/>
      <c r="J35" s="86" t="s">
        <v>218</v>
      </c>
    </row>
    <row r="36" spans="1:10" hidden="1" x14ac:dyDescent="0.25">
      <c r="A36" s="85">
        <v>3</v>
      </c>
      <c r="B36" s="85">
        <v>4</v>
      </c>
      <c r="C36" s="86" t="s">
        <v>222</v>
      </c>
      <c r="D36" s="86"/>
      <c r="E36" s="85" t="s">
        <v>192</v>
      </c>
      <c r="F36" s="85" t="s">
        <v>176</v>
      </c>
      <c r="G36" s="86" t="s">
        <v>188</v>
      </c>
      <c r="H36" s="86" t="s">
        <v>182</v>
      </c>
      <c r="I36" s="85"/>
      <c r="J36" s="86" t="s">
        <v>218</v>
      </c>
    </row>
    <row r="37" spans="1:10" hidden="1" x14ac:dyDescent="0.25">
      <c r="A37" s="85">
        <v>4</v>
      </c>
      <c r="B37" s="85">
        <v>5</v>
      </c>
      <c r="C37" s="86" t="s">
        <v>223</v>
      </c>
      <c r="D37" s="86"/>
      <c r="E37" s="85" t="s">
        <v>192</v>
      </c>
      <c r="F37" s="85" t="s">
        <v>176</v>
      </c>
      <c r="G37" s="86" t="s">
        <v>188</v>
      </c>
      <c r="H37" s="86" t="s">
        <v>182</v>
      </c>
      <c r="I37" s="85"/>
      <c r="J37" s="86" t="s">
        <v>218</v>
      </c>
    </row>
    <row r="38" spans="1:10" hidden="1" x14ac:dyDescent="0.25">
      <c r="A38" s="85">
        <v>5</v>
      </c>
      <c r="B38" s="85">
        <v>6</v>
      </c>
      <c r="C38" s="86" t="s">
        <v>224</v>
      </c>
      <c r="D38" s="86"/>
      <c r="E38" s="85" t="s">
        <v>192</v>
      </c>
      <c r="F38" s="85" t="s">
        <v>176</v>
      </c>
      <c r="G38" s="86" t="s">
        <v>188</v>
      </c>
      <c r="H38" s="86" t="s">
        <v>182</v>
      </c>
      <c r="I38" s="85"/>
      <c r="J38" s="86" t="s">
        <v>218</v>
      </c>
    </row>
    <row r="39" spans="1:10" hidden="1" x14ac:dyDescent="0.25">
      <c r="A39" s="85">
        <v>6</v>
      </c>
      <c r="B39" s="85">
        <v>7</v>
      </c>
      <c r="C39" s="86" t="s">
        <v>87</v>
      </c>
      <c r="D39" s="86"/>
      <c r="E39" s="85" t="s">
        <v>192</v>
      </c>
      <c r="F39" s="85" t="s">
        <v>176</v>
      </c>
      <c r="G39" s="86" t="s">
        <v>188</v>
      </c>
      <c r="H39" s="86" t="s">
        <v>182</v>
      </c>
      <c r="I39" s="85"/>
      <c r="J39" s="86" t="s">
        <v>252</v>
      </c>
    </row>
  </sheetData>
  <mergeCells count="8">
    <mergeCell ref="G3:G4"/>
    <mergeCell ref="I3:K3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  <ignoredErrors>
    <ignoredError sqref="H11:K1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707EBD-A405-4CA2-A0C8-5E3A0148F5DA}"/>
</file>

<file path=customXml/itemProps2.xml><?xml version="1.0" encoding="utf-8"?>
<ds:datastoreItem xmlns:ds="http://schemas.openxmlformats.org/officeDocument/2006/customXml" ds:itemID="{984FCC9A-D93A-46D1-AFE8-46AC8E5DE246}"/>
</file>

<file path=customXml/itemProps3.xml><?xml version="1.0" encoding="utf-8"?>
<ds:datastoreItem xmlns:ds="http://schemas.openxmlformats.org/officeDocument/2006/customXml" ds:itemID="{5B78A074-AB16-43BB-B7E3-A363889F7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Profil Dana Pensiun</vt:lpstr>
      <vt:lpstr>A Ringkasan Eksekutif</vt:lpstr>
      <vt:lpstr>B Evaluasi Renbis</vt:lpstr>
      <vt:lpstr>C. Rencana Komposisi Investasi</vt:lpstr>
      <vt:lpstr>D. Rencana Hasil Investasi</vt:lpstr>
      <vt:lpstr>E. Rencana Pendanaan</vt:lpstr>
      <vt:lpstr>F. Rencana Pengembangan SDM</vt:lpstr>
      <vt:lpstr>G. Proyeksi LAN</vt:lpstr>
      <vt:lpstr>H. Proyeksi LPAN </vt:lpstr>
      <vt:lpstr>I. Asumsi Yang Digunakan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Sukma Indar Kurniawan</dc:creator>
  <cp:lastModifiedBy>dp3b1</cp:lastModifiedBy>
  <dcterms:created xsi:type="dcterms:W3CDTF">2019-08-20T07:28:08Z</dcterms:created>
  <dcterms:modified xsi:type="dcterms:W3CDTF">2020-07-06T14:04:50Z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