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p3b1\Downloads\WORKING FROM HOME\1_Peraturan\2_Subbagian 3\2_RSEOJK Laporan Berkala Dana Pensiun\Permintaan Tanggapan Secara RMR\file tidak bisa dibuka\"/>
    </mc:Choice>
  </mc:AlternateContent>
  <bookViews>
    <workbookView xWindow="0" yWindow="0" windowWidth="20490" windowHeight="8210" tabRatio="845" firstSheet="6" activeTab="10"/>
  </bookViews>
  <sheets>
    <sheet name="Sheet Referensi" sheetId="46" r:id="rId1"/>
    <sheet name="Profil Dana Pensiun" sheetId="41" r:id="rId2"/>
    <sheet name="A Ringkasan Eksekutif" sheetId="1" r:id="rId3"/>
    <sheet name="B Evaluasi Renbis" sheetId="4" r:id="rId4"/>
    <sheet name="C. Rencana Komposisi Invest" sheetId="42" r:id="rId5"/>
    <sheet name="D. Rencana Hasil Investasi" sheetId="43" r:id="rId6"/>
    <sheet name="E. Rencana Pendanaan" sheetId="18" r:id="rId7"/>
    <sheet name="F. Rencana Pengembangan SDM" sheetId="44" r:id="rId8"/>
    <sheet name="G. Proyeksi LAN" sheetId="38" r:id="rId9"/>
    <sheet name="H. Proyeksi LPAN" sheetId="15" r:id="rId10"/>
    <sheet name="I. Asumsi Yang Digunakan" sheetId="45" r:id="rId11"/>
  </sheets>
  <externalReferences>
    <externalReference r:id="rId12"/>
    <externalReference r:id="rId13"/>
  </externalReferences>
  <definedNames>
    <definedName name="_xlnm._FilterDatabase" localSheetId="1" hidden="1">'Profil Dana Pensiun'!$A$22:$J$30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45" l="1"/>
  <c r="J5" i="45"/>
  <c r="I5" i="45"/>
  <c r="H5" i="45"/>
  <c r="H4" i="15" l="1"/>
  <c r="I4" i="15"/>
  <c r="J4" i="15"/>
  <c r="K4" i="15"/>
  <c r="X4" i="43"/>
  <c r="W4" i="43"/>
  <c r="V4" i="43"/>
  <c r="U4" i="43"/>
  <c r="T4" i="43"/>
  <c r="S4" i="43"/>
  <c r="R4" i="43"/>
  <c r="Q4" i="43"/>
  <c r="P4" i="43"/>
  <c r="O4" i="43"/>
  <c r="N4" i="43"/>
  <c r="M4" i="43"/>
  <c r="L4" i="43"/>
  <c r="K4" i="43"/>
  <c r="J4" i="43"/>
  <c r="I4" i="43"/>
  <c r="O52" i="42"/>
  <c r="P47" i="42" s="1"/>
  <c r="M52" i="42"/>
  <c r="N50" i="42" s="1"/>
  <c r="K52" i="42"/>
  <c r="L51" i="42" s="1"/>
  <c r="I52" i="42"/>
  <c r="J49" i="42" s="1"/>
  <c r="P51" i="42"/>
  <c r="N51" i="42"/>
  <c r="P48" i="42"/>
  <c r="P44" i="42"/>
  <c r="N43" i="42"/>
  <c r="P41" i="42"/>
  <c r="P37" i="42"/>
  <c r="N35" i="42"/>
  <c r="P34" i="42"/>
  <c r="O29" i="42"/>
  <c r="P25" i="42" s="1"/>
  <c r="M29" i="42"/>
  <c r="N28" i="42" s="1"/>
  <c r="K29" i="42"/>
  <c r="L28" i="42" s="1"/>
  <c r="I29" i="42"/>
  <c r="J27" i="42" s="1"/>
  <c r="O5" i="42"/>
  <c r="M5" i="42"/>
  <c r="K5" i="42"/>
  <c r="I5" i="42"/>
  <c r="K24" i="4"/>
  <c r="K23" i="4"/>
  <c r="K22" i="4"/>
  <c r="K21" i="4"/>
  <c r="K20" i="4"/>
  <c r="K19" i="4"/>
  <c r="K17" i="4"/>
  <c r="K16" i="4"/>
  <c r="K15" i="4"/>
  <c r="K14" i="4"/>
  <c r="K13" i="4"/>
  <c r="K12" i="4"/>
  <c r="K11" i="4"/>
  <c r="K10" i="4"/>
  <c r="K9" i="4"/>
  <c r="K8" i="4"/>
  <c r="J17" i="1"/>
  <c r="K17" i="1"/>
  <c r="L17" i="1"/>
  <c r="J18" i="1"/>
  <c r="K18" i="1"/>
  <c r="L18" i="1"/>
  <c r="I18" i="1"/>
  <c r="I17" i="1"/>
  <c r="K6" i="38"/>
  <c r="J6" i="38"/>
  <c r="I6" i="38"/>
  <c r="H6" i="38"/>
  <c r="K6" i="18"/>
  <c r="J6" i="18"/>
  <c r="I6" i="18"/>
  <c r="H6" i="18"/>
  <c r="I4" i="4"/>
  <c r="L5" i="1"/>
  <c r="K5" i="1"/>
  <c r="J5" i="1"/>
  <c r="I4" i="1"/>
  <c r="P31" i="42" l="1"/>
  <c r="P38" i="42"/>
  <c r="P42" i="42"/>
  <c r="P45" i="42"/>
  <c r="P49" i="42"/>
  <c r="P32" i="42"/>
  <c r="P35" i="42"/>
  <c r="P39" i="42"/>
  <c r="P46" i="42"/>
  <c r="P50" i="42"/>
  <c r="P33" i="42"/>
  <c r="P36" i="42"/>
  <c r="P40" i="42"/>
  <c r="P43" i="42"/>
  <c r="N31" i="42"/>
  <c r="N47" i="42"/>
  <c r="N39" i="42"/>
  <c r="P24" i="42"/>
  <c r="P12" i="42"/>
  <c r="P8" i="42"/>
  <c r="P16" i="42"/>
  <c r="P20" i="42"/>
  <c r="N13" i="42"/>
  <c r="N16" i="42"/>
  <c r="N11" i="42"/>
  <c r="N22" i="42"/>
  <c r="M29" i="43"/>
  <c r="J36" i="42"/>
  <c r="J10" i="42"/>
  <c r="N14" i="42"/>
  <c r="N19" i="42"/>
  <c r="N24" i="42"/>
  <c r="J17" i="42"/>
  <c r="J32" i="42"/>
  <c r="J40" i="42"/>
  <c r="J48" i="42"/>
  <c r="J44" i="42"/>
  <c r="N8" i="42"/>
  <c r="N21" i="42"/>
  <c r="N27" i="42"/>
  <c r="S29" i="43"/>
  <c r="N29" i="43"/>
  <c r="V29" i="43"/>
  <c r="Q29" i="43"/>
  <c r="U29" i="43"/>
  <c r="I29" i="43"/>
  <c r="K29" i="15"/>
  <c r="K29" i="43"/>
  <c r="O29" i="43"/>
  <c r="J29" i="43"/>
  <c r="J29" i="15"/>
  <c r="I29" i="15"/>
  <c r="H29" i="15"/>
  <c r="N10" i="42"/>
  <c r="J13" i="42"/>
  <c r="N15" i="42"/>
  <c r="N17" i="42"/>
  <c r="N20" i="42"/>
  <c r="J22" i="42"/>
  <c r="N26" i="42"/>
  <c r="N33" i="42"/>
  <c r="N37" i="42"/>
  <c r="N41" i="42"/>
  <c r="N45" i="42"/>
  <c r="N49" i="42"/>
  <c r="J26" i="42"/>
  <c r="J9" i="42"/>
  <c r="J18" i="42"/>
  <c r="J25" i="42"/>
  <c r="L9" i="43"/>
  <c r="N9" i="42"/>
  <c r="N12" i="42"/>
  <c r="J14" i="42"/>
  <c r="N18" i="42"/>
  <c r="J21" i="42"/>
  <c r="N23" i="42"/>
  <c r="N25" i="42"/>
  <c r="N32" i="42"/>
  <c r="N36" i="42"/>
  <c r="N40" i="42"/>
  <c r="N44" i="42"/>
  <c r="N48" i="42"/>
  <c r="K14" i="15"/>
  <c r="L28" i="43"/>
  <c r="J14" i="15"/>
  <c r="I14" i="15"/>
  <c r="P9" i="43"/>
  <c r="P10" i="43"/>
  <c r="P11" i="43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T27" i="43"/>
  <c r="T28" i="43"/>
  <c r="H14" i="15"/>
  <c r="P15" i="42"/>
  <c r="P19" i="42"/>
  <c r="P23" i="42"/>
  <c r="P27" i="42"/>
  <c r="J31" i="42"/>
  <c r="J35" i="42"/>
  <c r="J39" i="42"/>
  <c r="J43" i="42"/>
  <c r="J47" i="42"/>
  <c r="J51" i="42"/>
  <c r="R29" i="43"/>
  <c r="L10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P27" i="43"/>
  <c r="P28" i="43"/>
  <c r="P11" i="42"/>
  <c r="J8" i="42"/>
  <c r="P10" i="42"/>
  <c r="J12" i="42"/>
  <c r="P14" i="42"/>
  <c r="J16" i="42"/>
  <c r="P18" i="42"/>
  <c r="J20" i="42"/>
  <c r="P22" i="42"/>
  <c r="J24" i="42"/>
  <c r="P26" i="42"/>
  <c r="J28" i="42"/>
  <c r="J34" i="42"/>
  <c r="J38" i="42"/>
  <c r="J42" i="42"/>
  <c r="J46" i="42"/>
  <c r="J50" i="42"/>
  <c r="W29" i="43"/>
  <c r="X9" i="43"/>
  <c r="X10" i="43"/>
  <c r="X11" i="43"/>
  <c r="X12" i="43"/>
  <c r="X13" i="43"/>
  <c r="X14" i="43"/>
  <c r="X15" i="43"/>
  <c r="X16" i="43"/>
  <c r="X17" i="43"/>
  <c r="X18" i="43"/>
  <c r="X19" i="43"/>
  <c r="X20" i="43"/>
  <c r="X21" i="43"/>
  <c r="X22" i="43"/>
  <c r="X23" i="43"/>
  <c r="X24" i="43"/>
  <c r="X25" i="43"/>
  <c r="X26" i="43"/>
  <c r="P28" i="42"/>
  <c r="P9" i="42"/>
  <c r="J11" i="42"/>
  <c r="P13" i="42"/>
  <c r="J15" i="42"/>
  <c r="P17" i="42"/>
  <c r="J19" i="42"/>
  <c r="P21" i="42"/>
  <c r="J23" i="42"/>
  <c r="P52" i="42"/>
  <c r="J33" i="42"/>
  <c r="N34" i="42"/>
  <c r="J37" i="42"/>
  <c r="N38" i="42"/>
  <c r="J41" i="42"/>
  <c r="N42" i="42"/>
  <c r="J45" i="42"/>
  <c r="N46" i="42"/>
  <c r="L8" i="43"/>
  <c r="P8" i="43"/>
  <c r="T8" i="43"/>
  <c r="X8" i="43"/>
  <c r="T9" i="43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X27" i="43"/>
  <c r="X28" i="43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L50" i="42"/>
  <c r="N29" i="42" l="1"/>
  <c r="N52" i="42"/>
  <c r="H21" i="15"/>
  <c r="H30" i="15" s="1"/>
  <c r="H32" i="15" s="1"/>
  <c r="I21" i="15"/>
  <c r="I30" i="15" s="1"/>
  <c r="I32" i="15" s="1"/>
  <c r="J21" i="15"/>
  <c r="J30" i="15" s="1"/>
  <c r="J32" i="15" s="1"/>
  <c r="P29" i="42"/>
  <c r="K21" i="15"/>
  <c r="K30" i="15" s="1"/>
  <c r="K32" i="15" s="1"/>
  <c r="L29" i="43"/>
  <c r="P29" i="43"/>
  <c r="L52" i="42"/>
  <c r="X29" i="43"/>
  <c r="L29" i="42"/>
  <c r="T29" i="43"/>
  <c r="J29" i="42"/>
  <c r="J52" i="42"/>
  <c r="L11" i="1" l="1"/>
  <c r="K11" i="1"/>
  <c r="J11" i="1"/>
  <c r="I11" i="1"/>
  <c r="J10" i="1"/>
  <c r="K9" i="1"/>
  <c r="J9" i="1"/>
  <c r="I9" i="1"/>
  <c r="H20" i="18" l="1"/>
  <c r="L9" i="1"/>
  <c r="K10" i="1"/>
  <c r="L10" i="1"/>
  <c r="I10" i="1"/>
  <c r="I30" i="38"/>
  <c r="J8" i="1" s="1"/>
  <c r="I33" i="38"/>
  <c r="I43" i="38" s="1"/>
  <c r="H33" i="38"/>
  <c r="H43" i="38" s="1"/>
  <c r="K50" i="38"/>
  <c r="I50" i="38"/>
  <c r="K61" i="38"/>
  <c r="K62" i="38" s="1"/>
  <c r="J50" i="38"/>
  <c r="J30" i="38"/>
  <c r="K8" i="1" s="1"/>
  <c r="I61" i="38"/>
  <c r="I62" i="38" s="1"/>
  <c r="K33" i="38"/>
  <c r="K43" i="38" s="1"/>
  <c r="H50" i="38"/>
  <c r="K30" i="38"/>
  <c r="L8" i="1" s="1"/>
  <c r="J61" i="38"/>
  <c r="J62" i="38" s="1"/>
  <c r="J33" i="38"/>
  <c r="J43" i="38" s="1"/>
  <c r="H61" i="38"/>
  <c r="H62" i="38" s="1"/>
  <c r="H30" i="38"/>
  <c r="I8" i="1" s="1"/>
  <c r="I52" i="38" l="1"/>
  <c r="I63" i="38" s="1"/>
  <c r="J7" i="1" s="1"/>
  <c r="H52" i="38"/>
  <c r="H63" i="38" s="1"/>
  <c r="I7" i="1" s="1"/>
  <c r="K52" i="38"/>
  <c r="K63" i="38" s="1"/>
  <c r="L7" i="1" s="1"/>
  <c r="J52" i="38"/>
  <c r="J63" i="38" s="1"/>
  <c r="K7" i="1" s="1"/>
  <c r="H11" i="18" l="1"/>
  <c r="K11" i="18"/>
  <c r="J11" i="18"/>
  <c r="I11" i="18"/>
  <c r="K20" i="18"/>
  <c r="J20" i="18"/>
  <c r="I20" i="18"/>
</calcChain>
</file>

<file path=xl/sharedStrings.xml><?xml version="1.0" encoding="utf-8"?>
<sst xmlns="http://schemas.openxmlformats.org/spreadsheetml/2006/main" count="2248" uniqueCount="328">
  <si>
    <t>No</t>
  </si>
  <si>
    <t>Uraian</t>
  </si>
  <si>
    <t>Investasi</t>
  </si>
  <si>
    <t>Pendapatan Investasi</t>
  </si>
  <si>
    <t>Beban Investasi</t>
  </si>
  <si>
    <t>Beban Operasional</t>
  </si>
  <si>
    <t>Proyeksi</t>
  </si>
  <si>
    <t>Rasio Pendapatan Investasi (ROI)</t>
  </si>
  <si>
    <t>Rasio Pendapatan Investasi terhadap Aset (ROA)</t>
  </si>
  <si>
    <t>Rasio Beban Operasional (BOPO)</t>
  </si>
  <si>
    <t>Realisasi</t>
  </si>
  <si>
    <t>Dst</t>
  </si>
  <si>
    <t>Keterangan</t>
  </si>
  <si>
    <t>ASET</t>
  </si>
  <si>
    <t>Tabungan pada Bank</t>
  </si>
  <si>
    <t>Deposito on call pada Bank</t>
  </si>
  <si>
    <t>Saham yang tercatat di Bursa Efek di Indonesia</t>
  </si>
  <si>
    <t>Sukuk Korporasi yang Tercatat di Bursa Efek di Indonesia</t>
  </si>
  <si>
    <t>MTN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</si>
  <si>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</si>
  <si>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</si>
  <si>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</si>
  <si>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</si>
  <si>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</si>
  <si>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</si>
  <si>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>ASET LANCAR DI LUAR INVESTASI</t>
  </si>
  <si>
    <t xml:space="preserve">Kas dan Bank </t>
  </si>
  <si>
    <t>Piutang Iuran</t>
  </si>
  <si>
    <t xml:space="preserve">Piutang Bunga Keterlambatan Iuran </t>
  </si>
  <si>
    <t xml:space="preserve">Beban Dibayar Di Muka </t>
  </si>
  <si>
    <t>ASET OPERASIONAL</t>
  </si>
  <si>
    <t>TOTAL ASET OPERASIONAL</t>
  </si>
  <si>
    <t>Obligasi/Sukuk Daerah</t>
  </si>
  <si>
    <t>Pendapatan Diterima di Muka</t>
  </si>
  <si>
    <t>TOTAL LIABILITAS</t>
  </si>
  <si>
    <t>Total Pendapatan Investasi</t>
  </si>
  <si>
    <t>Asumsi Metode Perhitungan Aktuaria</t>
  </si>
  <si>
    <t>Asumsi Tingkat Mortalita</t>
  </si>
  <si>
    <t>per 31 Des</t>
  </si>
  <si>
    <t>Total Dana Iuran</t>
  </si>
  <si>
    <t>Materi/Topik</t>
  </si>
  <si>
    <t>1. Indikator Keuangan</t>
  </si>
  <si>
    <t>2. Rasio Keuangan</t>
  </si>
  <si>
    <t xml:space="preserve">per 30 Jun </t>
  </si>
  <si>
    <t xml:space="preserve">per 31 Des </t>
  </si>
  <si>
    <t xml:space="preserve">Aktual 
per 30 Sep </t>
  </si>
  <si>
    <t>Evaluasi atas Pelaksanaan Rencana Bisnis Periode Sebelumnya</t>
  </si>
  <si>
    <t>Aset Neto</t>
  </si>
  <si>
    <t>SK Pengesahan</t>
  </si>
  <si>
    <t>Program</t>
  </si>
  <si>
    <t>Pengurus</t>
  </si>
  <si>
    <t>Dewan Pengawas</t>
  </si>
  <si>
    <t>Alamat Kantor</t>
  </si>
  <si>
    <t xml:space="preserve"> Informasi Umum</t>
  </si>
  <si>
    <t>Informasi Umum Dana Pensiun</t>
  </si>
  <si>
    <t>Rasio Pendapatan investasi  (ROI)</t>
  </si>
  <si>
    <t>Rasio Pendapatan investasi terhadap Aset (ROA)</t>
  </si>
  <si>
    <t>Rasio beban operasional (BOPO)</t>
  </si>
  <si>
    <t>Rencana Bisnis</t>
  </si>
  <si>
    <t>(1)</t>
  </si>
  <si>
    <t>(2)</t>
  </si>
  <si>
    <t>Jenis investasi</t>
  </si>
  <si>
    <t>Aktual</t>
  </si>
  <si>
    <t>Hasil Investasi</t>
  </si>
  <si>
    <t>Komposisi Investasi</t>
  </si>
  <si>
    <t>Proyeksi Pendanaan</t>
  </si>
  <si>
    <t>Iuran Normal Pemberi Kerja</t>
  </si>
  <si>
    <t>Iuran Tambahan Pemberi Kerja</t>
  </si>
  <si>
    <t>Iuran Normal Peserta</t>
  </si>
  <si>
    <t>Rencana Pengembangan Sumber Daya Manusia</t>
  </si>
  <si>
    <t>Waktu
Pelatihan</t>
  </si>
  <si>
    <t>Dana investasi infrastruktur berbentuk kontrak investasi kolektif</t>
  </si>
  <si>
    <t>Kontrak opsi dan kontrak berjangka efek yang tercatat di Bursa Efek di Indonesia</t>
  </si>
  <si>
    <t>ASET TERSEDIA</t>
  </si>
  <si>
    <t>Utang Manfaat Pensiun dan Manfaat Lain Jatuh Tempo</t>
  </si>
  <si>
    <t>Utang Manfaat Sukarela</t>
  </si>
  <si>
    <t>Utang Investasi</t>
  </si>
  <si>
    <t>Utang Lain</t>
  </si>
  <si>
    <t>dst (asumsi lain yang relevan)</t>
  </si>
  <si>
    <t>Tanggal Pelaporan</t>
  </si>
  <si>
    <t xml:space="preserve">Aktual </t>
  </si>
  <si>
    <t>Tahun Rencana Bisnis</t>
  </si>
  <si>
    <t>INVESTASI</t>
  </si>
  <si>
    <t>Deposito Berjangka pada Bank</t>
  </si>
  <si>
    <t>Sertifikat Deposito pada Bank</t>
  </si>
  <si>
    <t>Surat Berharga yang diterbitkan oleh Bank Indonesia</t>
  </si>
  <si>
    <t xml:space="preserve">Surat Berharga Negara </t>
  </si>
  <si>
    <t>Obligasi korporasi yang tercatat di bursa efek di indonesia</t>
  </si>
  <si>
    <t>Reksa Dana</t>
  </si>
  <si>
    <t>Efek Beragun Aset</t>
  </si>
  <si>
    <t>Dana investasi real estat berbentuk kontrak investasi kolektif</t>
  </si>
  <si>
    <t>- Iuran Normal Pemberi Kerja</t>
  </si>
  <si>
    <t>- Iuran Normal Peserta</t>
  </si>
  <si>
    <t>- Iuran Sukarela Peserta</t>
  </si>
  <si>
    <t>- Iuran Tambahan</t>
  </si>
  <si>
    <t>Piutang Investasi</t>
  </si>
  <si>
    <t>Piutang Hasil Investasi</t>
  </si>
  <si>
    <t>Piutang Lain-lain</t>
  </si>
  <si>
    <t>TOTAL ASET LANCAR DI LUAR INVESTASI</t>
  </si>
  <si>
    <t>Tanah dan Bangunan</t>
  </si>
  <si>
    <t>Kendaraan</t>
  </si>
  <si>
    <t>Peralatan Komputer</t>
  </si>
  <si>
    <t>Peralatan Kantor</t>
  </si>
  <si>
    <t>Aset Operasional Lain</t>
  </si>
  <si>
    <t>ASET LAIN-LAIN</t>
  </si>
  <si>
    <t>LIABILITAS</t>
  </si>
  <si>
    <t>Beban Yang Masih Harus Di Bayar</t>
  </si>
  <si>
    <t>ASET NETO</t>
  </si>
  <si>
    <t>Proyeksi LAN Untuk Dana Pensiun</t>
  </si>
  <si>
    <t>Iuran Sukarela Peserta</t>
  </si>
  <si>
    <t>Rasio Umur Piutang Iuran (RUPI)</t>
  </si>
  <si>
    <t>Iuran Tambahan</t>
  </si>
  <si>
    <t>Pembayaran Manfaat Pensiun</t>
  </si>
  <si>
    <t>PENAMBAHAN</t>
  </si>
  <si>
    <t xml:space="preserve">Bunga/Bagi Hasil </t>
  </si>
  <si>
    <t xml:space="preserve">Dividen </t>
  </si>
  <si>
    <t xml:space="preserve">Sewa </t>
  </si>
  <si>
    <t xml:space="preserve">Laba (Rugi) Pelepasan Investasi </t>
  </si>
  <si>
    <t xml:space="preserve">Pendapatan Investasi Lain  </t>
  </si>
  <si>
    <t xml:space="preserve">Peningkatan (Penurunan) Nilai Investasi </t>
  </si>
  <si>
    <t>Iuran Jatuh Tempo:</t>
  </si>
  <si>
    <t xml:space="preserve">Pendapatan di Luar Investasi </t>
  </si>
  <si>
    <t xml:space="preserve">Pengalihan Dana Dari Dana Pensiun Lain </t>
  </si>
  <si>
    <t>Jumlah Penambahan</t>
  </si>
  <si>
    <t>PENGURANGAN</t>
  </si>
  <si>
    <t xml:space="preserve">Beban Investasi </t>
  </si>
  <si>
    <t xml:space="preserve">Beban Operasional </t>
  </si>
  <si>
    <t xml:space="preserve">Beban di Luar Investasi dan Operasional </t>
  </si>
  <si>
    <t>Manfaat Pensiun dan Manfaat Lain</t>
  </si>
  <si>
    <t xml:space="preserve">Pajak Penghasilan </t>
  </si>
  <si>
    <t xml:space="preserve">Pengalihan Dana ke Dana Pensiun Lain </t>
  </si>
  <si>
    <t>Jumlah Pengurangan</t>
  </si>
  <si>
    <t>KENAIKAN (PENURUNAN) ASET NETO</t>
  </si>
  <si>
    <t>ASET NETO AWAL PERIODE</t>
  </si>
  <si>
    <t>ASET NETO AKHIR PERIODE</t>
  </si>
  <si>
    <t>Kekayaan Untuk Pendanaan</t>
  </si>
  <si>
    <t xml:space="preserve">Surplus / Defisit </t>
  </si>
  <si>
    <t>Rasio Pendanaan  (%)</t>
  </si>
  <si>
    <t xml:space="preserve">a. </t>
  </si>
  <si>
    <t>Berdasarkan Nilai Perolehan</t>
  </si>
  <si>
    <t>b.</t>
  </si>
  <si>
    <t>Berdasarkan Nilai Wajar</t>
  </si>
  <si>
    <t>Hasil Investasi Real</t>
  </si>
  <si>
    <t>Hasil Investasi Unreal</t>
  </si>
  <si>
    <t>Hasil Investasi Bersih</t>
  </si>
  <si>
    <t>a</t>
  </si>
  <si>
    <t>b</t>
  </si>
  <si>
    <t>c</t>
  </si>
  <si>
    <t>d=(a+b)-c</t>
  </si>
  <si>
    <t>TOTAL</t>
  </si>
  <si>
    <t>Kewajiban Solvabilitas</t>
  </si>
  <si>
    <t>Rasio Solvabilitas (%)</t>
  </si>
  <si>
    <t>Kualitas Pendanaan</t>
  </si>
  <si>
    <t>Total Liabilitas di Luar Nilai Kini Aktuarial/Liabilitas Manfaat Pensiun</t>
  </si>
  <si>
    <t>Total</t>
  </si>
  <si>
    <t xml:space="preserve"> </t>
  </si>
  <si>
    <t>(dalam satuan penuh rupiah)</t>
  </si>
  <si>
    <t>Validasi di ASET NETO sheet G = ASET NETO AKHIR PERIODE sheet H</t>
  </si>
  <si>
    <t>&gt;&gt; copy dari ASET NETO sheet G</t>
  </si>
  <si>
    <t>&gt;&gt; copy dari TOTAL INVESTASI sheet G</t>
  </si>
  <si>
    <t>&gt;&gt; copy dari PENDAPATAN INVESTASI sheet H</t>
  </si>
  <si>
    <t>&gt;&gt; copy dari BEBAN INVESTASI sheet H</t>
  </si>
  <si>
    <t>Profil Dana Pensiun</t>
  </si>
  <si>
    <t>Baris Include dalam File Teks?</t>
  </si>
  <si>
    <t>Nomor Baris yang masuk ke file teks</t>
  </si>
  <si>
    <t>Single atau Multi Rows</t>
  </si>
  <si>
    <t>Flag Detail</t>
  </si>
  <si>
    <t>Kode Komponen / Baris</t>
  </si>
  <si>
    <t>Ya</t>
  </si>
  <si>
    <t>Single</t>
  </si>
  <si>
    <t>D01</t>
  </si>
  <si>
    <t>Nama Perusahaan</t>
  </si>
  <si>
    <t>Kode Perusahaan</t>
  </si>
  <si>
    <t>Multi</t>
  </si>
  <si>
    <t>Index 0</t>
  </si>
  <si>
    <t>Index 1</t>
  </si>
  <si>
    <t>Index 2</t>
  </si>
  <si>
    <t>Kolom 1</t>
  </si>
  <si>
    <t>Kolom 2</t>
  </si>
  <si>
    <t>Kolom 3</t>
  </si>
  <si>
    <t>No Index</t>
  </si>
  <si>
    <t>No Kolom</t>
  </si>
  <si>
    <t>Nama Kolom</t>
  </si>
  <si>
    <t>Primary Key</t>
  </si>
  <si>
    <t>Panjang Data</t>
  </si>
  <si>
    <t>M/O/C</t>
  </si>
  <si>
    <t>Tipe Data</t>
  </si>
  <si>
    <t>Karakter</t>
  </si>
  <si>
    <t>Referensi</t>
  </si>
  <si>
    <t>Validasi Kolom</t>
  </si>
  <si>
    <t>3 digit</t>
  </si>
  <si>
    <t>M</t>
  </si>
  <si>
    <t>Char</t>
  </si>
  <si>
    <t>Huruf Angka</t>
  </si>
  <si>
    <t>Wajib diisi</t>
  </si>
  <si>
    <t>Kode Komponen/Baris</t>
  </si>
  <si>
    <t>10 digit</t>
  </si>
  <si>
    <t>Angka</t>
  </si>
  <si>
    <t>Ya, Referensi Kode Komponen/Baris</t>
  </si>
  <si>
    <t>500 digit</t>
  </si>
  <si>
    <t>Varchar</t>
  </si>
  <si>
    <t>Sesuai validasi struktur data per baris</t>
  </si>
  <si>
    <t>Number</t>
  </si>
  <si>
    <t>Huruf</t>
  </si>
  <si>
    <t>20 digit</t>
  </si>
  <si>
    <t>8 digit</t>
  </si>
  <si>
    <t>Date</t>
  </si>
  <si>
    <t>Wajib diisi. Format yyyymmdd, cth : 20200131</t>
  </si>
  <si>
    <t>4 dgit</t>
  </si>
  <si>
    <t>Wajib diisi. Format yyyy, cth : 2020</t>
  </si>
  <si>
    <t>Wajib diisi sesuai referensi yaitu "DPPK PPMP" atau "DPPK PPIP"</t>
  </si>
  <si>
    <t>Ringkasan Eksekutif</t>
  </si>
  <si>
    <t>+/-</t>
  </si>
  <si>
    <t>D02</t>
  </si>
  <si>
    <t>D03</t>
  </si>
  <si>
    <t>D04</t>
  </si>
  <si>
    <t>Rasio Pendanaan khusus PPMP</t>
  </si>
  <si>
    <t>Rasio Solvabilitas khusus PPMP</t>
  </si>
  <si>
    <t>Diisi otomatis oleh rumus. hanya boleh berupa angka, nilai nol dan negatif diperkenankan. Dua Angka di belakang koma.</t>
  </si>
  <si>
    <t>Percentage</t>
  </si>
  <si>
    <t>Wajib diisi, hanya boleh berupa angka, nilai nol dan negatif diperkenankan. Dua Angka di belakang koma.</t>
  </si>
  <si>
    <t>&gt;&gt; copy dari Rasio Pendanaan khusus PPMP sheet E</t>
  </si>
  <si>
    <t>&gt;&gt; copy dari Rasio Solvabilitas khusus PPMP sheet E</t>
  </si>
  <si>
    <t>% Pencapaian</t>
  </si>
  <si>
    <t>(2)/(1)</t>
  </si>
  <si>
    <t>Pencapaian (%)</t>
  </si>
  <si>
    <t>Wajib diisi, hanya boleh berupa angka, nilai nol dan negatif diperkenankan. Dua angka di belakang koma.</t>
  </si>
  <si>
    <t>Diisi otomatis oleh rumus. hanya boleh berupa angka, nilai nol dan negatif diperkenankan. Dua angka di belakang koma.</t>
  </si>
  <si>
    <t>Index 3</t>
  </si>
  <si>
    <t>Index 4</t>
  </si>
  <si>
    <t>Kolom 4</t>
  </si>
  <si>
    <t>Kolom 5</t>
  </si>
  <si>
    <t>Index 5</t>
  </si>
  <si>
    <t>Kolom 6</t>
  </si>
  <si>
    <t>Rencana Komposisi Investasi</t>
  </si>
  <si>
    <t>Nominal</t>
  </si>
  <si>
    <t>Persentase</t>
  </si>
  <si>
    <t>Index 6</t>
  </si>
  <si>
    <t>Index 7</t>
  </si>
  <si>
    <t>Index 8</t>
  </si>
  <si>
    <t>Index 9</t>
  </si>
  <si>
    <t>Index 10</t>
  </si>
  <si>
    <t>Kolom 7</t>
  </si>
  <si>
    <t>Kolom 8</t>
  </si>
  <si>
    <t>Kolom 9</t>
  </si>
  <si>
    <t>Kolom 10</t>
  </si>
  <si>
    <t>Kolom 11</t>
  </si>
  <si>
    <t>Wajib diisi, hanya boleh berupa angka, nilai nol dan negatif diperkenankan. Dua angka di belakang koma</t>
  </si>
  <si>
    <t>Index 11</t>
  </si>
  <si>
    <t>Index 12</t>
  </si>
  <si>
    <t>Index 13</t>
  </si>
  <si>
    <t>Index 14</t>
  </si>
  <si>
    <t>Index 15</t>
  </si>
  <si>
    <t>Index 16</t>
  </si>
  <si>
    <t>Index 17</t>
  </si>
  <si>
    <t>Kolom 12</t>
  </si>
  <si>
    <t>Kolom 13</t>
  </si>
  <si>
    <t>Kolom 14</t>
  </si>
  <si>
    <t>Kolom 15</t>
  </si>
  <si>
    <t>Kolom 16</t>
  </si>
  <si>
    <t>Kolom 17</t>
  </si>
  <si>
    <t>Kolom 18</t>
  </si>
  <si>
    <t>Rencana Pemenuhan Rasio Pendanaan Khusus PPMP</t>
  </si>
  <si>
    <t>Nilai Kini Aktuaria</t>
  </si>
  <si>
    <t>Diisi otomatis oleh rumus, hanya boleh berupa angka, nilai nol dan negatif diperkenankan. Dua angka di belakang koma.</t>
  </si>
  <si>
    <t>1 digit</t>
  </si>
  <si>
    <t>Wajib diisi, hanya boleh diisi angka "1" atau "2" atau "3"</t>
  </si>
  <si>
    <t>Nama Peserta</t>
  </si>
  <si>
    <t>Jabatan</t>
  </si>
  <si>
    <t>Sertifikasi</t>
  </si>
  <si>
    <t>Liabilitas di Luar Nilai Kini Aktuarial (PPMP) / Liabilitas di Luar Liabilitas Manfaat Pensiun (PPIP)</t>
  </si>
  <si>
    <t>Aktual per 30 Sept XX-1</t>
  </si>
  <si>
    <t>Proyeksi per 31 Desember XX-1</t>
  </si>
  <si>
    <t>Proyeksi per 30 Juni XX</t>
  </si>
  <si>
    <t>Proyeksi per 31 Desember XX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</si>
  <si>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</si>
  <si>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</si>
  <si>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</si>
  <si>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</si>
  <si>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</si>
  <si>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</si>
  <si>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</si>
  <si>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</si>
  <si>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</si>
  <si>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Wajib diisi, hanya boleh berupa angka, nilai nol dan negatif diperkenankan. Dua angka di belakang koma.
Validasi nilai harus sama dengan ASET NETO AKHIR PERIODE di sheet H. Proyeksi LPAN</t>
  </si>
  <si>
    <t>Wajib diisi, hanya boleh berupa angka, nilai nol dan negatif diperkenankan. Dua angka di belakang koma.
Validasi nilai harus sama dengan ASET NETO di sheet G. Proyeksi LAN</t>
  </si>
  <si>
    <t>Diisi otomatis oleh rumus. hanya boleh berupa angka, nilai nol dan negatif diperkenankan. Dua angka di belakang koma. Validasi apabila pada baris TOTAL, hasil akumulasi belum mencapai 100% maka akan error sehingga industri harus mengisi hinggahasil akumulasi sama dengan 100%.</t>
  </si>
  <si>
    <t xml:space="preserve">Diisi otomatis oleh rumus. hanya boleh berupa angka, nilai nol dan negatif diperkenankan. Dua Angka di belakang koma. </t>
  </si>
  <si>
    <t>Asumsi Yang Digunakan</t>
  </si>
  <si>
    <t>Asumsi Tingkat Bunga Aktuaria khusus PPMP (%)</t>
  </si>
  <si>
    <t>Target Tingkat Hasil Investasi Dalam Arahan Investasi (%)</t>
  </si>
  <si>
    <t>Ya, kecuali multi</t>
  </si>
  <si>
    <t>Wajib diisi, hanya boleh berupa angka, nilai nol dan negatif diperkenankan. Dua angka dibelakang koma.</t>
  </si>
  <si>
    <t>Tidak wajib diisi</t>
  </si>
  <si>
    <t>Semua karakter</t>
  </si>
  <si>
    <t>Desimal</t>
  </si>
  <si>
    <t>Decimal</t>
  </si>
  <si>
    <t>Angka (di baris nomor 11-16 : Percentage)</t>
  </si>
  <si>
    <t>Tidak</t>
  </si>
  <si>
    <t>Kinerja Sept 2019</t>
  </si>
  <si>
    <t>Des 2019</t>
  </si>
  <si>
    <t>Juni 2020</t>
  </si>
  <si>
    <t>Des 2020</t>
  </si>
  <si>
    <t>Angka (di baris nomor 6-11 : Percentage)</t>
  </si>
  <si>
    <t>Aktual 30 Sep YYYY-1</t>
  </si>
  <si>
    <t>Proyeksi 31 Des YYYY-1</t>
  </si>
  <si>
    <t>Proyeksi 30 Jun YYYY</t>
  </si>
  <si>
    <t>Proyeksi 31 Des YYYY</t>
  </si>
  <si>
    <t>Angka (baris 5-6 : Percentage)</t>
  </si>
  <si>
    <t>50 karakter</t>
  </si>
  <si>
    <t>Percentage (baris 2, 3, 5, dan setelah 5 : semua karakter)</t>
  </si>
  <si>
    <t>No.</t>
  </si>
  <si>
    <t>Sheet</t>
  </si>
  <si>
    <t>Referensi Pengisian</t>
  </si>
  <si>
    <t>Penjelasan</t>
  </si>
  <si>
    <t>DPPK - PPIP</t>
  </si>
  <si>
    <t>DPPK - PPMP</t>
  </si>
  <si>
    <t>E. Rencana Pendanaan</t>
  </si>
  <si>
    <t>Uraian/Keterangan</t>
  </si>
  <si>
    <t>Tingkat Pertama</t>
  </si>
  <si>
    <t>Tingkat Kedua</t>
  </si>
  <si>
    <t>Tingkat Ketiga</t>
  </si>
  <si>
    <t>Kualitas pendanaan sebagaimana POJK 8/POJK.05/2018 pasal 2 ayat (1) meliputi keadaan sebagai berikut:
a. tingkat pertama, yaitu apabila DPPK yang
menyelenggarakan PPMP berada dalam keadaan
Dana Terpenuhi;
b. tingkat kedua, yaitu apabila Kekayaan untuk
Pendanaan kurang dari Nilai Kini Aktuarial dan
tidak kurang dari Liabilitas Solvabilitas; dan
c. tingkat ketiga, yaitu apabila Kekayaan untuk
Pendanaan kurang dari Liabilitas Solvabilitas.</t>
  </si>
  <si>
    <t>Dana Pensiun Pemberi Kerja - Program Pensiun Iuran Pasti, program pensiun yang iurannya ditetapkan dalam PDP dan seluruh iuran serta hasil pengembangannya dibukukan pada rekening masing- masing peserta sebagai Manfaat Pensiun</t>
  </si>
  <si>
    <t>Dana Pensiun Pemberi Kerja - Program Pensiun Manfaat Pasti, program pensiun yang manfaatnya ditetapkan dalam PDP atau program pensiun lain yang bukan merupakan program pensiun iuran pasti.</t>
  </si>
  <si>
    <t>80 digit</t>
  </si>
  <si>
    <t>9 digit</t>
  </si>
  <si>
    <t>200 karakter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</si>
</sst>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0.0000"/>
    <numFmt numFmtId="166" formatCode="_(* #,##0.00_);_(* \(#,##0.0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b/>
      <sz val="9"/>
      <color theme="9" tint="-0.499984740745262"/>
      <name val="Arial"/>
      <family val="2"/>
    </font>
    <font>
      <sz val="9"/>
      <color theme="9" tint="-0.499984740745262"/>
      <name val="Arial"/>
      <family val="2"/>
    </font>
    <font>
      <sz val="9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3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vertical="top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0" fillId="5" borderId="1" xfId="1" applyNumberFormat="1" applyFont="1" applyFill="1" applyBorder="1" applyAlignment="1">
      <alignment vertical="top" wrapText="1" indent="1"/>
    </xf>
    <xf numFmtId="166" fontId="0" fillId="5" borderId="1" xfId="1" applyNumberFormat="1" applyFont="1" applyFill="1" applyBorder="1" applyAlignment="1">
      <alignment vertical="top" wrapText="1"/>
    </xf>
    <xf numFmtId="166" fontId="5" fillId="0" borderId="0" xfId="1" applyNumberFormat="1" applyFont="1" applyAlignment="1">
      <alignment vertical="center"/>
    </xf>
    <xf numFmtId="166" fontId="0" fillId="0" borderId="0" xfId="1" applyNumberFormat="1" applyFont="1"/>
    <xf numFmtId="166" fontId="0" fillId="5" borderId="1" xfId="1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 wrapText="1"/>
    </xf>
    <xf numFmtId="166" fontId="0" fillId="5" borderId="1" xfId="1" applyNumberFormat="1" applyFont="1" applyFill="1" applyBorder="1" applyAlignment="1">
      <alignment vertical="center" wrapText="1"/>
    </xf>
    <xf numFmtId="166" fontId="0" fillId="5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0" fillId="5" borderId="1" xfId="1" applyNumberFormat="1" applyFont="1" applyFill="1" applyBorder="1" applyAlignment="1">
      <alignment vertical="top"/>
    </xf>
    <xf numFmtId="0" fontId="8" fillId="0" borderId="0" xfId="0" applyFont="1"/>
    <xf numFmtId="0" fontId="9" fillId="0" borderId="0" xfId="0" applyFont="1"/>
    <xf numFmtId="0" fontId="10" fillId="4" borderId="8" xfId="3" applyFont="1" applyFill="1" applyBorder="1" applyAlignment="1">
      <alignment vertical="center" wrapText="1"/>
    </xf>
    <xf numFmtId="0" fontId="10" fillId="4" borderId="9" xfId="3" applyFont="1" applyFill="1" applyBorder="1" applyAlignment="1">
      <alignment vertical="center" wrapText="1"/>
    </xf>
    <xf numFmtId="0" fontId="0" fillId="0" borderId="0" xfId="0" applyAlignment="1" applyProtection="1">
      <alignment vertical="top"/>
      <protection hidden="1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9" fillId="6" borderId="0" xfId="0" applyFont="1" applyFill="1"/>
    <xf numFmtId="0" fontId="9" fillId="7" borderId="0" xfId="0" applyFont="1" applyFill="1"/>
    <xf numFmtId="0" fontId="12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2" fillId="8" borderId="11" xfId="0" applyFont="1" applyFill="1" applyBorder="1" applyAlignment="1">
      <alignment horizontal="left"/>
    </xf>
    <xf numFmtId="0" fontId="12" fillId="8" borderId="8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11" fillId="4" borderId="9" xfId="0" quotePrefix="1" applyFont="1" applyFill="1" applyBorder="1" applyAlignment="1">
      <alignment horizontal="center"/>
    </xf>
    <xf numFmtId="0" fontId="11" fillId="4" borderId="9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center" vertical="top"/>
    </xf>
    <xf numFmtId="0" fontId="12" fillId="4" borderId="9" xfId="0" applyFont="1" applyFill="1" applyBorder="1" applyAlignment="1">
      <alignment horizontal="left" vertical="top"/>
    </xf>
    <xf numFmtId="0" fontId="11" fillId="4" borderId="9" xfId="0" applyFont="1" applyFill="1" applyBorder="1" applyAlignment="1">
      <alignment horizontal="left" vertical="top" wrapText="1"/>
    </xf>
    <xf numFmtId="10" fontId="0" fillId="4" borderId="1" xfId="2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4" borderId="10" xfId="0" quotePrefix="1" applyFont="1" applyFill="1" applyBorder="1" applyAlignment="1">
      <alignment horizontal="center"/>
    </xf>
    <xf numFmtId="0" fontId="12" fillId="4" borderId="9" xfId="0" applyFont="1" applyFill="1" applyBorder="1" applyAlignment="1">
      <alignment horizontal="left" wrapText="1"/>
    </xf>
    <xf numFmtId="166" fontId="0" fillId="0" borderId="1" xfId="1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horizontal="right" vertical="center" wrapText="1"/>
    </xf>
    <xf numFmtId="10" fontId="0" fillId="5" borderId="1" xfId="2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64" fontId="0" fillId="0" borderId="0" xfId="1" applyFont="1"/>
    <xf numFmtId="164" fontId="5" fillId="0" borderId="0" xfId="1" applyFont="1" applyAlignment="1">
      <alignment vertical="center"/>
    </xf>
    <xf numFmtId="0" fontId="10" fillId="4" borderId="12" xfId="3" applyFont="1" applyFill="1" applyBorder="1" applyAlignment="1">
      <alignment vertical="center" wrapText="1"/>
    </xf>
    <xf numFmtId="0" fontId="10" fillId="4" borderId="13" xfId="3" applyFont="1" applyFill="1" applyBorder="1" applyAlignment="1">
      <alignment vertical="center" wrapText="1"/>
    </xf>
    <xf numFmtId="0" fontId="10" fillId="4" borderId="14" xfId="3" applyFont="1" applyFill="1" applyBorder="1" applyAlignment="1">
      <alignment vertical="center" wrapText="1"/>
    </xf>
    <xf numFmtId="0" fontId="10" fillId="4" borderId="15" xfId="3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6" fontId="1" fillId="0" borderId="1" xfId="1" applyNumberFormat="1" applyFont="1" applyFill="1" applyBorder="1" applyAlignment="1">
      <alignment vertical="center" wrapText="1"/>
    </xf>
    <xf numFmtId="10" fontId="1" fillId="5" borderId="1" xfId="2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6" fontId="1" fillId="5" borderId="1" xfId="1" applyNumberFormat="1" applyFont="1" applyFill="1" applyBorder="1" applyAlignment="1">
      <alignment vertical="center" wrapText="1"/>
    </xf>
    <xf numFmtId="0" fontId="5" fillId="5" borderId="1" xfId="0" applyFont="1" applyFill="1" applyBorder="1"/>
    <xf numFmtId="164" fontId="0" fillId="5" borderId="1" xfId="1" applyFont="1" applyFill="1" applyBorder="1"/>
    <xf numFmtId="0" fontId="0" fillId="5" borderId="1" xfId="0" applyFill="1" applyBorder="1"/>
    <xf numFmtId="166" fontId="5" fillId="9" borderId="1" xfId="1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5" borderId="0" xfId="0" applyFill="1"/>
    <xf numFmtId="0" fontId="10" fillId="4" borderId="12" xfId="3" applyFont="1" applyFill="1" applyBorder="1" applyAlignment="1">
      <alignment horizontal="center" vertical="center" wrapText="1"/>
    </xf>
    <xf numFmtId="0" fontId="10" fillId="4" borderId="13" xfId="3" applyFont="1" applyFill="1" applyBorder="1" applyAlignment="1">
      <alignment horizontal="center" vertical="center" wrapText="1"/>
    </xf>
    <xf numFmtId="0" fontId="13" fillId="0" borderId="0" xfId="0" applyFont="1"/>
    <xf numFmtId="166" fontId="0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12" fillId="4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0" fillId="4" borderId="1" xfId="1" applyNumberFormat="1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5" fillId="5" borderId="17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0" fillId="4" borderId="14" xfId="3" applyFont="1" applyFill="1" applyBorder="1" applyAlignment="1">
      <alignment horizontal="center" vertical="center" wrapText="1"/>
    </xf>
    <xf numFmtId="0" fontId="10" fillId="4" borderId="1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4" borderId="9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4" borderId="8" xfId="3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horizontal="center" vertical="center" wrapText="1"/>
    </xf>
    <xf numFmtId="166" fontId="5" fillId="9" borderId="1" xfId="1" applyNumberFormat="1" applyFont="1" applyFill="1" applyBorder="1" applyAlignment="1">
      <alignment horizontal="center" vertical="center" wrapText="1"/>
    </xf>
    <xf numFmtId="166" fontId="5" fillId="4" borderId="5" xfId="1" applyNumberFormat="1" applyFont="1" applyFill="1" applyBorder="1" applyAlignment="1">
      <alignment horizontal="center" vertical="center" wrapText="1"/>
    </xf>
    <xf numFmtId="166" fontId="5" fillId="4" borderId="6" xfId="1" applyNumberFormat="1" applyFont="1" applyFill="1" applyBorder="1" applyAlignment="1">
      <alignment horizontal="center" vertical="center" wrapText="1"/>
    </xf>
    <xf numFmtId="166" fontId="5" fillId="4" borderId="7" xfId="1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4" borderId="10" xfId="3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17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704771" y="35958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14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4333421" y="38148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22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4304846" y="371962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28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085771" y="34338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56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4200071" y="111300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33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4200071" y="64533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24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4085771" y="53388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11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4019096" y="2328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67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4285796" y="1008232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36</xdr:row>
      <xdr:rowOff>4876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4342946" y="6681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3b1/AppData/Local/Temp/Laporan%20Rencana%20Bisnis%20DPLK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uja%20Kristian%20A/OneDrive/Documents/Renbis%20Dapen/renbis%20hasil%20rapat%20dengan%20pengawas/usulan%20pengawas%20Laporan%20Rencana%20Bisnis%20DPPK%20Rev.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 Dana Pensiun"/>
      <sheetName val="A Ringkasan Eksekutif"/>
      <sheetName val="B Evaluasi Renbis"/>
      <sheetName val="C. Rencana Komposisi Investasi"/>
      <sheetName val="D. Rencana Hasil Investasi"/>
      <sheetName val="E. Rencana Pendanaan"/>
      <sheetName val="F. Rencana Pengembangan SDM"/>
      <sheetName val="G. Proyeksi LAN"/>
      <sheetName val="H. Proyeksi LPAN "/>
      <sheetName val="I. Asumsi Yang Digunakan"/>
    </sheetNames>
    <sheetDataSet>
      <sheetData sheetId="0">
        <row r="13">
          <cell r="H13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 Dana Pensiun"/>
      <sheetName val="Cover"/>
      <sheetName val="A Ringkasan Eksekutif"/>
      <sheetName val="B Evaluasi Renbis"/>
      <sheetName val="C. Rencana Komposisi Investasi"/>
      <sheetName val="D. Rencana Hasil Investasi"/>
      <sheetName val="E. Rencana Pendanaan"/>
      <sheetName val="F. Rencana Pengembangan SDM"/>
      <sheetName val="G. Proyeksi LAN"/>
      <sheetName val="H. Proyeksi LPAN"/>
      <sheetName val="I. Asumsi Yang Digunakan"/>
    </sheetNames>
    <sheetDataSet>
      <sheetData sheetId="0">
        <row r="13">
          <cell r="D13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zoomScale="70" zoomScaleNormal="70" workbookViewId="0">
      <selection activeCell="E11" sqref="E11"/>
    </sheetView>
  </sheetViews>
  <sheetFormatPr defaultColWidth="10.81640625" defaultRowHeight="14.5" x14ac:dyDescent="0.35"/>
  <cols>
    <col min="1" max="1" width="4.81640625" customWidth="1"/>
    <col min="2" max="2" width="3.81640625" style="133" bestFit="1" customWidth="1"/>
    <col min="3" max="3" width="18" style="18" bestFit="1" customWidth="1"/>
    <col min="4" max="4" width="15.81640625" style="18" bestFit="1" customWidth="1"/>
    <col min="5" max="5" width="15.453125" style="18" bestFit="1" customWidth="1"/>
    <col min="6" max="6" width="47.81640625" bestFit="1" customWidth="1"/>
  </cols>
  <sheetData>
    <row r="3" spans="2:6" s="132" customFormat="1" ht="29" x14ac:dyDescent="0.35">
      <c r="B3" s="134" t="s">
        <v>311</v>
      </c>
      <c r="C3" s="134" t="s">
        <v>312</v>
      </c>
      <c r="D3" s="9" t="s">
        <v>318</v>
      </c>
      <c r="E3" s="9" t="s">
        <v>313</v>
      </c>
      <c r="F3" s="9" t="s">
        <v>314</v>
      </c>
    </row>
    <row r="4" spans="2:6" ht="72.5" x14ac:dyDescent="0.35">
      <c r="B4" s="137">
        <v>1</v>
      </c>
      <c r="C4" s="137" t="s">
        <v>162</v>
      </c>
      <c r="D4" s="137" t="s">
        <v>49</v>
      </c>
      <c r="E4" s="9" t="s">
        <v>315</v>
      </c>
      <c r="F4" s="12" t="s">
        <v>323</v>
      </c>
    </row>
    <row r="5" spans="2:6" ht="58" x14ac:dyDescent="0.35">
      <c r="B5" s="138"/>
      <c r="C5" s="138"/>
      <c r="D5" s="138"/>
      <c r="E5" s="9" t="s">
        <v>316</v>
      </c>
      <c r="F5" s="12" t="s">
        <v>324</v>
      </c>
    </row>
    <row r="6" spans="2:6" x14ac:dyDescent="0.35">
      <c r="B6" s="137">
        <v>2</v>
      </c>
      <c r="C6" s="137" t="s">
        <v>317</v>
      </c>
      <c r="D6" s="137" t="s">
        <v>152</v>
      </c>
      <c r="E6" s="134">
        <v>1</v>
      </c>
      <c r="F6" s="135" t="s">
        <v>319</v>
      </c>
    </row>
    <row r="7" spans="2:6" x14ac:dyDescent="0.35">
      <c r="B7" s="139"/>
      <c r="C7" s="139"/>
      <c r="D7" s="139"/>
      <c r="E7" s="134">
        <v>2</v>
      </c>
      <c r="F7" s="135" t="s">
        <v>320</v>
      </c>
    </row>
    <row r="8" spans="2:6" x14ac:dyDescent="0.35">
      <c r="B8" s="139"/>
      <c r="C8" s="139"/>
      <c r="D8" s="139"/>
      <c r="E8" s="134">
        <v>3</v>
      </c>
      <c r="F8" s="135" t="s">
        <v>321</v>
      </c>
    </row>
    <row r="9" spans="2:6" ht="145" x14ac:dyDescent="0.35">
      <c r="B9" s="138"/>
      <c r="C9" s="138"/>
      <c r="D9" s="138"/>
      <c r="E9" s="136"/>
      <c r="F9" s="7" t="s">
        <v>322</v>
      </c>
    </row>
  </sheetData>
  <mergeCells count="6">
    <mergeCell ref="C4:C5"/>
    <mergeCell ref="D4:D5"/>
    <mergeCell ref="B4:B5"/>
    <mergeCell ref="B6:B9"/>
    <mergeCell ref="C6:C9"/>
    <mergeCell ref="D6:D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3"/>
  <sheetViews>
    <sheetView topLeftCell="G1" zoomScale="50" zoomScaleNormal="50" workbookViewId="0">
      <selection activeCell="P15" sqref="P15"/>
    </sheetView>
  </sheetViews>
  <sheetFormatPr defaultColWidth="9.1796875" defaultRowHeight="14.5" x14ac:dyDescent="0.25"/>
  <cols>
    <col min="1" max="1" width="15.1796875" style="57" hidden="1" customWidth="1"/>
    <col min="2" max="2" width="17.453125" style="57" hidden="1" customWidth="1"/>
    <col min="3" max="3" width="24.453125" style="57" hidden="1" customWidth="1"/>
    <col min="4" max="4" width="10.54296875" style="57" hidden="1" customWidth="1"/>
    <col min="5" max="5" width="15.54296875" style="57" hidden="1" customWidth="1"/>
    <col min="6" max="6" width="0" style="57" hidden="1" customWidth="1"/>
    <col min="7" max="7" width="50.453125" style="1" bestFit="1" customWidth="1"/>
    <col min="8" max="8" width="14.54296875" style="11" customWidth="1"/>
    <col min="9" max="11" width="14.54296875" style="10" customWidth="1"/>
    <col min="12" max="16384" width="9.1796875" style="10"/>
  </cols>
  <sheetData>
    <row r="1" spans="1:13" x14ac:dyDescent="0.25">
      <c r="K1" s="16" t="s">
        <v>156</v>
      </c>
    </row>
    <row r="2" spans="1:13" s="8" customFormat="1" ht="15.75" customHeight="1" x14ac:dyDescent="0.35">
      <c r="A2" s="153" t="s">
        <v>163</v>
      </c>
      <c r="B2" s="150" t="s">
        <v>164</v>
      </c>
      <c r="C2" s="150" t="s">
        <v>165</v>
      </c>
      <c r="D2" s="150" t="s">
        <v>166</v>
      </c>
      <c r="E2" s="150" t="s">
        <v>167</v>
      </c>
      <c r="F2" s="177" t="s">
        <v>212</v>
      </c>
      <c r="G2" s="151" t="s">
        <v>1</v>
      </c>
      <c r="H2" s="148" t="s">
        <v>45</v>
      </c>
      <c r="I2" s="178" t="s">
        <v>6</v>
      </c>
      <c r="J2" s="179"/>
      <c r="K2" s="180"/>
    </row>
    <row r="3" spans="1:13" s="8" customFormat="1" x14ac:dyDescent="0.35">
      <c r="A3" s="153"/>
      <c r="B3" s="150"/>
      <c r="C3" s="150"/>
      <c r="D3" s="150"/>
      <c r="E3" s="150"/>
      <c r="F3" s="177"/>
      <c r="G3" s="152"/>
      <c r="H3" s="175"/>
      <c r="I3" s="46" t="s">
        <v>44</v>
      </c>
      <c r="J3" s="46" t="s">
        <v>43</v>
      </c>
      <c r="K3" s="46" t="s">
        <v>38</v>
      </c>
    </row>
    <row r="4" spans="1:13" s="8" customFormat="1" x14ac:dyDescent="0.35">
      <c r="A4" s="153"/>
      <c r="B4" s="150"/>
      <c r="C4" s="150"/>
      <c r="D4" s="150"/>
      <c r="E4" s="150"/>
      <c r="F4" s="177"/>
      <c r="G4" s="149"/>
      <c r="H4" s="13" t="str">
        <f>CONCATENATE(('Profil Dana Pensiun'!H13)-1)</f>
        <v>2019</v>
      </c>
      <c r="I4" s="13" t="str">
        <f>CONCATENATE(('Profil Dana Pensiun'!H13)-1)</f>
        <v>2019</v>
      </c>
      <c r="J4" s="13" t="str">
        <f>CONCATENATE(('Profil Dana Pensiun'!H13))</f>
        <v>2020</v>
      </c>
      <c r="K4" s="13" t="str">
        <f>CONCATENATE(('Profil Dana Pensiun'!H13))</f>
        <v>2020</v>
      </c>
    </row>
    <row r="5" spans="1:13" x14ac:dyDescent="0.25">
      <c r="A5" s="61" t="s">
        <v>298</v>
      </c>
      <c r="B5" s="62"/>
      <c r="C5" s="62"/>
      <c r="D5" s="62"/>
      <c r="E5" s="62"/>
      <c r="F5" s="87"/>
      <c r="G5" s="24" t="s">
        <v>113</v>
      </c>
      <c r="H5" s="37"/>
      <c r="I5" s="36"/>
      <c r="J5" s="36"/>
      <c r="K5" s="36"/>
      <c r="M5" s="8"/>
    </row>
    <row r="6" spans="1:13" x14ac:dyDescent="0.25">
      <c r="A6" s="61" t="s">
        <v>298</v>
      </c>
      <c r="B6" s="62"/>
      <c r="C6" s="62"/>
      <c r="D6" s="62"/>
      <c r="E6" s="62"/>
      <c r="F6" s="87"/>
      <c r="G6" s="25" t="s">
        <v>3</v>
      </c>
      <c r="H6" s="37"/>
      <c r="I6" s="36"/>
      <c r="J6" s="36"/>
      <c r="K6" s="36"/>
    </row>
    <row r="7" spans="1:13" x14ac:dyDescent="0.25">
      <c r="A7" s="61" t="s">
        <v>168</v>
      </c>
      <c r="B7" s="62">
        <v>1</v>
      </c>
      <c r="C7" s="62" t="s">
        <v>169</v>
      </c>
      <c r="D7" s="62" t="s">
        <v>170</v>
      </c>
      <c r="E7" s="62"/>
      <c r="F7" s="87" t="s">
        <v>212</v>
      </c>
      <c r="G7" s="26" t="s">
        <v>114</v>
      </c>
      <c r="H7" s="51">
        <v>0</v>
      </c>
      <c r="I7" s="51">
        <v>0</v>
      </c>
      <c r="J7" s="51">
        <v>0</v>
      </c>
      <c r="K7" s="51">
        <v>0</v>
      </c>
    </row>
    <row r="8" spans="1:13" x14ac:dyDescent="0.25">
      <c r="A8" s="61" t="s">
        <v>168</v>
      </c>
      <c r="B8" s="62">
        <v>2</v>
      </c>
      <c r="C8" s="62" t="s">
        <v>169</v>
      </c>
      <c r="D8" s="62" t="s">
        <v>170</v>
      </c>
      <c r="E8" s="62"/>
      <c r="F8" s="87" t="s">
        <v>212</v>
      </c>
      <c r="G8" s="26" t="s">
        <v>115</v>
      </c>
      <c r="H8" s="51">
        <v>0</v>
      </c>
      <c r="I8" s="51">
        <v>0</v>
      </c>
      <c r="J8" s="51">
        <v>0</v>
      </c>
      <c r="K8" s="51">
        <v>0</v>
      </c>
    </row>
    <row r="9" spans="1:13" x14ac:dyDescent="0.25">
      <c r="A9" s="61" t="s">
        <v>168</v>
      </c>
      <c r="B9" s="62">
        <v>3</v>
      </c>
      <c r="C9" s="62" t="s">
        <v>169</v>
      </c>
      <c r="D9" s="62" t="s">
        <v>170</v>
      </c>
      <c r="E9" s="62"/>
      <c r="F9" s="87" t="s">
        <v>212</v>
      </c>
      <c r="G9" s="26" t="s">
        <v>116</v>
      </c>
      <c r="H9" s="51">
        <v>0</v>
      </c>
      <c r="I9" s="51">
        <v>0</v>
      </c>
      <c r="J9" s="51">
        <v>0</v>
      </c>
      <c r="K9" s="51">
        <v>0</v>
      </c>
    </row>
    <row r="10" spans="1:13" x14ac:dyDescent="0.25">
      <c r="A10" s="61" t="s">
        <v>168</v>
      </c>
      <c r="B10" s="62">
        <v>4</v>
      </c>
      <c r="C10" s="62" t="s">
        <v>169</v>
      </c>
      <c r="D10" s="62" t="s">
        <v>170</v>
      </c>
      <c r="E10" s="62"/>
      <c r="F10" s="87" t="s">
        <v>212</v>
      </c>
      <c r="G10" s="26" t="s">
        <v>117</v>
      </c>
      <c r="H10" s="51">
        <v>0</v>
      </c>
      <c r="I10" s="51">
        <v>0</v>
      </c>
      <c r="J10" s="51">
        <v>0</v>
      </c>
      <c r="K10" s="51">
        <v>0</v>
      </c>
    </row>
    <row r="11" spans="1:13" x14ac:dyDescent="0.25">
      <c r="A11" s="61" t="s">
        <v>168</v>
      </c>
      <c r="B11" s="62">
        <v>5</v>
      </c>
      <c r="C11" s="62" t="s">
        <v>169</v>
      </c>
      <c r="D11" s="62" t="s">
        <v>170</v>
      </c>
      <c r="E11" s="62"/>
      <c r="F11" s="87" t="s">
        <v>212</v>
      </c>
      <c r="G11" s="26" t="s">
        <v>118</v>
      </c>
      <c r="H11" s="51">
        <v>0</v>
      </c>
      <c r="I11" s="51">
        <v>0</v>
      </c>
      <c r="J11" s="51">
        <v>0</v>
      </c>
      <c r="K11" s="51">
        <v>0</v>
      </c>
    </row>
    <row r="12" spans="1:13" x14ac:dyDescent="0.25">
      <c r="A12" s="61" t="s">
        <v>168</v>
      </c>
      <c r="B12" s="62">
        <v>6</v>
      </c>
      <c r="C12" s="62" t="s">
        <v>169</v>
      </c>
      <c r="D12" s="62" t="s">
        <v>170</v>
      </c>
      <c r="E12" s="62"/>
      <c r="F12" s="87" t="s">
        <v>212</v>
      </c>
      <c r="G12" s="25" t="s">
        <v>35</v>
      </c>
      <c r="H12" s="51">
        <v>0</v>
      </c>
      <c r="I12" s="51">
        <v>0</v>
      </c>
      <c r="J12" s="51">
        <v>0</v>
      </c>
      <c r="K12" s="51">
        <v>0</v>
      </c>
    </row>
    <row r="13" spans="1:13" x14ac:dyDescent="0.25">
      <c r="A13" s="61" t="s">
        <v>168</v>
      </c>
      <c r="B13" s="62">
        <v>7</v>
      </c>
      <c r="C13" s="62" t="s">
        <v>169</v>
      </c>
      <c r="D13" s="62" t="s">
        <v>170</v>
      </c>
      <c r="E13" s="62"/>
      <c r="F13" s="87" t="s">
        <v>212</v>
      </c>
      <c r="G13" s="25" t="s">
        <v>119</v>
      </c>
      <c r="H13" s="51">
        <v>0</v>
      </c>
      <c r="I13" s="51">
        <v>0</v>
      </c>
      <c r="J13" s="51">
        <v>0</v>
      </c>
      <c r="K13" s="51">
        <v>0</v>
      </c>
    </row>
    <row r="14" spans="1:13" x14ac:dyDescent="0.25">
      <c r="A14" s="61" t="s">
        <v>168</v>
      </c>
      <c r="B14" s="62">
        <v>8</v>
      </c>
      <c r="C14" s="62" t="s">
        <v>169</v>
      </c>
      <c r="D14" s="62" t="s">
        <v>170</v>
      </c>
      <c r="E14" s="62"/>
      <c r="F14" s="87" t="s">
        <v>212</v>
      </c>
      <c r="G14" s="25" t="s">
        <v>120</v>
      </c>
      <c r="H14" s="53">
        <f>SUM(H15:H18)</f>
        <v>0</v>
      </c>
      <c r="I14" s="53">
        <f>SUM(I15:I18)</f>
        <v>0</v>
      </c>
      <c r="J14" s="53">
        <f>SUM(J15:J18)</f>
        <v>0</v>
      </c>
      <c r="K14" s="53">
        <f>SUM(K15:K18)</f>
        <v>0</v>
      </c>
    </row>
    <row r="15" spans="1:13" x14ac:dyDescent="0.25">
      <c r="A15" s="61" t="s">
        <v>168</v>
      </c>
      <c r="B15" s="62">
        <v>9</v>
      </c>
      <c r="C15" s="62" t="s">
        <v>169</v>
      </c>
      <c r="D15" s="62" t="s">
        <v>170</v>
      </c>
      <c r="E15" s="62"/>
      <c r="F15" s="87" t="s">
        <v>212</v>
      </c>
      <c r="G15" s="26" t="s">
        <v>91</v>
      </c>
      <c r="H15" s="51">
        <v>0</v>
      </c>
      <c r="I15" s="51">
        <v>0</v>
      </c>
      <c r="J15" s="51">
        <v>0</v>
      </c>
      <c r="K15" s="51">
        <v>0</v>
      </c>
    </row>
    <row r="16" spans="1:13" x14ac:dyDescent="0.25">
      <c r="A16" s="61" t="s">
        <v>168</v>
      </c>
      <c r="B16" s="62">
        <v>10</v>
      </c>
      <c r="C16" s="62" t="s">
        <v>169</v>
      </c>
      <c r="D16" s="62" t="s">
        <v>170</v>
      </c>
      <c r="E16" s="62"/>
      <c r="F16" s="87" t="s">
        <v>212</v>
      </c>
      <c r="G16" s="26" t="s">
        <v>92</v>
      </c>
      <c r="H16" s="51">
        <v>0</v>
      </c>
      <c r="I16" s="51">
        <v>0</v>
      </c>
      <c r="J16" s="51">
        <v>0</v>
      </c>
      <c r="K16" s="51">
        <v>0</v>
      </c>
    </row>
    <row r="17" spans="1:12" x14ac:dyDescent="0.25">
      <c r="A17" s="61" t="s">
        <v>168</v>
      </c>
      <c r="B17" s="62">
        <v>11</v>
      </c>
      <c r="C17" s="62" t="s">
        <v>169</v>
      </c>
      <c r="D17" s="62" t="s">
        <v>170</v>
      </c>
      <c r="E17" s="62"/>
      <c r="F17" s="87" t="s">
        <v>212</v>
      </c>
      <c r="G17" s="26" t="s">
        <v>93</v>
      </c>
      <c r="H17" s="51">
        <v>0</v>
      </c>
      <c r="I17" s="51">
        <v>0</v>
      </c>
      <c r="J17" s="51">
        <v>0</v>
      </c>
      <c r="K17" s="51">
        <v>0</v>
      </c>
    </row>
    <row r="18" spans="1:12" x14ac:dyDescent="0.25">
      <c r="A18" s="61" t="s">
        <v>168</v>
      </c>
      <c r="B18" s="62">
        <v>12</v>
      </c>
      <c r="C18" s="62" t="s">
        <v>169</v>
      </c>
      <c r="D18" s="62" t="s">
        <v>170</v>
      </c>
      <c r="E18" s="62"/>
      <c r="F18" s="87" t="s">
        <v>212</v>
      </c>
      <c r="G18" s="26" t="s">
        <v>94</v>
      </c>
      <c r="H18" s="51">
        <v>0</v>
      </c>
      <c r="I18" s="51">
        <v>0</v>
      </c>
      <c r="J18" s="51">
        <v>0</v>
      </c>
      <c r="K18" s="51">
        <v>0</v>
      </c>
    </row>
    <row r="19" spans="1:12" x14ac:dyDescent="0.25">
      <c r="A19" s="61" t="s">
        <v>168</v>
      </c>
      <c r="B19" s="62">
        <v>13</v>
      </c>
      <c r="C19" s="62" t="s">
        <v>169</v>
      </c>
      <c r="D19" s="62" t="s">
        <v>170</v>
      </c>
      <c r="E19" s="62"/>
      <c r="F19" s="87" t="s">
        <v>212</v>
      </c>
      <c r="G19" s="25" t="s">
        <v>121</v>
      </c>
      <c r="H19" s="51">
        <v>0</v>
      </c>
      <c r="I19" s="51">
        <v>0</v>
      </c>
      <c r="J19" s="51">
        <v>0</v>
      </c>
      <c r="K19" s="51">
        <v>0</v>
      </c>
    </row>
    <row r="20" spans="1:12" x14ac:dyDescent="0.25">
      <c r="A20" s="61" t="s">
        <v>168</v>
      </c>
      <c r="B20" s="62">
        <v>14</v>
      </c>
      <c r="C20" s="62" t="s">
        <v>169</v>
      </c>
      <c r="D20" s="62" t="s">
        <v>170</v>
      </c>
      <c r="E20" s="62"/>
      <c r="F20" s="87" t="s">
        <v>212</v>
      </c>
      <c r="G20" s="25" t="s">
        <v>122</v>
      </c>
      <c r="H20" s="51">
        <v>0</v>
      </c>
      <c r="I20" s="51">
        <v>0</v>
      </c>
      <c r="J20" s="51">
        <v>0</v>
      </c>
      <c r="K20" s="51">
        <v>0</v>
      </c>
    </row>
    <row r="21" spans="1:12" x14ac:dyDescent="0.25">
      <c r="A21" s="61" t="s">
        <v>168</v>
      </c>
      <c r="B21" s="62">
        <v>15</v>
      </c>
      <c r="C21" s="62" t="s">
        <v>169</v>
      </c>
      <c r="D21" s="62" t="s">
        <v>170</v>
      </c>
      <c r="E21" s="62"/>
      <c r="F21" s="87" t="s">
        <v>212</v>
      </c>
      <c r="G21" s="24" t="s">
        <v>123</v>
      </c>
      <c r="H21" s="53">
        <f>SUM(H12:H14,H19,H20)</f>
        <v>0</v>
      </c>
      <c r="I21" s="53">
        <f>SUM(I12:I14,I19,I20)</f>
        <v>0</v>
      </c>
      <c r="J21" s="53">
        <f>SUM(J12:J14,J19,J20)</f>
        <v>0</v>
      </c>
      <c r="K21" s="53">
        <f>SUM(K12:K14,K19,K20)</f>
        <v>0</v>
      </c>
    </row>
    <row r="22" spans="1:12" x14ac:dyDescent="0.25">
      <c r="A22" s="61" t="s">
        <v>298</v>
      </c>
      <c r="B22" s="62"/>
      <c r="C22" s="62"/>
      <c r="D22" s="62"/>
      <c r="E22" s="62"/>
      <c r="F22" s="87"/>
      <c r="G22" s="24" t="s">
        <v>124</v>
      </c>
      <c r="H22" s="53"/>
      <c r="I22" s="53"/>
      <c r="J22" s="53"/>
      <c r="K22" s="53"/>
    </row>
    <row r="23" spans="1:12" x14ac:dyDescent="0.25">
      <c r="A23" s="61" t="s">
        <v>168</v>
      </c>
      <c r="B23" s="62">
        <v>16</v>
      </c>
      <c r="C23" s="62" t="s">
        <v>169</v>
      </c>
      <c r="D23" s="62" t="s">
        <v>170</v>
      </c>
      <c r="E23" s="62"/>
      <c r="F23" s="87" t="s">
        <v>212</v>
      </c>
      <c r="G23" s="25" t="s">
        <v>125</v>
      </c>
      <c r="H23" s="51">
        <v>0</v>
      </c>
      <c r="I23" s="51">
        <v>0</v>
      </c>
      <c r="J23" s="51">
        <v>0</v>
      </c>
      <c r="K23" s="51">
        <v>0</v>
      </c>
    </row>
    <row r="24" spans="1:12" x14ac:dyDescent="0.25">
      <c r="A24" s="61" t="s">
        <v>168</v>
      </c>
      <c r="B24" s="62">
        <v>17</v>
      </c>
      <c r="C24" s="62" t="s">
        <v>169</v>
      </c>
      <c r="D24" s="62" t="s">
        <v>170</v>
      </c>
      <c r="E24" s="62"/>
      <c r="F24" s="87" t="s">
        <v>212</v>
      </c>
      <c r="G24" s="25" t="s">
        <v>126</v>
      </c>
      <c r="H24" s="51">
        <v>0</v>
      </c>
      <c r="I24" s="51">
        <v>0</v>
      </c>
      <c r="J24" s="51">
        <v>0</v>
      </c>
      <c r="K24" s="51">
        <v>0</v>
      </c>
    </row>
    <row r="25" spans="1:12" x14ac:dyDescent="0.25">
      <c r="A25" s="61" t="s">
        <v>168</v>
      </c>
      <c r="B25" s="62">
        <v>18</v>
      </c>
      <c r="C25" s="62" t="s">
        <v>169</v>
      </c>
      <c r="D25" s="62" t="s">
        <v>170</v>
      </c>
      <c r="E25" s="62"/>
      <c r="F25" s="87" t="s">
        <v>212</v>
      </c>
      <c r="G25" s="25" t="s">
        <v>127</v>
      </c>
      <c r="H25" s="51">
        <v>0</v>
      </c>
      <c r="I25" s="51">
        <v>0</v>
      </c>
      <c r="J25" s="51">
        <v>0</v>
      </c>
      <c r="K25" s="51">
        <v>0</v>
      </c>
    </row>
    <row r="26" spans="1:12" x14ac:dyDescent="0.25">
      <c r="A26" s="61" t="s">
        <v>168</v>
      </c>
      <c r="B26" s="62">
        <v>19</v>
      </c>
      <c r="C26" s="62" t="s">
        <v>169</v>
      </c>
      <c r="D26" s="62" t="s">
        <v>170</v>
      </c>
      <c r="E26" s="62"/>
      <c r="F26" s="87" t="s">
        <v>212</v>
      </c>
      <c r="G26" s="25" t="s">
        <v>128</v>
      </c>
      <c r="H26" s="51">
        <v>0</v>
      </c>
      <c r="I26" s="51">
        <v>0</v>
      </c>
      <c r="J26" s="51">
        <v>0</v>
      </c>
      <c r="K26" s="51">
        <v>0</v>
      </c>
    </row>
    <row r="27" spans="1:12" x14ac:dyDescent="0.25">
      <c r="A27" s="61" t="s">
        <v>168</v>
      </c>
      <c r="B27" s="62">
        <v>20</v>
      </c>
      <c r="C27" s="62" t="s">
        <v>169</v>
      </c>
      <c r="D27" s="62" t="s">
        <v>170</v>
      </c>
      <c r="E27" s="62"/>
      <c r="F27" s="87" t="s">
        <v>212</v>
      </c>
      <c r="G27" s="25" t="s">
        <v>129</v>
      </c>
      <c r="H27" s="51">
        <v>0</v>
      </c>
      <c r="I27" s="51">
        <v>0</v>
      </c>
      <c r="J27" s="51">
        <v>0</v>
      </c>
      <c r="K27" s="51">
        <v>0</v>
      </c>
    </row>
    <row r="28" spans="1:12" x14ac:dyDescent="0.25">
      <c r="A28" s="61" t="s">
        <v>168</v>
      </c>
      <c r="B28" s="62">
        <v>21</v>
      </c>
      <c r="C28" s="62" t="s">
        <v>169</v>
      </c>
      <c r="D28" s="62" t="s">
        <v>170</v>
      </c>
      <c r="E28" s="62"/>
      <c r="F28" s="87" t="s">
        <v>212</v>
      </c>
      <c r="G28" s="25" t="s">
        <v>130</v>
      </c>
      <c r="H28" s="51">
        <v>0</v>
      </c>
      <c r="I28" s="51">
        <v>0</v>
      </c>
      <c r="J28" s="51">
        <v>0</v>
      </c>
      <c r="K28" s="51">
        <v>0</v>
      </c>
    </row>
    <row r="29" spans="1:12" x14ac:dyDescent="0.25">
      <c r="A29" s="61" t="s">
        <v>168</v>
      </c>
      <c r="B29" s="62">
        <v>22</v>
      </c>
      <c r="C29" s="62" t="s">
        <v>169</v>
      </c>
      <c r="D29" s="62" t="s">
        <v>170</v>
      </c>
      <c r="E29" s="62"/>
      <c r="F29" s="87" t="s">
        <v>212</v>
      </c>
      <c r="G29" s="24" t="s">
        <v>131</v>
      </c>
      <c r="H29" s="53">
        <f>SUM(H23:H28)</f>
        <v>0</v>
      </c>
      <c r="I29" s="53">
        <f>SUM(I23:I28)</f>
        <v>0</v>
      </c>
      <c r="J29" s="53">
        <f>SUM(J23:J28)</f>
        <v>0</v>
      </c>
      <c r="K29" s="53">
        <f>SUM(K23:K28)</f>
        <v>0</v>
      </c>
    </row>
    <row r="30" spans="1:12" x14ac:dyDescent="0.25">
      <c r="A30" s="61" t="s">
        <v>168</v>
      </c>
      <c r="B30" s="62">
        <v>23</v>
      </c>
      <c r="C30" s="62" t="s">
        <v>169</v>
      </c>
      <c r="D30" s="62" t="s">
        <v>170</v>
      </c>
      <c r="E30" s="62"/>
      <c r="F30" s="87" t="s">
        <v>212</v>
      </c>
      <c r="G30" s="24" t="s">
        <v>132</v>
      </c>
      <c r="H30" s="53">
        <f>H21-H29</f>
        <v>0</v>
      </c>
      <c r="I30" s="53">
        <f>I21-I29</f>
        <v>0</v>
      </c>
      <c r="J30" s="53">
        <f>J21-J29</f>
        <v>0</v>
      </c>
      <c r="K30" s="53">
        <f>K21-K29</f>
        <v>0</v>
      </c>
    </row>
    <row r="31" spans="1:12" x14ac:dyDescent="0.25">
      <c r="A31" s="61" t="s">
        <v>168</v>
      </c>
      <c r="B31" s="62">
        <v>24</v>
      </c>
      <c r="C31" s="62" t="s">
        <v>169</v>
      </c>
      <c r="D31" s="62" t="s">
        <v>170</v>
      </c>
      <c r="E31" s="62"/>
      <c r="F31" s="87" t="s">
        <v>212</v>
      </c>
      <c r="G31" s="24" t="s">
        <v>133</v>
      </c>
      <c r="H31" s="51">
        <v>0</v>
      </c>
      <c r="I31" s="51">
        <v>0</v>
      </c>
      <c r="J31" s="51">
        <v>0</v>
      </c>
      <c r="K31" s="51">
        <v>0</v>
      </c>
    </row>
    <row r="32" spans="1:12" x14ac:dyDescent="0.25">
      <c r="A32" s="61" t="s">
        <v>168</v>
      </c>
      <c r="B32" s="62">
        <v>25</v>
      </c>
      <c r="C32" s="62" t="s">
        <v>169</v>
      </c>
      <c r="D32" s="62" t="s">
        <v>170</v>
      </c>
      <c r="E32" s="62"/>
      <c r="F32" s="87" t="s">
        <v>212</v>
      </c>
      <c r="G32" s="24" t="s">
        <v>134</v>
      </c>
      <c r="H32" s="53">
        <f>SUM(H30:H31)</f>
        <v>0</v>
      </c>
      <c r="I32" s="53">
        <f>SUM(I30:I31)</f>
        <v>0</v>
      </c>
      <c r="J32" s="53">
        <f>SUM(J30:J31)</f>
        <v>0</v>
      </c>
      <c r="K32" s="53">
        <f>SUM(K30:K31)</f>
        <v>0</v>
      </c>
      <c r="L32" s="123" t="s">
        <v>157</v>
      </c>
    </row>
    <row r="33" spans="1:11" hidden="1" x14ac:dyDescent="0.25">
      <c r="D33" s="64" t="s">
        <v>174</v>
      </c>
      <c r="E33" s="64" t="s">
        <v>175</v>
      </c>
      <c r="G33" s="64" t="s">
        <v>237</v>
      </c>
      <c r="H33" s="64" t="s">
        <v>176</v>
      </c>
      <c r="I33" s="64" t="s">
        <v>228</v>
      </c>
      <c r="J33" s="64" t="s">
        <v>229</v>
      </c>
      <c r="K33" s="64" t="s">
        <v>232</v>
      </c>
    </row>
    <row r="34" spans="1:11" hidden="1" x14ac:dyDescent="0.25">
      <c r="D34" s="65" t="s">
        <v>177</v>
      </c>
      <c r="E34" s="65" t="s">
        <v>178</v>
      </c>
      <c r="G34" s="65" t="s">
        <v>242</v>
      </c>
      <c r="H34" s="65" t="s">
        <v>179</v>
      </c>
      <c r="I34" s="65" t="s">
        <v>230</v>
      </c>
      <c r="J34" s="65" t="s">
        <v>231</v>
      </c>
      <c r="K34" s="65" t="s">
        <v>233</v>
      </c>
    </row>
    <row r="35" spans="1:11" hidden="1" x14ac:dyDescent="0.25">
      <c r="G35" s="10"/>
      <c r="H35" s="1"/>
    </row>
    <row r="36" spans="1:11" hidden="1" x14ac:dyDescent="0.25">
      <c r="A36" s="62" t="s">
        <v>180</v>
      </c>
      <c r="B36" s="62" t="s">
        <v>181</v>
      </c>
      <c r="C36" s="62" t="s">
        <v>182</v>
      </c>
      <c r="D36" s="62" t="s">
        <v>183</v>
      </c>
      <c r="E36" s="62" t="s">
        <v>184</v>
      </c>
      <c r="F36" s="62" t="s">
        <v>185</v>
      </c>
      <c r="G36" s="62" t="s">
        <v>186</v>
      </c>
      <c r="H36" s="62" t="s">
        <v>187</v>
      </c>
      <c r="I36" s="62" t="s">
        <v>188</v>
      </c>
      <c r="J36" s="62" t="s">
        <v>189</v>
      </c>
    </row>
    <row r="37" spans="1:11" hidden="1" x14ac:dyDescent="0.25">
      <c r="A37" s="66">
        <v>0</v>
      </c>
      <c r="B37" s="66">
        <v>1</v>
      </c>
      <c r="C37" s="67" t="s">
        <v>166</v>
      </c>
      <c r="D37" s="67"/>
      <c r="E37" s="66" t="s">
        <v>190</v>
      </c>
      <c r="F37" s="66" t="s">
        <v>191</v>
      </c>
      <c r="G37" s="67" t="s">
        <v>192</v>
      </c>
      <c r="H37" s="67" t="s">
        <v>193</v>
      </c>
      <c r="I37" s="67"/>
      <c r="J37" s="67" t="s">
        <v>194</v>
      </c>
    </row>
    <row r="38" spans="1:11" hidden="1" x14ac:dyDescent="0.25">
      <c r="A38" s="66">
        <v>1</v>
      </c>
      <c r="B38" s="66">
        <v>2</v>
      </c>
      <c r="C38" s="67" t="s">
        <v>195</v>
      </c>
      <c r="D38" s="66" t="s">
        <v>168</v>
      </c>
      <c r="E38" s="66" t="s">
        <v>196</v>
      </c>
      <c r="F38" s="66" t="s">
        <v>191</v>
      </c>
      <c r="G38" s="67" t="s">
        <v>192</v>
      </c>
      <c r="H38" s="67" t="s">
        <v>197</v>
      </c>
      <c r="I38" s="68" t="s">
        <v>198</v>
      </c>
      <c r="J38" s="67" t="s">
        <v>194</v>
      </c>
    </row>
    <row r="39" spans="1:11" hidden="1" x14ac:dyDescent="0.25">
      <c r="A39" s="66">
        <v>2</v>
      </c>
      <c r="B39" s="66">
        <v>3</v>
      </c>
      <c r="C39" s="67" t="s">
        <v>271</v>
      </c>
      <c r="D39" s="67"/>
      <c r="E39" s="66" t="s">
        <v>204</v>
      </c>
      <c r="F39" s="66" t="s">
        <v>191</v>
      </c>
      <c r="G39" s="67" t="s">
        <v>202</v>
      </c>
      <c r="H39" s="67" t="s">
        <v>197</v>
      </c>
      <c r="I39" s="66"/>
      <c r="J39" s="67" t="s">
        <v>226</v>
      </c>
    </row>
    <row r="40" spans="1:11" hidden="1" x14ac:dyDescent="0.25">
      <c r="A40" s="66">
        <v>3</v>
      </c>
      <c r="B40" s="66">
        <v>4</v>
      </c>
      <c r="C40" s="67" t="s">
        <v>272</v>
      </c>
      <c r="D40" s="67"/>
      <c r="E40" s="66" t="s">
        <v>204</v>
      </c>
      <c r="F40" s="66" t="s">
        <v>191</v>
      </c>
      <c r="G40" s="67" t="s">
        <v>202</v>
      </c>
      <c r="H40" s="67" t="s">
        <v>197</v>
      </c>
      <c r="I40" s="66"/>
      <c r="J40" s="67" t="s">
        <v>226</v>
      </c>
    </row>
    <row r="41" spans="1:11" hidden="1" x14ac:dyDescent="0.25">
      <c r="A41" s="66">
        <v>4</v>
      </c>
      <c r="B41" s="66">
        <v>5</v>
      </c>
      <c r="C41" s="67" t="s">
        <v>273</v>
      </c>
      <c r="D41" s="67"/>
      <c r="E41" s="66" t="s">
        <v>204</v>
      </c>
      <c r="F41" s="66" t="s">
        <v>191</v>
      </c>
      <c r="G41" s="67" t="s">
        <v>202</v>
      </c>
      <c r="H41" s="67" t="s">
        <v>197</v>
      </c>
      <c r="I41" s="66"/>
      <c r="J41" s="67" t="s">
        <v>226</v>
      </c>
    </row>
    <row r="42" spans="1:11" hidden="1" x14ac:dyDescent="0.25">
      <c r="A42" s="66">
        <v>5</v>
      </c>
      <c r="B42" s="66">
        <v>6</v>
      </c>
      <c r="C42" s="67" t="s">
        <v>274</v>
      </c>
      <c r="D42" s="67"/>
      <c r="E42" s="66" t="s">
        <v>204</v>
      </c>
      <c r="F42" s="66" t="s">
        <v>191</v>
      </c>
      <c r="G42" s="67" t="s">
        <v>202</v>
      </c>
      <c r="H42" s="67" t="s">
        <v>197</v>
      </c>
      <c r="I42" s="66"/>
      <c r="J42" s="67" t="s">
        <v>226</v>
      </c>
    </row>
    <row r="43" spans="1:11" hidden="1" x14ac:dyDescent="0.25">
      <c r="A43" s="66">
        <v>6</v>
      </c>
      <c r="B43" s="66">
        <v>7</v>
      </c>
      <c r="C43" s="67" t="s">
        <v>134</v>
      </c>
      <c r="D43" s="67"/>
      <c r="E43" s="66" t="s">
        <v>204</v>
      </c>
      <c r="F43" s="66" t="s">
        <v>191</v>
      </c>
      <c r="G43" s="67" t="s">
        <v>202</v>
      </c>
      <c r="H43" s="67" t="s">
        <v>197</v>
      </c>
      <c r="I43" s="66"/>
      <c r="J43" s="67" t="s">
        <v>285</v>
      </c>
    </row>
  </sheetData>
  <mergeCells count="9">
    <mergeCell ref="G2:G4"/>
    <mergeCell ref="I2:K2"/>
    <mergeCell ref="H2:H3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tabSelected="1" topLeftCell="G1" zoomScale="70" zoomScaleNormal="70" workbookViewId="0">
      <selection activeCell="N4" sqref="N4"/>
    </sheetView>
  </sheetViews>
  <sheetFormatPr defaultColWidth="8.81640625" defaultRowHeight="14.5" x14ac:dyDescent="0.35"/>
  <cols>
    <col min="1" max="1" width="16.81640625" hidden="1" customWidth="1"/>
    <col min="2" max="2" width="15.54296875" hidden="1" customWidth="1"/>
    <col min="3" max="3" width="24.1796875" hidden="1" customWidth="1"/>
    <col min="4" max="4" width="12.54296875" hidden="1" customWidth="1"/>
    <col min="5" max="5" width="17.453125" hidden="1" customWidth="1"/>
    <col min="6" max="6" width="0" hidden="1" customWidth="1"/>
    <col min="7" max="7" width="23.54296875" customWidth="1"/>
    <col min="8" max="11" width="18.453125" customWidth="1"/>
  </cols>
  <sheetData>
    <row r="1" spans="1:11" x14ac:dyDescent="0.35">
      <c r="A1" s="56" t="s">
        <v>288</v>
      </c>
    </row>
    <row r="3" spans="1:11" ht="15" customHeight="1" x14ac:dyDescent="0.35">
      <c r="G3" s="148" t="s">
        <v>1</v>
      </c>
      <c r="H3" s="181" t="s">
        <v>45</v>
      </c>
      <c r="I3" s="181" t="s">
        <v>6</v>
      </c>
      <c r="J3" s="181"/>
      <c r="K3" s="181"/>
    </row>
    <row r="4" spans="1:11" ht="15" customHeight="1" x14ac:dyDescent="0.35">
      <c r="A4" s="153" t="s">
        <v>163</v>
      </c>
      <c r="B4" s="150" t="s">
        <v>164</v>
      </c>
      <c r="C4" s="150" t="s">
        <v>165</v>
      </c>
      <c r="D4" s="150" t="s">
        <v>166</v>
      </c>
      <c r="E4" s="150" t="s">
        <v>167</v>
      </c>
      <c r="F4" s="177" t="s">
        <v>212</v>
      </c>
      <c r="G4" s="175"/>
      <c r="H4" s="156"/>
      <c r="I4" s="127" t="s">
        <v>38</v>
      </c>
      <c r="J4" s="127" t="s">
        <v>43</v>
      </c>
      <c r="K4" s="127" t="s">
        <v>38</v>
      </c>
    </row>
    <row r="5" spans="1:11" ht="15" customHeight="1" x14ac:dyDescent="0.35">
      <c r="A5" s="153"/>
      <c r="B5" s="150"/>
      <c r="C5" s="150"/>
      <c r="D5" s="150"/>
      <c r="E5" s="150"/>
      <c r="F5" s="177"/>
      <c r="G5" s="49"/>
      <c r="H5" s="128" t="str">
        <f>CONCATENATE(('[2]Profil Dana Pensiun'!$D$13)-1)</f>
        <v>2020</v>
      </c>
      <c r="I5" s="128" t="str">
        <f>CONCATENATE(('[2]Profil Dana Pensiun'!$D$13)-1)</f>
        <v>2020</v>
      </c>
      <c r="J5" s="128" t="str">
        <f>CONCATENATE(('[2]Profil Dana Pensiun'!$D$13))</f>
        <v>2021</v>
      </c>
      <c r="K5" s="128" t="str">
        <f>CONCATENATE(('[2]Profil Dana Pensiun'!$D$13))</f>
        <v>2021</v>
      </c>
    </row>
    <row r="6" spans="1:11" ht="29" x14ac:dyDescent="0.35">
      <c r="A6" s="61" t="s">
        <v>168</v>
      </c>
      <c r="B6" s="62">
        <v>1</v>
      </c>
      <c r="C6" s="62" t="s">
        <v>169</v>
      </c>
      <c r="D6" s="62" t="s">
        <v>170</v>
      </c>
      <c r="E6" s="62"/>
      <c r="F6" s="87" t="s">
        <v>212</v>
      </c>
      <c r="G6" s="36" t="s">
        <v>289</v>
      </c>
      <c r="H6" s="51">
        <v>0</v>
      </c>
      <c r="I6" s="51">
        <v>0</v>
      </c>
      <c r="J6" s="51">
        <v>0</v>
      </c>
      <c r="K6" s="51">
        <v>0</v>
      </c>
    </row>
    <row r="7" spans="1:11" ht="29" x14ac:dyDescent="0.35">
      <c r="A7" s="61" t="s">
        <v>168</v>
      </c>
      <c r="B7" s="62">
        <v>2</v>
      </c>
      <c r="C7" s="62" t="s">
        <v>169</v>
      </c>
      <c r="D7" s="62" t="s">
        <v>170</v>
      </c>
      <c r="E7" s="62"/>
      <c r="F7" s="87"/>
      <c r="G7" s="36" t="s">
        <v>36</v>
      </c>
      <c r="H7" s="51">
        <v>0</v>
      </c>
      <c r="I7" s="51">
        <v>0</v>
      </c>
      <c r="J7" s="51">
        <v>0</v>
      </c>
      <c r="K7" s="51">
        <v>0</v>
      </c>
    </row>
    <row r="8" spans="1:11" x14ac:dyDescent="0.35">
      <c r="A8" s="61" t="s">
        <v>168</v>
      </c>
      <c r="B8" s="62">
        <v>3</v>
      </c>
      <c r="C8" s="62" t="s">
        <v>169</v>
      </c>
      <c r="D8" s="62" t="s">
        <v>170</v>
      </c>
      <c r="E8" s="62"/>
      <c r="F8" s="87"/>
      <c r="G8" s="36" t="s">
        <v>37</v>
      </c>
      <c r="H8" s="51">
        <v>0</v>
      </c>
      <c r="I8" s="51">
        <v>0</v>
      </c>
      <c r="J8" s="51">
        <v>0</v>
      </c>
      <c r="K8" s="51">
        <v>0</v>
      </c>
    </row>
    <row r="9" spans="1:11" ht="43.5" x14ac:dyDescent="0.35">
      <c r="A9" s="61" t="s">
        <v>168</v>
      </c>
      <c r="B9" s="62">
        <v>4</v>
      </c>
      <c r="C9" s="62" t="s">
        <v>169</v>
      </c>
      <c r="D9" s="62" t="s">
        <v>170</v>
      </c>
      <c r="E9" s="62"/>
      <c r="F9" s="87" t="s">
        <v>212</v>
      </c>
      <c r="G9" s="36" t="s">
        <v>290</v>
      </c>
      <c r="H9" s="51">
        <v>0</v>
      </c>
      <c r="I9" s="51">
        <v>0</v>
      </c>
      <c r="J9" s="51">
        <v>0</v>
      </c>
      <c r="K9" s="51">
        <v>0</v>
      </c>
    </row>
    <row r="10" spans="1:11" ht="29" x14ac:dyDescent="0.35">
      <c r="A10" s="61" t="s">
        <v>168</v>
      </c>
      <c r="B10" s="62">
        <v>5</v>
      </c>
      <c r="C10" s="62" t="s">
        <v>173</v>
      </c>
      <c r="D10" s="62" t="s">
        <v>170</v>
      </c>
      <c r="E10" s="62"/>
      <c r="F10" s="87" t="s">
        <v>212</v>
      </c>
      <c r="G10" s="23" t="s">
        <v>78</v>
      </c>
      <c r="H10" s="124"/>
      <c r="I10" s="124"/>
      <c r="J10" s="125"/>
      <c r="K10" s="124"/>
    </row>
    <row r="11" spans="1:11" hidden="1" x14ac:dyDescent="0.35">
      <c r="D11" s="64" t="s">
        <v>174</v>
      </c>
      <c r="E11" s="64" t="s">
        <v>175</v>
      </c>
      <c r="F11" s="57"/>
      <c r="G11" s="64" t="s">
        <v>237</v>
      </c>
      <c r="H11" s="64" t="s">
        <v>176</v>
      </c>
      <c r="I11" s="64" t="s">
        <v>228</v>
      </c>
      <c r="J11" s="64" t="s">
        <v>229</v>
      </c>
      <c r="K11" s="64" t="s">
        <v>232</v>
      </c>
    </row>
    <row r="12" spans="1:11" hidden="1" x14ac:dyDescent="0.35">
      <c r="D12" s="65" t="s">
        <v>177</v>
      </c>
      <c r="E12" s="65" t="s">
        <v>178</v>
      </c>
      <c r="F12" s="57"/>
      <c r="G12" s="65" t="s">
        <v>242</v>
      </c>
      <c r="H12" s="65" t="s">
        <v>179</v>
      </c>
      <c r="I12" s="65" t="s">
        <v>230</v>
      </c>
      <c r="J12" s="65" t="s">
        <v>231</v>
      </c>
      <c r="K12" s="65" t="s">
        <v>233</v>
      </c>
    </row>
    <row r="13" spans="1:11" hidden="1" x14ac:dyDescent="0.35"/>
    <row r="14" spans="1:11" hidden="1" x14ac:dyDescent="0.35">
      <c r="A14" s="62" t="s">
        <v>180</v>
      </c>
      <c r="B14" s="62" t="s">
        <v>181</v>
      </c>
      <c r="C14" s="62" t="s">
        <v>182</v>
      </c>
      <c r="D14" s="62" t="s">
        <v>183</v>
      </c>
      <c r="E14" s="62" t="s">
        <v>184</v>
      </c>
      <c r="F14" s="62" t="s">
        <v>185</v>
      </c>
      <c r="G14" s="62" t="s">
        <v>186</v>
      </c>
      <c r="H14" s="62" t="s">
        <v>187</v>
      </c>
      <c r="I14" s="62" t="s">
        <v>188</v>
      </c>
      <c r="J14" s="62" t="s">
        <v>189</v>
      </c>
    </row>
    <row r="15" spans="1:11" hidden="1" x14ac:dyDescent="0.35">
      <c r="A15" s="81">
        <v>0</v>
      </c>
      <c r="B15" s="81">
        <v>1</v>
      </c>
      <c r="C15" s="82" t="s">
        <v>166</v>
      </c>
      <c r="D15" s="82"/>
      <c r="E15" s="81" t="s">
        <v>190</v>
      </c>
      <c r="F15" s="81" t="s">
        <v>191</v>
      </c>
      <c r="G15" s="82" t="s">
        <v>192</v>
      </c>
      <c r="H15" s="82" t="s">
        <v>193</v>
      </c>
      <c r="I15" s="82"/>
      <c r="J15" s="82" t="s">
        <v>194</v>
      </c>
    </row>
    <row r="16" spans="1:11" ht="23" hidden="1" x14ac:dyDescent="0.35">
      <c r="A16" s="81">
        <v>1</v>
      </c>
      <c r="B16" s="81">
        <v>2</v>
      </c>
      <c r="C16" s="82" t="s">
        <v>195</v>
      </c>
      <c r="D16" s="81" t="s">
        <v>291</v>
      </c>
      <c r="E16" s="81" t="s">
        <v>196</v>
      </c>
      <c r="F16" s="81" t="s">
        <v>191</v>
      </c>
      <c r="G16" s="82" t="s">
        <v>192</v>
      </c>
      <c r="H16" s="82" t="s">
        <v>197</v>
      </c>
      <c r="I16" s="83" t="s">
        <v>198</v>
      </c>
      <c r="J16" s="82" t="s">
        <v>194</v>
      </c>
    </row>
    <row r="17" spans="1:10" hidden="1" x14ac:dyDescent="0.35">
      <c r="A17" s="81">
        <v>2</v>
      </c>
      <c r="B17" s="81">
        <v>3</v>
      </c>
      <c r="C17" s="82" t="s">
        <v>304</v>
      </c>
      <c r="D17" s="81"/>
      <c r="E17" s="81"/>
      <c r="F17" s="81" t="s">
        <v>191</v>
      </c>
      <c r="G17" s="82" t="s">
        <v>295</v>
      </c>
      <c r="H17" s="82" t="s">
        <v>310</v>
      </c>
      <c r="I17" s="83"/>
      <c r="J17" s="82" t="s">
        <v>194</v>
      </c>
    </row>
    <row r="18" spans="1:10" hidden="1" x14ac:dyDescent="0.35">
      <c r="A18" s="81">
        <v>3</v>
      </c>
      <c r="B18" s="81">
        <v>4</v>
      </c>
      <c r="C18" s="82" t="s">
        <v>305</v>
      </c>
      <c r="D18" s="81"/>
      <c r="E18" s="81"/>
      <c r="F18" s="81" t="s">
        <v>191</v>
      </c>
      <c r="G18" s="82" t="s">
        <v>295</v>
      </c>
      <c r="H18" s="82" t="s">
        <v>310</v>
      </c>
      <c r="I18" s="83"/>
      <c r="J18" s="82" t="s">
        <v>194</v>
      </c>
    </row>
    <row r="19" spans="1:10" hidden="1" x14ac:dyDescent="0.35">
      <c r="A19" s="81">
        <v>4</v>
      </c>
      <c r="B19" s="81">
        <v>5</v>
      </c>
      <c r="C19" s="82" t="s">
        <v>306</v>
      </c>
      <c r="D19" s="81"/>
      <c r="E19" s="81"/>
      <c r="F19" s="81" t="s">
        <v>191</v>
      </c>
      <c r="G19" s="82" t="s">
        <v>295</v>
      </c>
      <c r="H19" s="82" t="s">
        <v>310</v>
      </c>
      <c r="I19" s="83"/>
      <c r="J19" s="82" t="s">
        <v>194</v>
      </c>
    </row>
    <row r="20" spans="1:10" hidden="1" x14ac:dyDescent="0.35">
      <c r="A20" s="81">
        <v>5</v>
      </c>
      <c r="B20" s="81">
        <v>6</v>
      </c>
      <c r="C20" s="82" t="s">
        <v>307</v>
      </c>
      <c r="D20" s="81"/>
      <c r="E20" s="81"/>
      <c r="F20" s="81" t="s">
        <v>191</v>
      </c>
      <c r="G20" s="82" t="s">
        <v>295</v>
      </c>
      <c r="H20" s="82" t="s">
        <v>310</v>
      </c>
      <c r="I20" s="83"/>
      <c r="J20" s="82" t="s">
        <v>194</v>
      </c>
    </row>
    <row r="21" spans="1:10" ht="69" hidden="1" x14ac:dyDescent="0.35">
      <c r="A21" s="81">
        <v>6</v>
      </c>
      <c r="B21" s="81">
        <v>7</v>
      </c>
      <c r="C21" s="126" t="s">
        <v>289</v>
      </c>
      <c r="D21" s="82"/>
      <c r="E21" s="81" t="s">
        <v>196</v>
      </c>
      <c r="F21" s="81" t="s">
        <v>191</v>
      </c>
      <c r="G21" s="82" t="s">
        <v>295</v>
      </c>
      <c r="H21" s="82" t="s">
        <v>219</v>
      </c>
      <c r="I21" s="81"/>
      <c r="J21" s="126" t="s">
        <v>292</v>
      </c>
    </row>
    <row r="22" spans="1:10" ht="23" hidden="1" x14ac:dyDescent="0.35">
      <c r="A22" s="81">
        <v>6</v>
      </c>
      <c r="B22" s="81">
        <v>7</v>
      </c>
      <c r="C22" s="126" t="s">
        <v>36</v>
      </c>
      <c r="D22" s="82"/>
      <c r="E22" s="81" t="s">
        <v>327</v>
      </c>
      <c r="F22" s="81" t="s">
        <v>191</v>
      </c>
      <c r="G22" s="82" t="s">
        <v>200</v>
      </c>
      <c r="H22" s="82" t="s">
        <v>294</v>
      </c>
      <c r="I22" s="81"/>
      <c r="J22" s="126" t="s">
        <v>194</v>
      </c>
    </row>
    <row r="23" spans="1:10" hidden="1" x14ac:dyDescent="0.35">
      <c r="A23" s="81">
        <v>6</v>
      </c>
      <c r="B23" s="81">
        <v>7</v>
      </c>
      <c r="C23" s="82" t="s">
        <v>37</v>
      </c>
      <c r="D23" s="82"/>
      <c r="E23" s="81" t="s">
        <v>327</v>
      </c>
      <c r="F23" s="81" t="s">
        <v>191</v>
      </c>
      <c r="G23" s="82" t="s">
        <v>200</v>
      </c>
      <c r="H23" s="82" t="s">
        <v>294</v>
      </c>
      <c r="I23" s="81"/>
      <c r="J23" s="126" t="s">
        <v>194</v>
      </c>
    </row>
    <row r="24" spans="1:10" ht="69" hidden="1" x14ac:dyDescent="0.35">
      <c r="A24" s="81">
        <v>6</v>
      </c>
      <c r="B24" s="81">
        <v>7</v>
      </c>
      <c r="C24" s="126" t="s">
        <v>290</v>
      </c>
      <c r="D24" s="82"/>
      <c r="E24" s="81" t="s">
        <v>196</v>
      </c>
      <c r="F24" s="81" t="s">
        <v>191</v>
      </c>
      <c r="G24" s="82" t="s">
        <v>295</v>
      </c>
      <c r="H24" s="82" t="s">
        <v>219</v>
      </c>
      <c r="I24" s="81"/>
      <c r="J24" s="126" t="s">
        <v>292</v>
      </c>
    </row>
    <row r="25" spans="1:10" hidden="1" x14ac:dyDescent="0.35">
      <c r="A25" s="81">
        <v>6</v>
      </c>
      <c r="B25" s="81">
        <v>7</v>
      </c>
      <c r="C25" s="82" t="s">
        <v>78</v>
      </c>
      <c r="D25" s="82"/>
      <c r="E25" s="81" t="s">
        <v>327</v>
      </c>
      <c r="F25" s="81" t="s">
        <v>191</v>
      </c>
      <c r="G25" s="82" t="s">
        <v>200</v>
      </c>
      <c r="H25" s="82" t="s">
        <v>294</v>
      </c>
      <c r="I25" s="81"/>
      <c r="J25" s="126" t="s">
        <v>293</v>
      </c>
    </row>
    <row r="26" spans="1:10" hidden="1" x14ac:dyDescent="0.35"/>
  </sheetData>
  <mergeCells count="9">
    <mergeCell ref="I3:K3"/>
    <mergeCell ref="G3:G4"/>
    <mergeCell ref="H3:H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topLeftCell="F1" zoomScale="80" zoomScaleNormal="80" workbookViewId="0">
      <selection activeCell="H41" sqref="H41"/>
    </sheetView>
  </sheetViews>
  <sheetFormatPr defaultColWidth="8.81640625" defaultRowHeight="14.5" x14ac:dyDescent="0.35"/>
  <cols>
    <col min="1" max="1" width="17.1796875" hidden="1" customWidth="1"/>
    <col min="2" max="2" width="12.81640625" hidden="1" customWidth="1"/>
    <col min="3" max="3" width="17.453125" hidden="1" customWidth="1"/>
    <col min="4" max="4" width="10.54296875" hidden="1" customWidth="1"/>
    <col min="5" max="5" width="22" hidden="1" customWidth="1"/>
    <col min="6" max="6" width="5.453125" customWidth="1"/>
    <col min="7" max="7" width="20.1796875" bestFit="1" customWidth="1"/>
    <col min="8" max="8" width="30.54296875" style="5" customWidth="1"/>
    <col min="9" max="9" width="28.54296875" bestFit="1" customWidth="1"/>
    <col min="10" max="10" width="27.81640625" bestFit="1" customWidth="1"/>
    <col min="11" max="11" width="3.1796875" bestFit="1" customWidth="1"/>
    <col min="12" max="12" width="9.453125" bestFit="1" customWidth="1"/>
  </cols>
  <sheetData>
    <row r="1" spans="1:12" x14ac:dyDescent="0.35">
      <c r="A1" s="56" t="s">
        <v>162</v>
      </c>
      <c r="C1" s="57"/>
      <c r="D1" s="57"/>
      <c r="E1" s="57"/>
    </row>
    <row r="2" spans="1:12" x14ac:dyDescent="0.35">
      <c r="B2" s="57"/>
      <c r="C2" s="57"/>
      <c r="D2" s="57"/>
      <c r="E2" s="57"/>
      <c r="F2" s="3" t="s">
        <v>54</v>
      </c>
      <c r="G2" s="3"/>
      <c r="H2" s="20"/>
    </row>
    <row r="3" spans="1:12" ht="6.75" customHeight="1" x14ac:dyDescent="0.35">
      <c r="B3" s="57"/>
      <c r="C3" s="57"/>
      <c r="D3" s="57"/>
      <c r="E3" s="57"/>
      <c r="F3" s="1"/>
      <c r="G3" s="1"/>
    </row>
    <row r="4" spans="1:12" ht="34.5" x14ac:dyDescent="0.35">
      <c r="A4" s="58" t="s">
        <v>163</v>
      </c>
      <c r="B4" s="59" t="s">
        <v>164</v>
      </c>
      <c r="C4" s="59" t="s">
        <v>165</v>
      </c>
      <c r="D4" s="59" t="s">
        <v>166</v>
      </c>
      <c r="E4" s="59" t="s">
        <v>167</v>
      </c>
      <c r="F4" s="45" t="s">
        <v>0</v>
      </c>
      <c r="G4" s="45" t="s">
        <v>53</v>
      </c>
      <c r="H4" s="46" t="s">
        <v>1</v>
      </c>
      <c r="J4" s="60"/>
      <c r="K4" s="60"/>
      <c r="L4" s="60"/>
    </row>
    <row r="5" spans="1:12" x14ac:dyDescent="0.35">
      <c r="A5" s="61" t="s">
        <v>168</v>
      </c>
      <c r="B5" s="62">
        <v>1</v>
      </c>
      <c r="C5" s="62" t="s">
        <v>169</v>
      </c>
      <c r="D5" s="62" t="s">
        <v>170</v>
      </c>
      <c r="E5" s="63"/>
      <c r="F5" s="6">
        <v>1</v>
      </c>
      <c r="G5" s="14" t="s">
        <v>171</v>
      </c>
      <c r="H5" s="6"/>
      <c r="J5" s="60"/>
      <c r="K5" s="60"/>
      <c r="L5" s="60"/>
    </row>
    <row r="6" spans="1:12" x14ac:dyDescent="0.35">
      <c r="A6" s="61" t="s">
        <v>168</v>
      </c>
      <c r="B6" s="62">
        <v>2</v>
      </c>
      <c r="C6" s="62" t="s">
        <v>169</v>
      </c>
      <c r="D6" s="62" t="s">
        <v>170</v>
      </c>
      <c r="E6" s="63"/>
      <c r="F6" s="6">
        <v>2</v>
      </c>
      <c r="G6" s="14" t="s">
        <v>172</v>
      </c>
      <c r="H6" s="6"/>
      <c r="J6" s="60"/>
      <c r="K6" s="60"/>
      <c r="L6" s="60"/>
    </row>
    <row r="7" spans="1:12" x14ac:dyDescent="0.35">
      <c r="A7" s="61" t="s">
        <v>168</v>
      </c>
      <c r="B7" s="62">
        <v>3</v>
      </c>
      <c r="C7" s="62" t="s">
        <v>169</v>
      </c>
      <c r="D7" s="62" t="s">
        <v>170</v>
      </c>
      <c r="E7" s="63"/>
      <c r="F7" s="6">
        <v>3</v>
      </c>
      <c r="G7" s="14" t="s">
        <v>48</v>
      </c>
      <c r="H7" s="6"/>
      <c r="J7" s="18"/>
      <c r="K7" s="60"/>
      <c r="L7" s="60"/>
    </row>
    <row r="8" spans="1:12" x14ac:dyDescent="0.35">
      <c r="A8" s="61" t="s">
        <v>168</v>
      </c>
      <c r="B8" s="62">
        <v>4</v>
      </c>
      <c r="C8" s="62" t="s">
        <v>169</v>
      </c>
      <c r="D8" s="62" t="s">
        <v>170</v>
      </c>
      <c r="E8" s="63"/>
      <c r="F8" s="6">
        <v>4</v>
      </c>
      <c r="G8" s="14" t="s">
        <v>49</v>
      </c>
      <c r="H8" s="74"/>
      <c r="J8" s="18"/>
      <c r="K8" s="60"/>
      <c r="L8" s="60"/>
    </row>
    <row r="9" spans="1:12" x14ac:dyDescent="0.35">
      <c r="A9" s="61" t="s">
        <v>168</v>
      </c>
      <c r="B9" s="62">
        <v>5</v>
      </c>
      <c r="C9" s="62" t="s">
        <v>173</v>
      </c>
      <c r="D9" s="62" t="s">
        <v>170</v>
      </c>
      <c r="E9" s="63"/>
      <c r="F9" s="6">
        <v>5</v>
      </c>
      <c r="G9" s="14" t="s">
        <v>50</v>
      </c>
      <c r="H9" s="6"/>
      <c r="J9" s="18"/>
      <c r="K9" s="60"/>
      <c r="L9" s="60"/>
    </row>
    <row r="10" spans="1:12" x14ac:dyDescent="0.35">
      <c r="A10" s="61" t="s">
        <v>168</v>
      </c>
      <c r="B10" s="62">
        <v>6</v>
      </c>
      <c r="C10" s="62" t="s">
        <v>173</v>
      </c>
      <c r="D10" s="62" t="s">
        <v>170</v>
      </c>
      <c r="E10" s="63"/>
      <c r="F10" s="6">
        <v>6</v>
      </c>
      <c r="G10" s="14" t="s">
        <v>51</v>
      </c>
      <c r="H10" s="6"/>
      <c r="J10" s="18"/>
      <c r="K10" s="60"/>
      <c r="L10" s="60"/>
    </row>
    <row r="11" spans="1:12" x14ac:dyDescent="0.35">
      <c r="A11" s="61" t="s">
        <v>168</v>
      </c>
      <c r="B11" s="62">
        <v>7</v>
      </c>
      <c r="C11" s="62" t="s">
        <v>169</v>
      </c>
      <c r="D11" s="62" t="s">
        <v>170</v>
      </c>
      <c r="E11" s="63"/>
      <c r="F11" s="6">
        <v>7</v>
      </c>
      <c r="G11" s="14" t="s">
        <v>52</v>
      </c>
      <c r="H11" s="6"/>
      <c r="J11" s="18"/>
      <c r="K11" s="60"/>
      <c r="L11" s="60"/>
    </row>
    <row r="12" spans="1:12" x14ac:dyDescent="0.35">
      <c r="A12" s="61" t="s">
        <v>168</v>
      </c>
      <c r="B12" s="62">
        <v>8</v>
      </c>
      <c r="C12" s="62" t="s">
        <v>169</v>
      </c>
      <c r="D12" s="62" t="s">
        <v>170</v>
      </c>
      <c r="E12" s="63"/>
      <c r="F12" s="6">
        <v>8</v>
      </c>
      <c r="G12" s="14" t="s">
        <v>79</v>
      </c>
      <c r="H12" s="6"/>
      <c r="J12" s="18"/>
      <c r="K12" s="60"/>
      <c r="L12" s="60"/>
    </row>
    <row r="13" spans="1:12" x14ac:dyDescent="0.35">
      <c r="A13" s="61" t="s">
        <v>168</v>
      </c>
      <c r="B13" s="62">
        <v>9</v>
      </c>
      <c r="C13" s="62" t="s">
        <v>169</v>
      </c>
      <c r="D13" s="62" t="s">
        <v>170</v>
      </c>
      <c r="E13" s="63"/>
      <c r="F13" s="6">
        <v>9</v>
      </c>
      <c r="G13" s="14" t="s">
        <v>81</v>
      </c>
      <c r="H13" s="6">
        <v>2020</v>
      </c>
      <c r="J13" s="18"/>
      <c r="K13" s="60"/>
      <c r="L13" s="60"/>
    </row>
    <row r="14" spans="1:12" hidden="1" x14ac:dyDescent="0.35">
      <c r="B14" s="57"/>
      <c r="C14" s="57"/>
      <c r="D14" s="64" t="s">
        <v>174</v>
      </c>
      <c r="E14" s="64" t="s">
        <v>175</v>
      </c>
      <c r="G14" s="64" t="s">
        <v>176</v>
      </c>
      <c r="J14" s="18"/>
      <c r="K14" s="60"/>
      <c r="L14" s="60"/>
    </row>
    <row r="15" spans="1:12" hidden="1" x14ac:dyDescent="0.35">
      <c r="B15" s="57"/>
      <c r="C15" s="57"/>
      <c r="D15" s="65" t="s">
        <v>177</v>
      </c>
      <c r="E15" s="65" t="s">
        <v>178</v>
      </c>
      <c r="G15" s="65" t="s">
        <v>179</v>
      </c>
      <c r="J15" s="18"/>
      <c r="K15" s="60"/>
      <c r="L15" s="60"/>
    </row>
    <row r="16" spans="1:12" hidden="1" x14ac:dyDescent="0.35"/>
    <row r="17" spans="1:10" hidden="1" x14ac:dyDescent="0.35">
      <c r="A17" s="62" t="s">
        <v>180</v>
      </c>
      <c r="B17" s="62" t="s">
        <v>181</v>
      </c>
      <c r="C17" s="62" t="s">
        <v>182</v>
      </c>
      <c r="D17" s="62" t="s">
        <v>183</v>
      </c>
      <c r="E17" s="62" t="s">
        <v>184</v>
      </c>
      <c r="F17" s="62" t="s">
        <v>185</v>
      </c>
      <c r="G17" s="62" t="s">
        <v>186</v>
      </c>
      <c r="H17" s="62" t="s">
        <v>187</v>
      </c>
      <c r="I17" s="62" t="s">
        <v>188</v>
      </c>
      <c r="J17" s="62" t="s">
        <v>189</v>
      </c>
    </row>
    <row r="18" spans="1:10" hidden="1" x14ac:dyDescent="0.35">
      <c r="A18" s="66">
        <v>0</v>
      </c>
      <c r="B18" s="66">
        <v>1</v>
      </c>
      <c r="C18" s="67" t="s">
        <v>166</v>
      </c>
      <c r="D18" s="67"/>
      <c r="E18" s="66" t="s">
        <v>190</v>
      </c>
      <c r="F18" s="66" t="s">
        <v>191</v>
      </c>
      <c r="G18" s="67" t="s">
        <v>192</v>
      </c>
      <c r="H18" s="67" t="s">
        <v>193</v>
      </c>
      <c r="I18" s="67"/>
      <c r="J18" s="67" t="s">
        <v>194</v>
      </c>
    </row>
    <row r="19" spans="1:10" hidden="1" x14ac:dyDescent="0.35">
      <c r="A19" s="66">
        <v>1</v>
      </c>
      <c r="B19" s="66">
        <v>2</v>
      </c>
      <c r="C19" s="67" t="s">
        <v>195</v>
      </c>
      <c r="D19" s="66" t="s">
        <v>168</v>
      </c>
      <c r="E19" s="66" t="s">
        <v>196</v>
      </c>
      <c r="F19" s="66" t="s">
        <v>191</v>
      </c>
      <c r="G19" s="67" t="s">
        <v>192</v>
      </c>
      <c r="H19" s="67" t="s">
        <v>197</v>
      </c>
      <c r="I19" s="68" t="s">
        <v>198</v>
      </c>
      <c r="J19" s="67" t="s">
        <v>194</v>
      </c>
    </row>
    <row r="20" spans="1:10" hidden="1" x14ac:dyDescent="0.35">
      <c r="A20" s="66">
        <v>2</v>
      </c>
      <c r="B20" s="66">
        <v>3</v>
      </c>
      <c r="C20" s="67" t="s">
        <v>1</v>
      </c>
      <c r="D20" s="67"/>
      <c r="E20" s="66" t="s">
        <v>199</v>
      </c>
      <c r="F20" s="66" t="s">
        <v>191</v>
      </c>
      <c r="G20" s="67" t="s">
        <v>200</v>
      </c>
      <c r="H20" s="67" t="s">
        <v>197</v>
      </c>
      <c r="I20" s="66"/>
      <c r="J20" s="67" t="s">
        <v>201</v>
      </c>
    </row>
    <row r="21" spans="1:10" hidden="1" x14ac:dyDescent="0.35">
      <c r="F21" s="69"/>
      <c r="G21" s="69"/>
      <c r="H21" s="69"/>
      <c r="I21" s="69"/>
      <c r="J21" s="70"/>
    </row>
    <row r="22" spans="1:10" hidden="1" x14ac:dyDescent="0.35">
      <c r="A22" s="71">
        <v>2</v>
      </c>
      <c r="B22" s="71">
        <v>3</v>
      </c>
      <c r="C22" s="72" t="s">
        <v>171</v>
      </c>
      <c r="D22" s="72"/>
      <c r="E22" s="71" t="s">
        <v>325</v>
      </c>
      <c r="F22" s="71" t="s">
        <v>191</v>
      </c>
      <c r="G22" s="72" t="s">
        <v>202</v>
      </c>
      <c r="H22" s="72" t="s">
        <v>294</v>
      </c>
      <c r="I22" s="71"/>
      <c r="J22" s="73" t="s">
        <v>194</v>
      </c>
    </row>
    <row r="23" spans="1:10" hidden="1" x14ac:dyDescent="0.35">
      <c r="A23" s="71">
        <v>2</v>
      </c>
      <c r="B23" s="71">
        <v>3</v>
      </c>
      <c r="C23" s="72" t="s">
        <v>172</v>
      </c>
      <c r="D23" s="71" t="s">
        <v>168</v>
      </c>
      <c r="E23" s="71" t="s">
        <v>196</v>
      </c>
      <c r="F23" s="71" t="s">
        <v>191</v>
      </c>
      <c r="G23" s="72" t="s">
        <v>202</v>
      </c>
      <c r="H23" s="72" t="s">
        <v>197</v>
      </c>
      <c r="I23" s="71"/>
      <c r="J23" s="73" t="s">
        <v>194</v>
      </c>
    </row>
    <row r="24" spans="1:10" hidden="1" x14ac:dyDescent="0.35">
      <c r="A24" s="71">
        <v>2</v>
      </c>
      <c r="B24" s="71">
        <v>3</v>
      </c>
      <c r="C24" s="72" t="s">
        <v>48</v>
      </c>
      <c r="D24" s="72"/>
      <c r="E24" s="71" t="s">
        <v>325</v>
      </c>
      <c r="F24" s="71" t="s">
        <v>191</v>
      </c>
      <c r="G24" s="72" t="s">
        <v>200</v>
      </c>
      <c r="H24" s="72" t="s">
        <v>294</v>
      </c>
      <c r="I24" s="71"/>
      <c r="J24" s="73" t="s">
        <v>194</v>
      </c>
    </row>
    <row r="25" spans="1:10" ht="24" hidden="1" x14ac:dyDescent="0.35">
      <c r="A25" s="71">
        <v>2</v>
      </c>
      <c r="B25" s="71">
        <v>3</v>
      </c>
      <c r="C25" s="72" t="s">
        <v>49</v>
      </c>
      <c r="D25" s="72"/>
      <c r="E25" s="71" t="s">
        <v>326</v>
      </c>
      <c r="F25" s="71" t="s">
        <v>191</v>
      </c>
      <c r="G25" s="72" t="s">
        <v>192</v>
      </c>
      <c r="H25" s="72" t="s">
        <v>203</v>
      </c>
      <c r="I25" s="71" t="s">
        <v>168</v>
      </c>
      <c r="J25" s="73" t="s">
        <v>210</v>
      </c>
    </row>
    <row r="26" spans="1:10" hidden="1" x14ac:dyDescent="0.35">
      <c r="A26" s="71">
        <v>2</v>
      </c>
      <c r="B26" s="71">
        <v>3</v>
      </c>
      <c r="C26" s="72" t="s">
        <v>50</v>
      </c>
      <c r="D26" s="72"/>
      <c r="E26" s="71" t="s">
        <v>204</v>
      </c>
      <c r="F26" s="71" t="s">
        <v>191</v>
      </c>
      <c r="G26" s="72" t="s">
        <v>192</v>
      </c>
      <c r="H26" s="72" t="s">
        <v>203</v>
      </c>
      <c r="I26" s="71"/>
      <c r="J26" s="73" t="s">
        <v>194</v>
      </c>
    </row>
    <row r="27" spans="1:10" hidden="1" x14ac:dyDescent="0.35">
      <c r="A27" s="71">
        <v>2</v>
      </c>
      <c r="B27" s="71">
        <v>3</v>
      </c>
      <c r="C27" s="72" t="s">
        <v>51</v>
      </c>
      <c r="D27" s="72"/>
      <c r="E27" s="71" t="s">
        <v>204</v>
      </c>
      <c r="F27" s="71" t="s">
        <v>191</v>
      </c>
      <c r="G27" s="72" t="s">
        <v>192</v>
      </c>
      <c r="H27" s="72" t="s">
        <v>203</v>
      </c>
      <c r="I27" s="71"/>
      <c r="J27" s="73" t="s">
        <v>194</v>
      </c>
    </row>
    <row r="28" spans="1:10" hidden="1" x14ac:dyDescent="0.35">
      <c r="A28" s="71">
        <v>2</v>
      </c>
      <c r="B28" s="71">
        <v>3</v>
      </c>
      <c r="C28" s="72" t="s">
        <v>52</v>
      </c>
      <c r="D28" s="72"/>
      <c r="E28" s="71" t="s">
        <v>199</v>
      </c>
      <c r="F28" s="71" t="s">
        <v>191</v>
      </c>
      <c r="G28" s="72" t="s">
        <v>200</v>
      </c>
      <c r="H28" s="72" t="s">
        <v>294</v>
      </c>
      <c r="I28" s="71"/>
      <c r="J28" s="73" t="s">
        <v>194</v>
      </c>
    </row>
    <row r="29" spans="1:10" ht="24" hidden="1" x14ac:dyDescent="0.35">
      <c r="A29" s="71">
        <v>2</v>
      </c>
      <c r="B29" s="71">
        <v>3</v>
      </c>
      <c r="C29" s="72" t="s">
        <v>79</v>
      </c>
      <c r="D29" s="72"/>
      <c r="E29" s="71" t="s">
        <v>205</v>
      </c>
      <c r="F29" s="71" t="s">
        <v>191</v>
      </c>
      <c r="G29" s="72" t="s">
        <v>202</v>
      </c>
      <c r="H29" s="72" t="s">
        <v>206</v>
      </c>
      <c r="I29" s="71"/>
      <c r="J29" s="73" t="s">
        <v>207</v>
      </c>
    </row>
    <row r="30" spans="1:10" hidden="1" x14ac:dyDescent="0.35">
      <c r="A30" s="71">
        <v>2</v>
      </c>
      <c r="B30" s="71">
        <v>3</v>
      </c>
      <c r="C30" s="72" t="s">
        <v>81</v>
      </c>
      <c r="D30" s="72"/>
      <c r="E30" s="71" t="s">
        <v>208</v>
      </c>
      <c r="F30" s="71" t="s">
        <v>191</v>
      </c>
      <c r="G30" s="72" t="s">
        <v>202</v>
      </c>
      <c r="H30" s="72" t="s">
        <v>197</v>
      </c>
      <c r="I30" s="71"/>
      <c r="J30" s="73" t="s">
        <v>209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topLeftCell="G1" zoomScale="50" zoomScaleNormal="50" workbookViewId="0">
      <selection activeCell="J43" sqref="J43"/>
    </sheetView>
  </sheetViews>
  <sheetFormatPr defaultColWidth="9.1796875" defaultRowHeight="14.5" x14ac:dyDescent="0.35"/>
  <cols>
    <col min="1" max="1" width="19.453125" hidden="1" customWidth="1"/>
    <col min="2" max="2" width="16.54296875" hidden="1" customWidth="1"/>
    <col min="3" max="3" width="20.1796875" hidden="1" customWidth="1"/>
    <col min="4" max="4" width="11.81640625" hidden="1" customWidth="1"/>
    <col min="5" max="5" width="17.453125" hidden="1" customWidth="1"/>
    <col min="6" max="6" width="0" hidden="1" customWidth="1"/>
    <col min="7" max="7" width="7.453125" style="1" customWidth="1"/>
    <col min="8" max="8" width="43.81640625" style="1" customWidth="1"/>
    <col min="9" max="9" width="22" style="1" bestFit="1" customWidth="1"/>
    <col min="10" max="12" width="15.453125" style="1" bestFit="1" customWidth="1"/>
    <col min="13" max="13" width="2.453125" style="1" customWidth="1"/>
    <col min="14" max="18" width="0" style="1" hidden="1" customWidth="1"/>
    <col min="19" max="16384" width="9.1796875" style="1"/>
  </cols>
  <sheetData>
    <row r="1" spans="1:14" s="3" customFormat="1" x14ac:dyDescent="0.35">
      <c r="A1" s="56" t="s">
        <v>211</v>
      </c>
      <c r="B1"/>
      <c r="C1"/>
      <c r="D1"/>
      <c r="E1"/>
      <c r="F1"/>
    </row>
    <row r="2" spans="1:14" s="3" customFormat="1" x14ac:dyDescent="0.35">
      <c r="A2"/>
      <c r="B2"/>
      <c r="C2"/>
      <c r="D2"/>
      <c r="E2"/>
      <c r="F2"/>
    </row>
    <row r="3" spans="1:14" x14ac:dyDescent="0.35">
      <c r="L3" s="16" t="s">
        <v>156</v>
      </c>
    </row>
    <row r="4" spans="1:14" ht="15" customHeight="1" x14ac:dyDescent="0.35">
      <c r="A4" s="140" t="s">
        <v>163</v>
      </c>
      <c r="B4" s="142" t="s">
        <v>164</v>
      </c>
      <c r="C4" s="142" t="s">
        <v>165</v>
      </c>
      <c r="D4" s="142" t="s">
        <v>166</v>
      </c>
      <c r="E4" s="142" t="s">
        <v>167</v>
      </c>
      <c r="F4" s="150" t="s">
        <v>212</v>
      </c>
      <c r="G4" s="144" t="s">
        <v>0</v>
      </c>
      <c r="H4" s="144" t="s">
        <v>1</v>
      </c>
      <c r="I4" s="148" t="str">
        <f>CONCATENATE("Kinerja Sept ",'Profil Dana Pensiun'!H13-1)</f>
        <v>Kinerja Sept 2019</v>
      </c>
      <c r="J4" s="145" t="s">
        <v>6</v>
      </c>
      <c r="K4" s="146"/>
      <c r="L4" s="147"/>
    </row>
    <row r="5" spans="1:14" ht="18.75" customHeight="1" x14ac:dyDescent="0.35">
      <c r="A5" s="141"/>
      <c r="B5" s="143"/>
      <c r="C5" s="143"/>
      <c r="D5" s="143"/>
      <c r="E5" s="143"/>
      <c r="F5" s="150"/>
      <c r="G5" s="144"/>
      <c r="H5" s="144"/>
      <c r="I5" s="149"/>
      <c r="J5" s="19" t="str">
        <f>CONCATENATE("Des ",('Profil Dana Pensiun'!H13)-1)</f>
        <v>Des 2019</v>
      </c>
      <c r="K5" s="19" t="str">
        <f>CONCATENATE("Jun ",('Profil Dana Pensiun'!H13))</f>
        <v>Jun 2020</v>
      </c>
      <c r="L5" s="19" t="str">
        <f>CONCATENATE("Des ",('Profil Dana Pensiun'!H13))</f>
        <v>Des 2020</v>
      </c>
    </row>
    <row r="6" spans="1:14" ht="18.75" customHeight="1" x14ac:dyDescent="0.25">
      <c r="A6" s="61" t="s">
        <v>298</v>
      </c>
      <c r="B6" s="62"/>
      <c r="C6" s="62"/>
      <c r="D6" s="62"/>
      <c r="E6" s="62"/>
      <c r="F6" s="79"/>
      <c r="G6" s="75" t="s">
        <v>41</v>
      </c>
      <c r="H6" s="76"/>
      <c r="I6" s="76"/>
      <c r="J6" s="76"/>
      <c r="K6" s="76"/>
      <c r="L6" s="76"/>
    </row>
    <row r="7" spans="1:14" x14ac:dyDescent="0.25">
      <c r="A7" s="61" t="s">
        <v>168</v>
      </c>
      <c r="B7" s="62">
        <v>1</v>
      </c>
      <c r="C7" s="62" t="s">
        <v>169</v>
      </c>
      <c r="D7" s="62" t="s">
        <v>170</v>
      </c>
      <c r="E7" s="62"/>
      <c r="F7" s="79" t="s">
        <v>212</v>
      </c>
      <c r="G7" s="6">
        <v>1</v>
      </c>
      <c r="H7" s="14" t="s">
        <v>47</v>
      </c>
      <c r="I7" s="129">
        <f>'G. Proyeksi LAN'!H63</f>
        <v>0</v>
      </c>
      <c r="J7" s="129">
        <f>'G. Proyeksi LAN'!I63</f>
        <v>0</v>
      </c>
      <c r="K7" s="129">
        <f>'G. Proyeksi LAN'!J63</f>
        <v>0</v>
      </c>
      <c r="L7" s="129">
        <f>'G. Proyeksi LAN'!K63</f>
        <v>0</v>
      </c>
      <c r="N7" s="1" t="s">
        <v>158</v>
      </c>
    </row>
    <row r="8" spans="1:14" x14ac:dyDescent="0.25">
      <c r="A8" s="61" t="s">
        <v>168</v>
      </c>
      <c r="B8" s="62">
        <v>2</v>
      </c>
      <c r="C8" s="62" t="s">
        <v>169</v>
      </c>
      <c r="D8" s="62" t="s">
        <v>170</v>
      </c>
      <c r="E8" s="62"/>
      <c r="F8" s="79" t="s">
        <v>212</v>
      </c>
      <c r="G8" s="6">
        <v>2</v>
      </c>
      <c r="H8" s="14" t="s">
        <v>2</v>
      </c>
      <c r="I8" s="129">
        <f>'G. Proyeksi LAN'!H30</f>
        <v>0</v>
      </c>
      <c r="J8" s="129">
        <f>'G. Proyeksi LAN'!I30</f>
        <v>0</v>
      </c>
      <c r="K8" s="129">
        <f>'G. Proyeksi LAN'!J30</f>
        <v>0</v>
      </c>
      <c r="L8" s="129">
        <f>'G. Proyeksi LAN'!K30</f>
        <v>0</v>
      </c>
      <c r="N8" s="1" t="s">
        <v>159</v>
      </c>
    </row>
    <row r="9" spans="1:14" x14ac:dyDescent="0.25">
      <c r="A9" s="61" t="s">
        <v>168</v>
      </c>
      <c r="B9" s="62">
        <v>3</v>
      </c>
      <c r="C9" s="62" t="s">
        <v>169</v>
      </c>
      <c r="D9" s="62" t="s">
        <v>170</v>
      </c>
      <c r="E9" s="62"/>
      <c r="F9" s="79" t="s">
        <v>212</v>
      </c>
      <c r="G9" s="6">
        <v>4</v>
      </c>
      <c r="H9" s="14" t="s">
        <v>3</v>
      </c>
      <c r="I9" s="129">
        <f>'H. Proyeksi LPAN'!H12</f>
        <v>0</v>
      </c>
      <c r="J9" s="129">
        <f>'H. Proyeksi LPAN'!I12</f>
        <v>0</v>
      </c>
      <c r="K9" s="129">
        <f>'H. Proyeksi LPAN'!J12</f>
        <v>0</v>
      </c>
      <c r="L9" s="129">
        <f>'H. Proyeksi LPAN'!K12</f>
        <v>0</v>
      </c>
      <c r="N9" s="1" t="s">
        <v>160</v>
      </c>
    </row>
    <row r="10" spans="1:14" x14ac:dyDescent="0.25">
      <c r="A10" s="61" t="s">
        <v>168</v>
      </c>
      <c r="B10" s="62">
        <v>4</v>
      </c>
      <c r="C10" s="62" t="s">
        <v>169</v>
      </c>
      <c r="D10" s="62" t="s">
        <v>170</v>
      </c>
      <c r="E10" s="62"/>
      <c r="F10" s="79" t="s">
        <v>212</v>
      </c>
      <c r="G10" s="6">
        <v>5</v>
      </c>
      <c r="H10" s="14" t="s">
        <v>4</v>
      </c>
      <c r="I10" s="129">
        <f>'H. Proyeksi LPAN'!H23</f>
        <v>0</v>
      </c>
      <c r="J10" s="129">
        <f>'H. Proyeksi LPAN'!I23</f>
        <v>0</v>
      </c>
      <c r="K10" s="129">
        <f>'H. Proyeksi LPAN'!J23</f>
        <v>0</v>
      </c>
      <c r="L10" s="129">
        <f>'H. Proyeksi LPAN'!K23</f>
        <v>0</v>
      </c>
      <c r="N10" s="1" t="s">
        <v>161</v>
      </c>
    </row>
    <row r="11" spans="1:14" x14ac:dyDescent="0.25">
      <c r="A11" s="61" t="s">
        <v>168</v>
      </c>
      <c r="B11" s="62">
        <v>5</v>
      </c>
      <c r="C11" s="62" t="s">
        <v>169</v>
      </c>
      <c r="D11" s="62" t="s">
        <v>170</v>
      </c>
      <c r="E11" s="62"/>
      <c r="F11" s="79" t="s">
        <v>212</v>
      </c>
      <c r="G11" s="6">
        <v>6</v>
      </c>
      <c r="H11" s="14" t="s">
        <v>5</v>
      </c>
      <c r="I11" s="129">
        <f>'H. Proyeksi LPAN'!H24</f>
        <v>0</v>
      </c>
      <c r="J11" s="129">
        <f>'H. Proyeksi LPAN'!I24</f>
        <v>0</v>
      </c>
      <c r="K11" s="129">
        <f>'H. Proyeksi LPAN'!J24</f>
        <v>0</v>
      </c>
      <c r="L11" s="129">
        <f>'H. Proyeksi LPAN'!K24</f>
        <v>0</v>
      </c>
      <c r="N11" s="1" t="s">
        <v>161</v>
      </c>
    </row>
    <row r="12" spans="1:14" x14ac:dyDescent="0.25">
      <c r="A12" s="61" t="s">
        <v>298</v>
      </c>
      <c r="B12" s="62"/>
      <c r="C12" s="62"/>
      <c r="D12" s="62"/>
      <c r="E12" s="62"/>
      <c r="F12" s="79"/>
      <c r="G12" s="75" t="s">
        <v>42</v>
      </c>
      <c r="H12" s="77"/>
      <c r="I12" s="77"/>
      <c r="J12" s="77"/>
      <c r="K12" s="77"/>
      <c r="L12" s="77"/>
    </row>
    <row r="13" spans="1:14" x14ac:dyDescent="0.25">
      <c r="A13" s="61" t="s">
        <v>168</v>
      </c>
      <c r="B13" s="62">
        <v>6</v>
      </c>
      <c r="C13" s="62" t="s">
        <v>169</v>
      </c>
      <c r="D13" s="62" t="s">
        <v>170</v>
      </c>
      <c r="E13" s="62"/>
      <c r="F13" s="79" t="s">
        <v>212</v>
      </c>
      <c r="G13" s="6">
        <v>1</v>
      </c>
      <c r="H13" s="14" t="s">
        <v>7</v>
      </c>
      <c r="I13" s="78">
        <v>0</v>
      </c>
      <c r="J13" s="78">
        <v>0</v>
      </c>
      <c r="K13" s="78">
        <v>0</v>
      </c>
      <c r="L13" s="78">
        <v>0</v>
      </c>
    </row>
    <row r="14" spans="1:14" x14ac:dyDescent="0.25">
      <c r="A14" s="61" t="s">
        <v>168</v>
      </c>
      <c r="B14" s="62">
        <v>7</v>
      </c>
      <c r="C14" s="62" t="s">
        <v>169</v>
      </c>
      <c r="D14" s="62" t="s">
        <v>170</v>
      </c>
      <c r="E14" s="62"/>
      <c r="F14" s="79" t="s">
        <v>212</v>
      </c>
      <c r="G14" s="6">
        <v>2</v>
      </c>
      <c r="H14" s="14" t="s">
        <v>8</v>
      </c>
      <c r="I14" s="78">
        <v>0</v>
      </c>
      <c r="J14" s="78">
        <v>0</v>
      </c>
      <c r="K14" s="78">
        <v>0</v>
      </c>
      <c r="L14" s="78">
        <v>0</v>
      </c>
    </row>
    <row r="15" spans="1:14" x14ac:dyDescent="0.25">
      <c r="A15" s="61" t="s">
        <v>168</v>
      </c>
      <c r="B15" s="62">
        <v>8</v>
      </c>
      <c r="C15" s="62" t="s">
        <v>169</v>
      </c>
      <c r="D15" s="62" t="s">
        <v>170</v>
      </c>
      <c r="E15" s="62"/>
      <c r="F15" s="79" t="s">
        <v>212</v>
      </c>
      <c r="G15" s="6">
        <v>3</v>
      </c>
      <c r="H15" s="14" t="s">
        <v>9</v>
      </c>
      <c r="I15" s="78">
        <v>0</v>
      </c>
      <c r="J15" s="78">
        <v>0</v>
      </c>
      <c r="K15" s="78">
        <v>0</v>
      </c>
      <c r="L15" s="78">
        <v>0</v>
      </c>
    </row>
    <row r="16" spans="1:14" x14ac:dyDescent="0.25">
      <c r="A16" s="61" t="s">
        <v>168</v>
      </c>
      <c r="B16" s="62">
        <v>9</v>
      </c>
      <c r="C16" s="62" t="s">
        <v>169</v>
      </c>
      <c r="D16" s="62" t="s">
        <v>213</v>
      </c>
      <c r="E16" s="62"/>
      <c r="F16" s="79" t="s">
        <v>212</v>
      </c>
      <c r="G16" s="6">
        <v>4</v>
      </c>
      <c r="H16" s="14" t="s">
        <v>110</v>
      </c>
      <c r="I16" s="78">
        <v>0</v>
      </c>
      <c r="J16" s="78">
        <v>0</v>
      </c>
      <c r="K16" s="78">
        <v>0</v>
      </c>
      <c r="L16" s="78">
        <v>0</v>
      </c>
    </row>
    <row r="17" spans="1:14" x14ac:dyDescent="0.25">
      <c r="A17" s="61" t="s">
        <v>168</v>
      </c>
      <c r="B17" s="62">
        <v>10</v>
      </c>
      <c r="C17" s="62" t="s">
        <v>169</v>
      </c>
      <c r="D17" s="62" t="s">
        <v>214</v>
      </c>
      <c r="E17" s="62"/>
      <c r="F17" s="79" t="s">
        <v>212</v>
      </c>
      <c r="G17" s="6">
        <v>5</v>
      </c>
      <c r="H17" s="14" t="s">
        <v>216</v>
      </c>
      <c r="I17" s="84">
        <f>'E. Rencana Pendanaan'!H12</f>
        <v>0</v>
      </c>
      <c r="J17" s="84">
        <f>'E. Rencana Pendanaan'!I12</f>
        <v>0</v>
      </c>
      <c r="K17" s="84">
        <f>'E. Rencana Pendanaan'!J12</f>
        <v>0</v>
      </c>
      <c r="L17" s="84">
        <f>'E. Rencana Pendanaan'!K12</f>
        <v>0</v>
      </c>
      <c r="N17" s="1" t="s">
        <v>221</v>
      </c>
    </row>
    <row r="18" spans="1:14" x14ac:dyDescent="0.25">
      <c r="A18" s="61" t="s">
        <v>168</v>
      </c>
      <c r="B18" s="62">
        <v>11</v>
      </c>
      <c r="C18" s="62" t="s">
        <v>169</v>
      </c>
      <c r="D18" s="62" t="s">
        <v>215</v>
      </c>
      <c r="E18" s="62"/>
      <c r="F18" s="79" t="s">
        <v>212</v>
      </c>
      <c r="G18" s="6">
        <v>6</v>
      </c>
      <c r="H18" s="14" t="s">
        <v>217</v>
      </c>
      <c r="I18" s="84">
        <f>'E. Rencana Pendanaan'!H13</f>
        <v>0</v>
      </c>
      <c r="J18" s="84">
        <f>'E. Rencana Pendanaan'!I13</f>
        <v>0</v>
      </c>
      <c r="K18" s="84">
        <f>'E. Rencana Pendanaan'!J13</f>
        <v>0</v>
      </c>
      <c r="L18" s="84">
        <f>'E. Rencana Pendanaan'!K13</f>
        <v>0</v>
      </c>
      <c r="N18" s="1" t="s">
        <v>222</v>
      </c>
    </row>
    <row r="19" spans="1:14" hidden="1" x14ac:dyDescent="0.35">
      <c r="D19" s="64" t="s">
        <v>174</v>
      </c>
      <c r="E19" s="64" t="s">
        <v>175</v>
      </c>
      <c r="F19" s="57"/>
      <c r="H19" s="64" t="s">
        <v>237</v>
      </c>
      <c r="I19" s="64" t="s">
        <v>176</v>
      </c>
      <c r="J19" s="64" t="s">
        <v>228</v>
      </c>
      <c r="K19" s="64" t="s">
        <v>229</v>
      </c>
      <c r="L19" s="64" t="s">
        <v>232</v>
      </c>
    </row>
    <row r="20" spans="1:14" hidden="1" x14ac:dyDescent="0.35">
      <c r="D20" s="65" t="s">
        <v>177</v>
      </c>
      <c r="E20" s="65" t="s">
        <v>178</v>
      </c>
      <c r="F20" s="57"/>
      <c r="H20" s="65" t="s">
        <v>242</v>
      </c>
      <c r="I20" s="65" t="s">
        <v>179</v>
      </c>
      <c r="J20" s="65" t="s">
        <v>230</v>
      </c>
      <c r="K20" s="65" t="s">
        <v>231</v>
      </c>
      <c r="L20" s="65" t="s">
        <v>233</v>
      </c>
    </row>
    <row r="21" spans="1:14" hidden="1" x14ac:dyDescent="0.35"/>
    <row r="22" spans="1:14" hidden="1" x14ac:dyDescent="0.25">
      <c r="A22" s="62" t="s">
        <v>180</v>
      </c>
      <c r="B22" s="62" t="s">
        <v>181</v>
      </c>
      <c r="C22" s="62" t="s">
        <v>182</v>
      </c>
      <c r="D22" s="62" t="s">
        <v>183</v>
      </c>
      <c r="E22" s="62" t="s">
        <v>184</v>
      </c>
      <c r="F22" s="62" t="s">
        <v>185</v>
      </c>
      <c r="G22" s="62" t="s">
        <v>186</v>
      </c>
      <c r="H22" s="62" t="s">
        <v>187</v>
      </c>
      <c r="I22" s="62" t="s">
        <v>188</v>
      </c>
      <c r="J22" s="62" t="s">
        <v>189</v>
      </c>
    </row>
    <row r="23" spans="1:14" hidden="1" x14ac:dyDescent="0.25">
      <c r="A23" s="66">
        <v>0</v>
      </c>
      <c r="B23" s="66">
        <v>1</v>
      </c>
      <c r="C23" s="67" t="s">
        <v>166</v>
      </c>
      <c r="D23" s="67"/>
      <c r="E23" s="66" t="s">
        <v>190</v>
      </c>
      <c r="F23" s="66" t="s">
        <v>191</v>
      </c>
      <c r="G23" s="67" t="s">
        <v>192</v>
      </c>
      <c r="H23" s="67" t="s">
        <v>193</v>
      </c>
      <c r="I23" s="67"/>
      <c r="J23" s="67" t="s">
        <v>194</v>
      </c>
    </row>
    <row r="24" spans="1:14" s="18" customFormat="1" ht="23" hidden="1" x14ac:dyDescent="0.35">
      <c r="A24" s="81">
        <v>1</v>
      </c>
      <c r="B24" s="81">
        <v>2</v>
      </c>
      <c r="C24" s="82" t="s">
        <v>195</v>
      </c>
      <c r="D24" s="81" t="s">
        <v>168</v>
      </c>
      <c r="E24" s="81" t="s">
        <v>196</v>
      </c>
      <c r="F24" s="81" t="s">
        <v>191</v>
      </c>
      <c r="G24" s="82" t="s">
        <v>192</v>
      </c>
      <c r="H24" s="82" t="s">
        <v>197</v>
      </c>
      <c r="I24" s="83" t="s">
        <v>198</v>
      </c>
      <c r="J24" s="82" t="s">
        <v>194</v>
      </c>
    </row>
    <row r="25" spans="1:14" s="18" customFormat="1" hidden="1" x14ac:dyDescent="0.25">
      <c r="A25" s="81">
        <v>2</v>
      </c>
      <c r="B25" s="81">
        <v>3</v>
      </c>
      <c r="C25" s="82" t="s">
        <v>299</v>
      </c>
      <c r="D25" s="81"/>
      <c r="E25" s="66" t="s">
        <v>204</v>
      </c>
      <c r="F25" s="81" t="s">
        <v>191</v>
      </c>
      <c r="G25" s="67" t="s">
        <v>202</v>
      </c>
      <c r="H25" s="67" t="s">
        <v>303</v>
      </c>
      <c r="I25" s="83"/>
      <c r="J25" s="82" t="s">
        <v>194</v>
      </c>
    </row>
    <row r="26" spans="1:14" s="18" customFormat="1" hidden="1" x14ac:dyDescent="0.25">
      <c r="A26" s="81">
        <v>3</v>
      </c>
      <c r="B26" s="81">
        <v>4</v>
      </c>
      <c r="C26" s="82" t="s">
        <v>300</v>
      </c>
      <c r="D26" s="81"/>
      <c r="E26" s="66" t="s">
        <v>204</v>
      </c>
      <c r="F26" s="81" t="s">
        <v>191</v>
      </c>
      <c r="G26" s="67" t="s">
        <v>202</v>
      </c>
      <c r="H26" s="67" t="s">
        <v>303</v>
      </c>
      <c r="I26" s="83"/>
      <c r="J26" s="82" t="s">
        <v>194</v>
      </c>
    </row>
    <row r="27" spans="1:14" s="18" customFormat="1" hidden="1" x14ac:dyDescent="0.25">
      <c r="A27" s="81">
        <v>4</v>
      </c>
      <c r="B27" s="81">
        <v>5</v>
      </c>
      <c r="C27" s="82" t="s">
        <v>301</v>
      </c>
      <c r="D27" s="81"/>
      <c r="E27" s="66" t="s">
        <v>204</v>
      </c>
      <c r="F27" s="81" t="s">
        <v>191</v>
      </c>
      <c r="G27" s="67" t="s">
        <v>202</v>
      </c>
      <c r="H27" s="67" t="s">
        <v>303</v>
      </c>
      <c r="I27" s="83"/>
      <c r="J27" s="82" t="s">
        <v>194</v>
      </c>
    </row>
    <row r="28" spans="1:14" s="18" customFormat="1" hidden="1" x14ac:dyDescent="0.25">
      <c r="A28" s="81">
        <v>5</v>
      </c>
      <c r="B28" s="81">
        <v>6</v>
      </c>
      <c r="C28" s="82" t="s">
        <v>302</v>
      </c>
      <c r="D28" s="81"/>
      <c r="E28" s="66" t="s">
        <v>204</v>
      </c>
      <c r="F28" s="81" t="s">
        <v>191</v>
      </c>
      <c r="G28" s="67" t="s">
        <v>202</v>
      </c>
      <c r="H28" s="67" t="s">
        <v>303</v>
      </c>
      <c r="I28" s="83"/>
      <c r="J28" s="82" t="s">
        <v>194</v>
      </c>
    </row>
    <row r="29" spans="1:14" hidden="1" x14ac:dyDescent="0.25">
      <c r="A29" s="66">
        <v>6</v>
      </c>
      <c r="B29" s="66">
        <v>7</v>
      </c>
      <c r="C29" s="67" t="s">
        <v>47</v>
      </c>
      <c r="D29" s="67" t="s">
        <v>155</v>
      </c>
      <c r="E29" s="66" t="s">
        <v>204</v>
      </c>
      <c r="F29" s="66" t="s">
        <v>191</v>
      </c>
      <c r="G29" s="67" t="s">
        <v>202</v>
      </c>
      <c r="H29" s="67" t="s">
        <v>197</v>
      </c>
      <c r="I29" s="66"/>
      <c r="J29" s="67" t="s">
        <v>287</v>
      </c>
    </row>
    <row r="30" spans="1:14" hidden="1" x14ac:dyDescent="0.25">
      <c r="A30" s="66">
        <v>6</v>
      </c>
      <c r="B30" s="66">
        <v>7</v>
      </c>
      <c r="C30" s="67" t="s">
        <v>2</v>
      </c>
      <c r="D30" s="67" t="s">
        <v>155</v>
      </c>
      <c r="E30" s="66" t="s">
        <v>204</v>
      </c>
      <c r="F30" s="66" t="s">
        <v>191</v>
      </c>
      <c r="G30" s="67" t="s">
        <v>202</v>
      </c>
      <c r="H30" s="67" t="s">
        <v>197</v>
      </c>
      <c r="I30" s="66"/>
      <c r="J30" s="67" t="s">
        <v>218</v>
      </c>
    </row>
    <row r="31" spans="1:14" hidden="1" x14ac:dyDescent="0.25">
      <c r="A31" s="66">
        <v>6</v>
      </c>
      <c r="B31" s="66">
        <v>7</v>
      </c>
      <c r="C31" s="67" t="s">
        <v>3</v>
      </c>
      <c r="D31" s="67"/>
      <c r="E31" s="66" t="s">
        <v>204</v>
      </c>
      <c r="F31" s="66" t="s">
        <v>191</v>
      </c>
      <c r="G31" s="67" t="s">
        <v>202</v>
      </c>
      <c r="H31" s="67" t="s">
        <v>197</v>
      </c>
      <c r="I31" s="66"/>
      <c r="J31" s="67" t="s">
        <v>218</v>
      </c>
    </row>
    <row r="32" spans="1:14" hidden="1" x14ac:dyDescent="0.25">
      <c r="A32" s="66">
        <v>6</v>
      </c>
      <c r="B32" s="66">
        <v>7</v>
      </c>
      <c r="C32" s="67" t="s">
        <v>4</v>
      </c>
      <c r="D32" s="67"/>
      <c r="E32" s="66" t="s">
        <v>204</v>
      </c>
      <c r="F32" s="66" t="s">
        <v>191</v>
      </c>
      <c r="G32" s="67" t="s">
        <v>202</v>
      </c>
      <c r="H32" s="67" t="s">
        <v>197</v>
      </c>
      <c r="I32" s="66"/>
      <c r="J32" s="67" t="s">
        <v>218</v>
      </c>
    </row>
    <row r="33" spans="1:10" hidden="1" x14ac:dyDescent="0.25">
      <c r="A33" s="66">
        <v>6</v>
      </c>
      <c r="B33" s="66">
        <v>7</v>
      </c>
      <c r="C33" s="67" t="s">
        <v>5</v>
      </c>
      <c r="D33" s="67"/>
      <c r="E33" s="66" t="s">
        <v>204</v>
      </c>
      <c r="F33" s="66" t="s">
        <v>191</v>
      </c>
      <c r="G33" s="67" t="s">
        <v>202</v>
      </c>
      <c r="H33" s="67" t="s">
        <v>197</v>
      </c>
      <c r="I33" s="66"/>
      <c r="J33" s="67" t="s">
        <v>218</v>
      </c>
    </row>
    <row r="34" spans="1:10" hidden="1" x14ac:dyDescent="0.25">
      <c r="A34" s="66">
        <v>6</v>
      </c>
      <c r="B34" s="66">
        <v>7</v>
      </c>
      <c r="C34" s="67" t="s">
        <v>7</v>
      </c>
      <c r="D34" s="67"/>
      <c r="E34" s="66" t="s">
        <v>196</v>
      </c>
      <c r="F34" s="66" t="s">
        <v>191</v>
      </c>
      <c r="G34" s="67" t="s">
        <v>295</v>
      </c>
      <c r="H34" s="67" t="s">
        <v>219</v>
      </c>
      <c r="I34" s="66"/>
      <c r="J34" s="67" t="s">
        <v>220</v>
      </c>
    </row>
    <row r="35" spans="1:10" hidden="1" x14ac:dyDescent="0.25">
      <c r="A35" s="66">
        <v>6</v>
      </c>
      <c r="B35" s="66">
        <v>7</v>
      </c>
      <c r="C35" s="67" t="s">
        <v>8</v>
      </c>
      <c r="D35" s="67"/>
      <c r="E35" s="66" t="s">
        <v>196</v>
      </c>
      <c r="F35" s="66" t="s">
        <v>191</v>
      </c>
      <c r="G35" s="67" t="s">
        <v>295</v>
      </c>
      <c r="H35" s="67" t="s">
        <v>219</v>
      </c>
      <c r="I35" s="66"/>
      <c r="J35" s="67" t="s">
        <v>220</v>
      </c>
    </row>
    <row r="36" spans="1:10" hidden="1" x14ac:dyDescent="0.25">
      <c r="A36" s="66">
        <v>6</v>
      </c>
      <c r="B36" s="66">
        <v>7</v>
      </c>
      <c r="C36" s="67" t="s">
        <v>9</v>
      </c>
      <c r="D36" s="67"/>
      <c r="E36" s="66" t="s">
        <v>196</v>
      </c>
      <c r="F36" s="66" t="s">
        <v>191</v>
      </c>
      <c r="G36" s="67" t="s">
        <v>295</v>
      </c>
      <c r="H36" s="67" t="s">
        <v>219</v>
      </c>
      <c r="I36" s="66"/>
      <c r="J36" s="67" t="s">
        <v>220</v>
      </c>
    </row>
    <row r="37" spans="1:10" hidden="1" x14ac:dyDescent="0.25">
      <c r="A37" s="66">
        <v>6</v>
      </c>
      <c r="B37" s="66">
        <v>7</v>
      </c>
      <c r="C37" s="67" t="s">
        <v>110</v>
      </c>
      <c r="D37" s="67"/>
      <c r="E37" s="66" t="s">
        <v>196</v>
      </c>
      <c r="F37" s="66" t="s">
        <v>191</v>
      </c>
      <c r="G37" s="67" t="s">
        <v>295</v>
      </c>
      <c r="H37" s="67" t="s">
        <v>219</v>
      </c>
      <c r="I37" s="66"/>
      <c r="J37" s="67" t="s">
        <v>220</v>
      </c>
    </row>
    <row r="38" spans="1:10" hidden="1" x14ac:dyDescent="0.25">
      <c r="A38" s="66">
        <v>6</v>
      </c>
      <c r="B38" s="66">
        <v>7</v>
      </c>
      <c r="C38" s="67" t="s">
        <v>216</v>
      </c>
      <c r="D38" s="67"/>
      <c r="E38" s="66" t="s">
        <v>196</v>
      </c>
      <c r="F38" s="66" t="s">
        <v>191</v>
      </c>
      <c r="G38" s="67" t="s">
        <v>295</v>
      </c>
      <c r="H38" s="67" t="s">
        <v>219</v>
      </c>
      <c r="I38" s="66"/>
      <c r="J38" s="67" t="s">
        <v>218</v>
      </c>
    </row>
    <row r="39" spans="1:10" hidden="1" x14ac:dyDescent="0.25">
      <c r="A39" s="66">
        <v>6</v>
      </c>
      <c r="B39" s="66">
        <v>7</v>
      </c>
      <c r="C39" s="67" t="s">
        <v>217</v>
      </c>
      <c r="D39" s="67"/>
      <c r="E39" s="66" t="s">
        <v>196</v>
      </c>
      <c r="F39" s="66" t="s">
        <v>191</v>
      </c>
      <c r="G39" s="67" t="s">
        <v>295</v>
      </c>
      <c r="H39" s="67" t="s">
        <v>219</v>
      </c>
      <c r="I39" s="66"/>
      <c r="J39" s="67" t="s">
        <v>218</v>
      </c>
    </row>
  </sheetData>
  <mergeCells count="10">
    <mergeCell ref="H4:H5"/>
    <mergeCell ref="G4:G5"/>
    <mergeCell ref="J4:L4"/>
    <mergeCell ref="I4:I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topLeftCell="G1" zoomScale="60" zoomScaleNormal="60" workbookViewId="0">
      <selection activeCell="P14" sqref="P14"/>
    </sheetView>
  </sheetViews>
  <sheetFormatPr defaultColWidth="9.1796875" defaultRowHeight="14.5" x14ac:dyDescent="0.35"/>
  <cols>
    <col min="1" max="1" width="15" hidden="1" customWidth="1"/>
    <col min="2" max="2" width="17.81640625" hidden="1" customWidth="1"/>
    <col min="3" max="3" width="20.1796875" hidden="1" customWidth="1"/>
    <col min="4" max="4" width="0" hidden="1" customWidth="1"/>
    <col min="5" max="5" width="21" hidden="1" customWidth="1"/>
    <col min="6" max="6" width="0" hidden="1" customWidth="1"/>
    <col min="7" max="7" width="7.453125" style="1" customWidth="1"/>
    <col min="8" max="8" width="44.54296875" style="1" bestFit="1" customWidth="1"/>
    <col min="9" max="11" width="15.453125" style="1" bestFit="1" customWidth="1"/>
    <col min="12" max="16384" width="9.1796875" style="1"/>
  </cols>
  <sheetData>
    <row r="1" spans="1:11" x14ac:dyDescent="0.35">
      <c r="A1" s="86" t="s">
        <v>46</v>
      </c>
    </row>
    <row r="2" spans="1:11" x14ac:dyDescent="0.35">
      <c r="G2" s="3" t="s">
        <v>46</v>
      </c>
    </row>
    <row r="4" spans="1:11" ht="15" customHeight="1" x14ac:dyDescent="0.35">
      <c r="A4" s="153" t="s">
        <v>163</v>
      </c>
      <c r="B4" s="150" t="s">
        <v>164</v>
      </c>
      <c r="C4" s="150" t="s">
        <v>165</v>
      </c>
      <c r="D4" s="150" t="s">
        <v>166</v>
      </c>
      <c r="E4" s="150" t="s">
        <v>167</v>
      </c>
      <c r="F4" s="150" t="s">
        <v>212</v>
      </c>
      <c r="G4" s="151" t="s">
        <v>0</v>
      </c>
      <c r="H4" s="151" t="s">
        <v>1</v>
      </c>
      <c r="I4" s="145" t="str">
        <f>CONCATENATE("RENCANA BISNIS"," ",'Profil Dana Pensiun'!H13-1)</f>
        <v>RENCANA BISNIS 2019</v>
      </c>
      <c r="J4" s="146"/>
      <c r="K4" s="147"/>
    </row>
    <row r="5" spans="1:11" x14ac:dyDescent="0.35">
      <c r="A5" s="153"/>
      <c r="B5" s="150"/>
      <c r="C5" s="150"/>
      <c r="D5" s="150"/>
      <c r="E5" s="150"/>
      <c r="F5" s="150"/>
      <c r="G5" s="152"/>
      <c r="H5" s="152"/>
      <c r="I5" s="15" t="s">
        <v>58</v>
      </c>
      <c r="J5" s="15" t="s">
        <v>10</v>
      </c>
      <c r="K5" s="39" t="s">
        <v>223</v>
      </c>
    </row>
    <row r="6" spans="1:11" x14ac:dyDescent="0.35">
      <c r="A6" s="153"/>
      <c r="B6" s="150"/>
      <c r="C6" s="150"/>
      <c r="D6" s="150"/>
      <c r="E6" s="150"/>
      <c r="F6" s="150"/>
      <c r="G6" s="149"/>
      <c r="H6" s="149"/>
      <c r="I6" s="38" t="s">
        <v>59</v>
      </c>
      <c r="J6" s="17" t="s">
        <v>60</v>
      </c>
      <c r="K6" s="85" t="s">
        <v>224</v>
      </c>
    </row>
    <row r="7" spans="1:11" x14ac:dyDescent="0.25">
      <c r="A7" s="61" t="s">
        <v>298</v>
      </c>
      <c r="B7" s="62"/>
      <c r="C7" s="62"/>
      <c r="D7" s="62"/>
      <c r="E7" s="62"/>
      <c r="F7" s="87"/>
      <c r="G7" s="92" t="s">
        <v>41</v>
      </c>
      <c r="H7" s="93"/>
      <c r="I7" s="93"/>
      <c r="J7" s="93"/>
      <c r="K7" s="93"/>
    </row>
    <row r="8" spans="1:11" x14ac:dyDescent="0.25">
      <c r="A8" s="61" t="s">
        <v>168</v>
      </c>
      <c r="B8" s="62">
        <v>1</v>
      </c>
      <c r="C8" s="62" t="s">
        <v>169</v>
      </c>
      <c r="D8" s="62" t="s">
        <v>170</v>
      </c>
      <c r="E8" s="62"/>
      <c r="F8" s="87" t="s">
        <v>212</v>
      </c>
      <c r="G8" s="6">
        <v>1</v>
      </c>
      <c r="H8" s="14" t="s">
        <v>47</v>
      </c>
      <c r="I8" s="89">
        <v>0</v>
      </c>
      <c r="J8" s="89">
        <v>0</v>
      </c>
      <c r="K8" s="91" t="e">
        <f t="shared" ref="K8:K17" si="0">J8/I8</f>
        <v>#DIV/0!</v>
      </c>
    </row>
    <row r="9" spans="1:11" x14ac:dyDescent="0.25">
      <c r="A9" s="61" t="s">
        <v>168</v>
      </c>
      <c r="B9" s="62">
        <v>2</v>
      </c>
      <c r="C9" s="62" t="s">
        <v>169</v>
      </c>
      <c r="D9" s="62" t="s">
        <v>170</v>
      </c>
      <c r="E9" s="62"/>
      <c r="F9" s="87" t="s">
        <v>212</v>
      </c>
      <c r="G9" s="6">
        <v>2</v>
      </c>
      <c r="H9" s="14" t="s">
        <v>2</v>
      </c>
      <c r="I9" s="89">
        <v>0</v>
      </c>
      <c r="J9" s="89">
        <v>0</v>
      </c>
      <c r="K9" s="91" t="e">
        <f t="shared" si="0"/>
        <v>#DIV/0!</v>
      </c>
    </row>
    <row r="10" spans="1:11" x14ac:dyDescent="0.25">
      <c r="A10" s="61" t="s">
        <v>168</v>
      </c>
      <c r="B10" s="62">
        <v>3</v>
      </c>
      <c r="C10" s="62" t="s">
        <v>169</v>
      </c>
      <c r="D10" s="62" t="s">
        <v>170</v>
      </c>
      <c r="E10" s="62"/>
      <c r="F10" s="87" t="s">
        <v>212</v>
      </c>
      <c r="G10" s="6">
        <v>3</v>
      </c>
      <c r="H10" s="14" t="s">
        <v>68</v>
      </c>
      <c r="I10" s="89">
        <v>0</v>
      </c>
      <c r="J10" s="89">
        <v>0</v>
      </c>
      <c r="K10" s="91" t="e">
        <f t="shared" si="0"/>
        <v>#DIV/0!</v>
      </c>
    </row>
    <row r="11" spans="1:11" x14ac:dyDescent="0.25">
      <c r="A11" s="61" t="s">
        <v>168</v>
      </c>
      <c r="B11" s="62">
        <v>4</v>
      </c>
      <c r="C11" s="62" t="s">
        <v>169</v>
      </c>
      <c r="D11" s="62" t="s">
        <v>170</v>
      </c>
      <c r="E11" s="62"/>
      <c r="F11" s="87" t="s">
        <v>212</v>
      </c>
      <c r="G11" s="6">
        <v>4</v>
      </c>
      <c r="H11" s="14" t="s">
        <v>109</v>
      </c>
      <c r="I11" s="89">
        <v>0</v>
      </c>
      <c r="J11" s="89">
        <v>0</v>
      </c>
      <c r="K11" s="91" t="e">
        <f t="shared" si="0"/>
        <v>#DIV/0!</v>
      </c>
    </row>
    <row r="12" spans="1:11" x14ac:dyDescent="0.25">
      <c r="A12" s="61" t="s">
        <v>168</v>
      </c>
      <c r="B12" s="62">
        <v>5</v>
      </c>
      <c r="C12" s="62" t="s">
        <v>169</v>
      </c>
      <c r="D12" s="62" t="s">
        <v>170</v>
      </c>
      <c r="E12" s="62"/>
      <c r="F12" s="87" t="s">
        <v>212</v>
      </c>
      <c r="G12" s="6">
        <v>5</v>
      </c>
      <c r="H12" s="14" t="s">
        <v>66</v>
      </c>
      <c r="I12" s="89">
        <v>0</v>
      </c>
      <c r="J12" s="89">
        <v>0</v>
      </c>
      <c r="K12" s="91" t="e">
        <f t="shared" si="0"/>
        <v>#DIV/0!</v>
      </c>
    </row>
    <row r="13" spans="1:11" x14ac:dyDescent="0.25">
      <c r="A13" s="61" t="s">
        <v>168</v>
      </c>
      <c r="B13" s="62">
        <v>6</v>
      </c>
      <c r="C13" s="62" t="s">
        <v>169</v>
      </c>
      <c r="D13" s="62" t="s">
        <v>170</v>
      </c>
      <c r="E13" s="62"/>
      <c r="F13" s="87" t="s">
        <v>212</v>
      </c>
      <c r="G13" s="6">
        <v>6</v>
      </c>
      <c r="H13" s="14" t="s">
        <v>111</v>
      </c>
      <c r="I13" s="89">
        <v>0</v>
      </c>
      <c r="J13" s="89">
        <v>0</v>
      </c>
      <c r="K13" s="91" t="e">
        <f t="shared" si="0"/>
        <v>#DIV/0!</v>
      </c>
    </row>
    <row r="14" spans="1:11" x14ac:dyDescent="0.25">
      <c r="A14" s="61" t="s">
        <v>168</v>
      </c>
      <c r="B14" s="62">
        <v>7</v>
      </c>
      <c r="C14" s="62" t="s">
        <v>169</v>
      </c>
      <c r="D14" s="62" t="s">
        <v>170</v>
      </c>
      <c r="E14" s="62"/>
      <c r="F14" s="87" t="s">
        <v>212</v>
      </c>
      <c r="G14" s="6">
        <v>7</v>
      </c>
      <c r="H14" s="14" t="s">
        <v>112</v>
      </c>
      <c r="I14" s="89">
        <v>0</v>
      </c>
      <c r="J14" s="89">
        <v>0</v>
      </c>
      <c r="K14" s="91" t="e">
        <f t="shared" si="0"/>
        <v>#DIV/0!</v>
      </c>
    </row>
    <row r="15" spans="1:11" x14ac:dyDescent="0.25">
      <c r="A15" s="61" t="s">
        <v>168</v>
      </c>
      <c r="B15" s="62">
        <v>8</v>
      </c>
      <c r="C15" s="62" t="s">
        <v>169</v>
      </c>
      <c r="D15" s="62" t="s">
        <v>170</v>
      </c>
      <c r="E15" s="62"/>
      <c r="F15" s="87" t="s">
        <v>212</v>
      </c>
      <c r="G15" s="6">
        <v>8</v>
      </c>
      <c r="H15" s="14" t="s">
        <v>3</v>
      </c>
      <c r="I15" s="89">
        <v>0</v>
      </c>
      <c r="J15" s="89">
        <v>0</v>
      </c>
      <c r="K15" s="91" t="e">
        <f t="shared" si="0"/>
        <v>#DIV/0!</v>
      </c>
    </row>
    <row r="16" spans="1:11" x14ac:dyDescent="0.25">
      <c r="A16" s="61" t="s">
        <v>168</v>
      </c>
      <c r="B16" s="62">
        <v>9</v>
      </c>
      <c r="C16" s="62" t="s">
        <v>169</v>
      </c>
      <c r="D16" s="62" t="s">
        <v>170</v>
      </c>
      <c r="E16" s="62"/>
      <c r="F16" s="87" t="s">
        <v>212</v>
      </c>
      <c r="G16" s="6">
        <v>9</v>
      </c>
      <c r="H16" s="14" t="s">
        <v>4</v>
      </c>
      <c r="I16" s="89">
        <v>0</v>
      </c>
      <c r="J16" s="89">
        <v>0</v>
      </c>
      <c r="K16" s="91" t="e">
        <f t="shared" si="0"/>
        <v>#DIV/0!</v>
      </c>
    </row>
    <row r="17" spans="1:11" x14ac:dyDescent="0.25">
      <c r="A17" s="61" t="s">
        <v>168</v>
      </c>
      <c r="B17" s="62">
        <v>10</v>
      </c>
      <c r="C17" s="62" t="s">
        <v>169</v>
      </c>
      <c r="D17" s="62" t="s">
        <v>170</v>
      </c>
      <c r="E17" s="62"/>
      <c r="F17" s="87" t="s">
        <v>212</v>
      </c>
      <c r="G17" s="6">
        <v>10</v>
      </c>
      <c r="H17" s="14" t="s">
        <v>5</v>
      </c>
      <c r="I17" s="89">
        <v>0</v>
      </c>
      <c r="J17" s="89">
        <v>0</v>
      </c>
      <c r="K17" s="91" t="e">
        <f t="shared" si="0"/>
        <v>#DIV/0!</v>
      </c>
    </row>
    <row r="18" spans="1:11" x14ac:dyDescent="0.25">
      <c r="A18" s="61" t="s">
        <v>298</v>
      </c>
      <c r="B18" s="62"/>
      <c r="C18" s="62"/>
      <c r="D18" s="62"/>
      <c r="E18" s="62"/>
      <c r="F18" s="87"/>
      <c r="G18" s="92" t="s">
        <v>42</v>
      </c>
      <c r="H18" s="93"/>
      <c r="I18" s="93"/>
      <c r="J18" s="93"/>
      <c r="K18" s="93"/>
    </row>
    <row r="19" spans="1:11" x14ac:dyDescent="0.25">
      <c r="A19" s="61" t="s">
        <v>168</v>
      </c>
      <c r="B19" s="62">
        <v>11</v>
      </c>
      <c r="C19" s="62" t="s">
        <v>169</v>
      </c>
      <c r="D19" s="62" t="s">
        <v>170</v>
      </c>
      <c r="E19" s="62"/>
      <c r="F19" s="87" t="s">
        <v>212</v>
      </c>
      <c r="G19" s="6">
        <v>1</v>
      </c>
      <c r="H19" s="2" t="s">
        <v>55</v>
      </c>
      <c r="I19" s="90">
        <v>0</v>
      </c>
      <c r="J19" s="90">
        <v>0</v>
      </c>
      <c r="K19" s="91" t="e">
        <f t="shared" ref="K19:K24" si="1">J19/I19</f>
        <v>#DIV/0!</v>
      </c>
    </row>
    <row r="20" spans="1:11" x14ac:dyDescent="0.25">
      <c r="A20" s="61" t="s">
        <v>168</v>
      </c>
      <c r="B20" s="62">
        <v>12</v>
      </c>
      <c r="C20" s="62" t="s">
        <v>169</v>
      </c>
      <c r="D20" s="62" t="s">
        <v>170</v>
      </c>
      <c r="E20" s="62"/>
      <c r="F20" s="87" t="s">
        <v>212</v>
      </c>
      <c r="G20" s="6">
        <v>2</v>
      </c>
      <c r="H20" s="2" t="s">
        <v>56</v>
      </c>
      <c r="I20" s="90">
        <v>0</v>
      </c>
      <c r="J20" s="90">
        <v>0</v>
      </c>
      <c r="K20" s="91" t="e">
        <f t="shared" si="1"/>
        <v>#DIV/0!</v>
      </c>
    </row>
    <row r="21" spans="1:11" x14ac:dyDescent="0.25">
      <c r="A21" s="61" t="s">
        <v>168</v>
      </c>
      <c r="B21" s="62">
        <v>13</v>
      </c>
      <c r="C21" s="62" t="s">
        <v>169</v>
      </c>
      <c r="D21" s="62" t="s">
        <v>170</v>
      </c>
      <c r="E21" s="62"/>
      <c r="F21" s="87" t="s">
        <v>212</v>
      </c>
      <c r="G21" s="6">
        <v>3</v>
      </c>
      <c r="H21" s="2" t="s">
        <v>57</v>
      </c>
      <c r="I21" s="90">
        <v>0</v>
      </c>
      <c r="J21" s="90">
        <v>0</v>
      </c>
      <c r="K21" s="91" t="e">
        <f t="shared" si="1"/>
        <v>#DIV/0!</v>
      </c>
    </row>
    <row r="22" spans="1:11" x14ac:dyDescent="0.25">
      <c r="A22" s="61" t="s">
        <v>168</v>
      </c>
      <c r="B22" s="62">
        <v>14</v>
      </c>
      <c r="C22" s="62" t="s">
        <v>169</v>
      </c>
      <c r="D22" s="62" t="s">
        <v>170</v>
      </c>
      <c r="E22" s="62"/>
      <c r="F22" s="87" t="s">
        <v>212</v>
      </c>
      <c r="G22" s="6">
        <v>4</v>
      </c>
      <c r="H22" s="2" t="s">
        <v>110</v>
      </c>
      <c r="I22" s="90">
        <v>0</v>
      </c>
      <c r="J22" s="90">
        <v>0</v>
      </c>
      <c r="K22" s="91" t="e">
        <f t="shared" si="1"/>
        <v>#DIV/0!</v>
      </c>
    </row>
    <row r="23" spans="1:11" x14ac:dyDescent="0.25">
      <c r="A23" s="61" t="s">
        <v>168</v>
      </c>
      <c r="B23" s="62">
        <v>15</v>
      </c>
      <c r="C23" s="62" t="s">
        <v>169</v>
      </c>
      <c r="D23" s="62" t="s">
        <v>170</v>
      </c>
      <c r="E23" s="62"/>
      <c r="F23" s="87" t="s">
        <v>212</v>
      </c>
      <c r="G23" s="6">
        <v>5</v>
      </c>
      <c r="H23" s="2" t="s">
        <v>216</v>
      </c>
      <c r="I23" s="90">
        <v>0</v>
      </c>
      <c r="J23" s="90">
        <v>0</v>
      </c>
      <c r="K23" s="91" t="e">
        <f t="shared" si="1"/>
        <v>#DIV/0!</v>
      </c>
    </row>
    <row r="24" spans="1:11" x14ac:dyDescent="0.25">
      <c r="A24" s="61" t="s">
        <v>168</v>
      </c>
      <c r="B24" s="62">
        <v>16</v>
      </c>
      <c r="C24" s="62" t="s">
        <v>169</v>
      </c>
      <c r="D24" s="62" t="s">
        <v>170</v>
      </c>
      <c r="E24" s="62"/>
      <c r="F24" s="87" t="s">
        <v>212</v>
      </c>
      <c r="G24" s="6">
        <v>6</v>
      </c>
      <c r="H24" s="2" t="s">
        <v>217</v>
      </c>
      <c r="I24" s="90">
        <v>0</v>
      </c>
      <c r="J24" s="90">
        <v>0</v>
      </c>
      <c r="K24" s="91" t="e">
        <f t="shared" si="1"/>
        <v>#DIV/0!</v>
      </c>
    </row>
    <row r="25" spans="1:11" hidden="1" x14ac:dyDescent="0.35">
      <c r="D25" s="64" t="s">
        <v>174</v>
      </c>
      <c r="E25" s="64" t="s">
        <v>175</v>
      </c>
      <c r="F25" s="57"/>
      <c r="H25" s="64" t="s">
        <v>232</v>
      </c>
      <c r="I25" s="64" t="s">
        <v>176</v>
      </c>
      <c r="J25" s="64" t="s">
        <v>228</v>
      </c>
      <c r="K25" s="64" t="s">
        <v>229</v>
      </c>
    </row>
    <row r="26" spans="1:11" hidden="1" x14ac:dyDescent="0.35">
      <c r="D26" s="65" t="s">
        <v>177</v>
      </c>
      <c r="E26" s="65" t="s">
        <v>178</v>
      </c>
      <c r="F26" s="57"/>
      <c r="H26" s="65" t="s">
        <v>233</v>
      </c>
      <c r="I26" s="65" t="s">
        <v>179</v>
      </c>
      <c r="J26" s="65" t="s">
        <v>230</v>
      </c>
      <c r="K26" s="65" t="s">
        <v>231</v>
      </c>
    </row>
    <row r="27" spans="1:11" hidden="1" x14ac:dyDescent="0.35"/>
    <row r="28" spans="1:11" hidden="1" x14ac:dyDescent="0.25">
      <c r="A28" s="62" t="s">
        <v>180</v>
      </c>
      <c r="B28" s="62" t="s">
        <v>181</v>
      </c>
      <c r="C28" s="62" t="s">
        <v>182</v>
      </c>
      <c r="D28" s="62" t="s">
        <v>183</v>
      </c>
      <c r="E28" s="62" t="s">
        <v>184</v>
      </c>
      <c r="F28" s="62" t="s">
        <v>185</v>
      </c>
      <c r="G28" s="62" t="s">
        <v>186</v>
      </c>
      <c r="H28" s="62" t="s">
        <v>187</v>
      </c>
      <c r="I28" s="62" t="s">
        <v>188</v>
      </c>
      <c r="J28" s="62" t="s">
        <v>189</v>
      </c>
    </row>
    <row r="29" spans="1:11" hidden="1" x14ac:dyDescent="0.25">
      <c r="A29" s="66">
        <v>0</v>
      </c>
      <c r="B29" s="66">
        <v>1</v>
      </c>
      <c r="C29" s="67" t="s">
        <v>166</v>
      </c>
      <c r="D29" s="67"/>
      <c r="E29" s="66" t="s">
        <v>190</v>
      </c>
      <c r="F29" s="66" t="s">
        <v>191</v>
      </c>
      <c r="G29" s="67" t="s">
        <v>192</v>
      </c>
      <c r="H29" s="67" t="s">
        <v>193</v>
      </c>
      <c r="I29" s="67"/>
      <c r="J29" s="67" t="s">
        <v>194</v>
      </c>
    </row>
    <row r="30" spans="1:11" hidden="1" x14ac:dyDescent="0.25">
      <c r="A30" s="66">
        <v>1</v>
      </c>
      <c r="B30" s="66">
        <v>2</v>
      </c>
      <c r="C30" s="67" t="s">
        <v>195</v>
      </c>
      <c r="D30" s="66" t="s">
        <v>168</v>
      </c>
      <c r="E30" s="66" t="s">
        <v>196</v>
      </c>
      <c r="F30" s="66" t="s">
        <v>191</v>
      </c>
      <c r="G30" s="67" t="s">
        <v>192</v>
      </c>
      <c r="H30" s="67" t="s">
        <v>197</v>
      </c>
      <c r="I30" s="68" t="s">
        <v>198</v>
      </c>
      <c r="J30" s="67" t="s">
        <v>194</v>
      </c>
    </row>
    <row r="31" spans="1:11" hidden="1" x14ac:dyDescent="0.25">
      <c r="A31" s="66">
        <v>2</v>
      </c>
      <c r="B31" s="66">
        <v>3</v>
      </c>
      <c r="C31" s="67" t="s">
        <v>58</v>
      </c>
      <c r="D31" s="67"/>
      <c r="E31" s="66" t="s">
        <v>204</v>
      </c>
      <c r="F31" s="66" t="s">
        <v>191</v>
      </c>
      <c r="G31" s="67" t="s">
        <v>202</v>
      </c>
      <c r="H31" s="67" t="s">
        <v>297</v>
      </c>
      <c r="I31" s="66"/>
      <c r="J31" s="67" t="s">
        <v>226</v>
      </c>
    </row>
    <row r="32" spans="1:11" hidden="1" x14ac:dyDescent="0.25">
      <c r="A32" s="66">
        <v>3</v>
      </c>
      <c r="B32" s="66">
        <v>4</v>
      </c>
      <c r="C32" s="67" t="s">
        <v>10</v>
      </c>
      <c r="D32" s="67"/>
      <c r="E32" s="66" t="s">
        <v>204</v>
      </c>
      <c r="F32" s="66" t="s">
        <v>191</v>
      </c>
      <c r="G32" s="67" t="s">
        <v>202</v>
      </c>
      <c r="H32" s="67" t="s">
        <v>297</v>
      </c>
      <c r="I32" s="66"/>
      <c r="J32" s="67" t="s">
        <v>226</v>
      </c>
    </row>
    <row r="33" spans="1:10" hidden="1" x14ac:dyDescent="0.25">
      <c r="A33" s="66">
        <v>4</v>
      </c>
      <c r="B33" s="66">
        <v>5</v>
      </c>
      <c r="C33" s="67" t="s">
        <v>225</v>
      </c>
      <c r="D33" s="67"/>
      <c r="E33" s="66" t="s">
        <v>196</v>
      </c>
      <c r="F33" s="66" t="s">
        <v>191</v>
      </c>
      <c r="G33" s="67" t="s">
        <v>296</v>
      </c>
      <c r="H33" s="67" t="s">
        <v>219</v>
      </c>
      <c r="I33" s="66"/>
      <c r="J33" s="67" t="s">
        <v>227</v>
      </c>
    </row>
    <row r="34" spans="1:10" hidden="1" x14ac:dyDescent="0.25">
      <c r="A34" s="66">
        <v>5</v>
      </c>
      <c r="B34" s="66">
        <v>6</v>
      </c>
      <c r="C34" s="67" t="s">
        <v>47</v>
      </c>
      <c r="D34" s="67"/>
      <c r="E34" s="66" t="s">
        <v>204</v>
      </c>
      <c r="F34" s="66" t="s">
        <v>191</v>
      </c>
      <c r="G34" s="67" t="s">
        <v>202</v>
      </c>
      <c r="H34" s="67" t="s">
        <v>197</v>
      </c>
      <c r="I34" s="66"/>
      <c r="J34" s="67" t="s">
        <v>226</v>
      </c>
    </row>
    <row r="35" spans="1:10" hidden="1" x14ac:dyDescent="0.25">
      <c r="A35" s="66">
        <v>5</v>
      </c>
      <c r="B35" s="66">
        <v>6</v>
      </c>
      <c r="C35" s="67" t="s">
        <v>2</v>
      </c>
      <c r="D35" s="67"/>
      <c r="E35" s="66" t="s">
        <v>204</v>
      </c>
      <c r="F35" s="66" t="s">
        <v>191</v>
      </c>
      <c r="G35" s="67" t="s">
        <v>202</v>
      </c>
      <c r="H35" s="67" t="s">
        <v>197</v>
      </c>
      <c r="I35" s="66"/>
      <c r="J35" s="67" t="s">
        <v>226</v>
      </c>
    </row>
    <row r="36" spans="1:10" hidden="1" x14ac:dyDescent="0.25">
      <c r="A36" s="66">
        <v>5</v>
      </c>
      <c r="B36" s="66">
        <v>6</v>
      </c>
      <c r="C36" s="67" t="s">
        <v>68</v>
      </c>
      <c r="D36" s="67"/>
      <c r="E36" s="66" t="s">
        <v>204</v>
      </c>
      <c r="F36" s="66" t="s">
        <v>191</v>
      </c>
      <c r="G36" s="67" t="s">
        <v>202</v>
      </c>
      <c r="H36" s="67" t="s">
        <v>197</v>
      </c>
      <c r="I36" s="66"/>
      <c r="J36" s="67" t="s">
        <v>226</v>
      </c>
    </row>
    <row r="37" spans="1:10" hidden="1" x14ac:dyDescent="0.25">
      <c r="A37" s="66">
        <v>5</v>
      </c>
      <c r="B37" s="66">
        <v>6</v>
      </c>
      <c r="C37" s="67" t="s">
        <v>109</v>
      </c>
      <c r="D37" s="67"/>
      <c r="E37" s="66" t="s">
        <v>204</v>
      </c>
      <c r="F37" s="66" t="s">
        <v>191</v>
      </c>
      <c r="G37" s="67" t="s">
        <v>202</v>
      </c>
      <c r="H37" s="67" t="s">
        <v>197</v>
      </c>
      <c r="I37" s="66"/>
      <c r="J37" s="67" t="s">
        <v>226</v>
      </c>
    </row>
    <row r="38" spans="1:10" hidden="1" x14ac:dyDescent="0.25">
      <c r="A38" s="66">
        <v>5</v>
      </c>
      <c r="B38" s="66">
        <v>6</v>
      </c>
      <c r="C38" s="67" t="s">
        <v>66</v>
      </c>
      <c r="D38" s="67"/>
      <c r="E38" s="66" t="s">
        <v>204</v>
      </c>
      <c r="F38" s="66" t="s">
        <v>191</v>
      </c>
      <c r="G38" s="67" t="s">
        <v>202</v>
      </c>
      <c r="H38" s="67" t="s">
        <v>197</v>
      </c>
      <c r="I38" s="66"/>
      <c r="J38" s="67" t="s">
        <v>226</v>
      </c>
    </row>
    <row r="39" spans="1:10" hidden="1" x14ac:dyDescent="0.25">
      <c r="A39" s="66">
        <v>5</v>
      </c>
      <c r="B39" s="66">
        <v>6</v>
      </c>
      <c r="C39" s="67" t="s">
        <v>111</v>
      </c>
      <c r="D39" s="67"/>
      <c r="E39" s="66" t="s">
        <v>204</v>
      </c>
      <c r="F39" s="66" t="s">
        <v>191</v>
      </c>
      <c r="G39" s="67" t="s">
        <v>202</v>
      </c>
      <c r="H39" s="67" t="s">
        <v>197</v>
      </c>
      <c r="I39" s="66"/>
      <c r="J39" s="67" t="s">
        <v>226</v>
      </c>
    </row>
    <row r="40" spans="1:10" hidden="1" x14ac:dyDescent="0.25">
      <c r="A40" s="66">
        <v>5</v>
      </c>
      <c r="B40" s="66">
        <v>6</v>
      </c>
      <c r="C40" s="67" t="s">
        <v>112</v>
      </c>
      <c r="D40" s="67"/>
      <c r="E40" s="66" t="s">
        <v>204</v>
      </c>
      <c r="F40" s="66" t="s">
        <v>191</v>
      </c>
      <c r="G40" s="67" t="s">
        <v>202</v>
      </c>
      <c r="H40" s="67" t="s">
        <v>197</v>
      </c>
      <c r="I40" s="66"/>
      <c r="J40" s="67" t="s">
        <v>226</v>
      </c>
    </row>
    <row r="41" spans="1:10" hidden="1" x14ac:dyDescent="0.25">
      <c r="A41" s="66">
        <v>5</v>
      </c>
      <c r="B41" s="66">
        <v>6</v>
      </c>
      <c r="C41" s="67" t="s">
        <v>3</v>
      </c>
      <c r="D41" s="67"/>
      <c r="E41" s="66" t="s">
        <v>204</v>
      </c>
      <c r="F41" s="66" t="s">
        <v>191</v>
      </c>
      <c r="G41" s="67" t="s">
        <v>202</v>
      </c>
      <c r="H41" s="67" t="s">
        <v>197</v>
      </c>
      <c r="I41" s="66"/>
      <c r="J41" s="67" t="s">
        <v>226</v>
      </c>
    </row>
    <row r="42" spans="1:10" hidden="1" x14ac:dyDescent="0.25">
      <c r="A42" s="66">
        <v>5</v>
      </c>
      <c r="B42" s="66">
        <v>6</v>
      </c>
      <c r="C42" s="67" t="s">
        <v>4</v>
      </c>
      <c r="D42" s="67"/>
      <c r="E42" s="66" t="s">
        <v>204</v>
      </c>
      <c r="F42" s="66" t="s">
        <v>191</v>
      </c>
      <c r="G42" s="67" t="s">
        <v>202</v>
      </c>
      <c r="H42" s="67" t="s">
        <v>197</v>
      </c>
      <c r="I42" s="66"/>
      <c r="J42" s="67" t="s">
        <v>226</v>
      </c>
    </row>
    <row r="43" spans="1:10" hidden="1" x14ac:dyDescent="0.25">
      <c r="A43" s="66">
        <v>5</v>
      </c>
      <c r="B43" s="66">
        <v>6</v>
      </c>
      <c r="C43" s="67" t="s">
        <v>5</v>
      </c>
      <c r="D43" s="67"/>
      <c r="E43" s="66" t="s">
        <v>204</v>
      </c>
      <c r="F43" s="66" t="s">
        <v>191</v>
      </c>
      <c r="G43" s="67" t="s">
        <v>202</v>
      </c>
      <c r="H43" s="67" t="s">
        <v>197</v>
      </c>
      <c r="I43" s="66"/>
      <c r="J43" s="67" t="s">
        <v>226</v>
      </c>
    </row>
    <row r="44" spans="1:10" hidden="1" x14ac:dyDescent="0.25">
      <c r="A44" s="66">
        <v>5</v>
      </c>
      <c r="B44" s="66">
        <v>6</v>
      </c>
      <c r="C44" s="67" t="s">
        <v>55</v>
      </c>
      <c r="D44" s="67"/>
      <c r="E44" s="66" t="s">
        <v>196</v>
      </c>
      <c r="F44" s="66" t="s">
        <v>191</v>
      </c>
      <c r="G44" s="67" t="s">
        <v>296</v>
      </c>
      <c r="H44" s="67" t="s">
        <v>219</v>
      </c>
      <c r="I44" s="66"/>
      <c r="J44" s="67" t="s">
        <v>226</v>
      </c>
    </row>
    <row r="45" spans="1:10" hidden="1" x14ac:dyDescent="0.25">
      <c r="A45" s="66">
        <v>5</v>
      </c>
      <c r="B45" s="66">
        <v>6</v>
      </c>
      <c r="C45" s="67" t="s">
        <v>56</v>
      </c>
      <c r="D45" s="67"/>
      <c r="E45" s="66" t="s">
        <v>196</v>
      </c>
      <c r="F45" s="66" t="s">
        <v>191</v>
      </c>
      <c r="G45" s="67" t="s">
        <v>296</v>
      </c>
      <c r="H45" s="67" t="s">
        <v>219</v>
      </c>
      <c r="I45" s="66"/>
      <c r="J45" s="67" t="s">
        <v>226</v>
      </c>
    </row>
    <row r="46" spans="1:10" hidden="1" x14ac:dyDescent="0.25">
      <c r="A46" s="66">
        <v>5</v>
      </c>
      <c r="B46" s="66">
        <v>6</v>
      </c>
      <c r="C46" s="67" t="s">
        <v>57</v>
      </c>
      <c r="D46" s="67"/>
      <c r="E46" s="66" t="s">
        <v>196</v>
      </c>
      <c r="F46" s="66" t="s">
        <v>191</v>
      </c>
      <c r="G46" s="67" t="s">
        <v>296</v>
      </c>
      <c r="H46" s="67" t="s">
        <v>219</v>
      </c>
      <c r="I46" s="66"/>
      <c r="J46" s="67" t="s">
        <v>226</v>
      </c>
    </row>
    <row r="47" spans="1:10" hidden="1" x14ac:dyDescent="0.25">
      <c r="A47" s="66">
        <v>5</v>
      </c>
      <c r="B47" s="66">
        <v>6</v>
      </c>
      <c r="C47" s="67" t="s">
        <v>110</v>
      </c>
      <c r="D47" s="67"/>
      <c r="E47" s="66" t="s">
        <v>196</v>
      </c>
      <c r="F47" s="66" t="s">
        <v>191</v>
      </c>
      <c r="G47" s="67" t="s">
        <v>296</v>
      </c>
      <c r="H47" s="67" t="s">
        <v>219</v>
      </c>
      <c r="I47" s="66"/>
      <c r="J47" s="67" t="s">
        <v>226</v>
      </c>
    </row>
    <row r="48" spans="1:10" hidden="1" x14ac:dyDescent="0.25">
      <c r="A48" s="66">
        <v>5</v>
      </c>
      <c r="B48" s="66">
        <v>6</v>
      </c>
      <c r="C48" s="67" t="s">
        <v>216</v>
      </c>
      <c r="D48" s="67"/>
      <c r="E48" s="66" t="s">
        <v>196</v>
      </c>
      <c r="F48" s="66" t="s">
        <v>191</v>
      </c>
      <c r="G48" s="67" t="s">
        <v>296</v>
      </c>
      <c r="H48" s="67" t="s">
        <v>219</v>
      </c>
      <c r="I48" s="66"/>
      <c r="J48" s="67" t="s">
        <v>226</v>
      </c>
    </row>
    <row r="49" spans="1:10" hidden="1" x14ac:dyDescent="0.25">
      <c r="A49" s="66">
        <v>5</v>
      </c>
      <c r="B49" s="66">
        <v>6</v>
      </c>
      <c r="C49" s="67" t="s">
        <v>217</v>
      </c>
      <c r="D49" s="67"/>
      <c r="E49" s="66" t="s">
        <v>196</v>
      </c>
      <c r="F49" s="66" t="s">
        <v>191</v>
      </c>
      <c r="G49" s="67" t="s">
        <v>296</v>
      </c>
      <c r="H49" s="67" t="s">
        <v>219</v>
      </c>
      <c r="I49" s="66"/>
      <c r="J49" s="67" t="s">
        <v>226</v>
      </c>
    </row>
    <row r="50" spans="1:10" hidden="1" x14ac:dyDescent="0.35"/>
  </sheetData>
  <mergeCells count="9">
    <mergeCell ref="I4:K4"/>
    <mergeCell ref="G4:G6"/>
    <mergeCell ref="H4:H6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ignoredErrors>
    <ignoredError sqref="J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7"/>
  <sheetViews>
    <sheetView topLeftCell="G4" zoomScale="40" zoomScaleNormal="40" workbookViewId="0">
      <selection activeCell="O31" sqref="O31:O51"/>
    </sheetView>
  </sheetViews>
  <sheetFormatPr defaultColWidth="8.81640625" defaultRowHeight="14.5" x14ac:dyDescent="0.35"/>
  <cols>
    <col min="1" max="1" width="15" hidden="1" customWidth="1"/>
    <col min="2" max="2" width="15.81640625" hidden="1" customWidth="1"/>
    <col min="3" max="3" width="23.81640625" hidden="1" customWidth="1"/>
    <col min="4" max="4" width="10.54296875" hidden="1" customWidth="1"/>
    <col min="5" max="5" width="18.1796875" hidden="1" customWidth="1"/>
    <col min="6" max="6" width="0" hidden="1" customWidth="1"/>
    <col min="7" max="7" width="8.1796875" customWidth="1"/>
    <col min="8" max="8" width="61.81640625" bestFit="1" customWidth="1"/>
    <col min="9" max="9" width="22.54296875" style="94" bestFit="1" customWidth="1"/>
    <col min="10" max="10" width="9.54296875" bestFit="1" customWidth="1"/>
    <col min="11" max="11" width="22.54296875" bestFit="1" customWidth="1"/>
    <col min="12" max="12" width="9.54296875" bestFit="1" customWidth="1"/>
    <col min="13" max="13" width="22.54296875" bestFit="1" customWidth="1"/>
    <col min="14" max="14" width="9.54296875" bestFit="1" customWidth="1"/>
    <col min="15" max="15" width="22.81640625" customWidth="1"/>
    <col min="16" max="16" width="9.54296875" bestFit="1" customWidth="1"/>
  </cols>
  <sheetData>
    <row r="1" spans="1:16" x14ac:dyDescent="0.35">
      <c r="A1" s="56" t="s">
        <v>234</v>
      </c>
    </row>
    <row r="2" spans="1:16" s="3" customFormat="1" ht="21" customHeight="1" x14ac:dyDescent="0.35">
      <c r="A2"/>
      <c r="B2"/>
      <c r="C2"/>
      <c r="D2"/>
      <c r="E2"/>
      <c r="F2"/>
      <c r="G2" s="3" t="s">
        <v>64</v>
      </c>
      <c r="I2" s="95"/>
    </row>
    <row r="3" spans="1:16" s="3" customFormat="1" ht="21" customHeight="1" x14ac:dyDescent="0.35">
      <c r="A3"/>
      <c r="B3"/>
      <c r="C3"/>
      <c r="D3"/>
      <c r="E3"/>
      <c r="F3"/>
      <c r="I3" s="95"/>
    </row>
    <row r="4" spans="1:16" ht="15" customHeight="1" x14ac:dyDescent="0.35">
      <c r="G4" s="156" t="s">
        <v>0</v>
      </c>
      <c r="H4" s="156" t="s">
        <v>61</v>
      </c>
      <c r="I4" s="159" t="s">
        <v>62</v>
      </c>
      <c r="J4" s="160"/>
      <c r="K4" s="159" t="s">
        <v>6</v>
      </c>
      <c r="L4" s="161"/>
      <c r="M4" s="161"/>
      <c r="N4" s="161"/>
      <c r="O4" s="161"/>
      <c r="P4" s="160"/>
    </row>
    <row r="5" spans="1:16" ht="23" x14ac:dyDescent="0.35">
      <c r="A5" s="96" t="s">
        <v>163</v>
      </c>
      <c r="B5" s="97" t="s">
        <v>164</v>
      </c>
      <c r="C5" s="97" t="s">
        <v>165</v>
      </c>
      <c r="D5" s="97" t="s">
        <v>166</v>
      </c>
      <c r="E5" s="97" t="s">
        <v>167</v>
      </c>
      <c r="F5" s="142" t="s">
        <v>212</v>
      </c>
      <c r="G5" s="157"/>
      <c r="H5" s="157"/>
      <c r="I5" s="159" t="str">
        <f>CONCATENATE("Per 30 Sept ",'[1]Profil Dana Pensiun'!H13-1)</f>
        <v>Per 30 Sept 2019</v>
      </c>
      <c r="J5" s="160"/>
      <c r="K5" s="159" t="str">
        <f>CONCATENATE("Per 31 Des ",'[1]Profil Dana Pensiun'!H13-1)</f>
        <v>Per 31 Des 2019</v>
      </c>
      <c r="L5" s="160"/>
      <c r="M5" s="159" t="str">
        <f>CONCATENATE("Per 30 Jun ",'[1]Profil Dana Pensiun'!H13)</f>
        <v>Per 30 Jun 2020</v>
      </c>
      <c r="N5" s="160"/>
      <c r="O5" s="159" t="str">
        <f>CONCATENATE("Per 31 Des ",'[1]Profil Dana Pensiun'!H13)</f>
        <v>Per 31 Des 2020</v>
      </c>
      <c r="P5" s="160"/>
    </row>
    <row r="6" spans="1:16" ht="29" x14ac:dyDescent="0.35">
      <c r="A6" s="98"/>
      <c r="B6" s="99"/>
      <c r="C6" s="99"/>
      <c r="D6" s="99"/>
      <c r="E6" s="99"/>
      <c r="F6" s="143"/>
      <c r="G6" s="158"/>
      <c r="H6" s="158"/>
      <c r="I6" s="100" t="s">
        <v>235</v>
      </c>
      <c r="J6" s="47" t="s">
        <v>236</v>
      </c>
      <c r="K6" s="47" t="s">
        <v>235</v>
      </c>
      <c r="L6" s="47" t="s">
        <v>236</v>
      </c>
      <c r="M6" s="47" t="s">
        <v>235</v>
      </c>
      <c r="N6" s="47" t="s">
        <v>236</v>
      </c>
      <c r="O6" s="47" t="s">
        <v>235</v>
      </c>
      <c r="P6" s="47" t="s">
        <v>236</v>
      </c>
    </row>
    <row r="7" spans="1:16" x14ac:dyDescent="0.35">
      <c r="A7" s="61" t="s">
        <v>298</v>
      </c>
      <c r="B7" s="62"/>
      <c r="C7" s="62"/>
      <c r="D7" s="62"/>
      <c r="E7" s="62"/>
      <c r="F7" s="79"/>
      <c r="G7" s="92" t="s">
        <v>138</v>
      </c>
      <c r="H7" s="92" t="s">
        <v>139</v>
      </c>
      <c r="I7" s="101"/>
      <c r="J7" s="102"/>
      <c r="K7" s="102"/>
      <c r="L7" s="102"/>
      <c r="M7" s="102"/>
      <c r="N7" s="102"/>
      <c r="O7" s="102"/>
      <c r="P7" s="102"/>
    </row>
    <row r="8" spans="1:16" x14ac:dyDescent="0.35">
      <c r="A8" s="61" t="s">
        <v>168</v>
      </c>
      <c r="B8" s="62">
        <v>1</v>
      </c>
      <c r="C8" s="62" t="s">
        <v>169</v>
      </c>
      <c r="D8" s="62" t="s">
        <v>170</v>
      </c>
      <c r="E8" s="62"/>
      <c r="F8" s="79" t="s">
        <v>212</v>
      </c>
      <c r="G8" s="103">
        <v>1</v>
      </c>
      <c r="H8" s="104" t="s">
        <v>14</v>
      </c>
      <c r="I8" s="51">
        <v>0</v>
      </c>
      <c r="J8" s="106" t="e">
        <f t="shared" ref="J8:J28" si="0">I8/$I$29</f>
        <v>#DIV/0!</v>
      </c>
      <c r="K8" s="51">
        <v>0</v>
      </c>
      <c r="L8" s="106" t="e">
        <f t="shared" ref="L8:L28" si="1">K8/$K$29</f>
        <v>#DIV/0!</v>
      </c>
      <c r="M8" s="51">
        <v>0</v>
      </c>
      <c r="N8" s="106" t="e">
        <f t="shared" ref="N8:N28" si="2">M8/$M$29</f>
        <v>#DIV/0!</v>
      </c>
      <c r="O8" s="51">
        <v>0</v>
      </c>
      <c r="P8" s="106" t="e">
        <f t="shared" ref="P8:P28" si="3">O8/$O$29</f>
        <v>#DIV/0!</v>
      </c>
    </row>
    <row r="9" spans="1:16" x14ac:dyDescent="0.35">
      <c r="A9" s="61" t="s">
        <v>168</v>
      </c>
      <c r="B9" s="62">
        <v>2</v>
      </c>
      <c r="C9" s="62" t="s">
        <v>169</v>
      </c>
      <c r="D9" s="62" t="s">
        <v>170</v>
      </c>
      <c r="E9" s="62"/>
      <c r="F9" s="79" t="s">
        <v>212</v>
      </c>
      <c r="G9" s="107">
        <v>2</v>
      </c>
      <c r="H9" s="108" t="s">
        <v>15</v>
      </c>
      <c r="I9" s="51">
        <v>0</v>
      </c>
      <c r="J9" s="106" t="e">
        <f t="shared" si="0"/>
        <v>#DIV/0!</v>
      </c>
      <c r="K9" s="51">
        <v>0</v>
      </c>
      <c r="L9" s="106" t="e">
        <f t="shared" si="1"/>
        <v>#DIV/0!</v>
      </c>
      <c r="M9" s="51">
        <v>0</v>
      </c>
      <c r="N9" s="106" t="e">
        <f t="shared" si="2"/>
        <v>#DIV/0!</v>
      </c>
      <c r="O9" s="51">
        <v>0</v>
      </c>
      <c r="P9" s="106" t="e">
        <f t="shared" si="3"/>
        <v>#DIV/0!</v>
      </c>
    </row>
    <row r="10" spans="1:16" x14ac:dyDescent="0.35">
      <c r="A10" s="61" t="s">
        <v>168</v>
      </c>
      <c r="B10" s="62">
        <v>3</v>
      </c>
      <c r="C10" s="62" t="s">
        <v>169</v>
      </c>
      <c r="D10" s="62" t="s">
        <v>170</v>
      </c>
      <c r="E10" s="62"/>
      <c r="F10" s="79" t="s">
        <v>212</v>
      </c>
      <c r="G10" s="103">
        <v>3</v>
      </c>
      <c r="H10" s="108" t="s">
        <v>83</v>
      </c>
      <c r="I10" s="51">
        <v>0</v>
      </c>
      <c r="J10" s="106" t="e">
        <f t="shared" si="0"/>
        <v>#DIV/0!</v>
      </c>
      <c r="K10" s="51">
        <v>0</v>
      </c>
      <c r="L10" s="106" t="e">
        <f t="shared" si="1"/>
        <v>#DIV/0!</v>
      </c>
      <c r="M10" s="51">
        <v>0</v>
      </c>
      <c r="N10" s="106" t="e">
        <f t="shared" si="2"/>
        <v>#DIV/0!</v>
      </c>
      <c r="O10" s="51">
        <v>0</v>
      </c>
      <c r="P10" s="106" t="e">
        <f t="shared" si="3"/>
        <v>#DIV/0!</v>
      </c>
    </row>
    <row r="11" spans="1:16" x14ac:dyDescent="0.35">
      <c r="A11" s="61" t="s">
        <v>168</v>
      </c>
      <c r="B11" s="62">
        <v>4</v>
      </c>
      <c r="C11" s="62" t="s">
        <v>169</v>
      </c>
      <c r="D11" s="62" t="s">
        <v>170</v>
      </c>
      <c r="E11" s="62"/>
      <c r="F11" s="79" t="s">
        <v>212</v>
      </c>
      <c r="G11" s="107">
        <v>4</v>
      </c>
      <c r="H11" s="108" t="s">
        <v>84</v>
      </c>
      <c r="I11" s="51">
        <v>0</v>
      </c>
      <c r="J11" s="106" t="e">
        <f t="shared" si="0"/>
        <v>#DIV/0!</v>
      </c>
      <c r="K11" s="51">
        <v>0</v>
      </c>
      <c r="L11" s="106" t="e">
        <f t="shared" si="1"/>
        <v>#DIV/0!</v>
      </c>
      <c r="M11" s="51">
        <v>0</v>
      </c>
      <c r="N11" s="106" t="e">
        <f t="shared" si="2"/>
        <v>#DIV/0!</v>
      </c>
      <c r="O11" s="51">
        <v>0</v>
      </c>
      <c r="P11" s="106" t="e">
        <f t="shared" si="3"/>
        <v>#DIV/0!</v>
      </c>
    </row>
    <row r="12" spans="1:16" x14ac:dyDescent="0.35">
      <c r="A12" s="61" t="s">
        <v>168</v>
      </c>
      <c r="B12" s="62">
        <v>5</v>
      </c>
      <c r="C12" s="62" t="s">
        <v>169</v>
      </c>
      <c r="D12" s="62" t="s">
        <v>170</v>
      </c>
      <c r="E12" s="62"/>
      <c r="F12" s="79" t="s">
        <v>212</v>
      </c>
      <c r="G12" s="103">
        <v>5</v>
      </c>
      <c r="H12" s="108" t="s">
        <v>85</v>
      </c>
      <c r="I12" s="51">
        <v>0</v>
      </c>
      <c r="J12" s="106" t="e">
        <f t="shared" si="0"/>
        <v>#DIV/0!</v>
      </c>
      <c r="K12" s="51">
        <v>0</v>
      </c>
      <c r="L12" s="106" t="e">
        <f t="shared" si="1"/>
        <v>#DIV/0!</v>
      </c>
      <c r="M12" s="51">
        <v>0</v>
      </c>
      <c r="N12" s="106" t="e">
        <f t="shared" si="2"/>
        <v>#DIV/0!</v>
      </c>
      <c r="O12" s="51">
        <v>0</v>
      </c>
      <c r="P12" s="106" t="e">
        <f t="shared" si="3"/>
        <v>#DIV/0!</v>
      </c>
    </row>
    <row r="13" spans="1:16" x14ac:dyDescent="0.35">
      <c r="A13" s="61" t="s">
        <v>168</v>
      </c>
      <c r="B13" s="62">
        <v>6</v>
      </c>
      <c r="C13" s="62" t="s">
        <v>169</v>
      </c>
      <c r="D13" s="62" t="s">
        <v>170</v>
      </c>
      <c r="E13" s="62"/>
      <c r="F13" s="79" t="s">
        <v>212</v>
      </c>
      <c r="G13" s="107">
        <v>6</v>
      </c>
      <c r="H13" s="108" t="s">
        <v>86</v>
      </c>
      <c r="I13" s="51">
        <v>0</v>
      </c>
      <c r="J13" s="106" t="e">
        <f t="shared" si="0"/>
        <v>#DIV/0!</v>
      </c>
      <c r="K13" s="51">
        <v>0</v>
      </c>
      <c r="L13" s="106" t="e">
        <f t="shared" si="1"/>
        <v>#DIV/0!</v>
      </c>
      <c r="M13" s="51">
        <v>0</v>
      </c>
      <c r="N13" s="106" t="e">
        <f t="shared" si="2"/>
        <v>#DIV/0!</v>
      </c>
      <c r="O13" s="51">
        <v>0</v>
      </c>
      <c r="P13" s="106" t="e">
        <f t="shared" si="3"/>
        <v>#DIV/0!</v>
      </c>
    </row>
    <row r="14" spans="1:16" x14ac:dyDescent="0.35">
      <c r="A14" s="61" t="s">
        <v>168</v>
      </c>
      <c r="B14" s="62">
        <v>7</v>
      </c>
      <c r="C14" s="62" t="s">
        <v>169</v>
      </c>
      <c r="D14" s="62" t="s">
        <v>170</v>
      </c>
      <c r="E14" s="62"/>
      <c r="F14" s="79" t="s">
        <v>212</v>
      </c>
      <c r="G14" s="103">
        <v>7</v>
      </c>
      <c r="H14" s="108" t="s">
        <v>16</v>
      </c>
      <c r="I14" s="51">
        <v>0</v>
      </c>
      <c r="J14" s="106" t="e">
        <f t="shared" si="0"/>
        <v>#DIV/0!</v>
      </c>
      <c r="K14" s="51">
        <v>0</v>
      </c>
      <c r="L14" s="106" t="e">
        <f t="shared" si="1"/>
        <v>#DIV/0!</v>
      </c>
      <c r="M14" s="51">
        <v>0</v>
      </c>
      <c r="N14" s="106" t="e">
        <f t="shared" si="2"/>
        <v>#DIV/0!</v>
      </c>
      <c r="O14" s="51">
        <v>0</v>
      </c>
      <c r="P14" s="106" t="e">
        <f t="shared" si="3"/>
        <v>#DIV/0!</v>
      </c>
    </row>
    <row r="15" spans="1:16" x14ac:dyDescent="0.35">
      <c r="A15" s="61" t="s">
        <v>168</v>
      </c>
      <c r="B15" s="62">
        <v>8</v>
      </c>
      <c r="C15" s="62" t="s">
        <v>169</v>
      </c>
      <c r="D15" s="62" t="s">
        <v>170</v>
      </c>
      <c r="E15" s="62"/>
      <c r="F15" s="79" t="s">
        <v>212</v>
      </c>
      <c r="G15" s="107">
        <v>8</v>
      </c>
      <c r="H15" s="108" t="s">
        <v>87</v>
      </c>
      <c r="I15" s="51">
        <v>0</v>
      </c>
      <c r="J15" s="106" t="e">
        <f t="shared" si="0"/>
        <v>#DIV/0!</v>
      </c>
      <c r="K15" s="51">
        <v>0</v>
      </c>
      <c r="L15" s="106" t="e">
        <f t="shared" si="1"/>
        <v>#DIV/0!</v>
      </c>
      <c r="M15" s="51">
        <v>0</v>
      </c>
      <c r="N15" s="106" t="e">
        <f t="shared" si="2"/>
        <v>#DIV/0!</v>
      </c>
      <c r="O15" s="51">
        <v>0</v>
      </c>
      <c r="P15" s="106" t="e">
        <f t="shared" si="3"/>
        <v>#DIV/0!</v>
      </c>
    </row>
    <row r="16" spans="1:16" x14ac:dyDescent="0.35">
      <c r="A16" s="61" t="s">
        <v>168</v>
      </c>
      <c r="B16" s="62">
        <v>9</v>
      </c>
      <c r="C16" s="62" t="s">
        <v>169</v>
      </c>
      <c r="D16" s="62" t="s">
        <v>170</v>
      </c>
      <c r="E16" s="62"/>
      <c r="F16" s="79" t="s">
        <v>212</v>
      </c>
      <c r="G16" s="103">
        <v>9</v>
      </c>
      <c r="H16" s="108" t="s">
        <v>17</v>
      </c>
      <c r="I16" s="51">
        <v>0</v>
      </c>
      <c r="J16" s="106" t="e">
        <f t="shared" si="0"/>
        <v>#DIV/0!</v>
      </c>
      <c r="K16" s="51">
        <v>0</v>
      </c>
      <c r="L16" s="106" t="e">
        <f t="shared" si="1"/>
        <v>#DIV/0!</v>
      </c>
      <c r="M16" s="51">
        <v>0</v>
      </c>
      <c r="N16" s="106" t="e">
        <f t="shared" si="2"/>
        <v>#DIV/0!</v>
      </c>
      <c r="O16" s="51">
        <v>0</v>
      </c>
      <c r="P16" s="106" t="e">
        <f t="shared" si="3"/>
        <v>#DIV/0!</v>
      </c>
    </row>
    <row r="17" spans="1:16" x14ac:dyDescent="0.35">
      <c r="A17" s="61" t="s">
        <v>168</v>
      </c>
      <c r="B17" s="62">
        <v>10</v>
      </c>
      <c r="C17" s="62" t="s">
        <v>169</v>
      </c>
      <c r="D17" s="62" t="s">
        <v>170</v>
      </c>
      <c r="E17" s="62"/>
      <c r="F17" s="79" t="s">
        <v>212</v>
      </c>
      <c r="G17" s="107">
        <v>10</v>
      </c>
      <c r="H17" s="108" t="s">
        <v>32</v>
      </c>
      <c r="I17" s="51">
        <v>0</v>
      </c>
      <c r="J17" s="106" t="e">
        <f t="shared" si="0"/>
        <v>#DIV/0!</v>
      </c>
      <c r="K17" s="51">
        <v>0</v>
      </c>
      <c r="L17" s="106" t="e">
        <f t="shared" si="1"/>
        <v>#DIV/0!</v>
      </c>
      <c r="M17" s="51">
        <v>0</v>
      </c>
      <c r="N17" s="106" t="e">
        <f t="shared" si="2"/>
        <v>#DIV/0!</v>
      </c>
      <c r="O17" s="51">
        <v>0</v>
      </c>
      <c r="P17" s="106" t="e">
        <f t="shared" si="3"/>
        <v>#DIV/0!</v>
      </c>
    </row>
    <row r="18" spans="1:16" x14ac:dyDescent="0.35">
      <c r="A18" s="61" t="s">
        <v>168</v>
      </c>
      <c r="B18" s="62">
        <v>11</v>
      </c>
      <c r="C18" s="62" t="s">
        <v>169</v>
      </c>
      <c r="D18" s="62" t="s">
        <v>170</v>
      </c>
      <c r="E18" s="62"/>
      <c r="F18" s="79" t="s">
        <v>212</v>
      </c>
      <c r="G18" s="103">
        <v>11</v>
      </c>
      <c r="H18" s="108" t="s">
        <v>88</v>
      </c>
      <c r="I18" s="51">
        <v>0</v>
      </c>
      <c r="J18" s="106" t="e">
        <f t="shared" si="0"/>
        <v>#DIV/0!</v>
      </c>
      <c r="K18" s="51">
        <v>0</v>
      </c>
      <c r="L18" s="106" t="e">
        <f t="shared" si="1"/>
        <v>#DIV/0!</v>
      </c>
      <c r="M18" s="51">
        <v>0</v>
      </c>
      <c r="N18" s="106" t="e">
        <f t="shared" si="2"/>
        <v>#DIV/0!</v>
      </c>
      <c r="O18" s="51">
        <v>0</v>
      </c>
      <c r="P18" s="106" t="e">
        <f t="shared" si="3"/>
        <v>#DIV/0!</v>
      </c>
    </row>
    <row r="19" spans="1:16" x14ac:dyDescent="0.35">
      <c r="A19" s="61" t="s">
        <v>168</v>
      </c>
      <c r="B19" s="62">
        <v>12</v>
      </c>
      <c r="C19" s="62" t="s">
        <v>169</v>
      </c>
      <c r="D19" s="62" t="s">
        <v>170</v>
      </c>
      <c r="E19" s="62"/>
      <c r="F19" s="79" t="s">
        <v>212</v>
      </c>
      <c r="G19" s="107">
        <v>12</v>
      </c>
      <c r="H19" s="108" t="s">
        <v>18</v>
      </c>
      <c r="I19" s="51">
        <v>0</v>
      </c>
      <c r="J19" s="106" t="e">
        <f t="shared" si="0"/>
        <v>#DIV/0!</v>
      </c>
      <c r="K19" s="51">
        <v>0</v>
      </c>
      <c r="L19" s="106" t="e">
        <f t="shared" si="1"/>
        <v>#DIV/0!</v>
      </c>
      <c r="M19" s="51">
        <v>0</v>
      </c>
      <c r="N19" s="106" t="e">
        <f t="shared" si="2"/>
        <v>#DIV/0!</v>
      </c>
      <c r="O19" s="51">
        <v>0</v>
      </c>
      <c r="P19" s="106" t="e">
        <f t="shared" si="3"/>
        <v>#DIV/0!</v>
      </c>
    </row>
    <row r="20" spans="1:16" x14ac:dyDescent="0.35">
      <c r="A20" s="61" t="s">
        <v>168</v>
      </c>
      <c r="B20" s="62">
        <v>13</v>
      </c>
      <c r="C20" s="62" t="s">
        <v>169</v>
      </c>
      <c r="D20" s="62" t="s">
        <v>170</v>
      </c>
      <c r="E20" s="62"/>
      <c r="F20" s="79" t="s">
        <v>212</v>
      </c>
      <c r="G20" s="103">
        <v>13</v>
      </c>
      <c r="H20" s="108" t="s">
        <v>89</v>
      </c>
      <c r="I20" s="51">
        <v>0</v>
      </c>
      <c r="J20" s="106" t="e">
        <f t="shared" si="0"/>
        <v>#DIV/0!</v>
      </c>
      <c r="K20" s="51">
        <v>0</v>
      </c>
      <c r="L20" s="106" t="e">
        <f t="shared" si="1"/>
        <v>#DIV/0!</v>
      </c>
      <c r="M20" s="51">
        <v>0</v>
      </c>
      <c r="N20" s="106" t="e">
        <f t="shared" si="2"/>
        <v>#DIV/0!</v>
      </c>
      <c r="O20" s="51">
        <v>0</v>
      </c>
      <c r="P20" s="106" t="e">
        <f t="shared" si="3"/>
        <v>#DIV/0!</v>
      </c>
    </row>
    <row r="21" spans="1:16" x14ac:dyDescent="0.35">
      <c r="A21" s="61" t="s">
        <v>168</v>
      </c>
      <c r="B21" s="62">
        <v>14</v>
      </c>
      <c r="C21" s="62" t="s">
        <v>169</v>
      </c>
      <c r="D21" s="62" t="s">
        <v>170</v>
      </c>
      <c r="E21" s="62"/>
      <c r="F21" s="79" t="s">
        <v>212</v>
      </c>
      <c r="G21" s="107">
        <v>14</v>
      </c>
      <c r="H21" s="108" t="s">
        <v>90</v>
      </c>
      <c r="I21" s="51">
        <v>0</v>
      </c>
      <c r="J21" s="106" t="e">
        <f t="shared" si="0"/>
        <v>#DIV/0!</v>
      </c>
      <c r="K21" s="51">
        <v>0</v>
      </c>
      <c r="L21" s="106" t="e">
        <f t="shared" si="1"/>
        <v>#DIV/0!</v>
      </c>
      <c r="M21" s="51">
        <v>0</v>
      </c>
      <c r="N21" s="106" t="e">
        <f t="shared" si="2"/>
        <v>#DIV/0!</v>
      </c>
      <c r="O21" s="51">
        <v>0</v>
      </c>
      <c r="P21" s="106" t="e">
        <f t="shared" si="3"/>
        <v>#DIV/0!</v>
      </c>
    </row>
    <row r="22" spans="1:16" x14ac:dyDescent="0.35">
      <c r="A22" s="61" t="s">
        <v>168</v>
      </c>
      <c r="B22" s="62">
        <v>15</v>
      </c>
      <c r="C22" s="62" t="s">
        <v>169</v>
      </c>
      <c r="D22" s="62" t="s">
        <v>170</v>
      </c>
      <c r="E22" s="62"/>
      <c r="F22" s="79" t="s">
        <v>212</v>
      </c>
      <c r="G22" s="103">
        <v>15</v>
      </c>
      <c r="H22" s="108" t="s">
        <v>71</v>
      </c>
      <c r="I22" s="51">
        <v>0</v>
      </c>
      <c r="J22" s="106" t="e">
        <f t="shared" si="0"/>
        <v>#DIV/0!</v>
      </c>
      <c r="K22" s="51">
        <v>0</v>
      </c>
      <c r="L22" s="106" t="e">
        <f t="shared" si="1"/>
        <v>#DIV/0!</v>
      </c>
      <c r="M22" s="51">
        <v>0</v>
      </c>
      <c r="N22" s="106" t="e">
        <f t="shared" si="2"/>
        <v>#DIV/0!</v>
      </c>
      <c r="O22" s="51">
        <v>0</v>
      </c>
      <c r="P22" s="106" t="e">
        <f t="shared" si="3"/>
        <v>#DIV/0!</v>
      </c>
    </row>
    <row r="23" spans="1:16" x14ac:dyDescent="0.35">
      <c r="A23" s="61" t="s">
        <v>168</v>
      </c>
      <c r="B23" s="62">
        <v>16</v>
      </c>
      <c r="C23" s="62" t="s">
        <v>169</v>
      </c>
      <c r="D23" s="62" t="s">
        <v>170</v>
      </c>
      <c r="E23" s="62"/>
      <c r="F23" s="79" t="s">
        <v>212</v>
      </c>
      <c r="G23" s="107">
        <v>16</v>
      </c>
      <c r="H23" s="108" t="s">
        <v>72</v>
      </c>
      <c r="I23" s="51">
        <v>0</v>
      </c>
      <c r="J23" s="106" t="e">
        <f t="shared" si="0"/>
        <v>#DIV/0!</v>
      </c>
      <c r="K23" s="51">
        <v>0</v>
      </c>
      <c r="L23" s="106" t="e">
        <f t="shared" si="1"/>
        <v>#DIV/0!</v>
      </c>
      <c r="M23" s="51">
        <v>0</v>
      </c>
      <c r="N23" s="106" t="e">
        <f t="shared" si="2"/>
        <v>#DIV/0!</v>
      </c>
      <c r="O23" s="51">
        <v>0</v>
      </c>
      <c r="P23" s="106" t="e">
        <f t="shared" si="3"/>
        <v>#DIV/0!</v>
      </c>
    </row>
    <row r="24" spans="1:16" x14ac:dyDescent="0.35">
      <c r="A24" s="61" t="s">
        <v>168</v>
      </c>
      <c r="B24" s="62">
        <v>17</v>
      </c>
      <c r="C24" s="62" t="s">
        <v>169</v>
      </c>
      <c r="D24" s="62" t="s">
        <v>170</v>
      </c>
      <c r="E24" s="62"/>
      <c r="F24" s="79" t="s">
        <v>212</v>
      </c>
      <c r="G24" s="103">
        <v>17</v>
      </c>
      <c r="H24" s="108" t="s">
        <v>19</v>
      </c>
      <c r="I24" s="51">
        <v>0</v>
      </c>
      <c r="J24" s="106" t="e">
        <f t="shared" si="0"/>
        <v>#DIV/0!</v>
      </c>
      <c r="K24" s="51">
        <v>0</v>
      </c>
      <c r="L24" s="106" t="e">
        <f t="shared" si="1"/>
        <v>#DIV/0!</v>
      </c>
      <c r="M24" s="51">
        <v>0</v>
      </c>
      <c r="N24" s="106" t="e">
        <f t="shared" si="2"/>
        <v>#DIV/0!</v>
      </c>
      <c r="O24" s="51">
        <v>0</v>
      </c>
      <c r="P24" s="106" t="e">
        <f t="shared" si="3"/>
        <v>#DIV/0!</v>
      </c>
    </row>
    <row r="25" spans="1:16" x14ac:dyDescent="0.35">
      <c r="A25" s="61" t="s">
        <v>168</v>
      </c>
      <c r="B25" s="62">
        <v>18</v>
      </c>
      <c r="C25" s="62" t="s">
        <v>169</v>
      </c>
      <c r="D25" s="62" t="s">
        <v>170</v>
      </c>
      <c r="E25" s="62"/>
      <c r="F25" s="79" t="s">
        <v>212</v>
      </c>
      <c r="G25" s="107">
        <v>18</v>
      </c>
      <c r="H25" s="108" t="s">
        <v>20</v>
      </c>
      <c r="I25" s="51">
        <v>0</v>
      </c>
      <c r="J25" s="106" t="e">
        <f t="shared" si="0"/>
        <v>#DIV/0!</v>
      </c>
      <c r="K25" s="51">
        <v>0</v>
      </c>
      <c r="L25" s="106" t="e">
        <f t="shared" si="1"/>
        <v>#DIV/0!</v>
      </c>
      <c r="M25" s="51">
        <v>0</v>
      </c>
      <c r="N25" s="106" t="e">
        <f t="shared" si="2"/>
        <v>#DIV/0!</v>
      </c>
      <c r="O25" s="51">
        <v>0</v>
      </c>
      <c r="P25" s="106" t="e">
        <f t="shared" si="3"/>
        <v>#DIV/0!</v>
      </c>
    </row>
    <row r="26" spans="1:16" x14ac:dyDescent="0.35">
      <c r="A26" s="61" t="s">
        <v>168</v>
      </c>
      <c r="B26" s="62">
        <v>19</v>
      </c>
      <c r="C26" s="62" t="s">
        <v>169</v>
      </c>
      <c r="D26" s="62" t="s">
        <v>170</v>
      </c>
      <c r="E26" s="62"/>
      <c r="F26" s="79" t="s">
        <v>212</v>
      </c>
      <c r="G26" s="103">
        <v>19</v>
      </c>
      <c r="H26" s="108" t="s">
        <v>21</v>
      </c>
      <c r="I26" s="51">
        <v>0</v>
      </c>
      <c r="J26" s="106" t="e">
        <f t="shared" si="0"/>
        <v>#DIV/0!</v>
      </c>
      <c r="K26" s="51">
        <v>0</v>
      </c>
      <c r="L26" s="106" t="e">
        <f t="shared" si="1"/>
        <v>#DIV/0!</v>
      </c>
      <c r="M26" s="51">
        <v>0</v>
      </c>
      <c r="N26" s="106" t="e">
        <f t="shared" si="2"/>
        <v>#DIV/0!</v>
      </c>
      <c r="O26" s="51">
        <v>0</v>
      </c>
      <c r="P26" s="106" t="e">
        <f t="shared" si="3"/>
        <v>#DIV/0!</v>
      </c>
    </row>
    <row r="27" spans="1:16" x14ac:dyDescent="0.35">
      <c r="A27" s="61" t="s">
        <v>168</v>
      </c>
      <c r="B27" s="62">
        <v>20</v>
      </c>
      <c r="C27" s="62" t="s">
        <v>169</v>
      </c>
      <c r="D27" s="62" t="s">
        <v>170</v>
      </c>
      <c r="E27" s="62"/>
      <c r="F27" s="79" t="s">
        <v>212</v>
      </c>
      <c r="G27" s="107">
        <v>20</v>
      </c>
      <c r="H27" s="108" t="s">
        <v>22</v>
      </c>
      <c r="I27" s="51">
        <v>0</v>
      </c>
      <c r="J27" s="106" t="e">
        <f t="shared" si="0"/>
        <v>#DIV/0!</v>
      </c>
      <c r="K27" s="51">
        <v>0</v>
      </c>
      <c r="L27" s="106" t="e">
        <f t="shared" si="1"/>
        <v>#DIV/0!</v>
      </c>
      <c r="M27" s="51">
        <v>0</v>
      </c>
      <c r="N27" s="106" t="e">
        <f t="shared" si="2"/>
        <v>#DIV/0!</v>
      </c>
      <c r="O27" s="51">
        <v>0</v>
      </c>
      <c r="P27" s="106" t="e">
        <f t="shared" si="3"/>
        <v>#DIV/0!</v>
      </c>
    </row>
    <row r="28" spans="1:16" x14ac:dyDescent="0.35">
      <c r="A28" s="61" t="s">
        <v>168</v>
      </c>
      <c r="B28" s="62">
        <v>21</v>
      </c>
      <c r="C28" s="62" t="s">
        <v>169</v>
      </c>
      <c r="D28" s="62" t="s">
        <v>170</v>
      </c>
      <c r="E28" s="62"/>
      <c r="F28" s="79" t="s">
        <v>212</v>
      </c>
      <c r="G28" s="103">
        <v>21</v>
      </c>
      <c r="H28" s="108" t="s">
        <v>23</v>
      </c>
      <c r="I28" s="51">
        <v>0</v>
      </c>
      <c r="J28" s="106" t="e">
        <f t="shared" si="0"/>
        <v>#DIV/0!</v>
      </c>
      <c r="K28" s="51">
        <v>0</v>
      </c>
      <c r="L28" s="106" t="e">
        <f t="shared" si="1"/>
        <v>#DIV/0!</v>
      </c>
      <c r="M28" s="51">
        <v>0</v>
      </c>
      <c r="N28" s="106" t="e">
        <f t="shared" si="2"/>
        <v>#DIV/0!</v>
      </c>
      <c r="O28" s="51">
        <v>0</v>
      </c>
      <c r="P28" s="106" t="e">
        <f t="shared" si="3"/>
        <v>#DIV/0!</v>
      </c>
    </row>
    <row r="29" spans="1:16" ht="15" customHeight="1" x14ac:dyDescent="0.35">
      <c r="A29" s="61" t="s">
        <v>168</v>
      </c>
      <c r="B29" s="62">
        <v>22</v>
      </c>
      <c r="C29" s="62" t="s">
        <v>169</v>
      </c>
      <c r="D29" s="62" t="s">
        <v>170</v>
      </c>
      <c r="E29" s="62"/>
      <c r="F29" s="79" t="s">
        <v>212</v>
      </c>
      <c r="G29" s="154" t="s">
        <v>154</v>
      </c>
      <c r="H29" s="155"/>
      <c r="I29" s="109">
        <f t="shared" ref="I29:O29" si="4">SUM(I8:I28)</f>
        <v>0</v>
      </c>
      <c r="J29" s="106" t="e">
        <f>IF(OR(SUM(J8:J28)&lt;1,SUM(J8:J28)&gt;1),"HARAP DISESUAIKAN AGAR AKUMULASI SAMA DENGAN 100%",SUM(J8:J28))</f>
        <v>#DIV/0!</v>
      </c>
      <c r="K29" s="109">
        <f t="shared" si="4"/>
        <v>0</v>
      </c>
      <c r="L29" s="106" t="e">
        <f>IF(OR(SUM(L8:L28)&lt;1,SUM(L8:L28)&gt;1),"HARAP DISESUAIKAN AGAR AKUMULASI SAMA DENGAN 100%",SUM(L8:L28))</f>
        <v>#DIV/0!</v>
      </c>
      <c r="M29" s="109">
        <f t="shared" si="4"/>
        <v>0</v>
      </c>
      <c r="N29" s="106" t="e">
        <f>IF(OR(SUM(N8:N28)&lt;1,SUM(N8:N28)&gt;1),"HARAP DISESUAIKAN AGAR AKUMULASI SAMA DENGAN 100%",SUM(N8:N28))</f>
        <v>#DIV/0!</v>
      </c>
      <c r="O29" s="109">
        <f t="shared" si="4"/>
        <v>0</v>
      </c>
      <c r="P29" s="106" t="e">
        <f>IF(OR(SUM(P8:P28)&lt;1,SUM(P8:P28)&gt;1),"HARAP DISESUAIKAN AGAR AKUMULASI SAMA DENGAN 100%",SUM(P8:P28))</f>
        <v>#DIV/0!</v>
      </c>
    </row>
    <row r="30" spans="1:16" x14ac:dyDescent="0.35">
      <c r="A30" s="61" t="s">
        <v>298</v>
      </c>
      <c r="B30" s="62"/>
      <c r="C30" s="62"/>
      <c r="D30" s="62"/>
      <c r="E30" s="62"/>
      <c r="F30" s="79"/>
      <c r="G30" s="110" t="s">
        <v>140</v>
      </c>
      <c r="H30" s="110" t="s">
        <v>141</v>
      </c>
      <c r="I30" s="111"/>
      <c r="J30" s="112"/>
      <c r="K30" s="112"/>
      <c r="L30" s="112"/>
      <c r="M30" s="112"/>
      <c r="N30" s="112"/>
      <c r="O30" s="112"/>
      <c r="P30" s="112"/>
    </row>
    <row r="31" spans="1:16" x14ac:dyDescent="0.35">
      <c r="A31" s="61" t="s">
        <v>168</v>
      </c>
      <c r="B31" s="62">
        <v>23</v>
      </c>
      <c r="C31" s="62" t="s">
        <v>169</v>
      </c>
      <c r="D31" s="62" t="s">
        <v>170</v>
      </c>
      <c r="E31" s="62"/>
      <c r="F31" s="79" t="s">
        <v>212</v>
      </c>
      <c r="G31" s="103">
        <v>1</v>
      </c>
      <c r="H31" s="104" t="s">
        <v>14</v>
      </c>
      <c r="I31" s="51">
        <v>0</v>
      </c>
      <c r="J31" s="106" t="e">
        <f t="shared" ref="J31:J51" si="5">I31/$I$52</f>
        <v>#DIV/0!</v>
      </c>
      <c r="K31" s="51">
        <v>0</v>
      </c>
      <c r="L31" s="106" t="e">
        <f t="shared" ref="L31:L51" si="6">K31/$K$52</f>
        <v>#DIV/0!</v>
      </c>
      <c r="M31" s="51">
        <v>0</v>
      </c>
      <c r="N31" s="106" t="e">
        <f t="shared" ref="N31:N51" si="7">M31/$M$52</f>
        <v>#DIV/0!</v>
      </c>
      <c r="O31" s="51">
        <v>0</v>
      </c>
      <c r="P31" s="106" t="e">
        <f t="shared" ref="P31:P51" si="8">O31/$O$52</f>
        <v>#DIV/0!</v>
      </c>
    </row>
    <row r="32" spans="1:16" x14ac:dyDescent="0.35">
      <c r="A32" s="61" t="s">
        <v>168</v>
      </c>
      <c r="B32" s="62">
        <v>24</v>
      </c>
      <c r="C32" s="62" t="s">
        <v>169</v>
      </c>
      <c r="D32" s="62" t="s">
        <v>170</v>
      </c>
      <c r="E32" s="62"/>
      <c r="F32" s="79" t="s">
        <v>212</v>
      </c>
      <c r="G32" s="107">
        <v>2</v>
      </c>
      <c r="H32" s="108" t="s">
        <v>15</v>
      </c>
      <c r="I32" s="51">
        <v>0</v>
      </c>
      <c r="J32" s="106" t="e">
        <f t="shared" si="5"/>
        <v>#DIV/0!</v>
      </c>
      <c r="K32" s="51">
        <v>0</v>
      </c>
      <c r="L32" s="106" t="e">
        <f t="shared" si="6"/>
        <v>#DIV/0!</v>
      </c>
      <c r="M32" s="51">
        <v>0</v>
      </c>
      <c r="N32" s="106" t="e">
        <f t="shared" si="7"/>
        <v>#DIV/0!</v>
      </c>
      <c r="O32" s="51">
        <v>0</v>
      </c>
      <c r="P32" s="106" t="e">
        <f t="shared" si="8"/>
        <v>#DIV/0!</v>
      </c>
    </row>
    <row r="33" spans="1:16" x14ac:dyDescent="0.35">
      <c r="A33" s="61" t="s">
        <v>168</v>
      </c>
      <c r="B33" s="62">
        <v>25</v>
      </c>
      <c r="C33" s="62" t="s">
        <v>169</v>
      </c>
      <c r="D33" s="62" t="s">
        <v>170</v>
      </c>
      <c r="E33" s="62"/>
      <c r="F33" s="79" t="s">
        <v>212</v>
      </c>
      <c r="G33" s="103">
        <v>3</v>
      </c>
      <c r="H33" s="108" t="s">
        <v>83</v>
      </c>
      <c r="I33" s="51">
        <v>0</v>
      </c>
      <c r="J33" s="106" t="e">
        <f t="shared" si="5"/>
        <v>#DIV/0!</v>
      </c>
      <c r="K33" s="51">
        <v>0</v>
      </c>
      <c r="L33" s="106" t="e">
        <f t="shared" si="6"/>
        <v>#DIV/0!</v>
      </c>
      <c r="M33" s="51">
        <v>0</v>
      </c>
      <c r="N33" s="106" t="e">
        <f t="shared" si="7"/>
        <v>#DIV/0!</v>
      </c>
      <c r="O33" s="51">
        <v>0</v>
      </c>
      <c r="P33" s="106" t="e">
        <f t="shared" si="8"/>
        <v>#DIV/0!</v>
      </c>
    </row>
    <row r="34" spans="1:16" ht="15" customHeight="1" x14ac:dyDescent="0.35">
      <c r="A34" s="61" t="s">
        <v>168</v>
      </c>
      <c r="B34" s="62">
        <v>26</v>
      </c>
      <c r="C34" s="62" t="s">
        <v>169</v>
      </c>
      <c r="D34" s="62" t="s">
        <v>170</v>
      </c>
      <c r="E34" s="62"/>
      <c r="F34" s="79" t="s">
        <v>212</v>
      </c>
      <c r="G34" s="107">
        <v>4</v>
      </c>
      <c r="H34" s="108" t="s">
        <v>84</v>
      </c>
      <c r="I34" s="51">
        <v>0</v>
      </c>
      <c r="J34" s="106" t="e">
        <f t="shared" si="5"/>
        <v>#DIV/0!</v>
      </c>
      <c r="K34" s="51">
        <v>0</v>
      </c>
      <c r="L34" s="106" t="e">
        <f t="shared" si="6"/>
        <v>#DIV/0!</v>
      </c>
      <c r="M34" s="51">
        <v>0</v>
      </c>
      <c r="N34" s="106" t="e">
        <f t="shared" si="7"/>
        <v>#DIV/0!</v>
      </c>
      <c r="O34" s="51">
        <v>0</v>
      </c>
      <c r="P34" s="106" t="e">
        <f t="shared" si="8"/>
        <v>#DIV/0!</v>
      </c>
    </row>
    <row r="35" spans="1:16" x14ac:dyDescent="0.35">
      <c r="A35" s="61" t="s">
        <v>168</v>
      </c>
      <c r="B35" s="62">
        <v>27</v>
      </c>
      <c r="C35" s="62" t="s">
        <v>169</v>
      </c>
      <c r="D35" s="62" t="s">
        <v>170</v>
      </c>
      <c r="E35" s="62"/>
      <c r="F35" s="79" t="s">
        <v>212</v>
      </c>
      <c r="G35" s="103">
        <v>5</v>
      </c>
      <c r="H35" s="108" t="s">
        <v>85</v>
      </c>
      <c r="I35" s="51">
        <v>0</v>
      </c>
      <c r="J35" s="106" t="e">
        <f t="shared" si="5"/>
        <v>#DIV/0!</v>
      </c>
      <c r="K35" s="51">
        <v>0</v>
      </c>
      <c r="L35" s="106" t="e">
        <f t="shared" si="6"/>
        <v>#DIV/0!</v>
      </c>
      <c r="M35" s="51">
        <v>0</v>
      </c>
      <c r="N35" s="106" t="e">
        <f t="shared" si="7"/>
        <v>#DIV/0!</v>
      </c>
      <c r="O35" s="51">
        <v>0</v>
      </c>
      <c r="P35" s="106" t="e">
        <f t="shared" si="8"/>
        <v>#DIV/0!</v>
      </c>
    </row>
    <row r="36" spans="1:16" x14ac:dyDescent="0.35">
      <c r="A36" s="61" t="s">
        <v>168</v>
      </c>
      <c r="B36" s="62">
        <v>28</v>
      </c>
      <c r="C36" s="62" t="s">
        <v>169</v>
      </c>
      <c r="D36" s="62" t="s">
        <v>170</v>
      </c>
      <c r="E36" s="62"/>
      <c r="F36" s="79" t="s">
        <v>212</v>
      </c>
      <c r="G36" s="107">
        <v>6</v>
      </c>
      <c r="H36" s="108" t="s">
        <v>86</v>
      </c>
      <c r="I36" s="51">
        <v>0</v>
      </c>
      <c r="J36" s="106" t="e">
        <f t="shared" si="5"/>
        <v>#DIV/0!</v>
      </c>
      <c r="K36" s="51">
        <v>0</v>
      </c>
      <c r="L36" s="106" t="e">
        <f t="shared" si="6"/>
        <v>#DIV/0!</v>
      </c>
      <c r="M36" s="51">
        <v>0</v>
      </c>
      <c r="N36" s="106" t="e">
        <f t="shared" si="7"/>
        <v>#DIV/0!</v>
      </c>
      <c r="O36" s="51">
        <v>0</v>
      </c>
      <c r="P36" s="106" t="e">
        <f t="shared" si="8"/>
        <v>#DIV/0!</v>
      </c>
    </row>
    <row r="37" spans="1:16" x14ac:dyDescent="0.35">
      <c r="A37" s="61" t="s">
        <v>168</v>
      </c>
      <c r="B37" s="62">
        <v>29</v>
      </c>
      <c r="C37" s="62" t="s">
        <v>169</v>
      </c>
      <c r="D37" s="62" t="s">
        <v>170</v>
      </c>
      <c r="E37" s="62"/>
      <c r="F37" s="79" t="s">
        <v>212</v>
      </c>
      <c r="G37" s="103">
        <v>7</v>
      </c>
      <c r="H37" s="108" t="s">
        <v>16</v>
      </c>
      <c r="I37" s="51">
        <v>0</v>
      </c>
      <c r="J37" s="106" t="e">
        <f t="shared" si="5"/>
        <v>#DIV/0!</v>
      </c>
      <c r="K37" s="51">
        <v>0</v>
      </c>
      <c r="L37" s="106" t="e">
        <f t="shared" si="6"/>
        <v>#DIV/0!</v>
      </c>
      <c r="M37" s="51">
        <v>0</v>
      </c>
      <c r="N37" s="106" t="e">
        <f t="shared" si="7"/>
        <v>#DIV/0!</v>
      </c>
      <c r="O37" s="51">
        <v>0</v>
      </c>
      <c r="P37" s="106" t="e">
        <f t="shared" si="8"/>
        <v>#DIV/0!</v>
      </c>
    </row>
    <row r="38" spans="1:16" x14ac:dyDescent="0.35">
      <c r="A38" s="61" t="s">
        <v>168</v>
      </c>
      <c r="B38" s="62">
        <v>30</v>
      </c>
      <c r="C38" s="62" t="s">
        <v>169</v>
      </c>
      <c r="D38" s="62" t="s">
        <v>170</v>
      </c>
      <c r="E38" s="62"/>
      <c r="F38" s="79" t="s">
        <v>212</v>
      </c>
      <c r="G38" s="107">
        <v>8</v>
      </c>
      <c r="H38" s="108" t="s">
        <v>87</v>
      </c>
      <c r="I38" s="51">
        <v>0</v>
      </c>
      <c r="J38" s="106" t="e">
        <f t="shared" si="5"/>
        <v>#DIV/0!</v>
      </c>
      <c r="K38" s="51">
        <v>0</v>
      </c>
      <c r="L38" s="106" t="e">
        <f t="shared" si="6"/>
        <v>#DIV/0!</v>
      </c>
      <c r="M38" s="51">
        <v>0</v>
      </c>
      <c r="N38" s="106" t="e">
        <f t="shared" si="7"/>
        <v>#DIV/0!</v>
      </c>
      <c r="O38" s="51">
        <v>0</v>
      </c>
      <c r="P38" s="106" t="e">
        <f t="shared" si="8"/>
        <v>#DIV/0!</v>
      </c>
    </row>
    <row r="39" spans="1:16" x14ac:dyDescent="0.35">
      <c r="A39" s="61" t="s">
        <v>168</v>
      </c>
      <c r="B39" s="62">
        <v>31</v>
      </c>
      <c r="C39" s="62" t="s">
        <v>169</v>
      </c>
      <c r="D39" s="62" t="s">
        <v>170</v>
      </c>
      <c r="E39" s="62"/>
      <c r="F39" s="79" t="s">
        <v>212</v>
      </c>
      <c r="G39" s="103">
        <v>9</v>
      </c>
      <c r="H39" s="108" t="s">
        <v>17</v>
      </c>
      <c r="I39" s="51">
        <v>0</v>
      </c>
      <c r="J39" s="106" t="e">
        <f t="shared" si="5"/>
        <v>#DIV/0!</v>
      </c>
      <c r="K39" s="51">
        <v>0</v>
      </c>
      <c r="L39" s="106" t="e">
        <f t="shared" si="6"/>
        <v>#DIV/0!</v>
      </c>
      <c r="M39" s="51">
        <v>0</v>
      </c>
      <c r="N39" s="106" t="e">
        <f t="shared" si="7"/>
        <v>#DIV/0!</v>
      </c>
      <c r="O39" s="51">
        <v>0</v>
      </c>
      <c r="P39" s="106" t="e">
        <f t="shared" si="8"/>
        <v>#DIV/0!</v>
      </c>
    </row>
    <row r="40" spans="1:16" x14ac:dyDescent="0.35">
      <c r="A40" s="61" t="s">
        <v>168</v>
      </c>
      <c r="B40" s="62">
        <v>32</v>
      </c>
      <c r="C40" s="62" t="s">
        <v>169</v>
      </c>
      <c r="D40" s="62" t="s">
        <v>170</v>
      </c>
      <c r="E40" s="62"/>
      <c r="F40" s="79" t="s">
        <v>212</v>
      </c>
      <c r="G40" s="107">
        <v>10</v>
      </c>
      <c r="H40" s="108" t="s">
        <v>32</v>
      </c>
      <c r="I40" s="51">
        <v>0</v>
      </c>
      <c r="J40" s="106" t="e">
        <f t="shared" si="5"/>
        <v>#DIV/0!</v>
      </c>
      <c r="K40" s="51">
        <v>0</v>
      </c>
      <c r="L40" s="106" t="e">
        <f t="shared" si="6"/>
        <v>#DIV/0!</v>
      </c>
      <c r="M40" s="51">
        <v>0</v>
      </c>
      <c r="N40" s="106" t="e">
        <f t="shared" si="7"/>
        <v>#DIV/0!</v>
      </c>
      <c r="O40" s="51">
        <v>0</v>
      </c>
      <c r="P40" s="106" t="e">
        <f t="shared" si="8"/>
        <v>#DIV/0!</v>
      </c>
    </row>
    <row r="41" spans="1:16" x14ac:dyDescent="0.35">
      <c r="A41" s="61" t="s">
        <v>168</v>
      </c>
      <c r="B41" s="62">
        <v>33</v>
      </c>
      <c r="C41" s="62" t="s">
        <v>169</v>
      </c>
      <c r="D41" s="62" t="s">
        <v>170</v>
      </c>
      <c r="E41" s="62"/>
      <c r="F41" s="79" t="s">
        <v>212</v>
      </c>
      <c r="G41" s="103">
        <v>11</v>
      </c>
      <c r="H41" s="108" t="s">
        <v>88</v>
      </c>
      <c r="I41" s="51">
        <v>0</v>
      </c>
      <c r="J41" s="106" t="e">
        <f t="shared" si="5"/>
        <v>#DIV/0!</v>
      </c>
      <c r="K41" s="51">
        <v>0</v>
      </c>
      <c r="L41" s="106" t="e">
        <f t="shared" si="6"/>
        <v>#DIV/0!</v>
      </c>
      <c r="M41" s="51">
        <v>0</v>
      </c>
      <c r="N41" s="106" t="e">
        <f t="shared" si="7"/>
        <v>#DIV/0!</v>
      </c>
      <c r="O41" s="51">
        <v>0</v>
      </c>
      <c r="P41" s="106" t="e">
        <f t="shared" si="8"/>
        <v>#DIV/0!</v>
      </c>
    </row>
    <row r="42" spans="1:16" x14ac:dyDescent="0.35">
      <c r="A42" s="61" t="s">
        <v>168</v>
      </c>
      <c r="B42" s="62">
        <v>34</v>
      </c>
      <c r="C42" s="62" t="s">
        <v>169</v>
      </c>
      <c r="D42" s="62" t="s">
        <v>170</v>
      </c>
      <c r="E42" s="62"/>
      <c r="F42" s="79" t="s">
        <v>212</v>
      </c>
      <c r="G42" s="107">
        <v>12</v>
      </c>
      <c r="H42" s="108" t="s">
        <v>18</v>
      </c>
      <c r="I42" s="51">
        <v>0</v>
      </c>
      <c r="J42" s="106" t="e">
        <f t="shared" si="5"/>
        <v>#DIV/0!</v>
      </c>
      <c r="K42" s="51">
        <v>0</v>
      </c>
      <c r="L42" s="106" t="e">
        <f t="shared" si="6"/>
        <v>#DIV/0!</v>
      </c>
      <c r="M42" s="51">
        <v>0</v>
      </c>
      <c r="N42" s="106" t="e">
        <f t="shared" si="7"/>
        <v>#DIV/0!</v>
      </c>
      <c r="O42" s="51">
        <v>0</v>
      </c>
      <c r="P42" s="106" t="e">
        <f t="shared" si="8"/>
        <v>#DIV/0!</v>
      </c>
    </row>
    <row r="43" spans="1:16" x14ac:dyDescent="0.35">
      <c r="A43" s="61" t="s">
        <v>168</v>
      </c>
      <c r="B43" s="62">
        <v>35</v>
      </c>
      <c r="C43" s="62" t="s">
        <v>169</v>
      </c>
      <c r="D43" s="62" t="s">
        <v>170</v>
      </c>
      <c r="E43" s="62"/>
      <c r="F43" s="79" t="s">
        <v>212</v>
      </c>
      <c r="G43" s="103">
        <v>13</v>
      </c>
      <c r="H43" s="108" t="s">
        <v>89</v>
      </c>
      <c r="I43" s="51">
        <v>0</v>
      </c>
      <c r="J43" s="106" t="e">
        <f t="shared" si="5"/>
        <v>#DIV/0!</v>
      </c>
      <c r="K43" s="51">
        <v>0</v>
      </c>
      <c r="L43" s="106" t="e">
        <f t="shared" si="6"/>
        <v>#DIV/0!</v>
      </c>
      <c r="M43" s="51">
        <v>0</v>
      </c>
      <c r="N43" s="106" t="e">
        <f t="shared" si="7"/>
        <v>#DIV/0!</v>
      </c>
      <c r="O43" s="51">
        <v>0</v>
      </c>
      <c r="P43" s="106" t="e">
        <f t="shared" si="8"/>
        <v>#DIV/0!</v>
      </c>
    </row>
    <row r="44" spans="1:16" x14ac:dyDescent="0.35">
      <c r="A44" s="61" t="s">
        <v>168</v>
      </c>
      <c r="B44" s="62">
        <v>36</v>
      </c>
      <c r="C44" s="62" t="s">
        <v>169</v>
      </c>
      <c r="D44" s="62" t="s">
        <v>170</v>
      </c>
      <c r="E44" s="62"/>
      <c r="F44" s="79" t="s">
        <v>212</v>
      </c>
      <c r="G44" s="107">
        <v>14</v>
      </c>
      <c r="H44" s="108" t="s">
        <v>90</v>
      </c>
      <c r="I44" s="51">
        <v>0</v>
      </c>
      <c r="J44" s="106" t="e">
        <f t="shared" si="5"/>
        <v>#DIV/0!</v>
      </c>
      <c r="K44" s="51">
        <v>0</v>
      </c>
      <c r="L44" s="106" t="e">
        <f t="shared" si="6"/>
        <v>#DIV/0!</v>
      </c>
      <c r="M44" s="51">
        <v>0</v>
      </c>
      <c r="N44" s="106" t="e">
        <f t="shared" si="7"/>
        <v>#DIV/0!</v>
      </c>
      <c r="O44" s="51">
        <v>0</v>
      </c>
      <c r="P44" s="106" t="e">
        <f t="shared" si="8"/>
        <v>#DIV/0!</v>
      </c>
    </row>
    <row r="45" spans="1:16" x14ac:dyDescent="0.35">
      <c r="A45" s="61" t="s">
        <v>168</v>
      </c>
      <c r="B45" s="62">
        <v>37</v>
      </c>
      <c r="C45" s="62" t="s">
        <v>169</v>
      </c>
      <c r="D45" s="62" t="s">
        <v>170</v>
      </c>
      <c r="E45" s="62"/>
      <c r="F45" s="79" t="s">
        <v>212</v>
      </c>
      <c r="G45" s="103">
        <v>15</v>
      </c>
      <c r="H45" s="108" t="s">
        <v>71</v>
      </c>
      <c r="I45" s="51">
        <v>0</v>
      </c>
      <c r="J45" s="106" t="e">
        <f t="shared" si="5"/>
        <v>#DIV/0!</v>
      </c>
      <c r="K45" s="51">
        <v>0</v>
      </c>
      <c r="L45" s="106" t="e">
        <f t="shared" si="6"/>
        <v>#DIV/0!</v>
      </c>
      <c r="M45" s="51">
        <v>0</v>
      </c>
      <c r="N45" s="106" t="e">
        <f t="shared" si="7"/>
        <v>#DIV/0!</v>
      </c>
      <c r="O45" s="51">
        <v>0</v>
      </c>
      <c r="P45" s="106" t="e">
        <f t="shared" si="8"/>
        <v>#DIV/0!</v>
      </c>
    </row>
    <row r="46" spans="1:16" x14ac:dyDescent="0.35">
      <c r="A46" s="61" t="s">
        <v>168</v>
      </c>
      <c r="B46" s="62">
        <v>38</v>
      </c>
      <c r="C46" s="62" t="s">
        <v>169</v>
      </c>
      <c r="D46" s="62" t="s">
        <v>170</v>
      </c>
      <c r="E46" s="62"/>
      <c r="F46" s="79" t="s">
        <v>212</v>
      </c>
      <c r="G46" s="107">
        <v>16</v>
      </c>
      <c r="H46" s="108" t="s">
        <v>72</v>
      </c>
      <c r="I46" s="51">
        <v>0</v>
      </c>
      <c r="J46" s="106" t="e">
        <f t="shared" si="5"/>
        <v>#DIV/0!</v>
      </c>
      <c r="K46" s="51">
        <v>0</v>
      </c>
      <c r="L46" s="106" t="e">
        <f t="shared" si="6"/>
        <v>#DIV/0!</v>
      </c>
      <c r="M46" s="51">
        <v>0</v>
      </c>
      <c r="N46" s="106" t="e">
        <f t="shared" si="7"/>
        <v>#DIV/0!</v>
      </c>
      <c r="O46" s="51">
        <v>0</v>
      </c>
      <c r="P46" s="106" t="e">
        <f t="shared" si="8"/>
        <v>#DIV/0!</v>
      </c>
    </row>
    <row r="47" spans="1:16" x14ac:dyDescent="0.35">
      <c r="A47" s="61" t="s">
        <v>168</v>
      </c>
      <c r="B47" s="62">
        <v>39</v>
      </c>
      <c r="C47" s="62" t="s">
        <v>169</v>
      </c>
      <c r="D47" s="62" t="s">
        <v>170</v>
      </c>
      <c r="E47" s="62"/>
      <c r="F47" s="79" t="s">
        <v>212</v>
      </c>
      <c r="G47" s="103">
        <v>17</v>
      </c>
      <c r="H47" s="108" t="s">
        <v>19</v>
      </c>
      <c r="I47" s="51">
        <v>0</v>
      </c>
      <c r="J47" s="106" t="e">
        <f t="shared" si="5"/>
        <v>#DIV/0!</v>
      </c>
      <c r="K47" s="51">
        <v>0</v>
      </c>
      <c r="L47" s="106" t="e">
        <f t="shared" si="6"/>
        <v>#DIV/0!</v>
      </c>
      <c r="M47" s="51">
        <v>0</v>
      </c>
      <c r="N47" s="106" t="e">
        <f t="shared" si="7"/>
        <v>#DIV/0!</v>
      </c>
      <c r="O47" s="51">
        <v>0</v>
      </c>
      <c r="P47" s="106" t="e">
        <f t="shared" si="8"/>
        <v>#DIV/0!</v>
      </c>
    </row>
    <row r="48" spans="1:16" x14ac:dyDescent="0.35">
      <c r="A48" s="61" t="s">
        <v>168</v>
      </c>
      <c r="B48" s="62">
        <v>40</v>
      </c>
      <c r="C48" s="62" t="s">
        <v>169</v>
      </c>
      <c r="D48" s="62" t="s">
        <v>170</v>
      </c>
      <c r="E48" s="62"/>
      <c r="F48" s="79" t="s">
        <v>212</v>
      </c>
      <c r="G48" s="107">
        <v>18</v>
      </c>
      <c r="H48" s="108" t="s">
        <v>20</v>
      </c>
      <c r="I48" s="51">
        <v>0</v>
      </c>
      <c r="J48" s="106" t="e">
        <f t="shared" si="5"/>
        <v>#DIV/0!</v>
      </c>
      <c r="K48" s="51">
        <v>0</v>
      </c>
      <c r="L48" s="106" t="e">
        <f t="shared" si="6"/>
        <v>#DIV/0!</v>
      </c>
      <c r="M48" s="51">
        <v>0</v>
      </c>
      <c r="N48" s="106" t="e">
        <f t="shared" si="7"/>
        <v>#DIV/0!</v>
      </c>
      <c r="O48" s="51">
        <v>0</v>
      </c>
      <c r="P48" s="106" t="e">
        <f t="shared" si="8"/>
        <v>#DIV/0!</v>
      </c>
    </row>
    <row r="49" spans="1:16" x14ac:dyDescent="0.35">
      <c r="A49" s="61" t="s">
        <v>168</v>
      </c>
      <c r="B49" s="62">
        <v>41</v>
      </c>
      <c r="C49" s="62" t="s">
        <v>169</v>
      </c>
      <c r="D49" s="62" t="s">
        <v>170</v>
      </c>
      <c r="E49" s="62"/>
      <c r="F49" s="79" t="s">
        <v>212</v>
      </c>
      <c r="G49" s="103">
        <v>19</v>
      </c>
      <c r="H49" s="108" t="s">
        <v>21</v>
      </c>
      <c r="I49" s="51">
        <v>0</v>
      </c>
      <c r="J49" s="106" t="e">
        <f t="shared" si="5"/>
        <v>#DIV/0!</v>
      </c>
      <c r="K49" s="51">
        <v>0</v>
      </c>
      <c r="L49" s="106" t="e">
        <f t="shared" si="6"/>
        <v>#DIV/0!</v>
      </c>
      <c r="M49" s="51">
        <v>0</v>
      </c>
      <c r="N49" s="106" t="e">
        <f t="shared" si="7"/>
        <v>#DIV/0!</v>
      </c>
      <c r="O49" s="51">
        <v>0</v>
      </c>
      <c r="P49" s="106" t="e">
        <f t="shared" si="8"/>
        <v>#DIV/0!</v>
      </c>
    </row>
    <row r="50" spans="1:16" x14ac:dyDescent="0.35">
      <c r="A50" s="61" t="s">
        <v>168</v>
      </c>
      <c r="B50" s="62">
        <v>42</v>
      </c>
      <c r="C50" s="62" t="s">
        <v>169</v>
      </c>
      <c r="D50" s="62" t="s">
        <v>170</v>
      </c>
      <c r="E50" s="62"/>
      <c r="F50" s="79" t="s">
        <v>212</v>
      </c>
      <c r="G50" s="107">
        <v>20</v>
      </c>
      <c r="H50" s="108" t="s">
        <v>22</v>
      </c>
      <c r="I50" s="51">
        <v>0</v>
      </c>
      <c r="J50" s="106" t="e">
        <f t="shared" si="5"/>
        <v>#DIV/0!</v>
      </c>
      <c r="K50" s="51">
        <v>0</v>
      </c>
      <c r="L50" s="106" t="e">
        <f t="shared" si="6"/>
        <v>#DIV/0!</v>
      </c>
      <c r="M50" s="51">
        <v>0</v>
      </c>
      <c r="N50" s="106" t="e">
        <f t="shared" si="7"/>
        <v>#DIV/0!</v>
      </c>
      <c r="O50" s="51">
        <v>0</v>
      </c>
      <c r="P50" s="106" t="e">
        <f t="shared" si="8"/>
        <v>#DIV/0!</v>
      </c>
    </row>
    <row r="51" spans="1:16" x14ac:dyDescent="0.35">
      <c r="A51" s="61" t="s">
        <v>168</v>
      </c>
      <c r="B51" s="62">
        <v>43</v>
      </c>
      <c r="C51" s="62" t="s">
        <v>169</v>
      </c>
      <c r="D51" s="62" t="s">
        <v>170</v>
      </c>
      <c r="E51" s="62"/>
      <c r="F51" s="79" t="s">
        <v>212</v>
      </c>
      <c r="G51" s="103">
        <v>21</v>
      </c>
      <c r="H51" s="108" t="s">
        <v>23</v>
      </c>
      <c r="I51" s="51">
        <v>0</v>
      </c>
      <c r="J51" s="106" t="e">
        <f t="shared" si="5"/>
        <v>#DIV/0!</v>
      </c>
      <c r="K51" s="105">
        <v>0</v>
      </c>
      <c r="L51" s="106" t="e">
        <f t="shared" si="6"/>
        <v>#DIV/0!</v>
      </c>
      <c r="M51" s="51">
        <v>0</v>
      </c>
      <c r="N51" s="106" t="e">
        <f t="shared" si="7"/>
        <v>#DIV/0!</v>
      </c>
      <c r="O51" s="51">
        <v>0</v>
      </c>
      <c r="P51" s="106" t="e">
        <f t="shared" si="8"/>
        <v>#DIV/0!</v>
      </c>
    </row>
    <row r="52" spans="1:16" ht="15" customHeight="1" x14ac:dyDescent="0.35">
      <c r="A52" s="61" t="s">
        <v>168</v>
      </c>
      <c r="B52" s="62">
        <v>44</v>
      </c>
      <c r="C52" s="62" t="s">
        <v>169</v>
      </c>
      <c r="D52" s="62" t="s">
        <v>170</v>
      </c>
      <c r="E52" s="62"/>
      <c r="F52" s="79" t="s">
        <v>212</v>
      </c>
      <c r="G52" s="154" t="s">
        <v>154</v>
      </c>
      <c r="H52" s="155"/>
      <c r="I52" s="109">
        <f t="shared" ref="I52:O52" si="9">SUM(I31:I51)</f>
        <v>0</v>
      </c>
      <c r="J52" s="106" t="e">
        <f>IF(OR(SUM(J31:J51)&lt;1,SUM(J31:J51)&gt;1),"HARAP DISESUAIKAN AGAR AKUMULASI SAMA DENGAN 100%",SUM(J31:J51))</f>
        <v>#DIV/0!</v>
      </c>
      <c r="K52" s="109">
        <f t="shared" si="9"/>
        <v>0</v>
      </c>
      <c r="L52" s="106" t="e">
        <f>IF(OR(SUM(L31:L51)&lt;1,SUM(L31:L51)&gt;1),"HARAP DISESUAIKAN AGAR AKUMULASI SAMA DENGAN 100%",SUM(L31:L51))</f>
        <v>#DIV/0!</v>
      </c>
      <c r="M52" s="109">
        <f t="shared" si="9"/>
        <v>0</v>
      </c>
      <c r="N52" s="106" t="e">
        <f>IF(OR(SUM(N31:N51)&lt;1,SUM(N31:N51)&gt;1),"HARAP DISESUAIKAN AGAR AKUMULASI SAMA DENGAN 100%",SUM(N31:N51))</f>
        <v>#DIV/0!</v>
      </c>
      <c r="O52" s="109">
        <f t="shared" si="9"/>
        <v>0</v>
      </c>
      <c r="P52" s="106" t="e">
        <f>IF(OR(SUM(P31:P51)&lt;1,SUM(P31:P51)&gt;1),"HARAP DISESUAIKAN AGAR AKUMULASI SAMA DENGAN 100%",SUM(P31:P51))</f>
        <v>#DIV/0!</v>
      </c>
    </row>
    <row r="53" spans="1:16" hidden="1" x14ac:dyDescent="0.35">
      <c r="D53" s="64" t="s">
        <v>174</v>
      </c>
      <c r="E53" s="64" t="s">
        <v>175</v>
      </c>
      <c r="F53" s="57"/>
      <c r="H53" s="64" t="s">
        <v>248</v>
      </c>
      <c r="I53" s="64" t="s">
        <v>228</v>
      </c>
      <c r="J53" s="64" t="s">
        <v>229</v>
      </c>
      <c r="K53" s="64" t="s">
        <v>232</v>
      </c>
      <c r="L53" s="64" t="s">
        <v>237</v>
      </c>
      <c r="M53" s="64" t="s">
        <v>238</v>
      </c>
      <c r="N53" s="64" t="s">
        <v>239</v>
      </c>
      <c r="O53" s="64" t="s">
        <v>240</v>
      </c>
      <c r="P53" s="64" t="s">
        <v>241</v>
      </c>
    </row>
    <row r="54" spans="1:16" hidden="1" x14ac:dyDescent="0.35">
      <c r="D54" s="65" t="s">
        <v>177</v>
      </c>
      <c r="E54" s="65" t="s">
        <v>178</v>
      </c>
      <c r="F54" s="57"/>
      <c r="H54" s="65" t="s">
        <v>255</v>
      </c>
      <c r="I54" s="65" t="s">
        <v>230</v>
      </c>
      <c r="J54" s="65" t="s">
        <v>231</v>
      </c>
      <c r="K54" s="65" t="s">
        <v>233</v>
      </c>
      <c r="L54" s="65" t="s">
        <v>242</v>
      </c>
      <c r="M54" s="65" t="s">
        <v>243</v>
      </c>
      <c r="N54" s="65" t="s">
        <v>244</v>
      </c>
      <c r="O54" s="65" t="s">
        <v>245</v>
      </c>
      <c r="P54" s="65" t="s">
        <v>246</v>
      </c>
    </row>
    <row r="55" spans="1:16" hidden="1" x14ac:dyDescent="0.35"/>
    <row r="56" spans="1:16" hidden="1" x14ac:dyDescent="0.35">
      <c r="A56" s="62" t="s">
        <v>180</v>
      </c>
      <c r="B56" s="62" t="s">
        <v>181</v>
      </c>
      <c r="C56" s="62" t="s">
        <v>182</v>
      </c>
      <c r="D56" s="62" t="s">
        <v>183</v>
      </c>
      <c r="E56" s="62" t="s">
        <v>184</v>
      </c>
      <c r="F56" s="62" t="s">
        <v>185</v>
      </c>
      <c r="G56" s="62" t="s">
        <v>186</v>
      </c>
      <c r="H56" s="62" t="s">
        <v>187</v>
      </c>
      <c r="I56" s="62" t="s">
        <v>188</v>
      </c>
      <c r="J56" s="62" t="s">
        <v>189</v>
      </c>
    </row>
    <row r="57" spans="1:16" hidden="1" x14ac:dyDescent="0.35">
      <c r="A57" s="66">
        <v>0</v>
      </c>
      <c r="B57" s="66">
        <v>1</v>
      </c>
      <c r="C57" s="67" t="s">
        <v>166</v>
      </c>
      <c r="D57" s="67"/>
      <c r="E57" s="66" t="s">
        <v>190</v>
      </c>
      <c r="F57" s="66" t="s">
        <v>191</v>
      </c>
      <c r="G57" s="67" t="s">
        <v>192</v>
      </c>
      <c r="H57" s="67" t="s">
        <v>193</v>
      </c>
      <c r="I57" s="67"/>
      <c r="J57" s="67" t="s">
        <v>194</v>
      </c>
    </row>
    <row r="58" spans="1:16" hidden="1" x14ac:dyDescent="0.35">
      <c r="A58" s="66">
        <v>1</v>
      </c>
      <c r="B58" s="66">
        <v>2</v>
      </c>
      <c r="C58" s="67" t="s">
        <v>195</v>
      </c>
      <c r="D58" s="66"/>
      <c r="E58" s="66" t="s">
        <v>196</v>
      </c>
      <c r="F58" s="66" t="s">
        <v>191</v>
      </c>
      <c r="G58" s="67" t="s">
        <v>192</v>
      </c>
      <c r="H58" s="67" t="s">
        <v>197</v>
      </c>
      <c r="I58" s="68" t="s">
        <v>198</v>
      </c>
      <c r="J58" s="67" t="s">
        <v>194</v>
      </c>
    </row>
    <row r="59" spans="1:16" hidden="1" x14ac:dyDescent="0.35">
      <c r="A59" s="66">
        <v>3</v>
      </c>
      <c r="B59" s="66">
        <v>4</v>
      </c>
      <c r="C59" s="67" t="s">
        <v>235</v>
      </c>
      <c r="D59" s="67"/>
      <c r="E59" s="66" t="s">
        <v>204</v>
      </c>
      <c r="F59" s="66" t="s">
        <v>191</v>
      </c>
      <c r="G59" s="67" t="s">
        <v>202</v>
      </c>
      <c r="H59" s="67" t="s">
        <v>197</v>
      </c>
      <c r="I59" s="66"/>
      <c r="J59" s="67" t="s">
        <v>247</v>
      </c>
    </row>
    <row r="60" spans="1:16" hidden="1" x14ac:dyDescent="0.35">
      <c r="A60" s="66">
        <v>4</v>
      </c>
      <c r="B60" s="66">
        <v>5</v>
      </c>
      <c r="C60" s="67" t="s">
        <v>236</v>
      </c>
      <c r="D60" s="67"/>
      <c r="E60" s="66" t="s">
        <v>196</v>
      </c>
      <c r="F60" s="66" t="s">
        <v>191</v>
      </c>
      <c r="G60" s="67" t="s">
        <v>295</v>
      </c>
      <c r="H60" s="67" t="s">
        <v>219</v>
      </c>
      <c r="I60" s="66"/>
      <c r="J60" s="67" t="s">
        <v>286</v>
      </c>
    </row>
    <row r="61" spans="1:16" hidden="1" x14ac:dyDescent="0.35">
      <c r="A61" s="66">
        <v>5</v>
      </c>
      <c r="B61" s="66">
        <v>6</v>
      </c>
      <c r="C61" s="67" t="s">
        <v>235</v>
      </c>
      <c r="D61" s="67"/>
      <c r="E61" s="66" t="s">
        <v>204</v>
      </c>
      <c r="F61" s="66" t="s">
        <v>191</v>
      </c>
      <c r="G61" s="67" t="s">
        <v>202</v>
      </c>
      <c r="H61" s="67" t="s">
        <v>197</v>
      </c>
      <c r="I61" s="66"/>
      <c r="J61" s="67" t="s">
        <v>247</v>
      </c>
    </row>
    <row r="62" spans="1:16" hidden="1" x14ac:dyDescent="0.35">
      <c r="A62" s="66">
        <v>6</v>
      </c>
      <c r="B62" s="66">
        <v>7</v>
      </c>
      <c r="C62" s="67" t="s">
        <v>236</v>
      </c>
      <c r="D62" s="67"/>
      <c r="E62" s="66" t="s">
        <v>196</v>
      </c>
      <c r="F62" s="66" t="s">
        <v>191</v>
      </c>
      <c r="G62" s="67" t="s">
        <v>295</v>
      </c>
      <c r="H62" s="67" t="s">
        <v>219</v>
      </c>
      <c r="I62" s="66"/>
      <c r="J62" s="67" t="s">
        <v>286</v>
      </c>
    </row>
    <row r="63" spans="1:16" hidden="1" x14ac:dyDescent="0.35">
      <c r="A63" s="66">
        <v>7</v>
      </c>
      <c r="B63" s="66">
        <v>8</v>
      </c>
      <c r="C63" s="67" t="s">
        <v>235</v>
      </c>
      <c r="D63" s="67"/>
      <c r="E63" s="66" t="s">
        <v>204</v>
      </c>
      <c r="F63" s="66" t="s">
        <v>191</v>
      </c>
      <c r="G63" s="67" t="s">
        <v>202</v>
      </c>
      <c r="H63" s="67" t="s">
        <v>197</v>
      </c>
      <c r="I63" s="66"/>
      <c r="J63" s="67" t="s">
        <v>247</v>
      </c>
    </row>
    <row r="64" spans="1:16" hidden="1" x14ac:dyDescent="0.35">
      <c r="A64" s="66">
        <v>8</v>
      </c>
      <c r="B64" s="66">
        <v>9</v>
      </c>
      <c r="C64" s="67" t="s">
        <v>236</v>
      </c>
      <c r="D64" s="67"/>
      <c r="E64" s="66" t="s">
        <v>196</v>
      </c>
      <c r="F64" s="66" t="s">
        <v>191</v>
      </c>
      <c r="G64" s="67" t="s">
        <v>295</v>
      </c>
      <c r="H64" s="67" t="s">
        <v>219</v>
      </c>
      <c r="I64" s="66"/>
      <c r="J64" s="67" t="s">
        <v>286</v>
      </c>
    </row>
    <row r="65" spans="1:10" hidden="1" x14ac:dyDescent="0.35">
      <c r="A65" s="66">
        <v>9</v>
      </c>
      <c r="B65" s="66">
        <v>10</v>
      </c>
      <c r="C65" s="67" t="s">
        <v>235</v>
      </c>
      <c r="D65" s="67"/>
      <c r="E65" s="66" t="s">
        <v>204</v>
      </c>
      <c r="F65" s="66" t="s">
        <v>191</v>
      </c>
      <c r="G65" s="67" t="s">
        <v>202</v>
      </c>
      <c r="H65" s="67" t="s">
        <v>197</v>
      </c>
      <c r="I65" s="66"/>
      <c r="J65" s="67" t="s">
        <v>247</v>
      </c>
    </row>
    <row r="66" spans="1:10" hidden="1" x14ac:dyDescent="0.35">
      <c r="A66" s="66">
        <v>10</v>
      </c>
      <c r="B66" s="66">
        <v>11</v>
      </c>
      <c r="C66" s="67" t="s">
        <v>236</v>
      </c>
      <c r="D66" s="67"/>
      <c r="E66" s="66" t="s">
        <v>196</v>
      </c>
      <c r="F66" s="66" t="s">
        <v>191</v>
      </c>
      <c r="G66" s="67" t="s">
        <v>295</v>
      </c>
      <c r="H66" s="67" t="s">
        <v>219</v>
      </c>
      <c r="I66" s="66"/>
      <c r="J66" s="67" t="s">
        <v>286</v>
      </c>
    </row>
    <row r="67" spans="1:10" hidden="1" x14ac:dyDescent="0.35"/>
  </sheetData>
  <mergeCells count="11">
    <mergeCell ref="K4:P4"/>
    <mergeCell ref="F5:F6"/>
    <mergeCell ref="I5:J5"/>
    <mergeCell ref="K5:L5"/>
    <mergeCell ref="M5:N5"/>
    <mergeCell ref="O5:P5"/>
    <mergeCell ref="G29:H29"/>
    <mergeCell ref="G52:H52"/>
    <mergeCell ref="G4:G6"/>
    <mergeCell ref="H4:H6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2"/>
  <sheetViews>
    <sheetView topLeftCell="G1" zoomScale="50" zoomScaleNormal="50" workbookViewId="0">
      <selection activeCell="AB15" sqref="AB15"/>
    </sheetView>
  </sheetViews>
  <sheetFormatPr defaultColWidth="8.81640625" defaultRowHeight="14.5" x14ac:dyDescent="0.35"/>
  <cols>
    <col min="1" max="1" width="15" hidden="1" customWidth="1"/>
    <col min="2" max="2" width="15.81640625" hidden="1" customWidth="1"/>
    <col min="3" max="3" width="23.81640625" hidden="1" customWidth="1"/>
    <col min="4" max="4" width="10.54296875" hidden="1" customWidth="1"/>
    <col min="5" max="5" width="18.1796875" hidden="1" customWidth="1"/>
    <col min="6" max="6" width="0" hidden="1" customWidth="1"/>
    <col min="7" max="7" width="5.81640625" customWidth="1"/>
    <col min="8" max="8" width="32.81640625" customWidth="1"/>
    <col min="9" max="9" width="14.81640625" style="43" customWidth="1"/>
    <col min="10" max="10" width="14.54296875" style="43" customWidth="1"/>
    <col min="11" max="11" width="13.453125" style="43" bestFit="1" customWidth="1"/>
    <col min="12" max="12" width="14.453125" style="43" customWidth="1"/>
    <col min="13" max="13" width="13.453125" style="43" bestFit="1" customWidth="1"/>
    <col min="14" max="14" width="15.453125" style="43" customWidth="1"/>
    <col min="15" max="15" width="13.453125" style="43" bestFit="1" customWidth="1"/>
    <col min="16" max="17" width="14.81640625" style="43" customWidth="1"/>
    <col min="18" max="18" width="14" style="43" customWidth="1"/>
    <col min="19" max="19" width="13.453125" style="43" customWidth="1"/>
    <col min="20" max="20" width="14.54296875" style="43" customWidth="1"/>
    <col min="21" max="21" width="14.453125" style="43" customWidth="1"/>
    <col min="22" max="22" width="15.54296875" style="43" customWidth="1"/>
    <col min="23" max="23" width="13.453125" style="43" bestFit="1" customWidth="1"/>
    <col min="24" max="24" width="14" style="43" customWidth="1"/>
  </cols>
  <sheetData>
    <row r="1" spans="1:24" x14ac:dyDescent="0.35">
      <c r="A1" s="56" t="s">
        <v>63</v>
      </c>
    </row>
    <row r="2" spans="1:24" x14ac:dyDescent="0.35">
      <c r="G2" s="3"/>
      <c r="H2" s="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4" x14ac:dyDescent="0.35">
      <c r="G3" s="162" t="s">
        <v>0</v>
      </c>
      <c r="H3" s="165" t="s">
        <v>61</v>
      </c>
      <c r="I3" s="166" t="s">
        <v>62</v>
      </c>
      <c r="J3" s="167"/>
      <c r="K3" s="167"/>
      <c r="L3" s="168"/>
      <c r="M3" s="166" t="s">
        <v>6</v>
      </c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</row>
    <row r="4" spans="1:24" ht="12" customHeight="1" x14ac:dyDescent="0.35">
      <c r="G4" s="163"/>
      <c r="H4" s="165"/>
      <c r="I4" s="169" t="str">
        <f>CONCATENATE("Per 30 Sept ",'[1]Profil Dana Pensiun'!H13-1)</f>
        <v>Per 30 Sept 2019</v>
      </c>
      <c r="J4" s="169" t="e">
        <f>CONCATENATE("Per 30 Sept ",(#REF!)-1)</f>
        <v>#REF!</v>
      </c>
      <c r="K4" s="169" t="e">
        <f>CONCATENATE("Per 30 Sept ",(#REF!)-1)</f>
        <v>#REF!</v>
      </c>
      <c r="L4" s="169" t="e">
        <f>CONCATENATE("Per 30 Sept ",(#REF!)-1)</f>
        <v>#REF!</v>
      </c>
      <c r="M4" s="170" t="str">
        <f>CONCATENATE("Per 31 Des ",'[1]Profil Dana Pensiun'!H13-1)</f>
        <v>Per 31 Des 2019</v>
      </c>
      <c r="N4" s="171" t="e">
        <f>CONCATENATE("Per 31 Des ",(#REF!)-1)</f>
        <v>#REF!</v>
      </c>
      <c r="O4" s="171" t="e">
        <f>CONCATENATE("Per 31 Des ",(#REF!)-1)</f>
        <v>#REF!</v>
      </c>
      <c r="P4" s="172" t="e">
        <f>CONCATENATE("Per 31 Des ",(#REF!)-1)</f>
        <v>#REF!</v>
      </c>
      <c r="Q4" s="169" t="str">
        <f>CONCATENATE("Per 30 Jun ",'[1]Profil Dana Pensiun'!H13)</f>
        <v>Per 30 Jun 2020</v>
      </c>
      <c r="R4" s="169" t="e">
        <f>CONCATENATE("Per 30 Jun ",(#REF!))</f>
        <v>#REF!</v>
      </c>
      <c r="S4" s="169" t="e">
        <f>CONCATENATE("Per 30 Jun ",(#REF!))</f>
        <v>#REF!</v>
      </c>
      <c r="T4" s="169" t="e">
        <f>CONCATENATE("Per 30 Jun ",(#REF!))</f>
        <v>#REF!</v>
      </c>
      <c r="U4" s="173" t="str">
        <f>CONCATENATE("Per 31 Des ",'[1]Profil Dana Pensiun'!H13)</f>
        <v>Per 31 Des 2020</v>
      </c>
      <c r="V4" s="173" t="e">
        <f>CONCATENATE("Per 31 Des ",(#REF!))</f>
        <v>#REF!</v>
      </c>
      <c r="W4" s="173" t="e">
        <f>CONCATENATE("Per 31 Des ",(#REF!))</f>
        <v>#REF!</v>
      </c>
      <c r="X4" s="173" t="e">
        <f>CONCATENATE("Per 31 Des ",(#REF!))</f>
        <v>#REF!</v>
      </c>
    </row>
    <row r="5" spans="1:24" ht="32.25" customHeight="1" x14ac:dyDescent="0.35">
      <c r="A5" s="96" t="s">
        <v>163</v>
      </c>
      <c r="B5" s="97" t="s">
        <v>164</v>
      </c>
      <c r="C5" s="97" t="s">
        <v>165</v>
      </c>
      <c r="D5" s="97" t="s">
        <v>166</v>
      </c>
      <c r="E5" s="97" t="s">
        <v>167</v>
      </c>
      <c r="F5" s="59" t="s">
        <v>212</v>
      </c>
      <c r="G5" s="163"/>
      <c r="H5" s="165"/>
      <c r="I5" s="113" t="s">
        <v>142</v>
      </c>
      <c r="J5" s="113" t="s">
        <v>143</v>
      </c>
      <c r="K5" s="113" t="s">
        <v>4</v>
      </c>
      <c r="L5" s="113" t="s">
        <v>144</v>
      </c>
      <c r="M5" s="114" t="s">
        <v>142</v>
      </c>
      <c r="N5" s="114" t="s">
        <v>143</v>
      </c>
      <c r="O5" s="114" t="s">
        <v>4</v>
      </c>
      <c r="P5" s="114" t="s">
        <v>144</v>
      </c>
      <c r="Q5" s="113" t="s">
        <v>142</v>
      </c>
      <c r="R5" s="113" t="s">
        <v>143</v>
      </c>
      <c r="S5" s="113" t="s">
        <v>4</v>
      </c>
      <c r="T5" s="113" t="s">
        <v>144</v>
      </c>
      <c r="U5" s="114" t="s">
        <v>142</v>
      </c>
      <c r="V5" s="114" t="s">
        <v>143</v>
      </c>
      <c r="W5" s="114" t="s">
        <v>4</v>
      </c>
      <c r="X5" s="114" t="s">
        <v>144</v>
      </c>
    </row>
    <row r="6" spans="1:24" ht="13.5" customHeight="1" x14ac:dyDescent="0.35">
      <c r="A6" s="98"/>
      <c r="B6" s="99"/>
      <c r="C6" s="99"/>
      <c r="D6" s="99"/>
      <c r="E6" s="99"/>
      <c r="F6" s="59"/>
      <c r="G6" s="164"/>
      <c r="H6" s="165"/>
      <c r="I6" s="113" t="s">
        <v>145</v>
      </c>
      <c r="J6" s="113" t="s">
        <v>146</v>
      </c>
      <c r="K6" s="113" t="s">
        <v>147</v>
      </c>
      <c r="L6" s="113" t="s">
        <v>148</v>
      </c>
      <c r="M6" s="114" t="s">
        <v>145</v>
      </c>
      <c r="N6" s="114" t="s">
        <v>146</v>
      </c>
      <c r="O6" s="114" t="s">
        <v>147</v>
      </c>
      <c r="P6" s="114" t="s">
        <v>148</v>
      </c>
      <c r="Q6" s="113" t="s">
        <v>145</v>
      </c>
      <c r="R6" s="113" t="s">
        <v>146</v>
      </c>
      <c r="S6" s="113" t="s">
        <v>147</v>
      </c>
      <c r="T6" s="113" t="s">
        <v>148</v>
      </c>
      <c r="U6" s="114" t="s">
        <v>145</v>
      </c>
      <c r="V6" s="114" t="s">
        <v>146</v>
      </c>
      <c r="W6" s="114" t="s">
        <v>147</v>
      </c>
      <c r="X6" s="114" t="s">
        <v>148</v>
      </c>
    </row>
    <row r="7" spans="1:24" ht="15" customHeight="1" x14ac:dyDescent="0.35">
      <c r="A7" s="61" t="s">
        <v>298</v>
      </c>
      <c r="B7" s="62"/>
      <c r="C7" s="62"/>
      <c r="D7" s="62"/>
      <c r="E7" s="62"/>
      <c r="F7" s="79"/>
      <c r="G7" s="35"/>
      <c r="H7" s="35" t="s">
        <v>82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4"/>
      <c r="V7" s="44"/>
      <c r="W7" s="44"/>
      <c r="X7" s="44"/>
    </row>
    <row r="8" spans="1:24" ht="15" customHeight="1" x14ac:dyDescent="0.35">
      <c r="A8" s="61" t="s">
        <v>168</v>
      </c>
      <c r="B8" s="62">
        <v>1</v>
      </c>
      <c r="C8" s="62" t="s">
        <v>169</v>
      </c>
      <c r="D8" s="62" t="s">
        <v>170</v>
      </c>
      <c r="E8" s="62"/>
      <c r="F8" s="79" t="s">
        <v>212</v>
      </c>
      <c r="G8" s="115">
        <v>1</v>
      </c>
      <c r="H8" s="32" t="s">
        <v>14</v>
      </c>
      <c r="I8" s="51">
        <v>0</v>
      </c>
      <c r="J8" s="51">
        <v>0</v>
      </c>
      <c r="K8" s="51">
        <v>0</v>
      </c>
      <c r="L8" s="40">
        <f>(I8+J8)-K8</f>
        <v>0</v>
      </c>
      <c r="M8" s="51">
        <v>0</v>
      </c>
      <c r="N8" s="51">
        <v>0</v>
      </c>
      <c r="O8" s="51">
        <v>0</v>
      </c>
      <c r="P8" s="40">
        <f>(M8+N8)-O8</f>
        <v>0</v>
      </c>
      <c r="Q8" s="51">
        <v>0</v>
      </c>
      <c r="R8" s="51">
        <v>0</v>
      </c>
      <c r="S8" s="51">
        <v>0</v>
      </c>
      <c r="T8" s="40">
        <f>(Q8+R8)-S8</f>
        <v>0</v>
      </c>
      <c r="U8" s="51">
        <v>0</v>
      </c>
      <c r="V8" s="51">
        <v>0</v>
      </c>
      <c r="W8" s="51">
        <v>0</v>
      </c>
      <c r="X8" s="40">
        <f>(U8+V8)-W8</f>
        <v>0</v>
      </c>
    </row>
    <row r="9" spans="1:24" ht="15" customHeight="1" x14ac:dyDescent="0.35">
      <c r="A9" s="61" t="s">
        <v>168</v>
      </c>
      <c r="B9" s="62">
        <v>2</v>
      </c>
      <c r="C9" s="62" t="s">
        <v>169</v>
      </c>
      <c r="D9" s="62" t="s">
        <v>170</v>
      </c>
      <c r="E9" s="62"/>
      <c r="F9" s="79" t="s">
        <v>212</v>
      </c>
      <c r="G9" s="115">
        <v>2</v>
      </c>
      <c r="H9" s="32" t="s">
        <v>15</v>
      </c>
      <c r="I9" s="51">
        <v>0</v>
      </c>
      <c r="J9" s="51">
        <v>0</v>
      </c>
      <c r="K9" s="51">
        <v>0</v>
      </c>
      <c r="L9" s="40">
        <f t="shared" ref="L9:L28" si="0">(I9+J9)-K9</f>
        <v>0</v>
      </c>
      <c r="M9" s="51">
        <v>0</v>
      </c>
      <c r="N9" s="51">
        <v>0</v>
      </c>
      <c r="O9" s="51">
        <v>0</v>
      </c>
      <c r="P9" s="40">
        <f t="shared" ref="P9:P28" si="1">(M9+N9)-O9</f>
        <v>0</v>
      </c>
      <c r="Q9" s="51">
        <v>0</v>
      </c>
      <c r="R9" s="51">
        <v>0</v>
      </c>
      <c r="S9" s="51">
        <v>0</v>
      </c>
      <c r="T9" s="40">
        <f t="shared" ref="T9:T28" si="2">(Q9+R9)-S9</f>
        <v>0</v>
      </c>
      <c r="U9" s="51">
        <v>0</v>
      </c>
      <c r="V9" s="51">
        <v>0</v>
      </c>
      <c r="W9" s="51">
        <v>0</v>
      </c>
      <c r="X9" s="40">
        <f t="shared" ref="X9:X28" si="3">(U9+V9)-W9</f>
        <v>0</v>
      </c>
    </row>
    <row r="10" spans="1:24" ht="15" customHeight="1" x14ac:dyDescent="0.35">
      <c r="A10" s="61" t="s">
        <v>168</v>
      </c>
      <c r="B10" s="62">
        <v>3</v>
      </c>
      <c r="C10" s="62" t="s">
        <v>169</v>
      </c>
      <c r="D10" s="62" t="s">
        <v>170</v>
      </c>
      <c r="E10" s="62"/>
      <c r="F10" s="79" t="s">
        <v>212</v>
      </c>
      <c r="G10" s="115">
        <v>3</v>
      </c>
      <c r="H10" s="32" t="s">
        <v>83</v>
      </c>
      <c r="I10" s="51">
        <v>0</v>
      </c>
      <c r="J10" s="51">
        <v>0</v>
      </c>
      <c r="K10" s="51">
        <v>0</v>
      </c>
      <c r="L10" s="40">
        <f t="shared" si="0"/>
        <v>0</v>
      </c>
      <c r="M10" s="51">
        <v>0</v>
      </c>
      <c r="N10" s="51">
        <v>0</v>
      </c>
      <c r="O10" s="51">
        <v>0</v>
      </c>
      <c r="P10" s="40">
        <f t="shared" si="1"/>
        <v>0</v>
      </c>
      <c r="Q10" s="51">
        <v>0</v>
      </c>
      <c r="R10" s="51">
        <v>0</v>
      </c>
      <c r="S10" s="51">
        <v>0</v>
      </c>
      <c r="T10" s="40">
        <f t="shared" si="2"/>
        <v>0</v>
      </c>
      <c r="U10" s="51">
        <v>0</v>
      </c>
      <c r="V10" s="51">
        <v>0</v>
      </c>
      <c r="W10" s="51">
        <v>0</v>
      </c>
      <c r="X10" s="40">
        <f t="shared" si="3"/>
        <v>0</v>
      </c>
    </row>
    <row r="11" spans="1:24" ht="15" customHeight="1" x14ac:dyDescent="0.35">
      <c r="A11" s="61" t="s">
        <v>168</v>
      </c>
      <c r="B11" s="62">
        <v>4</v>
      </c>
      <c r="C11" s="62" t="s">
        <v>169</v>
      </c>
      <c r="D11" s="62" t="s">
        <v>170</v>
      </c>
      <c r="E11" s="62"/>
      <c r="F11" s="79" t="s">
        <v>212</v>
      </c>
      <c r="G11" s="115">
        <v>4</v>
      </c>
      <c r="H11" s="32" t="s">
        <v>84</v>
      </c>
      <c r="I11" s="51">
        <v>0</v>
      </c>
      <c r="J11" s="51">
        <v>0</v>
      </c>
      <c r="K11" s="51">
        <v>0</v>
      </c>
      <c r="L11" s="40">
        <f t="shared" si="0"/>
        <v>0</v>
      </c>
      <c r="M11" s="51">
        <v>0</v>
      </c>
      <c r="N11" s="51">
        <v>0</v>
      </c>
      <c r="O11" s="51">
        <v>0</v>
      </c>
      <c r="P11" s="40">
        <f t="shared" si="1"/>
        <v>0</v>
      </c>
      <c r="Q11" s="51">
        <v>0</v>
      </c>
      <c r="R11" s="51">
        <v>0</v>
      </c>
      <c r="S11" s="51">
        <v>0</v>
      </c>
      <c r="T11" s="40">
        <f t="shared" si="2"/>
        <v>0</v>
      </c>
      <c r="U11" s="51">
        <v>0</v>
      </c>
      <c r="V11" s="51">
        <v>0</v>
      </c>
      <c r="W11" s="51">
        <v>0</v>
      </c>
      <c r="X11" s="40">
        <f t="shared" si="3"/>
        <v>0</v>
      </c>
    </row>
    <row r="12" spans="1:24" ht="15" customHeight="1" x14ac:dyDescent="0.35">
      <c r="A12" s="61" t="s">
        <v>168</v>
      </c>
      <c r="B12" s="62">
        <v>5</v>
      </c>
      <c r="C12" s="62" t="s">
        <v>169</v>
      </c>
      <c r="D12" s="62" t="s">
        <v>170</v>
      </c>
      <c r="E12" s="62"/>
      <c r="F12" s="79" t="s">
        <v>212</v>
      </c>
      <c r="G12" s="115">
        <v>5</v>
      </c>
      <c r="H12" s="32" t="s">
        <v>85</v>
      </c>
      <c r="I12" s="51">
        <v>0</v>
      </c>
      <c r="J12" s="51">
        <v>0</v>
      </c>
      <c r="K12" s="51">
        <v>0</v>
      </c>
      <c r="L12" s="40">
        <f>(I12+J12)-K12</f>
        <v>0</v>
      </c>
      <c r="M12" s="51">
        <v>0</v>
      </c>
      <c r="N12" s="51">
        <v>0</v>
      </c>
      <c r="O12" s="51">
        <v>0</v>
      </c>
      <c r="P12" s="40">
        <f t="shared" si="1"/>
        <v>0</v>
      </c>
      <c r="Q12" s="51">
        <v>0</v>
      </c>
      <c r="R12" s="51">
        <v>0</v>
      </c>
      <c r="S12" s="51">
        <v>0</v>
      </c>
      <c r="T12" s="40">
        <f t="shared" si="2"/>
        <v>0</v>
      </c>
      <c r="U12" s="51">
        <v>0</v>
      </c>
      <c r="V12" s="51">
        <v>0</v>
      </c>
      <c r="W12" s="51">
        <v>0</v>
      </c>
      <c r="X12" s="40">
        <f t="shared" si="3"/>
        <v>0</v>
      </c>
    </row>
    <row r="13" spans="1:24" ht="15" customHeight="1" x14ac:dyDescent="0.35">
      <c r="A13" s="61" t="s">
        <v>168</v>
      </c>
      <c r="B13" s="62">
        <v>6</v>
      </c>
      <c r="C13" s="62" t="s">
        <v>169</v>
      </c>
      <c r="D13" s="62" t="s">
        <v>170</v>
      </c>
      <c r="E13" s="62"/>
      <c r="F13" s="79" t="s">
        <v>212</v>
      </c>
      <c r="G13" s="115">
        <v>6</v>
      </c>
      <c r="H13" s="32" t="s">
        <v>86</v>
      </c>
      <c r="I13" s="51">
        <v>0</v>
      </c>
      <c r="J13" s="51">
        <v>0</v>
      </c>
      <c r="K13" s="51">
        <v>0</v>
      </c>
      <c r="L13" s="40">
        <f t="shared" si="0"/>
        <v>0</v>
      </c>
      <c r="M13" s="51">
        <v>0</v>
      </c>
      <c r="N13" s="51">
        <v>0</v>
      </c>
      <c r="O13" s="51">
        <v>0</v>
      </c>
      <c r="P13" s="40">
        <f t="shared" si="1"/>
        <v>0</v>
      </c>
      <c r="Q13" s="51">
        <v>0</v>
      </c>
      <c r="R13" s="51">
        <v>0</v>
      </c>
      <c r="S13" s="51">
        <v>0</v>
      </c>
      <c r="T13" s="40">
        <f t="shared" si="2"/>
        <v>0</v>
      </c>
      <c r="U13" s="51">
        <v>0</v>
      </c>
      <c r="V13" s="51">
        <v>0</v>
      </c>
      <c r="W13" s="51">
        <v>0</v>
      </c>
      <c r="X13" s="40">
        <f t="shared" si="3"/>
        <v>0</v>
      </c>
    </row>
    <row r="14" spans="1:24" ht="15" customHeight="1" x14ac:dyDescent="0.35">
      <c r="A14" s="61" t="s">
        <v>168</v>
      </c>
      <c r="B14" s="62">
        <v>7</v>
      </c>
      <c r="C14" s="62" t="s">
        <v>169</v>
      </c>
      <c r="D14" s="62" t="s">
        <v>170</v>
      </c>
      <c r="E14" s="62"/>
      <c r="F14" s="79" t="s">
        <v>212</v>
      </c>
      <c r="G14" s="115">
        <v>7</v>
      </c>
      <c r="H14" s="32" t="s">
        <v>16</v>
      </c>
      <c r="I14" s="51">
        <v>0</v>
      </c>
      <c r="J14" s="51">
        <v>0</v>
      </c>
      <c r="K14" s="51">
        <v>0</v>
      </c>
      <c r="L14" s="40">
        <f t="shared" si="0"/>
        <v>0</v>
      </c>
      <c r="M14" s="51">
        <v>0</v>
      </c>
      <c r="N14" s="51">
        <v>0</v>
      </c>
      <c r="O14" s="51">
        <v>0</v>
      </c>
      <c r="P14" s="40">
        <f t="shared" si="1"/>
        <v>0</v>
      </c>
      <c r="Q14" s="51">
        <v>0</v>
      </c>
      <c r="R14" s="51">
        <v>0</v>
      </c>
      <c r="S14" s="51">
        <v>0</v>
      </c>
      <c r="T14" s="40">
        <f t="shared" si="2"/>
        <v>0</v>
      </c>
      <c r="U14" s="51">
        <v>0</v>
      </c>
      <c r="V14" s="51">
        <v>0</v>
      </c>
      <c r="W14" s="51">
        <v>0</v>
      </c>
      <c r="X14" s="40">
        <f t="shared" si="3"/>
        <v>0</v>
      </c>
    </row>
    <row r="15" spans="1:24" ht="15" customHeight="1" x14ac:dyDescent="0.35">
      <c r="A15" s="61" t="s">
        <v>168</v>
      </c>
      <c r="B15" s="62">
        <v>8</v>
      </c>
      <c r="C15" s="62" t="s">
        <v>169</v>
      </c>
      <c r="D15" s="62" t="s">
        <v>170</v>
      </c>
      <c r="E15" s="62"/>
      <c r="F15" s="79" t="s">
        <v>212</v>
      </c>
      <c r="G15" s="115">
        <v>8</v>
      </c>
      <c r="H15" s="32" t="s">
        <v>87</v>
      </c>
      <c r="I15" s="51">
        <v>0</v>
      </c>
      <c r="J15" s="51">
        <v>0</v>
      </c>
      <c r="K15" s="51">
        <v>0</v>
      </c>
      <c r="L15" s="40">
        <f t="shared" si="0"/>
        <v>0</v>
      </c>
      <c r="M15" s="51">
        <v>0</v>
      </c>
      <c r="N15" s="51">
        <v>0</v>
      </c>
      <c r="O15" s="51">
        <v>0</v>
      </c>
      <c r="P15" s="40">
        <f t="shared" si="1"/>
        <v>0</v>
      </c>
      <c r="Q15" s="51">
        <v>0</v>
      </c>
      <c r="R15" s="51">
        <v>0</v>
      </c>
      <c r="S15" s="51">
        <v>0</v>
      </c>
      <c r="T15" s="40">
        <f t="shared" si="2"/>
        <v>0</v>
      </c>
      <c r="U15" s="51">
        <v>0</v>
      </c>
      <c r="V15" s="51">
        <v>0</v>
      </c>
      <c r="W15" s="51">
        <v>0</v>
      </c>
      <c r="X15" s="40">
        <f t="shared" si="3"/>
        <v>0</v>
      </c>
    </row>
    <row r="16" spans="1:24" ht="15" customHeight="1" x14ac:dyDescent="0.35">
      <c r="A16" s="61" t="s">
        <v>168</v>
      </c>
      <c r="B16" s="62">
        <v>9</v>
      </c>
      <c r="C16" s="62" t="s">
        <v>169</v>
      </c>
      <c r="D16" s="62" t="s">
        <v>170</v>
      </c>
      <c r="E16" s="62"/>
      <c r="F16" s="79" t="s">
        <v>212</v>
      </c>
      <c r="G16" s="115">
        <v>9</v>
      </c>
      <c r="H16" s="32" t="s">
        <v>17</v>
      </c>
      <c r="I16" s="51">
        <v>0</v>
      </c>
      <c r="J16" s="51">
        <v>0</v>
      </c>
      <c r="K16" s="51">
        <v>0</v>
      </c>
      <c r="L16" s="40">
        <f t="shared" si="0"/>
        <v>0</v>
      </c>
      <c r="M16" s="51">
        <v>0</v>
      </c>
      <c r="N16" s="51">
        <v>0</v>
      </c>
      <c r="O16" s="51">
        <v>0</v>
      </c>
      <c r="P16" s="40">
        <f t="shared" si="1"/>
        <v>0</v>
      </c>
      <c r="Q16" s="51">
        <v>0</v>
      </c>
      <c r="R16" s="51">
        <v>0</v>
      </c>
      <c r="S16" s="51">
        <v>0</v>
      </c>
      <c r="T16" s="40">
        <f t="shared" si="2"/>
        <v>0</v>
      </c>
      <c r="U16" s="51">
        <v>0</v>
      </c>
      <c r="V16" s="51">
        <v>0</v>
      </c>
      <c r="W16" s="51">
        <v>0</v>
      </c>
      <c r="X16" s="40">
        <f t="shared" si="3"/>
        <v>0</v>
      </c>
    </row>
    <row r="17" spans="1:24" ht="15" customHeight="1" x14ac:dyDescent="0.35">
      <c r="A17" s="61" t="s">
        <v>168</v>
      </c>
      <c r="B17" s="62">
        <v>10</v>
      </c>
      <c r="C17" s="62" t="s">
        <v>169</v>
      </c>
      <c r="D17" s="62" t="s">
        <v>170</v>
      </c>
      <c r="E17" s="62"/>
      <c r="F17" s="79" t="s">
        <v>212</v>
      </c>
      <c r="G17" s="115">
        <v>10</v>
      </c>
      <c r="H17" s="32" t="s">
        <v>32</v>
      </c>
      <c r="I17" s="51">
        <v>0</v>
      </c>
      <c r="J17" s="51">
        <v>0</v>
      </c>
      <c r="K17" s="51">
        <v>0</v>
      </c>
      <c r="L17" s="40">
        <f t="shared" si="0"/>
        <v>0</v>
      </c>
      <c r="M17" s="51">
        <v>0</v>
      </c>
      <c r="N17" s="51">
        <v>0</v>
      </c>
      <c r="O17" s="51">
        <v>0</v>
      </c>
      <c r="P17" s="40">
        <f t="shared" si="1"/>
        <v>0</v>
      </c>
      <c r="Q17" s="51">
        <v>0</v>
      </c>
      <c r="R17" s="51">
        <v>0</v>
      </c>
      <c r="S17" s="51">
        <v>0</v>
      </c>
      <c r="T17" s="40">
        <f t="shared" si="2"/>
        <v>0</v>
      </c>
      <c r="U17" s="51">
        <v>0</v>
      </c>
      <c r="V17" s="51">
        <v>0</v>
      </c>
      <c r="W17" s="51">
        <v>0</v>
      </c>
      <c r="X17" s="40">
        <f t="shared" si="3"/>
        <v>0</v>
      </c>
    </row>
    <row r="18" spans="1:24" x14ac:dyDescent="0.35">
      <c r="A18" s="61" t="s">
        <v>168</v>
      </c>
      <c r="B18" s="62">
        <v>11</v>
      </c>
      <c r="C18" s="62" t="s">
        <v>169</v>
      </c>
      <c r="D18" s="62" t="s">
        <v>170</v>
      </c>
      <c r="E18" s="62"/>
      <c r="F18" s="79" t="s">
        <v>212</v>
      </c>
      <c r="G18" s="115">
        <v>11</v>
      </c>
      <c r="H18" s="32" t="s">
        <v>88</v>
      </c>
      <c r="I18" s="51">
        <v>0</v>
      </c>
      <c r="J18" s="51">
        <v>0</v>
      </c>
      <c r="K18" s="51">
        <v>0</v>
      </c>
      <c r="L18" s="40">
        <f t="shared" si="0"/>
        <v>0</v>
      </c>
      <c r="M18" s="51">
        <v>0</v>
      </c>
      <c r="N18" s="51">
        <v>0</v>
      </c>
      <c r="O18" s="51">
        <v>0</v>
      </c>
      <c r="P18" s="40">
        <f t="shared" si="1"/>
        <v>0</v>
      </c>
      <c r="Q18" s="51">
        <v>0</v>
      </c>
      <c r="R18" s="51">
        <v>0</v>
      </c>
      <c r="S18" s="51">
        <v>0</v>
      </c>
      <c r="T18" s="40">
        <f t="shared" si="2"/>
        <v>0</v>
      </c>
      <c r="U18" s="51">
        <v>0</v>
      </c>
      <c r="V18" s="51">
        <v>0</v>
      </c>
      <c r="W18" s="51">
        <v>0</v>
      </c>
      <c r="X18" s="40">
        <f t="shared" si="3"/>
        <v>0</v>
      </c>
    </row>
    <row r="19" spans="1:24" x14ac:dyDescent="0.35">
      <c r="A19" s="61" t="s">
        <v>168</v>
      </c>
      <c r="B19" s="62">
        <v>12</v>
      </c>
      <c r="C19" s="62" t="s">
        <v>169</v>
      </c>
      <c r="D19" s="62" t="s">
        <v>170</v>
      </c>
      <c r="E19" s="62"/>
      <c r="F19" s="79" t="s">
        <v>212</v>
      </c>
      <c r="G19" s="115">
        <v>12</v>
      </c>
      <c r="H19" s="32" t="s">
        <v>18</v>
      </c>
      <c r="I19" s="51">
        <v>0</v>
      </c>
      <c r="J19" s="51">
        <v>0</v>
      </c>
      <c r="K19" s="51">
        <v>0</v>
      </c>
      <c r="L19" s="40">
        <f t="shared" si="0"/>
        <v>0</v>
      </c>
      <c r="M19" s="51">
        <v>0</v>
      </c>
      <c r="N19" s="51">
        <v>0</v>
      </c>
      <c r="O19" s="51">
        <v>0</v>
      </c>
      <c r="P19" s="40">
        <f t="shared" si="1"/>
        <v>0</v>
      </c>
      <c r="Q19" s="51">
        <v>0</v>
      </c>
      <c r="R19" s="51">
        <v>0</v>
      </c>
      <c r="S19" s="51">
        <v>0</v>
      </c>
      <c r="T19" s="40">
        <f t="shared" si="2"/>
        <v>0</v>
      </c>
      <c r="U19" s="51">
        <v>0</v>
      </c>
      <c r="V19" s="51">
        <v>0</v>
      </c>
      <c r="W19" s="51">
        <v>0</v>
      </c>
      <c r="X19" s="40">
        <f t="shared" si="3"/>
        <v>0</v>
      </c>
    </row>
    <row r="20" spans="1:24" ht="15" customHeight="1" x14ac:dyDescent="0.35">
      <c r="A20" s="61" t="s">
        <v>168</v>
      </c>
      <c r="B20" s="62">
        <v>13</v>
      </c>
      <c r="C20" s="62" t="s">
        <v>169</v>
      </c>
      <c r="D20" s="62" t="s">
        <v>170</v>
      </c>
      <c r="E20" s="62"/>
      <c r="F20" s="79" t="s">
        <v>212</v>
      </c>
      <c r="G20" s="115">
        <v>13</v>
      </c>
      <c r="H20" s="32" t="s">
        <v>89</v>
      </c>
      <c r="I20" s="51">
        <v>0</v>
      </c>
      <c r="J20" s="51">
        <v>0</v>
      </c>
      <c r="K20" s="51">
        <v>0</v>
      </c>
      <c r="L20" s="40">
        <f t="shared" si="0"/>
        <v>0</v>
      </c>
      <c r="M20" s="51">
        <v>0</v>
      </c>
      <c r="N20" s="51">
        <v>0</v>
      </c>
      <c r="O20" s="51">
        <v>0</v>
      </c>
      <c r="P20" s="40">
        <f t="shared" si="1"/>
        <v>0</v>
      </c>
      <c r="Q20" s="51">
        <v>0</v>
      </c>
      <c r="R20" s="51">
        <v>0</v>
      </c>
      <c r="S20" s="51">
        <v>0</v>
      </c>
      <c r="T20" s="40">
        <f t="shared" si="2"/>
        <v>0</v>
      </c>
      <c r="U20" s="51">
        <v>0</v>
      </c>
      <c r="V20" s="51">
        <v>0</v>
      </c>
      <c r="W20" s="51">
        <v>0</v>
      </c>
      <c r="X20" s="40">
        <f t="shared" si="3"/>
        <v>0</v>
      </c>
    </row>
    <row r="21" spans="1:24" ht="15" customHeight="1" x14ac:dyDescent="0.35">
      <c r="A21" s="61" t="s">
        <v>168</v>
      </c>
      <c r="B21" s="62">
        <v>14</v>
      </c>
      <c r="C21" s="62" t="s">
        <v>169</v>
      </c>
      <c r="D21" s="62" t="s">
        <v>170</v>
      </c>
      <c r="E21" s="62"/>
      <c r="F21" s="79" t="s">
        <v>212</v>
      </c>
      <c r="G21" s="115">
        <v>14</v>
      </c>
      <c r="H21" s="32" t="s">
        <v>90</v>
      </c>
      <c r="I21" s="51">
        <v>0</v>
      </c>
      <c r="J21" s="51">
        <v>0</v>
      </c>
      <c r="K21" s="51">
        <v>0</v>
      </c>
      <c r="L21" s="40">
        <f t="shared" si="0"/>
        <v>0</v>
      </c>
      <c r="M21" s="51">
        <v>0</v>
      </c>
      <c r="N21" s="51">
        <v>0</v>
      </c>
      <c r="O21" s="51">
        <v>0</v>
      </c>
      <c r="P21" s="40">
        <f t="shared" si="1"/>
        <v>0</v>
      </c>
      <c r="Q21" s="51">
        <v>0</v>
      </c>
      <c r="R21" s="51">
        <v>0</v>
      </c>
      <c r="S21" s="51">
        <v>0</v>
      </c>
      <c r="T21" s="40">
        <f t="shared" si="2"/>
        <v>0</v>
      </c>
      <c r="U21" s="51">
        <v>0</v>
      </c>
      <c r="V21" s="51">
        <v>0</v>
      </c>
      <c r="W21" s="51">
        <v>0</v>
      </c>
      <c r="X21" s="40">
        <f t="shared" si="3"/>
        <v>0</v>
      </c>
    </row>
    <row r="22" spans="1:24" ht="15" customHeight="1" x14ac:dyDescent="0.35">
      <c r="A22" s="61" t="s">
        <v>168</v>
      </c>
      <c r="B22" s="62">
        <v>15</v>
      </c>
      <c r="C22" s="62" t="s">
        <v>169</v>
      </c>
      <c r="D22" s="62" t="s">
        <v>170</v>
      </c>
      <c r="E22" s="62"/>
      <c r="F22" s="79" t="s">
        <v>212</v>
      </c>
      <c r="G22" s="115">
        <v>15</v>
      </c>
      <c r="H22" s="32" t="s">
        <v>71</v>
      </c>
      <c r="I22" s="51">
        <v>0</v>
      </c>
      <c r="J22" s="51">
        <v>0</v>
      </c>
      <c r="K22" s="51">
        <v>0</v>
      </c>
      <c r="L22" s="40">
        <f t="shared" si="0"/>
        <v>0</v>
      </c>
      <c r="M22" s="51">
        <v>0</v>
      </c>
      <c r="N22" s="51">
        <v>0</v>
      </c>
      <c r="O22" s="51">
        <v>0</v>
      </c>
      <c r="P22" s="40">
        <f t="shared" si="1"/>
        <v>0</v>
      </c>
      <c r="Q22" s="51">
        <v>0</v>
      </c>
      <c r="R22" s="51">
        <v>0</v>
      </c>
      <c r="S22" s="51">
        <v>0</v>
      </c>
      <c r="T22" s="40">
        <f t="shared" si="2"/>
        <v>0</v>
      </c>
      <c r="U22" s="51">
        <v>0</v>
      </c>
      <c r="V22" s="51">
        <v>0</v>
      </c>
      <c r="W22" s="51">
        <v>0</v>
      </c>
      <c r="X22" s="40">
        <f t="shared" si="3"/>
        <v>0</v>
      </c>
    </row>
    <row r="23" spans="1:24" ht="15" customHeight="1" x14ac:dyDescent="0.35">
      <c r="A23" s="61" t="s">
        <v>168</v>
      </c>
      <c r="B23" s="62">
        <v>16</v>
      </c>
      <c r="C23" s="62" t="s">
        <v>169</v>
      </c>
      <c r="D23" s="62" t="s">
        <v>170</v>
      </c>
      <c r="E23" s="62"/>
      <c r="F23" s="79" t="s">
        <v>212</v>
      </c>
      <c r="G23" s="115">
        <v>16</v>
      </c>
      <c r="H23" s="32" t="s">
        <v>72</v>
      </c>
      <c r="I23" s="51">
        <v>0</v>
      </c>
      <c r="J23" s="51">
        <v>0</v>
      </c>
      <c r="K23" s="51">
        <v>0</v>
      </c>
      <c r="L23" s="40">
        <f t="shared" si="0"/>
        <v>0</v>
      </c>
      <c r="M23" s="51">
        <v>0</v>
      </c>
      <c r="N23" s="51">
        <v>0</v>
      </c>
      <c r="O23" s="51">
        <v>0</v>
      </c>
      <c r="P23" s="40">
        <f t="shared" si="1"/>
        <v>0</v>
      </c>
      <c r="Q23" s="51">
        <v>0</v>
      </c>
      <c r="R23" s="51">
        <v>0</v>
      </c>
      <c r="S23" s="51">
        <v>0</v>
      </c>
      <c r="T23" s="40">
        <f t="shared" si="2"/>
        <v>0</v>
      </c>
      <c r="U23" s="51">
        <v>0</v>
      </c>
      <c r="V23" s="51">
        <v>0</v>
      </c>
      <c r="W23" s="51">
        <v>0</v>
      </c>
      <c r="X23" s="40">
        <f t="shared" si="3"/>
        <v>0</v>
      </c>
    </row>
    <row r="24" spans="1:24" x14ac:dyDescent="0.35">
      <c r="A24" s="61" t="s">
        <v>168</v>
      </c>
      <c r="B24" s="62">
        <v>17</v>
      </c>
      <c r="C24" s="62" t="s">
        <v>169</v>
      </c>
      <c r="D24" s="62" t="s">
        <v>170</v>
      </c>
      <c r="E24" s="62"/>
      <c r="F24" s="79" t="s">
        <v>212</v>
      </c>
      <c r="G24" s="115">
        <v>17</v>
      </c>
      <c r="H24" s="32" t="s">
        <v>19</v>
      </c>
      <c r="I24" s="51">
        <v>0</v>
      </c>
      <c r="J24" s="51">
        <v>0</v>
      </c>
      <c r="K24" s="51">
        <v>0</v>
      </c>
      <c r="L24" s="40">
        <f t="shared" si="0"/>
        <v>0</v>
      </c>
      <c r="M24" s="51">
        <v>0</v>
      </c>
      <c r="N24" s="51">
        <v>0</v>
      </c>
      <c r="O24" s="51">
        <v>0</v>
      </c>
      <c r="P24" s="40">
        <f t="shared" si="1"/>
        <v>0</v>
      </c>
      <c r="Q24" s="51">
        <v>0</v>
      </c>
      <c r="R24" s="51">
        <v>0</v>
      </c>
      <c r="S24" s="51">
        <v>0</v>
      </c>
      <c r="T24" s="40">
        <f t="shared" si="2"/>
        <v>0</v>
      </c>
      <c r="U24" s="51">
        <v>0</v>
      </c>
      <c r="V24" s="51">
        <v>0</v>
      </c>
      <c r="W24" s="51">
        <v>0</v>
      </c>
      <c r="X24" s="40">
        <f t="shared" si="3"/>
        <v>0</v>
      </c>
    </row>
    <row r="25" spans="1:24" ht="15" customHeight="1" x14ac:dyDescent="0.35">
      <c r="A25" s="61" t="s">
        <v>168</v>
      </c>
      <c r="B25" s="62">
        <v>18</v>
      </c>
      <c r="C25" s="62" t="s">
        <v>169</v>
      </c>
      <c r="D25" s="62" t="s">
        <v>170</v>
      </c>
      <c r="E25" s="62"/>
      <c r="F25" s="79" t="s">
        <v>212</v>
      </c>
      <c r="G25" s="115">
        <v>18</v>
      </c>
      <c r="H25" s="32" t="s">
        <v>20</v>
      </c>
      <c r="I25" s="51">
        <v>0</v>
      </c>
      <c r="J25" s="51">
        <v>0</v>
      </c>
      <c r="K25" s="51">
        <v>0</v>
      </c>
      <c r="L25" s="40">
        <f t="shared" si="0"/>
        <v>0</v>
      </c>
      <c r="M25" s="51">
        <v>0</v>
      </c>
      <c r="N25" s="51">
        <v>0</v>
      </c>
      <c r="O25" s="51">
        <v>0</v>
      </c>
      <c r="P25" s="40">
        <f t="shared" si="1"/>
        <v>0</v>
      </c>
      <c r="Q25" s="51">
        <v>0</v>
      </c>
      <c r="R25" s="51">
        <v>0</v>
      </c>
      <c r="S25" s="51">
        <v>0</v>
      </c>
      <c r="T25" s="40">
        <f t="shared" si="2"/>
        <v>0</v>
      </c>
      <c r="U25" s="51">
        <v>0</v>
      </c>
      <c r="V25" s="51">
        <v>0</v>
      </c>
      <c r="W25" s="51">
        <v>0</v>
      </c>
      <c r="X25" s="40">
        <f t="shared" si="3"/>
        <v>0</v>
      </c>
    </row>
    <row r="26" spans="1:24" ht="15" customHeight="1" x14ac:dyDescent="0.35">
      <c r="A26" s="61" t="s">
        <v>168</v>
      </c>
      <c r="B26" s="62">
        <v>19</v>
      </c>
      <c r="C26" s="62" t="s">
        <v>169</v>
      </c>
      <c r="D26" s="62" t="s">
        <v>170</v>
      </c>
      <c r="E26" s="62"/>
      <c r="F26" s="79" t="s">
        <v>212</v>
      </c>
      <c r="G26" s="115">
        <v>19</v>
      </c>
      <c r="H26" s="32" t="s">
        <v>21</v>
      </c>
      <c r="I26" s="51">
        <v>0</v>
      </c>
      <c r="J26" s="51">
        <v>0</v>
      </c>
      <c r="K26" s="51">
        <v>0</v>
      </c>
      <c r="L26" s="40">
        <f t="shared" si="0"/>
        <v>0</v>
      </c>
      <c r="M26" s="51">
        <v>0</v>
      </c>
      <c r="N26" s="51">
        <v>0</v>
      </c>
      <c r="O26" s="51">
        <v>0</v>
      </c>
      <c r="P26" s="40">
        <f t="shared" si="1"/>
        <v>0</v>
      </c>
      <c r="Q26" s="51">
        <v>0</v>
      </c>
      <c r="R26" s="51">
        <v>0</v>
      </c>
      <c r="S26" s="51">
        <v>0</v>
      </c>
      <c r="T26" s="40">
        <f t="shared" si="2"/>
        <v>0</v>
      </c>
      <c r="U26" s="51">
        <v>0</v>
      </c>
      <c r="V26" s="51">
        <v>0</v>
      </c>
      <c r="W26" s="51">
        <v>0</v>
      </c>
      <c r="X26" s="40">
        <f t="shared" si="3"/>
        <v>0</v>
      </c>
    </row>
    <row r="27" spans="1:24" ht="15" customHeight="1" x14ac:dyDescent="0.35">
      <c r="A27" s="61" t="s">
        <v>168</v>
      </c>
      <c r="B27" s="62">
        <v>20</v>
      </c>
      <c r="C27" s="62" t="s">
        <v>169</v>
      </c>
      <c r="D27" s="62" t="s">
        <v>170</v>
      </c>
      <c r="E27" s="62"/>
      <c r="F27" s="79" t="s">
        <v>212</v>
      </c>
      <c r="G27" s="115">
        <v>20</v>
      </c>
      <c r="H27" s="32" t="s">
        <v>22</v>
      </c>
      <c r="I27" s="51">
        <v>0</v>
      </c>
      <c r="J27" s="51">
        <v>0</v>
      </c>
      <c r="K27" s="51">
        <v>0</v>
      </c>
      <c r="L27" s="40">
        <f t="shared" si="0"/>
        <v>0</v>
      </c>
      <c r="M27" s="51">
        <v>0</v>
      </c>
      <c r="N27" s="51">
        <v>0</v>
      </c>
      <c r="O27" s="51">
        <v>0</v>
      </c>
      <c r="P27" s="40">
        <f t="shared" si="1"/>
        <v>0</v>
      </c>
      <c r="Q27" s="51">
        <v>0</v>
      </c>
      <c r="R27" s="51">
        <v>0</v>
      </c>
      <c r="S27" s="51">
        <v>0</v>
      </c>
      <c r="T27" s="40">
        <f t="shared" si="2"/>
        <v>0</v>
      </c>
      <c r="U27" s="51">
        <v>0</v>
      </c>
      <c r="V27" s="51">
        <v>0</v>
      </c>
      <c r="W27" s="51">
        <v>0</v>
      </c>
      <c r="X27" s="40">
        <f t="shared" si="3"/>
        <v>0</v>
      </c>
    </row>
    <row r="28" spans="1:24" ht="15" customHeight="1" x14ac:dyDescent="0.35">
      <c r="A28" s="61" t="s">
        <v>168</v>
      </c>
      <c r="B28" s="62">
        <v>21</v>
      </c>
      <c r="C28" s="62" t="s">
        <v>169</v>
      </c>
      <c r="D28" s="62" t="s">
        <v>170</v>
      </c>
      <c r="E28" s="62"/>
      <c r="F28" s="79" t="s">
        <v>212</v>
      </c>
      <c r="G28" s="115">
        <v>21</v>
      </c>
      <c r="H28" s="32" t="s">
        <v>23</v>
      </c>
      <c r="I28" s="51">
        <v>0</v>
      </c>
      <c r="J28" s="51">
        <v>0</v>
      </c>
      <c r="K28" s="51">
        <v>0</v>
      </c>
      <c r="L28" s="40">
        <f t="shared" si="0"/>
        <v>0</v>
      </c>
      <c r="M28" s="51">
        <v>0</v>
      </c>
      <c r="N28" s="51">
        <v>0</v>
      </c>
      <c r="O28" s="51">
        <v>0</v>
      </c>
      <c r="P28" s="40">
        <f t="shared" si="1"/>
        <v>0</v>
      </c>
      <c r="Q28" s="51">
        <v>0</v>
      </c>
      <c r="R28" s="51">
        <v>0</v>
      </c>
      <c r="S28" s="51">
        <v>0</v>
      </c>
      <c r="T28" s="40">
        <f t="shared" si="2"/>
        <v>0</v>
      </c>
      <c r="U28" s="51">
        <v>0</v>
      </c>
      <c r="V28" s="51">
        <v>0</v>
      </c>
      <c r="W28" s="51">
        <v>0</v>
      </c>
      <c r="X28" s="40">
        <f t="shared" si="3"/>
        <v>0</v>
      </c>
    </row>
    <row r="29" spans="1:24" x14ac:dyDescent="0.35">
      <c r="A29" s="61" t="s">
        <v>168</v>
      </c>
      <c r="B29" s="62">
        <v>22</v>
      </c>
      <c r="C29" s="62" t="s">
        <v>169</v>
      </c>
      <c r="D29" s="62" t="s">
        <v>170</v>
      </c>
      <c r="E29" s="62"/>
      <c r="F29" s="79" t="s">
        <v>212</v>
      </c>
      <c r="G29" s="115">
        <v>22</v>
      </c>
      <c r="H29" s="31" t="s">
        <v>149</v>
      </c>
      <c r="I29" s="41">
        <f>+SUM(I8:I28)</f>
        <v>0</v>
      </c>
      <c r="J29" s="41">
        <f t="shared" ref="J29:X29" si="4">+SUM(J8:J28)</f>
        <v>0</v>
      </c>
      <c r="K29" s="41">
        <f t="shared" si="4"/>
        <v>0</v>
      </c>
      <c r="L29" s="41">
        <f>+SUM(L8:L28)</f>
        <v>0</v>
      </c>
      <c r="M29" s="41">
        <f t="shared" si="4"/>
        <v>0</v>
      </c>
      <c r="N29" s="41">
        <f t="shared" si="4"/>
        <v>0</v>
      </c>
      <c r="O29" s="41">
        <f t="shared" si="4"/>
        <v>0</v>
      </c>
      <c r="P29" s="41">
        <f t="shared" si="4"/>
        <v>0</v>
      </c>
      <c r="Q29" s="41">
        <f t="shared" si="4"/>
        <v>0</v>
      </c>
      <c r="R29" s="41">
        <f t="shared" si="4"/>
        <v>0</v>
      </c>
      <c r="S29" s="41">
        <f t="shared" si="4"/>
        <v>0</v>
      </c>
      <c r="T29" s="41">
        <f t="shared" si="4"/>
        <v>0</v>
      </c>
      <c r="U29" s="41">
        <f t="shared" si="4"/>
        <v>0</v>
      </c>
      <c r="V29" s="41">
        <f t="shared" si="4"/>
        <v>0</v>
      </c>
      <c r="W29" s="41">
        <f t="shared" si="4"/>
        <v>0</v>
      </c>
      <c r="X29" s="41">
        <f t="shared" si="4"/>
        <v>0</v>
      </c>
    </row>
    <row r="30" spans="1:24" hidden="1" x14ac:dyDescent="0.35">
      <c r="D30" s="64" t="s">
        <v>174</v>
      </c>
      <c r="E30" s="64" t="s">
        <v>175</v>
      </c>
      <c r="F30" s="57"/>
      <c r="I30" s="64" t="s">
        <v>176</v>
      </c>
      <c r="J30" s="64" t="s">
        <v>228</v>
      </c>
      <c r="K30" s="64" t="s">
        <v>229</v>
      </c>
      <c r="L30" s="64" t="s">
        <v>232</v>
      </c>
      <c r="M30" s="64" t="s">
        <v>237</v>
      </c>
      <c r="N30" s="64" t="s">
        <v>238</v>
      </c>
      <c r="O30" s="64" t="s">
        <v>239</v>
      </c>
      <c r="P30" s="64" t="s">
        <v>240</v>
      </c>
      <c r="Q30" s="64" t="s">
        <v>241</v>
      </c>
      <c r="R30" s="64" t="s">
        <v>248</v>
      </c>
      <c r="S30" s="64" t="s">
        <v>249</v>
      </c>
      <c r="T30" s="64" t="s">
        <v>250</v>
      </c>
      <c r="U30" s="64" t="s">
        <v>251</v>
      </c>
      <c r="V30" s="64" t="s">
        <v>252</v>
      </c>
      <c r="W30" s="64" t="s">
        <v>253</v>
      </c>
      <c r="X30" s="64" t="s">
        <v>254</v>
      </c>
    </row>
    <row r="31" spans="1:24" hidden="1" x14ac:dyDescent="0.35">
      <c r="D31" s="65" t="s">
        <v>177</v>
      </c>
      <c r="E31" s="65" t="s">
        <v>178</v>
      </c>
      <c r="F31" s="57"/>
      <c r="I31" s="65" t="s">
        <v>179</v>
      </c>
      <c r="J31" s="65" t="s">
        <v>230</v>
      </c>
      <c r="K31" s="65" t="s">
        <v>231</v>
      </c>
      <c r="L31" s="65" t="s">
        <v>233</v>
      </c>
      <c r="M31" s="65" t="s">
        <v>242</v>
      </c>
      <c r="N31" s="65" t="s">
        <v>243</v>
      </c>
      <c r="O31" s="65" t="s">
        <v>244</v>
      </c>
      <c r="P31" s="65" t="s">
        <v>245</v>
      </c>
      <c r="Q31" s="65" t="s">
        <v>246</v>
      </c>
      <c r="R31" s="65" t="s">
        <v>255</v>
      </c>
      <c r="S31" s="65" t="s">
        <v>256</v>
      </c>
      <c r="T31" s="65" t="s">
        <v>257</v>
      </c>
      <c r="U31" s="65" t="s">
        <v>258</v>
      </c>
      <c r="V31" s="65" t="s">
        <v>259</v>
      </c>
      <c r="W31" s="65" t="s">
        <v>260</v>
      </c>
      <c r="X31" s="65" t="s">
        <v>261</v>
      </c>
    </row>
    <row r="32" spans="1:24" hidden="1" x14ac:dyDescent="0.35"/>
    <row r="33" spans="1:10" hidden="1" x14ac:dyDescent="0.35">
      <c r="A33" s="62" t="s">
        <v>180</v>
      </c>
      <c r="B33" s="62" t="s">
        <v>181</v>
      </c>
      <c r="C33" s="62" t="s">
        <v>182</v>
      </c>
      <c r="D33" s="62" t="s">
        <v>183</v>
      </c>
      <c r="E33" s="62" t="s">
        <v>184</v>
      </c>
      <c r="F33" s="62" t="s">
        <v>185</v>
      </c>
      <c r="G33" s="62" t="s">
        <v>186</v>
      </c>
      <c r="H33" s="62" t="s">
        <v>187</v>
      </c>
      <c r="I33" s="62" t="s">
        <v>188</v>
      </c>
      <c r="J33" s="62" t="s">
        <v>189</v>
      </c>
    </row>
    <row r="34" spans="1:10" hidden="1" x14ac:dyDescent="0.35">
      <c r="A34" s="66">
        <v>0</v>
      </c>
      <c r="B34" s="66">
        <v>1</v>
      </c>
      <c r="C34" s="67" t="s">
        <v>166</v>
      </c>
      <c r="D34" s="67"/>
      <c r="E34" s="66" t="s">
        <v>190</v>
      </c>
      <c r="F34" s="66" t="s">
        <v>191</v>
      </c>
      <c r="G34" s="67" t="s">
        <v>192</v>
      </c>
      <c r="H34" s="67" t="s">
        <v>193</v>
      </c>
      <c r="I34" s="67"/>
      <c r="J34" s="67" t="s">
        <v>194</v>
      </c>
    </row>
    <row r="35" spans="1:10" hidden="1" x14ac:dyDescent="0.35">
      <c r="A35" s="66">
        <v>1</v>
      </c>
      <c r="B35" s="66">
        <v>2</v>
      </c>
      <c r="C35" s="67" t="s">
        <v>195</v>
      </c>
      <c r="D35" s="66"/>
      <c r="E35" s="66" t="s">
        <v>196</v>
      </c>
      <c r="F35" s="66" t="s">
        <v>191</v>
      </c>
      <c r="G35" s="67" t="s">
        <v>192</v>
      </c>
      <c r="H35" s="67" t="s">
        <v>197</v>
      </c>
      <c r="I35" s="68" t="s">
        <v>198</v>
      </c>
      <c r="J35" s="67" t="s">
        <v>194</v>
      </c>
    </row>
    <row r="36" spans="1:10" hidden="1" x14ac:dyDescent="0.35">
      <c r="A36" s="66">
        <v>2</v>
      </c>
      <c r="B36" s="66">
        <v>3</v>
      </c>
      <c r="C36" s="67" t="s">
        <v>142</v>
      </c>
      <c r="D36" s="67"/>
      <c r="E36" s="66" t="s">
        <v>204</v>
      </c>
      <c r="F36" s="66" t="s">
        <v>191</v>
      </c>
      <c r="G36" s="67" t="s">
        <v>202</v>
      </c>
      <c r="H36" s="67" t="s">
        <v>197</v>
      </c>
      <c r="I36" s="66"/>
      <c r="J36" s="67" t="s">
        <v>226</v>
      </c>
    </row>
    <row r="37" spans="1:10" hidden="1" x14ac:dyDescent="0.35">
      <c r="A37" s="66">
        <v>3</v>
      </c>
      <c r="B37" s="66">
        <v>4</v>
      </c>
      <c r="C37" s="67" t="s">
        <v>143</v>
      </c>
      <c r="D37" s="67"/>
      <c r="E37" s="66" t="s">
        <v>204</v>
      </c>
      <c r="F37" s="66" t="s">
        <v>191</v>
      </c>
      <c r="G37" s="67" t="s">
        <v>202</v>
      </c>
      <c r="H37" s="67" t="s">
        <v>197</v>
      </c>
      <c r="I37" s="66"/>
      <c r="J37" s="67" t="s">
        <v>226</v>
      </c>
    </row>
    <row r="38" spans="1:10" hidden="1" x14ac:dyDescent="0.35">
      <c r="A38" s="66">
        <v>4</v>
      </c>
      <c r="B38" s="66">
        <v>5</v>
      </c>
      <c r="C38" s="67" t="s">
        <v>4</v>
      </c>
      <c r="D38" s="67"/>
      <c r="E38" s="66" t="s">
        <v>204</v>
      </c>
      <c r="F38" s="66" t="s">
        <v>191</v>
      </c>
      <c r="G38" s="67" t="s">
        <v>202</v>
      </c>
      <c r="H38" s="67" t="s">
        <v>197</v>
      </c>
      <c r="I38" s="66"/>
      <c r="J38" s="67" t="s">
        <v>226</v>
      </c>
    </row>
    <row r="39" spans="1:10" hidden="1" x14ac:dyDescent="0.35">
      <c r="A39" s="66">
        <v>5</v>
      </c>
      <c r="B39" s="66">
        <v>6</v>
      </c>
      <c r="C39" s="67" t="s">
        <v>144</v>
      </c>
      <c r="D39" s="67"/>
      <c r="E39" s="66" t="s">
        <v>204</v>
      </c>
      <c r="F39" s="66" t="s">
        <v>191</v>
      </c>
      <c r="G39" s="67" t="s">
        <v>202</v>
      </c>
      <c r="H39" s="67" t="s">
        <v>197</v>
      </c>
      <c r="I39" s="66"/>
      <c r="J39" s="67" t="s">
        <v>227</v>
      </c>
    </row>
    <row r="40" spans="1:10" hidden="1" x14ac:dyDescent="0.35">
      <c r="A40" s="66">
        <v>6</v>
      </c>
      <c r="B40" s="66">
        <v>7</v>
      </c>
      <c r="C40" s="67" t="s">
        <v>142</v>
      </c>
      <c r="D40" s="67"/>
      <c r="E40" s="66" t="s">
        <v>204</v>
      </c>
      <c r="F40" s="66" t="s">
        <v>191</v>
      </c>
      <c r="G40" s="67" t="s">
        <v>202</v>
      </c>
      <c r="H40" s="67" t="s">
        <v>197</v>
      </c>
      <c r="I40" s="66"/>
      <c r="J40" s="67" t="s">
        <v>226</v>
      </c>
    </row>
    <row r="41" spans="1:10" hidden="1" x14ac:dyDescent="0.35">
      <c r="A41" s="66">
        <v>7</v>
      </c>
      <c r="B41" s="66">
        <v>8</v>
      </c>
      <c r="C41" s="67" t="s">
        <v>143</v>
      </c>
      <c r="D41" s="67"/>
      <c r="E41" s="66" t="s">
        <v>204</v>
      </c>
      <c r="F41" s="66" t="s">
        <v>191</v>
      </c>
      <c r="G41" s="67" t="s">
        <v>202</v>
      </c>
      <c r="H41" s="67" t="s">
        <v>197</v>
      </c>
      <c r="I41" s="66"/>
      <c r="J41" s="67" t="s">
        <v>226</v>
      </c>
    </row>
    <row r="42" spans="1:10" hidden="1" x14ac:dyDescent="0.35">
      <c r="A42" s="66">
        <v>8</v>
      </c>
      <c r="B42" s="66">
        <v>9</v>
      </c>
      <c r="C42" s="67" t="s">
        <v>4</v>
      </c>
      <c r="D42" s="67"/>
      <c r="E42" s="66" t="s">
        <v>204</v>
      </c>
      <c r="F42" s="66" t="s">
        <v>191</v>
      </c>
      <c r="G42" s="67" t="s">
        <v>202</v>
      </c>
      <c r="H42" s="67" t="s">
        <v>197</v>
      </c>
      <c r="I42" s="66"/>
      <c r="J42" s="67" t="s">
        <v>226</v>
      </c>
    </row>
    <row r="43" spans="1:10" hidden="1" x14ac:dyDescent="0.35">
      <c r="A43" s="66">
        <v>9</v>
      </c>
      <c r="B43" s="66">
        <v>10</v>
      </c>
      <c r="C43" s="67" t="s">
        <v>144</v>
      </c>
      <c r="D43" s="67"/>
      <c r="E43" s="66" t="s">
        <v>204</v>
      </c>
      <c r="F43" s="66" t="s">
        <v>191</v>
      </c>
      <c r="G43" s="67" t="s">
        <v>202</v>
      </c>
      <c r="H43" s="67" t="s">
        <v>197</v>
      </c>
      <c r="I43" s="66"/>
      <c r="J43" s="67" t="s">
        <v>227</v>
      </c>
    </row>
    <row r="44" spans="1:10" hidden="1" x14ac:dyDescent="0.35">
      <c r="A44" s="66">
        <v>10</v>
      </c>
      <c r="B44" s="66">
        <v>11</v>
      </c>
      <c r="C44" s="67" t="s">
        <v>142</v>
      </c>
      <c r="D44" s="67"/>
      <c r="E44" s="66" t="s">
        <v>204</v>
      </c>
      <c r="F44" s="66" t="s">
        <v>191</v>
      </c>
      <c r="G44" s="67" t="s">
        <v>202</v>
      </c>
      <c r="H44" s="67" t="s">
        <v>197</v>
      </c>
      <c r="I44" s="66"/>
      <c r="J44" s="67" t="s">
        <v>226</v>
      </c>
    </row>
    <row r="45" spans="1:10" hidden="1" x14ac:dyDescent="0.35">
      <c r="A45" s="66">
        <v>11</v>
      </c>
      <c r="B45" s="66">
        <v>12</v>
      </c>
      <c r="C45" s="67" t="s">
        <v>143</v>
      </c>
      <c r="D45" s="67"/>
      <c r="E45" s="66" t="s">
        <v>204</v>
      </c>
      <c r="F45" s="66" t="s">
        <v>191</v>
      </c>
      <c r="G45" s="67" t="s">
        <v>202</v>
      </c>
      <c r="H45" s="67" t="s">
        <v>197</v>
      </c>
      <c r="I45" s="66"/>
      <c r="J45" s="67" t="s">
        <v>226</v>
      </c>
    </row>
    <row r="46" spans="1:10" hidden="1" x14ac:dyDescent="0.35">
      <c r="A46" s="66">
        <v>12</v>
      </c>
      <c r="B46" s="66">
        <v>13</v>
      </c>
      <c r="C46" s="67" t="s">
        <v>4</v>
      </c>
      <c r="D46" s="67"/>
      <c r="E46" s="66" t="s">
        <v>204</v>
      </c>
      <c r="F46" s="66" t="s">
        <v>191</v>
      </c>
      <c r="G46" s="67" t="s">
        <v>202</v>
      </c>
      <c r="H46" s="67" t="s">
        <v>197</v>
      </c>
      <c r="I46" s="66"/>
      <c r="J46" s="67" t="s">
        <v>226</v>
      </c>
    </row>
    <row r="47" spans="1:10" hidden="1" x14ac:dyDescent="0.35">
      <c r="A47" s="66">
        <v>13</v>
      </c>
      <c r="B47" s="66">
        <v>14</v>
      </c>
      <c r="C47" s="67" t="s">
        <v>144</v>
      </c>
      <c r="D47" s="67"/>
      <c r="E47" s="66" t="s">
        <v>204</v>
      </c>
      <c r="F47" s="66" t="s">
        <v>191</v>
      </c>
      <c r="G47" s="67" t="s">
        <v>202</v>
      </c>
      <c r="H47" s="67" t="s">
        <v>197</v>
      </c>
      <c r="I47" s="66"/>
      <c r="J47" s="67" t="s">
        <v>227</v>
      </c>
    </row>
    <row r="48" spans="1:10" hidden="1" x14ac:dyDescent="0.35">
      <c r="A48" s="66">
        <v>14</v>
      </c>
      <c r="B48" s="66">
        <v>15</v>
      </c>
      <c r="C48" s="67" t="s">
        <v>142</v>
      </c>
      <c r="D48" s="67"/>
      <c r="E48" s="66" t="s">
        <v>204</v>
      </c>
      <c r="F48" s="66" t="s">
        <v>191</v>
      </c>
      <c r="G48" s="67" t="s">
        <v>202</v>
      </c>
      <c r="H48" s="67" t="s">
        <v>197</v>
      </c>
      <c r="I48" s="66"/>
      <c r="J48" s="67" t="s">
        <v>226</v>
      </c>
    </row>
    <row r="49" spans="1:10" hidden="1" x14ac:dyDescent="0.35">
      <c r="A49" s="66">
        <v>15</v>
      </c>
      <c r="B49" s="66">
        <v>16</v>
      </c>
      <c r="C49" s="67" t="s">
        <v>143</v>
      </c>
      <c r="D49" s="67"/>
      <c r="E49" s="66" t="s">
        <v>204</v>
      </c>
      <c r="F49" s="66" t="s">
        <v>191</v>
      </c>
      <c r="G49" s="67" t="s">
        <v>202</v>
      </c>
      <c r="H49" s="67" t="s">
        <v>197</v>
      </c>
      <c r="I49" s="66"/>
      <c r="J49" s="67" t="s">
        <v>226</v>
      </c>
    </row>
    <row r="50" spans="1:10" hidden="1" x14ac:dyDescent="0.35">
      <c r="A50" s="66">
        <v>16</v>
      </c>
      <c r="B50" s="66">
        <v>17</v>
      </c>
      <c r="C50" s="67" t="s">
        <v>4</v>
      </c>
      <c r="D50" s="67"/>
      <c r="E50" s="66" t="s">
        <v>204</v>
      </c>
      <c r="F50" s="66" t="s">
        <v>191</v>
      </c>
      <c r="G50" s="67" t="s">
        <v>202</v>
      </c>
      <c r="H50" s="67" t="s">
        <v>197</v>
      </c>
      <c r="I50" s="66"/>
      <c r="J50" s="67" t="s">
        <v>226</v>
      </c>
    </row>
    <row r="51" spans="1:10" hidden="1" x14ac:dyDescent="0.35">
      <c r="A51" s="66">
        <v>17</v>
      </c>
      <c r="B51" s="66">
        <v>18</v>
      </c>
      <c r="C51" s="67" t="s">
        <v>144</v>
      </c>
      <c r="D51" s="67"/>
      <c r="E51" s="66" t="s">
        <v>204</v>
      </c>
      <c r="F51" s="66" t="s">
        <v>191</v>
      </c>
      <c r="G51" s="67" t="s">
        <v>202</v>
      </c>
      <c r="H51" s="67" t="s">
        <v>197</v>
      </c>
      <c r="I51" s="66"/>
      <c r="J51" s="67" t="s">
        <v>227</v>
      </c>
    </row>
    <row r="52" spans="1:10" hidden="1" x14ac:dyDescent="0.35"/>
  </sheetData>
  <mergeCells count="8">
    <mergeCell ref="G3:G6"/>
    <mergeCell ref="H3:H6"/>
    <mergeCell ref="I3:L3"/>
    <mergeCell ref="M3:X3"/>
    <mergeCell ref="I4:L4"/>
    <mergeCell ref="M4:P4"/>
    <mergeCell ref="Q4:T4"/>
    <mergeCell ref="U4:X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3"/>
  <sheetViews>
    <sheetView topLeftCell="G1" zoomScale="70" zoomScaleNormal="70" workbookViewId="0">
      <selection activeCell="N10" sqref="N10"/>
    </sheetView>
  </sheetViews>
  <sheetFormatPr defaultColWidth="8.81640625" defaultRowHeight="14.5" x14ac:dyDescent="0.35"/>
  <cols>
    <col min="1" max="1" width="15" hidden="1" customWidth="1"/>
    <col min="2" max="2" width="17.81640625" hidden="1" customWidth="1"/>
    <col min="3" max="3" width="20.1796875" hidden="1" customWidth="1"/>
    <col min="4" max="4" width="0" hidden="1" customWidth="1"/>
    <col min="5" max="5" width="21" hidden="1" customWidth="1"/>
    <col min="6" max="6" width="0" hidden="1" customWidth="1"/>
    <col min="7" max="7" width="35.81640625" bestFit="1" customWidth="1"/>
    <col min="8" max="8" width="18.453125" customWidth="1"/>
    <col min="9" max="9" width="20.81640625" bestFit="1" customWidth="1"/>
    <col min="10" max="10" width="16.453125" bestFit="1" customWidth="1"/>
    <col min="11" max="11" width="20.453125" bestFit="1" customWidth="1"/>
  </cols>
  <sheetData>
    <row r="1" spans="1:15" x14ac:dyDescent="0.35">
      <c r="A1" s="86" t="s">
        <v>46</v>
      </c>
    </row>
    <row r="3" spans="1:15" ht="15" customHeight="1" x14ac:dyDescent="0.35">
      <c r="I3" s="94"/>
    </row>
    <row r="4" spans="1:15" ht="19.5" customHeight="1" x14ac:dyDescent="0.35">
      <c r="A4" s="153" t="s">
        <v>163</v>
      </c>
      <c r="B4" s="150" t="s">
        <v>164</v>
      </c>
      <c r="C4" s="150" t="s">
        <v>165</v>
      </c>
      <c r="D4" s="150" t="s">
        <v>166</v>
      </c>
      <c r="E4" s="150" t="s">
        <v>167</v>
      </c>
      <c r="F4" s="150" t="s">
        <v>212</v>
      </c>
    </row>
    <row r="5" spans="1:15" ht="19.5" customHeight="1" x14ac:dyDescent="0.35">
      <c r="A5" s="153"/>
      <c r="B5" s="150"/>
      <c r="C5" s="150"/>
      <c r="D5" s="150"/>
      <c r="E5" s="150"/>
      <c r="F5" s="150"/>
      <c r="G5" s="174" t="s">
        <v>12</v>
      </c>
      <c r="H5" s="29" t="s">
        <v>80</v>
      </c>
      <c r="I5" s="174" t="s">
        <v>6</v>
      </c>
      <c r="J5" s="174"/>
      <c r="K5" s="174"/>
    </row>
    <row r="6" spans="1:15" ht="19.5" customHeight="1" x14ac:dyDescent="0.35">
      <c r="A6" s="153"/>
      <c r="B6" s="150"/>
      <c r="C6" s="150"/>
      <c r="D6" s="150"/>
      <c r="E6" s="150"/>
      <c r="F6" s="150"/>
      <c r="G6" s="174"/>
      <c r="H6" s="28" t="str">
        <f>CONCATENATE("Per 30 Sept ",('Profil Dana Pensiun'!H13)-1)</f>
        <v>Per 30 Sept 2019</v>
      </c>
      <c r="I6" s="28" t="str">
        <f>CONCATENATE("Per 31 Des ",('Profil Dana Pensiun'!H13)-1)</f>
        <v>Per 31 Des 2019</v>
      </c>
      <c r="J6" s="28" t="str">
        <f>CONCATENATE("Per 30 Jun ",('Profil Dana Pensiun'!H13))</f>
        <v>Per 30 Jun 2020</v>
      </c>
      <c r="K6" s="28" t="str">
        <f>CONCATENATE("Per 31 Des ",('Profil Dana Pensiun'!H13))</f>
        <v>Per 31 Des 2020</v>
      </c>
    </row>
    <row r="7" spans="1:15" ht="19.5" customHeight="1" x14ac:dyDescent="0.35">
      <c r="A7" s="61" t="s">
        <v>298</v>
      </c>
      <c r="B7" s="62"/>
      <c r="C7" s="62"/>
      <c r="D7" s="62"/>
      <c r="E7" s="62"/>
      <c r="F7" s="87"/>
      <c r="G7" s="130" t="s">
        <v>262</v>
      </c>
      <c r="H7" s="102"/>
      <c r="I7" s="102"/>
      <c r="J7" s="102"/>
      <c r="K7" s="102"/>
      <c r="O7" t="s">
        <v>155</v>
      </c>
    </row>
    <row r="8" spans="1:15" ht="19.5" customHeight="1" x14ac:dyDescent="0.35">
      <c r="A8" s="61" t="s">
        <v>168</v>
      </c>
      <c r="B8" s="62">
        <v>1</v>
      </c>
      <c r="C8" s="62" t="s">
        <v>169</v>
      </c>
      <c r="D8" s="62" t="s">
        <v>170</v>
      </c>
      <c r="E8" s="62"/>
      <c r="F8" s="87" t="s">
        <v>212</v>
      </c>
      <c r="G8" s="30" t="s">
        <v>135</v>
      </c>
      <c r="H8" s="51">
        <v>0</v>
      </c>
      <c r="I8" s="51">
        <v>0</v>
      </c>
      <c r="J8" s="51">
        <v>0</v>
      </c>
      <c r="K8" s="51">
        <v>0</v>
      </c>
    </row>
    <row r="9" spans="1:15" ht="19.5" customHeight="1" x14ac:dyDescent="0.35">
      <c r="A9" s="61" t="s">
        <v>168</v>
      </c>
      <c r="B9" s="62">
        <v>2</v>
      </c>
      <c r="C9" s="62" t="s">
        <v>169</v>
      </c>
      <c r="D9" s="62" t="s">
        <v>170</v>
      </c>
      <c r="E9" s="62"/>
      <c r="F9" s="87" t="s">
        <v>212</v>
      </c>
      <c r="G9" s="116" t="s">
        <v>263</v>
      </c>
      <c r="H9" s="51">
        <v>0</v>
      </c>
      <c r="I9" s="51">
        <v>0</v>
      </c>
      <c r="J9" s="51">
        <v>0</v>
      </c>
      <c r="K9" s="51">
        <v>0</v>
      </c>
    </row>
    <row r="10" spans="1:15" x14ac:dyDescent="0.35">
      <c r="A10" s="61" t="s">
        <v>168</v>
      </c>
      <c r="B10" s="62">
        <v>3</v>
      </c>
      <c r="C10" s="62" t="s">
        <v>169</v>
      </c>
      <c r="D10" s="62" t="s">
        <v>170</v>
      </c>
      <c r="E10" s="62"/>
      <c r="F10" s="87" t="s">
        <v>212</v>
      </c>
      <c r="G10" s="33" t="s">
        <v>150</v>
      </c>
      <c r="H10" s="51">
        <v>0</v>
      </c>
      <c r="I10" s="51">
        <v>0</v>
      </c>
      <c r="J10" s="51">
        <v>0</v>
      </c>
      <c r="K10" s="51">
        <v>0</v>
      </c>
    </row>
    <row r="11" spans="1:15" x14ac:dyDescent="0.35">
      <c r="A11" s="61" t="s">
        <v>168</v>
      </c>
      <c r="B11" s="62">
        <v>4</v>
      </c>
      <c r="C11" s="62" t="s">
        <v>169</v>
      </c>
      <c r="D11" s="62" t="s">
        <v>170</v>
      </c>
      <c r="E11" s="62"/>
      <c r="F11" s="87" t="s">
        <v>212</v>
      </c>
      <c r="G11" s="33" t="s">
        <v>136</v>
      </c>
      <c r="H11" s="48">
        <f>H8-H9</f>
        <v>0</v>
      </c>
      <c r="I11" s="48">
        <f t="shared" ref="I11:K11" si="0">I8-I9</f>
        <v>0</v>
      </c>
      <c r="J11" s="48">
        <f t="shared" si="0"/>
        <v>0</v>
      </c>
      <c r="K11" s="48">
        <f t="shared" si="0"/>
        <v>0</v>
      </c>
    </row>
    <row r="12" spans="1:15" x14ac:dyDescent="0.35">
      <c r="A12" s="61" t="s">
        <v>168</v>
      </c>
      <c r="B12" s="62">
        <v>5</v>
      </c>
      <c r="C12" s="62" t="s">
        <v>169</v>
      </c>
      <c r="D12" s="62" t="s">
        <v>170</v>
      </c>
      <c r="E12" s="62"/>
      <c r="F12" s="87" t="s">
        <v>212</v>
      </c>
      <c r="G12" s="12" t="s">
        <v>137</v>
      </c>
      <c r="H12" s="51">
        <v>0</v>
      </c>
      <c r="I12" s="51">
        <v>0</v>
      </c>
      <c r="J12" s="51">
        <v>0</v>
      </c>
      <c r="K12" s="51">
        <v>0</v>
      </c>
    </row>
    <row r="13" spans="1:15" ht="18.75" customHeight="1" x14ac:dyDescent="0.35">
      <c r="A13" s="61" t="s">
        <v>168</v>
      </c>
      <c r="B13" s="62">
        <v>6</v>
      </c>
      <c r="C13" s="62" t="s">
        <v>169</v>
      </c>
      <c r="D13" s="62" t="s">
        <v>170</v>
      </c>
      <c r="E13" s="62"/>
      <c r="F13" s="87" t="s">
        <v>212</v>
      </c>
      <c r="G13" s="34" t="s">
        <v>151</v>
      </c>
      <c r="H13" s="51">
        <v>0</v>
      </c>
      <c r="I13" s="51">
        <v>0</v>
      </c>
      <c r="J13" s="51">
        <v>0</v>
      </c>
      <c r="K13" s="51">
        <v>0</v>
      </c>
    </row>
    <row r="14" spans="1:15" x14ac:dyDescent="0.35">
      <c r="A14" s="61" t="s">
        <v>168</v>
      </c>
      <c r="B14" s="62">
        <v>7</v>
      </c>
      <c r="C14" s="62" t="s">
        <v>169</v>
      </c>
      <c r="D14" s="62" t="s">
        <v>170</v>
      </c>
      <c r="E14" s="62"/>
      <c r="F14" s="87" t="s">
        <v>212</v>
      </c>
      <c r="G14" s="34" t="s">
        <v>152</v>
      </c>
      <c r="H14" s="51">
        <v>0</v>
      </c>
      <c r="I14" s="51">
        <v>0</v>
      </c>
      <c r="J14" s="51">
        <v>0</v>
      </c>
      <c r="K14" s="51">
        <v>0</v>
      </c>
    </row>
    <row r="15" spans="1:15" s="18" customFormat="1" x14ac:dyDescent="0.35">
      <c r="A15" s="61" t="s">
        <v>298</v>
      </c>
      <c r="B15" s="62"/>
      <c r="C15" s="62"/>
      <c r="D15" s="62"/>
      <c r="E15" s="62"/>
      <c r="F15" s="87"/>
      <c r="G15" s="131" t="s">
        <v>65</v>
      </c>
      <c r="H15" s="117"/>
      <c r="I15" s="117"/>
      <c r="J15" s="117"/>
      <c r="K15" s="117"/>
    </row>
    <row r="16" spans="1:15" s="18" customFormat="1" x14ac:dyDescent="0.25">
      <c r="A16" s="61" t="s">
        <v>168</v>
      </c>
      <c r="B16" s="62">
        <v>8</v>
      </c>
      <c r="C16" s="62" t="s">
        <v>169</v>
      </c>
      <c r="D16" s="62" t="s">
        <v>170</v>
      </c>
      <c r="E16" s="62"/>
      <c r="F16" s="87" t="s">
        <v>212</v>
      </c>
      <c r="G16" s="7" t="s">
        <v>68</v>
      </c>
      <c r="H16" s="51">
        <v>0</v>
      </c>
      <c r="I16" s="51">
        <v>0</v>
      </c>
      <c r="J16" s="51">
        <v>0</v>
      </c>
      <c r="K16" s="51">
        <v>0</v>
      </c>
    </row>
    <row r="17" spans="1:11" s="18" customFormat="1" x14ac:dyDescent="0.25">
      <c r="A17" s="61" t="s">
        <v>168</v>
      </c>
      <c r="B17" s="62">
        <v>9</v>
      </c>
      <c r="C17" s="62" t="s">
        <v>169</v>
      </c>
      <c r="D17" s="62" t="s">
        <v>170</v>
      </c>
      <c r="E17" s="62"/>
      <c r="F17" s="87" t="s">
        <v>212</v>
      </c>
      <c r="G17" s="4" t="s">
        <v>109</v>
      </c>
      <c r="H17" s="51">
        <v>0</v>
      </c>
      <c r="I17" s="51">
        <v>0</v>
      </c>
      <c r="J17" s="51">
        <v>0</v>
      </c>
      <c r="K17" s="51">
        <v>0</v>
      </c>
    </row>
    <row r="18" spans="1:11" x14ac:dyDescent="0.35">
      <c r="A18" s="61" t="s">
        <v>168</v>
      </c>
      <c r="B18" s="62">
        <v>10</v>
      </c>
      <c r="C18" s="62" t="s">
        <v>169</v>
      </c>
      <c r="D18" s="62" t="s">
        <v>170</v>
      </c>
      <c r="E18" s="62"/>
      <c r="F18" s="87" t="s">
        <v>212</v>
      </c>
      <c r="G18" s="12" t="s">
        <v>66</v>
      </c>
      <c r="H18" s="51">
        <v>0</v>
      </c>
      <c r="I18" s="51">
        <v>0</v>
      </c>
      <c r="J18" s="51">
        <v>0</v>
      </c>
      <c r="K18" s="51">
        <v>0</v>
      </c>
    </row>
    <row r="19" spans="1:11" x14ac:dyDescent="0.35">
      <c r="A19" s="61" t="s">
        <v>168</v>
      </c>
      <c r="B19" s="62">
        <v>11</v>
      </c>
      <c r="C19" s="62" t="s">
        <v>169</v>
      </c>
      <c r="D19" s="62" t="s">
        <v>170</v>
      </c>
      <c r="E19" s="62"/>
      <c r="F19" s="87" t="s">
        <v>212</v>
      </c>
      <c r="G19" s="7" t="s">
        <v>67</v>
      </c>
      <c r="H19" s="51">
        <v>0</v>
      </c>
      <c r="I19" s="51">
        <v>0</v>
      </c>
      <c r="J19" s="51">
        <v>0</v>
      </c>
      <c r="K19" s="51">
        <v>0</v>
      </c>
    </row>
    <row r="20" spans="1:11" x14ac:dyDescent="0.35">
      <c r="A20" s="61" t="s">
        <v>168</v>
      </c>
      <c r="B20" s="62">
        <v>12</v>
      </c>
      <c r="C20" s="62" t="s">
        <v>169</v>
      </c>
      <c r="D20" s="62" t="s">
        <v>170</v>
      </c>
      <c r="E20" s="62"/>
      <c r="F20" s="87" t="s">
        <v>212</v>
      </c>
      <c r="G20" s="7" t="s">
        <v>39</v>
      </c>
      <c r="H20" s="55">
        <f>SUM(H16:H19)</f>
        <v>0</v>
      </c>
      <c r="I20" s="55">
        <f t="shared" ref="I20:K20" si="1">SUM(I16:I19)</f>
        <v>0</v>
      </c>
      <c r="J20" s="55">
        <f t="shared" si="1"/>
        <v>0</v>
      </c>
      <c r="K20" s="55">
        <f t="shared" si="1"/>
        <v>0</v>
      </c>
    </row>
    <row r="21" spans="1:11" hidden="1" x14ac:dyDescent="0.35">
      <c r="D21" s="64" t="s">
        <v>174</v>
      </c>
      <c r="E21" s="64" t="s">
        <v>175</v>
      </c>
      <c r="F21" s="57"/>
      <c r="G21" s="64" t="s">
        <v>237</v>
      </c>
      <c r="H21" s="64" t="s">
        <v>176</v>
      </c>
      <c r="I21" s="64" t="s">
        <v>228</v>
      </c>
      <c r="J21" s="64" t="s">
        <v>229</v>
      </c>
      <c r="K21" s="64" t="s">
        <v>232</v>
      </c>
    </row>
    <row r="22" spans="1:11" hidden="1" x14ac:dyDescent="0.35">
      <c r="D22" s="65" t="s">
        <v>177</v>
      </c>
      <c r="E22" s="65" t="s">
        <v>178</v>
      </c>
      <c r="F22" s="57"/>
      <c r="G22" s="65" t="s">
        <v>242</v>
      </c>
      <c r="H22" s="65" t="s">
        <v>179</v>
      </c>
      <c r="I22" s="65" t="s">
        <v>230</v>
      </c>
      <c r="J22" s="65" t="s">
        <v>231</v>
      </c>
      <c r="K22" s="65" t="s">
        <v>233</v>
      </c>
    </row>
    <row r="23" spans="1:11" hidden="1" x14ac:dyDescent="0.35"/>
    <row r="24" spans="1:11" hidden="1" x14ac:dyDescent="0.35">
      <c r="A24" s="62" t="s">
        <v>180</v>
      </c>
      <c r="B24" s="62" t="s">
        <v>181</v>
      </c>
      <c r="C24" s="62" t="s">
        <v>182</v>
      </c>
      <c r="D24" s="62" t="s">
        <v>183</v>
      </c>
      <c r="E24" s="62" t="s">
        <v>184</v>
      </c>
      <c r="F24" s="62" t="s">
        <v>185</v>
      </c>
      <c r="G24" s="62" t="s">
        <v>186</v>
      </c>
      <c r="H24" s="62" t="s">
        <v>187</v>
      </c>
      <c r="I24" s="62" t="s">
        <v>188</v>
      </c>
      <c r="J24" s="62" t="s">
        <v>189</v>
      </c>
    </row>
    <row r="25" spans="1:11" hidden="1" x14ac:dyDescent="0.35">
      <c r="A25" s="66">
        <v>0</v>
      </c>
      <c r="B25" s="66">
        <v>1</v>
      </c>
      <c r="C25" s="67" t="s">
        <v>166</v>
      </c>
      <c r="D25" s="67"/>
      <c r="E25" s="66" t="s">
        <v>190</v>
      </c>
      <c r="F25" s="66" t="s">
        <v>191</v>
      </c>
      <c r="G25" s="67" t="s">
        <v>192</v>
      </c>
      <c r="H25" s="67" t="s">
        <v>193</v>
      </c>
      <c r="I25" s="67"/>
      <c r="J25" s="67" t="s">
        <v>194</v>
      </c>
    </row>
    <row r="26" spans="1:11" hidden="1" x14ac:dyDescent="0.35">
      <c r="A26" s="66">
        <v>1</v>
      </c>
      <c r="B26" s="66">
        <v>2</v>
      </c>
      <c r="C26" s="67" t="s">
        <v>195</v>
      </c>
      <c r="D26" s="66" t="s">
        <v>168</v>
      </c>
      <c r="E26" s="66" t="s">
        <v>196</v>
      </c>
      <c r="F26" s="66" t="s">
        <v>191</v>
      </c>
      <c r="G26" s="67" t="s">
        <v>192</v>
      </c>
      <c r="H26" s="67" t="s">
        <v>197</v>
      </c>
      <c r="I26" s="68" t="s">
        <v>198</v>
      </c>
      <c r="J26" s="67" t="s">
        <v>194</v>
      </c>
    </row>
    <row r="27" spans="1:11" hidden="1" x14ac:dyDescent="0.35">
      <c r="A27" s="66">
        <v>2</v>
      </c>
      <c r="B27" s="66">
        <v>3</v>
      </c>
      <c r="C27" s="67" t="s">
        <v>304</v>
      </c>
      <c r="D27" s="66"/>
      <c r="E27" s="66" t="s">
        <v>204</v>
      </c>
      <c r="F27" s="66" t="s">
        <v>191</v>
      </c>
      <c r="G27" s="67" t="s">
        <v>202</v>
      </c>
      <c r="H27" s="67" t="s">
        <v>308</v>
      </c>
      <c r="I27" s="68"/>
      <c r="J27" s="67" t="s">
        <v>194</v>
      </c>
    </row>
    <row r="28" spans="1:11" hidden="1" x14ac:dyDescent="0.35">
      <c r="A28" s="66">
        <v>3</v>
      </c>
      <c r="B28" s="66">
        <v>4</v>
      </c>
      <c r="C28" s="67" t="s">
        <v>305</v>
      </c>
      <c r="D28" s="66"/>
      <c r="E28" s="66" t="s">
        <v>204</v>
      </c>
      <c r="F28" s="66" t="s">
        <v>191</v>
      </c>
      <c r="G28" s="67" t="s">
        <v>202</v>
      </c>
      <c r="H28" s="67" t="s">
        <v>308</v>
      </c>
      <c r="I28" s="68"/>
      <c r="J28" s="67" t="s">
        <v>194</v>
      </c>
    </row>
    <row r="29" spans="1:11" hidden="1" x14ac:dyDescent="0.35">
      <c r="A29" s="66">
        <v>4</v>
      </c>
      <c r="B29" s="66">
        <v>5</v>
      </c>
      <c r="C29" s="67" t="s">
        <v>306</v>
      </c>
      <c r="D29" s="66"/>
      <c r="E29" s="66" t="s">
        <v>204</v>
      </c>
      <c r="F29" s="66" t="s">
        <v>191</v>
      </c>
      <c r="G29" s="67" t="s">
        <v>202</v>
      </c>
      <c r="H29" s="67" t="s">
        <v>308</v>
      </c>
      <c r="I29" s="68"/>
      <c r="J29" s="67" t="s">
        <v>194</v>
      </c>
    </row>
    <row r="30" spans="1:11" hidden="1" x14ac:dyDescent="0.35">
      <c r="A30" s="66">
        <v>5</v>
      </c>
      <c r="B30" s="66">
        <v>6</v>
      </c>
      <c r="C30" s="67" t="s">
        <v>307</v>
      </c>
      <c r="D30" s="66"/>
      <c r="E30" s="66" t="s">
        <v>204</v>
      </c>
      <c r="F30" s="66" t="s">
        <v>191</v>
      </c>
      <c r="G30" s="67" t="s">
        <v>202</v>
      </c>
      <c r="H30" s="67" t="s">
        <v>308</v>
      </c>
      <c r="I30" s="68"/>
      <c r="J30" s="67" t="s">
        <v>194</v>
      </c>
    </row>
    <row r="31" spans="1:11" hidden="1" x14ac:dyDescent="0.35">
      <c r="A31" s="66">
        <v>6</v>
      </c>
      <c r="B31" s="66">
        <v>7</v>
      </c>
      <c r="C31" s="67" t="s">
        <v>135</v>
      </c>
      <c r="D31" s="67"/>
      <c r="E31" s="66" t="s">
        <v>204</v>
      </c>
      <c r="F31" s="66" t="s">
        <v>191</v>
      </c>
      <c r="G31" s="67" t="s">
        <v>202</v>
      </c>
      <c r="H31" s="67" t="s">
        <v>197</v>
      </c>
      <c r="I31" s="66"/>
      <c r="J31" s="67" t="s">
        <v>226</v>
      </c>
    </row>
    <row r="32" spans="1:11" hidden="1" x14ac:dyDescent="0.35">
      <c r="A32" s="66">
        <v>6</v>
      </c>
      <c r="B32" s="66">
        <v>7</v>
      </c>
      <c r="C32" s="67" t="s">
        <v>263</v>
      </c>
      <c r="D32" s="67"/>
      <c r="E32" s="66" t="s">
        <v>204</v>
      </c>
      <c r="F32" s="66" t="s">
        <v>191</v>
      </c>
      <c r="G32" s="67" t="s">
        <v>202</v>
      </c>
      <c r="H32" s="67" t="s">
        <v>197</v>
      </c>
      <c r="I32" s="66"/>
      <c r="J32" s="67" t="s">
        <v>226</v>
      </c>
    </row>
    <row r="33" spans="1:10" hidden="1" x14ac:dyDescent="0.35">
      <c r="A33" s="66">
        <v>6</v>
      </c>
      <c r="B33" s="66">
        <v>7</v>
      </c>
      <c r="C33" s="67" t="s">
        <v>150</v>
      </c>
      <c r="D33" s="67"/>
      <c r="E33" s="66" t="s">
        <v>204</v>
      </c>
      <c r="F33" s="66" t="s">
        <v>191</v>
      </c>
      <c r="G33" s="67" t="s">
        <v>202</v>
      </c>
      <c r="H33" s="67" t="s">
        <v>197</v>
      </c>
      <c r="I33" s="66"/>
      <c r="J33" s="67" t="s">
        <v>226</v>
      </c>
    </row>
    <row r="34" spans="1:10" hidden="1" x14ac:dyDescent="0.35">
      <c r="A34" s="66">
        <v>6</v>
      </c>
      <c r="B34" s="66">
        <v>7</v>
      </c>
      <c r="C34" s="67" t="s">
        <v>136</v>
      </c>
      <c r="D34" s="67"/>
      <c r="E34" s="66" t="s">
        <v>204</v>
      </c>
      <c r="F34" s="66" t="s">
        <v>191</v>
      </c>
      <c r="G34" s="67" t="s">
        <v>202</v>
      </c>
      <c r="H34" s="67" t="s">
        <v>197</v>
      </c>
      <c r="I34" s="66"/>
      <c r="J34" s="67" t="s">
        <v>264</v>
      </c>
    </row>
    <row r="35" spans="1:10" hidden="1" x14ac:dyDescent="0.35">
      <c r="A35" s="66">
        <v>6</v>
      </c>
      <c r="B35" s="66">
        <v>7</v>
      </c>
      <c r="C35" s="67" t="s">
        <v>137</v>
      </c>
      <c r="D35" s="67"/>
      <c r="E35" s="66" t="s">
        <v>196</v>
      </c>
      <c r="F35" s="66" t="s">
        <v>191</v>
      </c>
      <c r="G35" s="67" t="s">
        <v>202</v>
      </c>
      <c r="H35" s="67" t="s">
        <v>219</v>
      </c>
      <c r="I35" s="66"/>
      <c r="J35" s="67" t="s">
        <v>226</v>
      </c>
    </row>
    <row r="36" spans="1:10" hidden="1" x14ac:dyDescent="0.35">
      <c r="A36" s="66">
        <v>6</v>
      </c>
      <c r="B36" s="66">
        <v>7</v>
      </c>
      <c r="C36" s="67" t="s">
        <v>151</v>
      </c>
      <c r="D36" s="67"/>
      <c r="E36" s="66" t="s">
        <v>196</v>
      </c>
      <c r="F36" s="66" t="s">
        <v>191</v>
      </c>
      <c r="G36" s="67" t="s">
        <v>202</v>
      </c>
      <c r="H36" s="67" t="s">
        <v>219</v>
      </c>
      <c r="I36" s="66"/>
      <c r="J36" s="67" t="s">
        <v>226</v>
      </c>
    </row>
    <row r="37" spans="1:10" hidden="1" x14ac:dyDescent="0.35">
      <c r="A37" s="66">
        <v>6</v>
      </c>
      <c r="B37" s="66">
        <v>7</v>
      </c>
      <c r="C37" s="67" t="s">
        <v>152</v>
      </c>
      <c r="D37" s="67"/>
      <c r="E37" s="66" t="s">
        <v>265</v>
      </c>
      <c r="F37" s="66" t="s">
        <v>191</v>
      </c>
      <c r="G37" s="67" t="s">
        <v>192</v>
      </c>
      <c r="H37" s="67" t="s">
        <v>197</v>
      </c>
      <c r="I37" s="66" t="s">
        <v>168</v>
      </c>
      <c r="J37" s="67" t="s">
        <v>266</v>
      </c>
    </row>
    <row r="38" spans="1:10" hidden="1" x14ac:dyDescent="0.35">
      <c r="A38" s="66">
        <v>6</v>
      </c>
      <c r="B38" s="66">
        <v>7</v>
      </c>
      <c r="C38" s="67" t="s">
        <v>68</v>
      </c>
      <c r="D38" s="67"/>
      <c r="E38" s="66" t="s">
        <v>204</v>
      </c>
      <c r="F38" s="66" t="s">
        <v>191</v>
      </c>
      <c r="G38" s="67" t="s">
        <v>202</v>
      </c>
      <c r="H38" s="67" t="s">
        <v>219</v>
      </c>
      <c r="I38" s="66"/>
      <c r="J38" s="67" t="s">
        <v>226</v>
      </c>
    </row>
    <row r="39" spans="1:10" hidden="1" x14ac:dyDescent="0.35">
      <c r="A39" s="66">
        <v>6</v>
      </c>
      <c r="B39" s="66">
        <v>7</v>
      </c>
      <c r="C39" s="67" t="s">
        <v>109</v>
      </c>
      <c r="D39" s="67"/>
      <c r="E39" s="66" t="s">
        <v>204</v>
      </c>
      <c r="F39" s="66" t="s">
        <v>191</v>
      </c>
      <c r="G39" s="67" t="s">
        <v>202</v>
      </c>
      <c r="H39" s="67" t="s">
        <v>219</v>
      </c>
      <c r="I39" s="66"/>
      <c r="J39" s="67" t="s">
        <v>226</v>
      </c>
    </row>
    <row r="40" spans="1:10" hidden="1" x14ac:dyDescent="0.35">
      <c r="A40" s="66">
        <v>6</v>
      </c>
      <c r="B40" s="66">
        <v>7</v>
      </c>
      <c r="C40" s="67" t="s">
        <v>66</v>
      </c>
      <c r="D40" s="67"/>
      <c r="E40" s="66" t="s">
        <v>204</v>
      </c>
      <c r="F40" s="66" t="s">
        <v>191</v>
      </c>
      <c r="G40" s="67" t="s">
        <v>202</v>
      </c>
      <c r="H40" s="67" t="s">
        <v>219</v>
      </c>
      <c r="I40" s="66"/>
      <c r="J40" s="67" t="s">
        <v>226</v>
      </c>
    </row>
    <row r="41" spans="1:10" hidden="1" x14ac:dyDescent="0.35">
      <c r="A41" s="66">
        <v>6</v>
      </c>
      <c r="B41" s="66">
        <v>7</v>
      </c>
      <c r="C41" s="67" t="s">
        <v>67</v>
      </c>
      <c r="D41" s="67"/>
      <c r="E41" s="66" t="s">
        <v>204</v>
      </c>
      <c r="F41" s="66" t="s">
        <v>191</v>
      </c>
      <c r="G41" s="67" t="s">
        <v>202</v>
      </c>
      <c r="H41" s="67" t="s">
        <v>219</v>
      </c>
      <c r="I41" s="66"/>
      <c r="J41" s="67" t="s">
        <v>226</v>
      </c>
    </row>
    <row r="42" spans="1:10" hidden="1" x14ac:dyDescent="0.35">
      <c r="A42" s="66">
        <v>6</v>
      </c>
      <c r="B42" s="66">
        <v>7</v>
      </c>
      <c r="C42" s="67" t="s">
        <v>39</v>
      </c>
      <c r="D42" s="67"/>
      <c r="E42" s="66" t="s">
        <v>204</v>
      </c>
      <c r="F42" s="66" t="s">
        <v>191</v>
      </c>
      <c r="G42" s="67" t="s">
        <v>202</v>
      </c>
      <c r="H42" s="67" t="s">
        <v>197</v>
      </c>
      <c r="I42" s="66"/>
      <c r="J42" s="67" t="s">
        <v>264</v>
      </c>
    </row>
    <row r="43" spans="1:10" hidden="1" x14ac:dyDescent="0.35"/>
  </sheetData>
  <mergeCells count="8">
    <mergeCell ref="G5:G6"/>
    <mergeCell ref="I5:K5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topLeftCell="F1" zoomScaleNormal="100" workbookViewId="0">
      <selection activeCell="F8" sqref="A8:XFD18"/>
    </sheetView>
  </sheetViews>
  <sheetFormatPr defaultColWidth="9.1796875" defaultRowHeight="14.5" x14ac:dyDescent="0.35"/>
  <cols>
    <col min="1" max="1" width="13.453125" hidden="1" customWidth="1"/>
    <col min="2" max="2" width="14.453125" hidden="1" customWidth="1"/>
    <col min="3" max="3" width="24.453125" hidden="1" customWidth="1"/>
    <col min="4" max="4" width="10.54296875" hidden="1" customWidth="1"/>
    <col min="5" max="5" width="23.54296875" hidden="1" customWidth="1"/>
    <col min="6" max="6" width="5.81640625" style="11" customWidth="1"/>
    <col min="7" max="7" width="25.1796875" style="10" customWidth="1"/>
    <col min="8" max="11" width="16.453125" style="10" customWidth="1"/>
    <col min="12" max="16384" width="9.1796875" style="10"/>
  </cols>
  <sheetData>
    <row r="1" spans="1:11" x14ac:dyDescent="0.35">
      <c r="A1" s="86" t="s">
        <v>69</v>
      </c>
    </row>
    <row r="2" spans="1:11" x14ac:dyDescent="0.35">
      <c r="F2" s="3"/>
      <c r="H2" s="3"/>
      <c r="I2" s="3"/>
      <c r="J2" s="3"/>
      <c r="K2" s="3"/>
    </row>
    <row r="4" spans="1:11" s="8" customFormat="1" ht="33" customHeight="1" x14ac:dyDescent="0.35">
      <c r="A4" s="118" t="s">
        <v>163</v>
      </c>
      <c r="B4" s="118" t="s">
        <v>164</v>
      </c>
      <c r="C4" s="119" t="s">
        <v>165</v>
      </c>
      <c r="D4" s="119" t="s">
        <v>166</v>
      </c>
      <c r="E4" s="119" t="s">
        <v>167</v>
      </c>
      <c r="F4" s="50" t="s">
        <v>0</v>
      </c>
      <c r="G4" s="50" t="s">
        <v>40</v>
      </c>
      <c r="H4" s="50" t="s">
        <v>267</v>
      </c>
      <c r="I4" s="50" t="s">
        <v>268</v>
      </c>
      <c r="J4" s="50" t="s">
        <v>269</v>
      </c>
      <c r="K4" s="50" t="s">
        <v>70</v>
      </c>
    </row>
    <row r="5" spans="1:11" x14ac:dyDescent="0.25">
      <c r="A5" s="61" t="s">
        <v>168</v>
      </c>
      <c r="B5" s="62">
        <v>1</v>
      </c>
      <c r="C5" s="62" t="s">
        <v>173</v>
      </c>
      <c r="D5" s="62" t="s">
        <v>170</v>
      </c>
      <c r="E5" s="62"/>
      <c r="F5" s="9">
        <v>1</v>
      </c>
      <c r="G5" s="12"/>
      <c r="H5" s="12"/>
      <c r="I5" s="12"/>
      <c r="J5" s="12"/>
      <c r="K5" s="12"/>
    </row>
    <row r="6" spans="1:11" x14ac:dyDescent="0.25">
      <c r="A6" s="61" t="s">
        <v>168</v>
      </c>
      <c r="B6" s="62">
        <v>1</v>
      </c>
      <c r="C6" s="62" t="s">
        <v>173</v>
      </c>
      <c r="D6" s="62" t="s">
        <v>170</v>
      </c>
      <c r="E6" s="62"/>
      <c r="F6" s="9">
        <v>2</v>
      </c>
      <c r="G6" s="12"/>
      <c r="H6" s="12"/>
      <c r="I6" s="12"/>
      <c r="J6" s="12"/>
      <c r="K6" s="12"/>
    </row>
    <row r="7" spans="1:11" x14ac:dyDescent="0.25">
      <c r="A7" s="61" t="s">
        <v>168</v>
      </c>
      <c r="B7" s="62">
        <v>1</v>
      </c>
      <c r="C7" s="62" t="s">
        <v>173</v>
      </c>
      <c r="D7" s="62" t="s">
        <v>170</v>
      </c>
      <c r="E7" s="62"/>
      <c r="F7" s="9" t="s">
        <v>11</v>
      </c>
      <c r="G7" s="12"/>
      <c r="H7" s="12"/>
      <c r="I7" s="12"/>
      <c r="J7" s="12"/>
      <c r="K7" s="12"/>
    </row>
    <row r="8" spans="1:11" hidden="1" x14ac:dyDescent="0.35">
      <c r="D8" s="64" t="s">
        <v>174</v>
      </c>
      <c r="E8" s="64" t="s">
        <v>175</v>
      </c>
      <c r="G8" s="64" t="s">
        <v>176</v>
      </c>
      <c r="H8" s="64" t="s">
        <v>228</v>
      </c>
      <c r="I8" s="64" t="s">
        <v>229</v>
      </c>
      <c r="J8" s="64" t="s">
        <v>232</v>
      </c>
      <c r="K8" s="64" t="s">
        <v>237</v>
      </c>
    </row>
    <row r="9" spans="1:11" hidden="1" x14ac:dyDescent="0.35">
      <c r="D9" s="65" t="s">
        <v>177</v>
      </c>
      <c r="E9" s="65" t="s">
        <v>178</v>
      </c>
      <c r="G9" s="65" t="s">
        <v>179</v>
      </c>
      <c r="H9" s="65" t="s">
        <v>230</v>
      </c>
      <c r="I9" s="65" t="s">
        <v>231</v>
      </c>
      <c r="J9" s="65" t="s">
        <v>233</v>
      </c>
      <c r="K9" s="65" t="s">
        <v>242</v>
      </c>
    </row>
    <row r="10" spans="1:11" hidden="1" x14ac:dyDescent="0.35"/>
    <row r="11" spans="1:11" hidden="1" x14ac:dyDescent="0.25">
      <c r="A11" s="62" t="s">
        <v>180</v>
      </c>
      <c r="B11" s="62" t="s">
        <v>181</v>
      </c>
      <c r="C11" s="62" t="s">
        <v>182</v>
      </c>
      <c r="D11" s="62" t="s">
        <v>183</v>
      </c>
      <c r="E11" s="62" t="s">
        <v>184</v>
      </c>
      <c r="F11" s="62" t="s">
        <v>185</v>
      </c>
      <c r="G11" s="62" t="s">
        <v>186</v>
      </c>
      <c r="H11" s="62" t="s">
        <v>187</v>
      </c>
      <c r="I11" s="62" t="s">
        <v>188</v>
      </c>
      <c r="J11" s="62" t="s">
        <v>189</v>
      </c>
    </row>
    <row r="12" spans="1:11" hidden="1" x14ac:dyDescent="0.25">
      <c r="A12" s="66">
        <v>0</v>
      </c>
      <c r="B12" s="66">
        <v>1</v>
      </c>
      <c r="C12" s="67" t="s">
        <v>166</v>
      </c>
      <c r="D12" s="67"/>
      <c r="E12" s="66" t="s">
        <v>190</v>
      </c>
      <c r="F12" s="66" t="s">
        <v>191</v>
      </c>
      <c r="G12" s="67" t="s">
        <v>192</v>
      </c>
      <c r="H12" s="67" t="s">
        <v>193</v>
      </c>
      <c r="I12" s="67"/>
      <c r="J12" s="67" t="s">
        <v>194</v>
      </c>
    </row>
    <row r="13" spans="1:11" ht="23" hidden="1" x14ac:dyDescent="0.25">
      <c r="A13" s="66">
        <v>1</v>
      </c>
      <c r="B13" s="66">
        <v>2</v>
      </c>
      <c r="C13" s="67" t="s">
        <v>195</v>
      </c>
      <c r="D13" s="66"/>
      <c r="E13" s="66" t="s">
        <v>196</v>
      </c>
      <c r="F13" s="66" t="s">
        <v>191</v>
      </c>
      <c r="G13" s="67" t="s">
        <v>192</v>
      </c>
      <c r="H13" s="67" t="s">
        <v>197</v>
      </c>
      <c r="I13" s="80" t="s">
        <v>198</v>
      </c>
      <c r="J13" s="67" t="s">
        <v>194</v>
      </c>
    </row>
    <row r="14" spans="1:11" hidden="1" x14ac:dyDescent="0.25">
      <c r="A14" s="66">
        <v>2</v>
      </c>
      <c r="B14" s="66">
        <v>3</v>
      </c>
      <c r="C14" s="67" t="s">
        <v>40</v>
      </c>
      <c r="D14" s="67"/>
      <c r="E14" s="66" t="s">
        <v>327</v>
      </c>
      <c r="F14" s="66" t="s">
        <v>191</v>
      </c>
      <c r="G14" s="67" t="s">
        <v>200</v>
      </c>
      <c r="H14" s="67" t="s">
        <v>294</v>
      </c>
      <c r="I14" s="66"/>
      <c r="J14" s="88" t="s">
        <v>194</v>
      </c>
    </row>
    <row r="15" spans="1:11" hidden="1" x14ac:dyDescent="0.25">
      <c r="A15" s="66">
        <v>3</v>
      </c>
      <c r="B15" s="66">
        <v>4</v>
      </c>
      <c r="C15" s="67" t="s">
        <v>267</v>
      </c>
      <c r="D15" s="67"/>
      <c r="E15" s="66" t="s">
        <v>309</v>
      </c>
      <c r="F15" s="66" t="s">
        <v>191</v>
      </c>
      <c r="G15" s="67" t="s">
        <v>192</v>
      </c>
      <c r="H15" s="67" t="s">
        <v>203</v>
      </c>
      <c r="I15" s="67"/>
      <c r="J15" s="67" t="s">
        <v>194</v>
      </c>
    </row>
    <row r="16" spans="1:11" hidden="1" x14ac:dyDescent="0.25">
      <c r="A16" s="66">
        <v>4</v>
      </c>
      <c r="B16" s="66">
        <v>5</v>
      </c>
      <c r="C16" s="67" t="s">
        <v>268</v>
      </c>
      <c r="D16" s="67"/>
      <c r="E16" s="66" t="s">
        <v>309</v>
      </c>
      <c r="F16" s="66" t="s">
        <v>191</v>
      </c>
      <c r="G16" s="67" t="s">
        <v>200</v>
      </c>
      <c r="H16" s="67" t="s">
        <v>294</v>
      </c>
      <c r="I16" s="67"/>
      <c r="J16" s="67" t="s">
        <v>194</v>
      </c>
    </row>
    <row r="17" spans="1:10" hidden="1" x14ac:dyDescent="0.25">
      <c r="A17" s="66">
        <v>5</v>
      </c>
      <c r="B17" s="66">
        <v>6</v>
      </c>
      <c r="C17" s="67" t="s">
        <v>269</v>
      </c>
      <c r="D17" s="67"/>
      <c r="E17" s="66" t="s">
        <v>309</v>
      </c>
      <c r="F17" s="66" t="s">
        <v>191</v>
      </c>
      <c r="G17" s="67" t="s">
        <v>200</v>
      </c>
      <c r="H17" s="67" t="s">
        <v>294</v>
      </c>
      <c r="I17" s="67"/>
      <c r="J17" s="67" t="s">
        <v>194</v>
      </c>
    </row>
    <row r="18" spans="1:10" hidden="1" x14ac:dyDescent="0.25">
      <c r="A18" s="66">
        <v>6</v>
      </c>
      <c r="B18" s="66">
        <v>7</v>
      </c>
      <c r="C18" s="67" t="s">
        <v>70</v>
      </c>
      <c r="D18" s="67"/>
      <c r="E18" s="66" t="s">
        <v>309</v>
      </c>
      <c r="F18" s="66" t="s">
        <v>191</v>
      </c>
      <c r="G18" s="67" t="s">
        <v>200</v>
      </c>
      <c r="H18" s="67" t="s">
        <v>294</v>
      </c>
      <c r="I18" s="67"/>
      <c r="J18" s="67" t="s">
        <v>194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75"/>
  <sheetViews>
    <sheetView topLeftCell="G40" zoomScale="50" zoomScaleNormal="50" workbookViewId="0">
      <selection activeCell="M55" sqref="M55"/>
    </sheetView>
  </sheetViews>
  <sheetFormatPr defaultColWidth="28.1796875" defaultRowHeight="14.5" x14ac:dyDescent="0.25"/>
  <cols>
    <col min="1" max="1" width="16.453125" style="57" hidden="1" customWidth="1"/>
    <col min="2" max="2" width="15.453125" style="57" hidden="1" customWidth="1"/>
    <col min="3" max="3" width="24.453125" style="57" hidden="1" customWidth="1"/>
    <col min="4" max="4" width="9.54296875" style="57" hidden="1" customWidth="1"/>
    <col min="5" max="5" width="14.54296875" style="57" hidden="1" customWidth="1"/>
    <col min="6" max="6" width="0" style="57" hidden="1" customWidth="1"/>
    <col min="7" max="7" width="32.54296875" style="10" customWidth="1"/>
    <col min="8" max="8" width="23.1796875" style="10" customWidth="1"/>
    <col min="9" max="9" width="15.1796875" style="10" bestFit="1" customWidth="1"/>
    <col min="10" max="10" width="14.54296875" style="10" bestFit="1" customWidth="1"/>
    <col min="11" max="11" width="15" style="10" bestFit="1" customWidth="1"/>
    <col min="12" max="16384" width="28.1796875" style="10"/>
  </cols>
  <sheetData>
    <row r="1" spans="1:11" x14ac:dyDescent="0.25">
      <c r="A1" s="86" t="s">
        <v>108</v>
      </c>
      <c r="B1" s="120"/>
    </row>
    <row r="2" spans="1:11" x14ac:dyDescent="0.25">
      <c r="G2" s="3" t="s">
        <v>108</v>
      </c>
    </row>
    <row r="3" spans="1:11" x14ac:dyDescent="0.25">
      <c r="G3" s="3"/>
      <c r="K3" s="16" t="s">
        <v>156</v>
      </c>
    </row>
    <row r="4" spans="1:11" s="8" customFormat="1" ht="15.75" customHeight="1" x14ac:dyDescent="0.35">
      <c r="A4" s="153" t="s">
        <v>163</v>
      </c>
      <c r="B4" s="150" t="s">
        <v>164</v>
      </c>
      <c r="C4" s="150" t="s">
        <v>165</v>
      </c>
      <c r="D4" s="150" t="s">
        <v>166</v>
      </c>
      <c r="E4" s="150" t="s">
        <v>167</v>
      </c>
      <c r="F4" s="177" t="s">
        <v>212</v>
      </c>
      <c r="G4" s="148" t="s">
        <v>1</v>
      </c>
      <c r="H4" s="174" t="s">
        <v>45</v>
      </c>
      <c r="I4" s="174" t="s">
        <v>6</v>
      </c>
      <c r="J4" s="174"/>
      <c r="K4" s="174"/>
    </row>
    <row r="5" spans="1:11" s="8" customFormat="1" ht="45.75" customHeight="1" x14ac:dyDescent="0.35">
      <c r="A5" s="153"/>
      <c r="B5" s="150"/>
      <c r="C5" s="150"/>
      <c r="D5" s="150"/>
      <c r="E5" s="150"/>
      <c r="F5" s="177"/>
      <c r="G5" s="175"/>
      <c r="H5" s="148"/>
      <c r="I5" s="21" t="s">
        <v>44</v>
      </c>
      <c r="J5" s="21" t="s">
        <v>43</v>
      </c>
      <c r="K5" s="21" t="s">
        <v>44</v>
      </c>
    </row>
    <row r="6" spans="1:11" s="8" customFormat="1" x14ac:dyDescent="0.35">
      <c r="A6" s="153"/>
      <c r="B6" s="150"/>
      <c r="C6" s="150"/>
      <c r="D6" s="150"/>
      <c r="E6" s="150"/>
      <c r="F6" s="177"/>
      <c r="G6" s="176"/>
      <c r="H6" s="13" t="str">
        <f>CONCATENATE(('Profil Dana Pensiun'!H13)-1)</f>
        <v>2019</v>
      </c>
      <c r="I6" s="13" t="str">
        <f>CONCATENATE(('Profil Dana Pensiun'!H13)-1)</f>
        <v>2019</v>
      </c>
      <c r="J6" s="13" t="str">
        <f>CONCATENATE(('Profil Dana Pensiun'!H13))</f>
        <v>2020</v>
      </c>
      <c r="K6" s="13" t="str">
        <f>CONCATENATE(('Profil Dana Pensiun'!H13))</f>
        <v>2020</v>
      </c>
    </row>
    <row r="7" spans="1:11" s="22" customFormat="1" x14ac:dyDescent="0.25">
      <c r="A7" s="61" t="s">
        <v>298</v>
      </c>
      <c r="B7" s="62"/>
      <c r="C7" s="62"/>
      <c r="D7" s="62"/>
      <c r="E7" s="62"/>
      <c r="F7" s="87"/>
      <c r="G7" s="24" t="s">
        <v>13</v>
      </c>
      <c r="H7" s="36"/>
      <c r="I7" s="36"/>
      <c r="J7" s="36"/>
      <c r="K7" s="36"/>
    </row>
    <row r="8" spans="1:11" s="22" customFormat="1" x14ac:dyDescent="0.25">
      <c r="A8" s="61" t="s">
        <v>298</v>
      </c>
      <c r="B8" s="62"/>
      <c r="C8" s="62"/>
      <c r="D8" s="62"/>
      <c r="E8" s="62"/>
      <c r="F8" s="87"/>
      <c r="G8" s="25" t="s">
        <v>82</v>
      </c>
      <c r="H8" s="36"/>
      <c r="I8" s="36"/>
      <c r="J8" s="36"/>
      <c r="K8" s="36"/>
    </row>
    <row r="9" spans="1:11" s="22" customFormat="1" ht="15" customHeight="1" x14ac:dyDescent="0.25">
      <c r="A9" s="61" t="s">
        <v>168</v>
      </c>
      <c r="B9" s="62">
        <v>1</v>
      </c>
      <c r="C9" s="62" t="s">
        <v>169</v>
      </c>
      <c r="D9" s="62" t="s">
        <v>170</v>
      </c>
      <c r="E9" s="62"/>
      <c r="F9" s="87" t="s">
        <v>212</v>
      </c>
      <c r="G9" s="26" t="s">
        <v>14</v>
      </c>
      <c r="H9" s="51">
        <v>0</v>
      </c>
      <c r="I9" s="51">
        <v>0</v>
      </c>
      <c r="J9" s="51">
        <v>0</v>
      </c>
      <c r="K9" s="51">
        <v>0</v>
      </c>
    </row>
    <row r="10" spans="1:11" s="22" customFormat="1" ht="15" customHeight="1" x14ac:dyDescent="0.25">
      <c r="A10" s="61" t="s">
        <v>168</v>
      </c>
      <c r="B10" s="62">
        <v>2</v>
      </c>
      <c r="C10" s="62" t="s">
        <v>169</v>
      </c>
      <c r="D10" s="62" t="s">
        <v>170</v>
      </c>
      <c r="E10" s="62"/>
      <c r="F10" s="87" t="s">
        <v>212</v>
      </c>
      <c r="G10" s="26" t="s">
        <v>15</v>
      </c>
      <c r="H10" s="51">
        <v>0</v>
      </c>
      <c r="I10" s="51">
        <v>0</v>
      </c>
      <c r="J10" s="51">
        <v>0</v>
      </c>
      <c r="K10" s="51">
        <v>0</v>
      </c>
    </row>
    <row r="11" spans="1:11" s="22" customFormat="1" ht="15" customHeight="1" x14ac:dyDescent="0.25">
      <c r="A11" s="61" t="s">
        <v>168</v>
      </c>
      <c r="B11" s="62">
        <v>3</v>
      </c>
      <c r="C11" s="62" t="s">
        <v>169</v>
      </c>
      <c r="D11" s="62" t="s">
        <v>170</v>
      </c>
      <c r="E11" s="62"/>
      <c r="F11" s="87" t="s">
        <v>212</v>
      </c>
      <c r="G11" s="26" t="s">
        <v>83</v>
      </c>
      <c r="H11" s="51">
        <v>0</v>
      </c>
      <c r="I11" s="51">
        <v>0</v>
      </c>
      <c r="J11" s="51">
        <v>0</v>
      </c>
      <c r="K11" s="51">
        <v>0</v>
      </c>
    </row>
    <row r="12" spans="1:11" s="22" customFormat="1" ht="15" customHeight="1" x14ac:dyDescent="0.25">
      <c r="A12" s="61" t="s">
        <v>168</v>
      </c>
      <c r="B12" s="62">
        <v>4</v>
      </c>
      <c r="C12" s="62" t="s">
        <v>169</v>
      </c>
      <c r="D12" s="62" t="s">
        <v>170</v>
      </c>
      <c r="E12" s="62"/>
      <c r="F12" s="87" t="s">
        <v>212</v>
      </c>
      <c r="G12" s="26" t="s">
        <v>84</v>
      </c>
      <c r="H12" s="51">
        <v>0</v>
      </c>
      <c r="I12" s="51">
        <v>0</v>
      </c>
      <c r="J12" s="51">
        <v>0</v>
      </c>
      <c r="K12" s="51">
        <v>0</v>
      </c>
    </row>
    <row r="13" spans="1:11" s="22" customFormat="1" ht="28.5" customHeight="1" x14ac:dyDescent="0.25">
      <c r="A13" s="61" t="s">
        <v>168</v>
      </c>
      <c r="B13" s="62">
        <v>5</v>
      </c>
      <c r="C13" s="62" t="s">
        <v>169</v>
      </c>
      <c r="D13" s="62" t="s">
        <v>170</v>
      </c>
      <c r="E13" s="62"/>
      <c r="F13" s="87" t="s">
        <v>212</v>
      </c>
      <c r="G13" s="26" t="s">
        <v>85</v>
      </c>
      <c r="H13" s="51">
        <v>0</v>
      </c>
      <c r="I13" s="51">
        <v>0</v>
      </c>
      <c r="J13" s="51">
        <v>0</v>
      </c>
      <c r="K13" s="51">
        <v>0</v>
      </c>
    </row>
    <row r="14" spans="1:11" s="22" customFormat="1" ht="15" customHeight="1" x14ac:dyDescent="0.25">
      <c r="A14" s="61" t="s">
        <v>168</v>
      </c>
      <c r="B14" s="62">
        <v>6</v>
      </c>
      <c r="C14" s="62" t="s">
        <v>169</v>
      </c>
      <c r="D14" s="62" t="s">
        <v>170</v>
      </c>
      <c r="E14" s="62"/>
      <c r="F14" s="87" t="s">
        <v>212</v>
      </c>
      <c r="G14" s="26" t="s">
        <v>86</v>
      </c>
      <c r="H14" s="51">
        <v>0</v>
      </c>
      <c r="I14" s="51">
        <v>0</v>
      </c>
      <c r="J14" s="51">
        <v>0</v>
      </c>
      <c r="K14" s="51">
        <v>0</v>
      </c>
    </row>
    <row r="15" spans="1:11" s="22" customFormat="1" ht="15" customHeight="1" x14ac:dyDescent="0.25">
      <c r="A15" s="61" t="s">
        <v>168</v>
      </c>
      <c r="B15" s="62">
        <v>7</v>
      </c>
      <c r="C15" s="62" t="s">
        <v>169</v>
      </c>
      <c r="D15" s="62" t="s">
        <v>170</v>
      </c>
      <c r="E15" s="62"/>
      <c r="F15" s="87" t="s">
        <v>212</v>
      </c>
      <c r="G15" s="26" t="s">
        <v>16</v>
      </c>
      <c r="H15" s="51">
        <v>0</v>
      </c>
      <c r="I15" s="51">
        <v>0</v>
      </c>
      <c r="J15" s="51">
        <v>0</v>
      </c>
      <c r="K15" s="51">
        <v>0</v>
      </c>
    </row>
    <row r="16" spans="1:11" s="22" customFormat="1" ht="15" customHeight="1" x14ac:dyDescent="0.25">
      <c r="A16" s="61" t="s">
        <v>168</v>
      </c>
      <c r="B16" s="62">
        <v>8</v>
      </c>
      <c r="C16" s="62" t="s">
        <v>169</v>
      </c>
      <c r="D16" s="62" t="s">
        <v>170</v>
      </c>
      <c r="E16" s="62"/>
      <c r="F16" s="87" t="s">
        <v>212</v>
      </c>
      <c r="G16" s="26" t="s">
        <v>87</v>
      </c>
      <c r="H16" s="51">
        <v>0</v>
      </c>
      <c r="I16" s="51">
        <v>0</v>
      </c>
      <c r="J16" s="51">
        <v>0</v>
      </c>
      <c r="K16" s="51">
        <v>0</v>
      </c>
    </row>
    <row r="17" spans="1:11" s="22" customFormat="1" ht="15" customHeight="1" x14ac:dyDescent="0.25">
      <c r="A17" s="61" t="s">
        <v>168</v>
      </c>
      <c r="B17" s="62">
        <v>9</v>
      </c>
      <c r="C17" s="62" t="s">
        <v>169</v>
      </c>
      <c r="D17" s="62" t="s">
        <v>170</v>
      </c>
      <c r="E17" s="62"/>
      <c r="F17" s="87" t="s">
        <v>212</v>
      </c>
      <c r="G17" s="26" t="s">
        <v>17</v>
      </c>
      <c r="H17" s="51">
        <v>0</v>
      </c>
      <c r="I17" s="51">
        <v>0</v>
      </c>
      <c r="J17" s="51">
        <v>0</v>
      </c>
      <c r="K17" s="51">
        <v>0</v>
      </c>
    </row>
    <row r="18" spans="1:11" s="22" customFormat="1" ht="15" customHeight="1" x14ac:dyDescent="0.25">
      <c r="A18" s="61" t="s">
        <v>168</v>
      </c>
      <c r="B18" s="62">
        <v>10</v>
      </c>
      <c r="C18" s="62" t="s">
        <v>169</v>
      </c>
      <c r="D18" s="62" t="s">
        <v>170</v>
      </c>
      <c r="E18" s="62"/>
      <c r="F18" s="87" t="s">
        <v>212</v>
      </c>
      <c r="G18" s="26" t="s">
        <v>32</v>
      </c>
      <c r="H18" s="51">
        <v>0</v>
      </c>
      <c r="I18" s="51">
        <v>0</v>
      </c>
      <c r="J18" s="51">
        <v>0</v>
      </c>
      <c r="K18" s="51">
        <v>0</v>
      </c>
    </row>
    <row r="19" spans="1:11" s="22" customFormat="1" x14ac:dyDescent="0.25">
      <c r="A19" s="61" t="s">
        <v>168</v>
      </c>
      <c r="B19" s="62">
        <v>11</v>
      </c>
      <c r="C19" s="62" t="s">
        <v>169</v>
      </c>
      <c r="D19" s="62" t="s">
        <v>170</v>
      </c>
      <c r="E19" s="62"/>
      <c r="F19" s="87" t="s">
        <v>212</v>
      </c>
      <c r="G19" s="26" t="s">
        <v>88</v>
      </c>
      <c r="H19" s="51">
        <v>0</v>
      </c>
      <c r="I19" s="51">
        <v>0</v>
      </c>
      <c r="J19" s="51">
        <v>0</v>
      </c>
      <c r="K19" s="51">
        <v>0</v>
      </c>
    </row>
    <row r="20" spans="1:11" s="22" customFormat="1" x14ac:dyDescent="0.25">
      <c r="A20" s="61" t="s">
        <v>168</v>
      </c>
      <c r="B20" s="62">
        <v>12</v>
      </c>
      <c r="C20" s="62" t="s">
        <v>169</v>
      </c>
      <c r="D20" s="62" t="s">
        <v>170</v>
      </c>
      <c r="E20" s="62"/>
      <c r="F20" s="87" t="s">
        <v>212</v>
      </c>
      <c r="G20" s="26" t="s">
        <v>18</v>
      </c>
      <c r="H20" s="51">
        <v>0</v>
      </c>
      <c r="I20" s="51">
        <v>0</v>
      </c>
      <c r="J20" s="51">
        <v>0</v>
      </c>
      <c r="K20" s="51">
        <v>0</v>
      </c>
    </row>
    <row r="21" spans="1:11" s="22" customFormat="1" ht="15" customHeight="1" x14ac:dyDescent="0.25">
      <c r="A21" s="61" t="s">
        <v>168</v>
      </c>
      <c r="B21" s="62">
        <v>13</v>
      </c>
      <c r="C21" s="62" t="s">
        <v>169</v>
      </c>
      <c r="D21" s="62" t="s">
        <v>170</v>
      </c>
      <c r="E21" s="62"/>
      <c r="F21" s="87" t="s">
        <v>212</v>
      </c>
      <c r="G21" s="26" t="s">
        <v>89</v>
      </c>
      <c r="H21" s="51">
        <v>0</v>
      </c>
      <c r="I21" s="51">
        <v>0</v>
      </c>
      <c r="J21" s="51">
        <v>0</v>
      </c>
      <c r="K21" s="51">
        <v>0</v>
      </c>
    </row>
    <row r="22" spans="1:11" s="22" customFormat="1" ht="15" customHeight="1" x14ac:dyDescent="0.25">
      <c r="A22" s="61" t="s">
        <v>168</v>
      </c>
      <c r="B22" s="62">
        <v>14</v>
      </c>
      <c r="C22" s="62" t="s">
        <v>169</v>
      </c>
      <c r="D22" s="62" t="s">
        <v>170</v>
      </c>
      <c r="E22" s="62"/>
      <c r="F22" s="87" t="s">
        <v>212</v>
      </c>
      <c r="G22" s="26" t="s">
        <v>90</v>
      </c>
      <c r="H22" s="51">
        <v>0</v>
      </c>
      <c r="I22" s="51">
        <v>0</v>
      </c>
      <c r="J22" s="51">
        <v>0</v>
      </c>
      <c r="K22" s="51">
        <v>0</v>
      </c>
    </row>
    <row r="23" spans="1:11" s="22" customFormat="1" ht="15" customHeight="1" x14ac:dyDescent="0.25">
      <c r="A23" s="61" t="s">
        <v>168</v>
      </c>
      <c r="B23" s="62">
        <v>15</v>
      </c>
      <c r="C23" s="62" t="s">
        <v>169</v>
      </c>
      <c r="D23" s="62" t="s">
        <v>170</v>
      </c>
      <c r="E23" s="62"/>
      <c r="F23" s="87" t="s">
        <v>212</v>
      </c>
      <c r="G23" s="26" t="s">
        <v>71</v>
      </c>
      <c r="H23" s="51">
        <v>0</v>
      </c>
      <c r="I23" s="51">
        <v>0</v>
      </c>
      <c r="J23" s="51">
        <v>0</v>
      </c>
      <c r="K23" s="51">
        <v>0</v>
      </c>
    </row>
    <row r="24" spans="1:11" s="22" customFormat="1" ht="15" customHeight="1" x14ac:dyDescent="0.25">
      <c r="A24" s="61" t="s">
        <v>168</v>
      </c>
      <c r="B24" s="62">
        <v>16</v>
      </c>
      <c r="C24" s="62" t="s">
        <v>169</v>
      </c>
      <c r="D24" s="62" t="s">
        <v>170</v>
      </c>
      <c r="E24" s="62"/>
      <c r="F24" s="87" t="s">
        <v>212</v>
      </c>
      <c r="G24" s="26" t="s">
        <v>72</v>
      </c>
      <c r="H24" s="51">
        <v>0</v>
      </c>
      <c r="I24" s="51">
        <v>0</v>
      </c>
      <c r="J24" s="51">
        <v>0</v>
      </c>
      <c r="K24" s="51">
        <v>0</v>
      </c>
    </row>
    <row r="25" spans="1:11" s="22" customFormat="1" x14ac:dyDescent="0.25">
      <c r="A25" s="61" t="s">
        <v>168</v>
      </c>
      <c r="B25" s="62">
        <v>17</v>
      </c>
      <c r="C25" s="62" t="s">
        <v>169</v>
      </c>
      <c r="D25" s="62" t="s">
        <v>170</v>
      </c>
      <c r="E25" s="62"/>
      <c r="F25" s="87" t="s">
        <v>212</v>
      </c>
      <c r="G25" s="26" t="s">
        <v>19</v>
      </c>
      <c r="H25" s="51">
        <v>0</v>
      </c>
      <c r="I25" s="51">
        <v>0</v>
      </c>
      <c r="J25" s="51">
        <v>0</v>
      </c>
      <c r="K25" s="51">
        <v>0</v>
      </c>
    </row>
    <row r="26" spans="1:11" s="22" customFormat="1" ht="15" customHeight="1" x14ac:dyDescent="0.25">
      <c r="A26" s="61" t="s">
        <v>168</v>
      </c>
      <c r="B26" s="62">
        <v>18</v>
      </c>
      <c r="C26" s="62" t="s">
        <v>169</v>
      </c>
      <c r="D26" s="62" t="s">
        <v>170</v>
      </c>
      <c r="E26" s="62"/>
      <c r="F26" s="87" t="s">
        <v>212</v>
      </c>
      <c r="G26" s="26" t="s">
        <v>20</v>
      </c>
      <c r="H26" s="51">
        <v>0</v>
      </c>
      <c r="I26" s="51">
        <v>0</v>
      </c>
      <c r="J26" s="51">
        <v>0</v>
      </c>
      <c r="K26" s="51">
        <v>0</v>
      </c>
    </row>
    <row r="27" spans="1:11" s="22" customFormat="1" ht="15" customHeight="1" x14ac:dyDescent="0.25">
      <c r="A27" s="61" t="s">
        <v>168</v>
      </c>
      <c r="B27" s="62">
        <v>19</v>
      </c>
      <c r="C27" s="62" t="s">
        <v>169</v>
      </c>
      <c r="D27" s="62" t="s">
        <v>170</v>
      </c>
      <c r="E27" s="62"/>
      <c r="F27" s="87" t="s">
        <v>212</v>
      </c>
      <c r="G27" s="26" t="s">
        <v>21</v>
      </c>
      <c r="H27" s="51">
        <v>0</v>
      </c>
      <c r="I27" s="51">
        <v>0</v>
      </c>
      <c r="J27" s="51">
        <v>0</v>
      </c>
      <c r="K27" s="51">
        <v>0</v>
      </c>
    </row>
    <row r="28" spans="1:11" s="22" customFormat="1" ht="15" customHeight="1" x14ac:dyDescent="0.25">
      <c r="A28" s="61" t="s">
        <v>168</v>
      </c>
      <c r="B28" s="62">
        <v>20</v>
      </c>
      <c r="C28" s="62" t="s">
        <v>169</v>
      </c>
      <c r="D28" s="62" t="s">
        <v>170</v>
      </c>
      <c r="E28" s="62"/>
      <c r="F28" s="87" t="s">
        <v>212</v>
      </c>
      <c r="G28" s="26" t="s">
        <v>22</v>
      </c>
      <c r="H28" s="51">
        <v>0</v>
      </c>
      <c r="I28" s="51">
        <v>0</v>
      </c>
      <c r="J28" s="51">
        <v>0</v>
      </c>
      <c r="K28" s="51">
        <v>0</v>
      </c>
    </row>
    <row r="29" spans="1:11" s="22" customFormat="1" ht="15" customHeight="1" x14ac:dyDescent="0.25">
      <c r="A29" s="61" t="s">
        <v>168</v>
      </c>
      <c r="B29" s="62">
        <v>21</v>
      </c>
      <c r="C29" s="62" t="s">
        <v>169</v>
      </c>
      <c r="D29" s="62" t="s">
        <v>170</v>
      </c>
      <c r="E29" s="62"/>
      <c r="F29" s="87" t="s">
        <v>212</v>
      </c>
      <c r="G29" s="26" t="s">
        <v>23</v>
      </c>
      <c r="H29" s="51">
        <v>0</v>
      </c>
      <c r="I29" s="51">
        <v>0</v>
      </c>
      <c r="J29" s="51">
        <v>0</v>
      </c>
      <c r="K29" s="51">
        <v>0</v>
      </c>
    </row>
    <row r="30" spans="1:11" s="22" customFormat="1" ht="15" customHeight="1" x14ac:dyDescent="0.25">
      <c r="A30" s="61" t="s">
        <v>168</v>
      </c>
      <c r="B30" s="62">
        <v>22</v>
      </c>
      <c r="C30" s="62" t="s">
        <v>169</v>
      </c>
      <c r="D30" s="62" t="s">
        <v>170</v>
      </c>
      <c r="E30" s="62"/>
      <c r="F30" s="87" t="s">
        <v>212</v>
      </c>
      <c r="G30" s="25" t="s">
        <v>24</v>
      </c>
      <c r="H30" s="52">
        <f>SUM(H9:H29)</f>
        <v>0</v>
      </c>
      <c r="I30" s="52">
        <f t="shared" ref="I30:K30" si="0">SUM(I9:I29)</f>
        <v>0</v>
      </c>
      <c r="J30" s="52">
        <f t="shared" si="0"/>
        <v>0</v>
      </c>
      <c r="K30" s="52">
        <f t="shared" si="0"/>
        <v>0</v>
      </c>
    </row>
    <row r="31" spans="1:11" s="22" customFormat="1" ht="15" customHeight="1" x14ac:dyDescent="0.25">
      <c r="A31" s="61" t="s">
        <v>298</v>
      </c>
      <c r="B31" s="62"/>
      <c r="C31" s="62"/>
      <c r="D31" s="62"/>
      <c r="E31" s="62"/>
      <c r="F31" s="87"/>
      <c r="G31" s="25" t="s">
        <v>25</v>
      </c>
      <c r="H31" s="52"/>
      <c r="I31" s="52"/>
      <c r="J31" s="52"/>
      <c r="K31" s="52"/>
    </row>
    <row r="32" spans="1:11" s="22" customFormat="1" ht="15" customHeight="1" x14ac:dyDescent="0.25">
      <c r="A32" s="61" t="s">
        <v>168</v>
      </c>
      <c r="B32" s="62">
        <v>23</v>
      </c>
      <c r="C32" s="62" t="s">
        <v>169</v>
      </c>
      <c r="D32" s="62" t="s">
        <v>170</v>
      </c>
      <c r="E32" s="62"/>
      <c r="F32" s="87" t="s">
        <v>212</v>
      </c>
      <c r="G32" s="26" t="s">
        <v>26</v>
      </c>
      <c r="H32" s="51">
        <v>0</v>
      </c>
      <c r="I32" s="51">
        <v>0</v>
      </c>
      <c r="J32" s="51">
        <v>0</v>
      </c>
      <c r="K32" s="51">
        <v>0</v>
      </c>
    </row>
    <row r="33" spans="1:11" s="22" customFormat="1" ht="15" customHeight="1" x14ac:dyDescent="0.25">
      <c r="A33" s="61" t="s">
        <v>168</v>
      </c>
      <c r="B33" s="62">
        <v>24</v>
      </c>
      <c r="C33" s="62" t="s">
        <v>169</v>
      </c>
      <c r="D33" s="62" t="s">
        <v>170</v>
      </c>
      <c r="E33" s="62"/>
      <c r="F33" s="87" t="s">
        <v>212</v>
      </c>
      <c r="G33" s="26" t="s">
        <v>27</v>
      </c>
      <c r="H33" s="52">
        <f>SUM(H34:H37)</f>
        <v>0</v>
      </c>
      <c r="I33" s="52">
        <f t="shared" ref="I33:K33" si="1">SUM(I34:I37)</f>
        <v>0</v>
      </c>
      <c r="J33" s="52">
        <f t="shared" si="1"/>
        <v>0</v>
      </c>
      <c r="K33" s="52">
        <f t="shared" si="1"/>
        <v>0</v>
      </c>
    </row>
    <row r="34" spans="1:11" s="22" customFormat="1" ht="15" customHeight="1" x14ac:dyDescent="0.25">
      <c r="A34" s="61" t="s">
        <v>168</v>
      </c>
      <c r="B34" s="62">
        <v>25</v>
      </c>
      <c r="C34" s="62" t="s">
        <v>169</v>
      </c>
      <c r="D34" s="62" t="s">
        <v>170</v>
      </c>
      <c r="E34" s="62"/>
      <c r="F34" s="87" t="s">
        <v>212</v>
      </c>
      <c r="G34" s="27" t="s">
        <v>91</v>
      </c>
      <c r="H34" s="51">
        <v>0</v>
      </c>
      <c r="I34" s="51">
        <v>0</v>
      </c>
      <c r="J34" s="51">
        <v>0</v>
      </c>
      <c r="K34" s="51">
        <v>0</v>
      </c>
    </row>
    <row r="35" spans="1:11" s="22" customFormat="1" ht="15" customHeight="1" x14ac:dyDescent="0.25">
      <c r="A35" s="61" t="s">
        <v>168</v>
      </c>
      <c r="B35" s="62">
        <v>26</v>
      </c>
      <c r="C35" s="62" t="s">
        <v>169</v>
      </c>
      <c r="D35" s="62" t="s">
        <v>170</v>
      </c>
      <c r="E35" s="62"/>
      <c r="F35" s="87" t="s">
        <v>212</v>
      </c>
      <c r="G35" s="27" t="s">
        <v>92</v>
      </c>
      <c r="H35" s="51">
        <v>0</v>
      </c>
      <c r="I35" s="51">
        <v>0</v>
      </c>
      <c r="J35" s="51">
        <v>0</v>
      </c>
      <c r="K35" s="51">
        <v>0</v>
      </c>
    </row>
    <row r="36" spans="1:11" s="22" customFormat="1" ht="15" customHeight="1" x14ac:dyDescent="0.25">
      <c r="A36" s="61" t="s">
        <v>168</v>
      </c>
      <c r="B36" s="62">
        <v>27</v>
      </c>
      <c r="C36" s="62" t="s">
        <v>169</v>
      </c>
      <c r="D36" s="62" t="s">
        <v>170</v>
      </c>
      <c r="E36" s="62"/>
      <c r="F36" s="87" t="s">
        <v>212</v>
      </c>
      <c r="G36" s="27" t="s">
        <v>93</v>
      </c>
      <c r="H36" s="51">
        <v>0</v>
      </c>
      <c r="I36" s="51">
        <v>0</v>
      </c>
      <c r="J36" s="51">
        <v>0</v>
      </c>
      <c r="K36" s="51">
        <v>0</v>
      </c>
    </row>
    <row r="37" spans="1:11" s="22" customFormat="1" ht="15" customHeight="1" x14ac:dyDescent="0.25">
      <c r="A37" s="61" t="s">
        <v>168</v>
      </c>
      <c r="B37" s="62">
        <v>28</v>
      </c>
      <c r="C37" s="62" t="s">
        <v>169</v>
      </c>
      <c r="D37" s="62" t="s">
        <v>170</v>
      </c>
      <c r="E37" s="62"/>
      <c r="F37" s="87" t="s">
        <v>212</v>
      </c>
      <c r="G37" s="27" t="s">
        <v>94</v>
      </c>
      <c r="H37" s="51">
        <v>0</v>
      </c>
      <c r="I37" s="51">
        <v>0</v>
      </c>
      <c r="J37" s="51">
        <v>0</v>
      </c>
      <c r="K37" s="51">
        <v>0</v>
      </c>
    </row>
    <row r="38" spans="1:11" s="22" customFormat="1" ht="15" customHeight="1" x14ac:dyDescent="0.25">
      <c r="A38" s="61" t="s">
        <v>168</v>
      </c>
      <c r="B38" s="62">
        <v>29</v>
      </c>
      <c r="C38" s="62" t="s">
        <v>169</v>
      </c>
      <c r="D38" s="62" t="s">
        <v>170</v>
      </c>
      <c r="E38" s="62"/>
      <c r="F38" s="87" t="s">
        <v>212</v>
      </c>
      <c r="G38" s="26" t="s">
        <v>28</v>
      </c>
      <c r="H38" s="51">
        <v>0</v>
      </c>
      <c r="I38" s="51">
        <v>0</v>
      </c>
      <c r="J38" s="51">
        <v>0</v>
      </c>
      <c r="K38" s="51">
        <v>0</v>
      </c>
    </row>
    <row r="39" spans="1:11" s="22" customFormat="1" ht="15" customHeight="1" x14ac:dyDescent="0.25">
      <c r="A39" s="61" t="s">
        <v>168</v>
      </c>
      <c r="B39" s="62">
        <v>30</v>
      </c>
      <c r="C39" s="62" t="s">
        <v>169</v>
      </c>
      <c r="D39" s="62" t="s">
        <v>170</v>
      </c>
      <c r="E39" s="62"/>
      <c r="F39" s="87" t="s">
        <v>212</v>
      </c>
      <c r="G39" s="26" t="s">
        <v>29</v>
      </c>
      <c r="H39" s="51">
        <v>0</v>
      </c>
      <c r="I39" s="51">
        <v>0</v>
      </c>
      <c r="J39" s="51">
        <v>0</v>
      </c>
      <c r="K39" s="51">
        <v>0</v>
      </c>
    </row>
    <row r="40" spans="1:11" s="22" customFormat="1" ht="15" customHeight="1" x14ac:dyDescent="0.25">
      <c r="A40" s="61" t="s">
        <v>168</v>
      </c>
      <c r="B40" s="62">
        <v>31</v>
      </c>
      <c r="C40" s="62" t="s">
        <v>169</v>
      </c>
      <c r="D40" s="62" t="s">
        <v>170</v>
      </c>
      <c r="E40" s="62"/>
      <c r="F40" s="87" t="s">
        <v>212</v>
      </c>
      <c r="G40" s="26" t="s">
        <v>95</v>
      </c>
      <c r="H40" s="51">
        <v>0</v>
      </c>
      <c r="I40" s="51">
        <v>0</v>
      </c>
      <c r="J40" s="51">
        <v>0</v>
      </c>
      <c r="K40" s="51">
        <v>0</v>
      </c>
    </row>
    <row r="41" spans="1:11" s="22" customFormat="1" ht="15" customHeight="1" x14ac:dyDescent="0.25">
      <c r="A41" s="61" t="s">
        <v>168</v>
      </c>
      <c r="B41" s="62">
        <v>32</v>
      </c>
      <c r="C41" s="62" t="s">
        <v>169</v>
      </c>
      <c r="D41" s="62" t="s">
        <v>170</v>
      </c>
      <c r="E41" s="62"/>
      <c r="F41" s="87" t="s">
        <v>212</v>
      </c>
      <c r="G41" s="26" t="s">
        <v>96</v>
      </c>
      <c r="H41" s="51">
        <v>0</v>
      </c>
      <c r="I41" s="51">
        <v>0</v>
      </c>
      <c r="J41" s="51">
        <v>0</v>
      </c>
      <c r="K41" s="51">
        <v>0</v>
      </c>
    </row>
    <row r="42" spans="1:11" s="22" customFormat="1" ht="15" customHeight="1" x14ac:dyDescent="0.25">
      <c r="A42" s="61" t="s">
        <v>168</v>
      </c>
      <c r="B42" s="62">
        <v>33</v>
      </c>
      <c r="C42" s="62" t="s">
        <v>169</v>
      </c>
      <c r="D42" s="62" t="s">
        <v>170</v>
      </c>
      <c r="E42" s="62"/>
      <c r="F42" s="87" t="s">
        <v>212</v>
      </c>
      <c r="G42" s="26" t="s">
        <v>97</v>
      </c>
      <c r="H42" s="51">
        <v>0</v>
      </c>
      <c r="I42" s="51">
        <v>0</v>
      </c>
      <c r="J42" s="51">
        <v>0</v>
      </c>
      <c r="K42" s="51">
        <v>0</v>
      </c>
    </row>
    <row r="43" spans="1:11" s="22" customFormat="1" ht="15" customHeight="1" x14ac:dyDescent="0.25">
      <c r="A43" s="61" t="s">
        <v>168</v>
      </c>
      <c r="B43" s="62">
        <v>34</v>
      </c>
      <c r="C43" s="62" t="s">
        <v>169</v>
      </c>
      <c r="D43" s="62" t="s">
        <v>170</v>
      </c>
      <c r="E43" s="62"/>
      <c r="F43" s="87" t="s">
        <v>212</v>
      </c>
      <c r="G43" s="25" t="s">
        <v>98</v>
      </c>
      <c r="H43" s="52">
        <f>SUM(H33,H38:H42)</f>
        <v>0</v>
      </c>
      <c r="I43" s="52">
        <f t="shared" ref="I43:K43" si="2">SUM(I33,I38:I42)</f>
        <v>0</v>
      </c>
      <c r="J43" s="52">
        <f t="shared" si="2"/>
        <v>0</v>
      </c>
      <c r="K43" s="52">
        <f t="shared" si="2"/>
        <v>0</v>
      </c>
    </row>
    <row r="44" spans="1:11" s="22" customFormat="1" ht="15" customHeight="1" x14ac:dyDescent="0.25">
      <c r="A44" s="61" t="s">
        <v>298</v>
      </c>
      <c r="B44" s="62"/>
      <c r="C44" s="62"/>
      <c r="D44" s="62"/>
      <c r="E44" s="62"/>
      <c r="F44" s="87"/>
      <c r="G44" s="25" t="s">
        <v>30</v>
      </c>
      <c r="H44" s="52"/>
      <c r="I44" s="52"/>
      <c r="J44" s="52"/>
      <c r="K44" s="52"/>
    </row>
    <row r="45" spans="1:11" s="22" customFormat="1" ht="15" customHeight="1" x14ac:dyDescent="0.25">
      <c r="A45" s="61" t="s">
        <v>168</v>
      </c>
      <c r="B45" s="62">
        <v>35</v>
      </c>
      <c r="C45" s="62" t="s">
        <v>169</v>
      </c>
      <c r="D45" s="62" t="s">
        <v>170</v>
      </c>
      <c r="E45" s="62"/>
      <c r="F45" s="87" t="s">
        <v>212</v>
      </c>
      <c r="G45" s="26" t="s">
        <v>99</v>
      </c>
      <c r="H45" s="51">
        <v>0</v>
      </c>
      <c r="I45" s="51">
        <v>0</v>
      </c>
      <c r="J45" s="51">
        <v>0</v>
      </c>
      <c r="K45" s="51">
        <v>0</v>
      </c>
    </row>
    <row r="46" spans="1:11" s="22" customFormat="1" x14ac:dyDescent="0.25">
      <c r="A46" s="61" t="s">
        <v>168</v>
      </c>
      <c r="B46" s="62">
        <v>36</v>
      </c>
      <c r="C46" s="62" t="s">
        <v>169</v>
      </c>
      <c r="D46" s="62" t="s">
        <v>170</v>
      </c>
      <c r="E46" s="62"/>
      <c r="F46" s="87" t="s">
        <v>212</v>
      </c>
      <c r="G46" s="26" t="s">
        <v>100</v>
      </c>
      <c r="H46" s="51">
        <v>0</v>
      </c>
      <c r="I46" s="51">
        <v>0</v>
      </c>
      <c r="J46" s="51">
        <v>0</v>
      </c>
      <c r="K46" s="51">
        <v>0</v>
      </c>
    </row>
    <row r="47" spans="1:11" s="22" customFormat="1" ht="15" customHeight="1" x14ac:dyDescent="0.25">
      <c r="A47" s="61" t="s">
        <v>168</v>
      </c>
      <c r="B47" s="62">
        <v>37</v>
      </c>
      <c r="C47" s="62" t="s">
        <v>169</v>
      </c>
      <c r="D47" s="62" t="s">
        <v>170</v>
      </c>
      <c r="E47" s="62"/>
      <c r="F47" s="87" t="s">
        <v>212</v>
      </c>
      <c r="G47" s="26" t="s">
        <v>101</v>
      </c>
      <c r="H47" s="51">
        <v>0</v>
      </c>
      <c r="I47" s="51">
        <v>0</v>
      </c>
      <c r="J47" s="51">
        <v>0</v>
      </c>
      <c r="K47" s="51">
        <v>0</v>
      </c>
    </row>
    <row r="48" spans="1:11" s="22" customFormat="1" ht="15" customHeight="1" x14ac:dyDescent="0.25">
      <c r="A48" s="61" t="s">
        <v>168</v>
      </c>
      <c r="B48" s="62">
        <v>38</v>
      </c>
      <c r="C48" s="62" t="s">
        <v>169</v>
      </c>
      <c r="D48" s="62" t="s">
        <v>170</v>
      </c>
      <c r="E48" s="62"/>
      <c r="F48" s="87" t="s">
        <v>212</v>
      </c>
      <c r="G48" s="26" t="s">
        <v>102</v>
      </c>
      <c r="H48" s="51">
        <v>0</v>
      </c>
      <c r="I48" s="51">
        <v>0</v>
      </c>
      <c r="J48" s="51">
        <v>0</v>
      </c>
      <c r="K48" s="51">
        <v>0</v>
      </c>
    </row>
    <row r="49" spans="1:12" s="22" customFormat="1" ht="15" customHeight="1" x14ac:dyDescent="0.25">
      <c r="A49" s="61" t="s">
        <v>168</v>
      </c>
      <c r="B49" s="62">
        <v>39</v>
      </c>
      <c r="C49" s="62" t="s">
        <v>169</v>
      </c>
      <c r="D49" s="62" t="s">
        <v>170</v>
      </c>
      <c r="E49" s="62"/>
      <c r="F49" s="87" t="s">
        <v>212</v>
      </c>
      <c r="G49" s="26" t="s">
        <v>103</v>
      </c>
      <c r="H49" s="51">
        <v>0</v>
      </c>
      <c r="I49" s="51">
        <v>0</v>
      </c>
      <c r="J49" s="51">
        <v>0</v>
      </c>
      <c r="K49" s="51">
        <v>0</v>
      </c>
    </row>
    <row r="50" spans="1:12" s="22" customFormat="1" ht="15" customHeight="1" x14ac:dyDescent="0.25">
      <c r="A50" s="61" t="s">
        <v>168</v>
      </c>
      <c r="B50" s="62">
        <v>40</v>
      </c>
      <c r="C50" s="62" t="s">
        <v>169</v>
      </c>
      <c r="D50" s="62" t="s">
        <v>213</v>
      </c>
      <c r="E50" s="62"/>
      <c r="F50" s="87" t="s">
        <v>212</v>
      </c>
      <c r="G50" s="25" t="s">
        <v>31</v>
      </c>
      <c r="H50" s="52">
        <f>SUM(H45:H49)</f>
        <v>0</v>
      </c>
      <c r="I50" s="52">
        <f t="shared" ref="I50:K50" si="3">SUM(I45:I49)</f>
        <v>0</v>
      </c>
      <c r="J50" s="52">
        <f t="shared" si="3"/>
        <v>0</v>
      </c>
      <c r="K50" s="52">
        <f t="shared" si="3"/>
        <v>0</v>
      </c>
    </row>
    <row r="51" spans="1:12" s="22" customFormat="1" ht="15" customHeight="1" x14ac:dyDescent="0.25">
      <c r="A51" s="61" t="s">
        <v>168</v>
      </c>
      <c r="B51" s="62">
        <v>41</v>
      </c>
      <c r="C51" s="62" t="s">
        <v>169</v>
      </c>
      <c r="D51" s="62" t="s">
        <v>214</v>
      </c>
      <c r="E51" s="62"/>
      <c r="F51" s="87" t="s">
        <v>212</v>
      </c>
      <c r="G51" s="25" t="s">
        <v>104</v>
      </c>
      <c r="H51" s="51">
        <v>0</v>
      </c>
      <c r="I51" s="51">
        <v>0</v>
      </c>
      <c r="J51" s="51">
        <v>0</v>
      </c>
      <c r="K51" s="51">
        <v>0</v>
      </c>
    </row>
    <row r="52" spans="1:12" s="22" customFormat="1" x14ac:dyDescent="0.25">
      <c r="A52" s="61" t="s">
        <v>168</v>
      </c>
      <c r="B52" s="62">
        <v>42</v>
      </c>
      <c r="C52" s="62" t="s">
        <v>169</v>
      </c>
      <c r="D52" s="62" t="s">
        <v>215</v>
      </c>
      <c r="E52" s="62"/>
      <c r="F52" s="87" t="s">
        <v>212</v>
      </c>
      <c r="G52" s="24" t="s">
        <v>73</v>
      </c>
      <c r="H52" s="52">
        <f>SUM(H50:H51,H43,H30)</f>
        <v>0</v>
      </c>
      <c r="I52" s="52">
        <f t="shared" ref="I52:K52" si="4">SUM(I50:I51,I43,I30)</f>
        <v>0</v>
      </c>
      <c r="J52" s="52">
        <f t="shared" si="4"/>
        <v>0</v>
      </c>
      <c r="K52" s="52">
        <f t="shared" si="4"/>
        <v>0</v>
      </c>
    </row>
    <row r="53" spans="1:12" s="22" customFormat="1" x14ac:dyDescent="0.25">
      <c r="A53" s="61" t="s">
        <v>298</v>
      </c>
      <c r="B53" s="62"/>
      <c r="C53" s="62"/>
      <c r="D53" s="62"/>
      <c r="E53" s="62"/>
      <c r="F53" s="87"/>
      <c r="G53" s="24" t="s">
        <v>105</v>
      </c>
      <c r="H53" s="52"/>
      <c r="I53" s="52"/>
      <c r="J53" s="52"/>
      <c r="K53" s="52"/>
    </row>
    <row r="54" spans="1:12" s="22" customFormat="1" ht="43.5" x14ac:dyDescent="0.25">
      <c r="A54" s="61" t="s">
        <v>298</v>
      </c>
      <c r="B54" s="62"/>
      <c r="C54" s="62"/>
      <c r="D54" s="62"/>
      <c r="E54" s="62"/>
      <c r="F54" s="87"/>
      <c r="G54" s="23" t="s">
        <v>270</v>
      </c>
      <c r="H54" s="52"/>
      <c r="I54" s="52"/>
      <c r="J54" s="52"/>
      <c r="K54" s="52"/>
    </row>
    <row r="55" spans="1:12" s="22" customFormat="1" ht="29" x14ac:dyDescent="0.25">
      <c r="A55" s="61" t="s">
        <v>168</v>
      </c>
      <c r="B55" s="62">
        <v>43</v>
      </c>
      <c r="C55" s="62" t="s">
        <v>169</v>
      </c>
      <c r="D55" s="62" t="s">
        <v>275</v>
      </c>
      <c r="E55" s="62"/>
      <c r="F55" s="87" t="s">
        <v>212</v>
      </c>
      <c r="G55" s="26" t="s">
        <v>74</v>
      </c>
      <c r="H55" s="51">
        <v>0</v>
      </c>
      <c r="I55" s="51">
        <v>0</v>
      </c>
      <c r="J55" s="51">
        <v>0</v>
      </c>
      <c r="K55" s="51">
        <v>0</v>
      </c>
    </row>
    <row r="56" spans="1:12" s="22" customFormat="1" ht="30" customHeight="1" x14ac:dyDescent="0.25">
      <c r="A56" s="61" t="s">
        <v>168</v>
      </c>
      <c r="B56" s="62">
        <v>44</v>
      </c>
      <c r="C56" s="62" t="s">
        <v>169</v>
      </c>
      <c r="D56" s="62" t="s">
        <v>276</v>
      </c>
      <c r="E56" s="62"/>
      <c r="F56" s="87" t="s">
        <v>212</v>
      </c>
      <c r="G56" s="26" t="s">
        <v>75</v>
      </c>
      <c r="H56" s="51">
        <v>0</v>
      </c>
      <c r="I56" s="51">
        <v>0</v>
      </c>
      <c r="J56" s="51">
        <v>0</v>
      </c>
      <c r="K56" s="51">
        <v>0</v>
      </c>
    </row>
    <row r="57" spans="1:12" s="22" customFormat="1" x14ac:dyDescent="0.25">
      <c r="A57" s="61" t="s">
        <v>168</v>
      </c>
      <c r="B57" s="62">
        <v>45</v>
      </c>
      <c r="C57" s="62" t="s">
        <v>169</v>
      </c>
      <c r="D57" s="62" t="s">
        <v>277</v>
      </c>
      <c r="E57" s="62"/>
      <c r="F57" s="87" t="s">
        <v>212</v>
      </c>
      <c r="G57" s="26" t="s">
        <v>76</v>
      </c>
      <c r="H57" s="51">
        <v>0</v>
      </c>
      <c r="I57" s="51">
        <v>0</v>
      </c>
      <c r="J57" s="51">
        <v>0</v>
      </c>
      <c r="K57" s="51">
        <v>0</v>
      </c>
    </row>
    <row r="58" spans="1:12" s="22" customFormat="1" ht="15" customHeight="1" x14ac:dyDescent="0.25">
      <c r="A58" s="61" t="s">
        <v>168</v>
      </c>
      <c r="B58" s="62">
        <v>46</v>
      </c>
      <c r="C58" s="62" t="s">
        <v>169</v>
      </c>
      <c r="D58" s="62" t="s">
        <v>278</v>
      </c>
      <c r="E58" s="62"/>
      <c r="F58" s="87" t="s">
        <v>212</v>
      </c>
      <c r="G58" s="26" t="s">
        <v>33</v>
      </c>
      <c r="H58" s="51">
        <v>0</v>
      </c>
      <c r="I58" s="51">
        <v>0</v>
      </c>
      <c r="J58" s="51">
        <v>0</v>
      </c>
      <c r="K58" s="51">
        <v>0</v>
      </c>
    </row>
    <row r="59" spans="1:12" s="22" customFormat="1" ht="15" customHeight="1" x14ac:dyDescent="0.25">
      <c r="A59" s="61" t="s">
        <v>168</v>
      </c>
      <c r="B59" s="62">
        <v>47</v>
      </c>
      <c r="C59" s="62" t="s">
        <v>169</v>
      </c>
      <c r="D59" s="62" t="s">
        <v>279</v>
      </c>
      <c r="E59" s="62"/>
      <c r="F59" s="87" t="s">
        <v>212</v>
      </c>
      <c r="G59" s="26" t="s">
        <v>106</v>
      </c>
      <c r="H59" s="51">
        <v>0</v>
      </c>
      <c r="I59" s="51">
        <v>0</v>
      </c>
      <c r="J59" s="51">
        <v>0</v>
      </c>
      <c r="K59" s="51">
        <v>0</v>
      </c>
    </row>
    <row r="60" spans="1:12" s="22" customFormat="1" x14ac:dyDescent="0.25">
      <c r="A60" s="61" t="s">
        <v>168</v>
      </c>
      <c r="B60" s="62">
        <v>48</v>
      </c>
      <c r="C60" s="62" t="s">
        <v>169</v>
      </c>
      <c r="D60" s="62" t="s">
        <v>280</v>
      </c>
      <c r="E60" s="62"/>
      <c r="F60" s="87" t="s">
        <v>212</v>
      </c>
      <c r="G60" s="26" t="s">
        <v>77</v>
      </c>
      <c r="H60" s="51">
        <v>0</v>
      </c>
      <c r="I60" s="51">
        <v>0</v>
      </c>
      <c r="J60" s="51">
        <v>0</v>
      </c>
      <c r="K60" s="51">
        <v>0</v>
      </c>
    </row>
    <row r="61" spans="1:12" s="22" customFormat="1" ht="43.5" x14ac:dyDescent="0.25">
      <c r="A61" s="61" t="s">
        <v>168</v>
      </c>
      <c r="B61" s="62">
        <v>49</v>
      </c>
      <c r="C61" s="62" t="s">
        <v>169</v>
      </c>
      <c r="D61" s="62" t="s">
        <v>281</v>
      </c>
      <c r="E61" s="62"/>
      <c r="F61" s="87" t="s">
        <v>212</v>
      </c>
      <c r="G61" s="25" t="s">
        <v>153</v>
      </c>
      <c r="H61" s="52">
        <f>SUM(H55:H60)</f>
        <v>0</v>
      </c>
      <c r="I61" s="52">
        <f t="shared" ref="I61:K61" si="5">SUM(I55:I60)</f>
        <v>0</v>
      </c>
      <c r="J61" s="52">
        <f t="shared" si="5"/>
        <v>0</v>
      </c>
      <c r="K61" s="52">
        <f t="shared" si="5"/>
        <v>0</v>
      </c>
    </row>
    <row r="62" spans="1:12" s="22" customFormat="1" ht="15" customHeight="1" x14ac:dyDescent="0.25">
      <c r="A62" s="61" t="s">
        <v>168</v>
      </c>
      <c r="B62" s="62">
        <v>50</v>
      </c>
      <c r="C62" s="62" t="s">
        <v>169</v>
      </c>
      <c r="D62" s="62" t="s">
        <v>282</v>
      </c>
      <c r="E62" s="62"/>
      <c r="F62" s="87" t="s">
        <v>212</v>
      </c>
      <c r="G62" s="24" t="s">
        <v>34</v>
      </c>
      <c r="H62" s="52">
        <f>H61</f>
        <v>0</v>
      </c>
      <c r="I62" s="52">
        <f t="shared" ref="I62:K62" si="6">I61</f>
        <v>0</v>
      </c>
      <c r="J62" s="52">
        <f t="shared" si="6"/>
        <v>0</v>
      </c>
      <c r="K62" s="52">
        <f t="shared" si="6"/>
        <v>0</v>
      </c>
    </row>
    <row r="63" spans="1:12" s="22" customFormat="1" x14ac:dyDescent="0.25">
      <c r="A63" s="61" t="s">
        <v>168</v>
      </c>
      <c r="B63" s="62">
        <v>51</v>
      </c>
      <c r="C63" s="62" t="s">
        <v>169</v>
      </c>
      <c r="D63" s="62" t="s">
        <v>283</v>
      </c>
      <c r="E63" s="62"/>
      <c r="F63" s="87" t="s">
        <v>212</v>
      </c>
      <c r="G63" s="24" t="s">
        <v>107</v>
      </c>
      <c r="H63" s="52">
        <f>H52-H62</f>
        <v>0</v>
      </c>
      <c r="I63" s="52">
        <f>I52-I62</f>
        <v>0</v>
      </c>
      <c r="J63" s="52">
        <f>J52-J62</f>
        <v>0</v>
      </c>
      <c r="K63" s="52">
        <f>K52-K62</f>
        <v>0</v>
      </c>
      <c r="L63" s="54" t="s">
        <v>157</v>
      </c>
    </row>
    <row r="64" spans="1:12" s="22" customFormat="1" hidden="1" x14ac:dyDescent="0.25">
      <c r="A64" s="57"/>
      <c r="B64" s="57"/>
      <c r="C64" s="57"/>
      <c r="D64" s="64" t="s">
        <v>174</v>
      </c>
      <c r="E64" s="64" t="s">
        <v>175</v>
      </c>
      <c r="F64" s="57"/>
      <c r="G64" s="64" t="s">
        <v>237</v>
      </c>
      <c r="H64" s="64" t="s">
        <v>176</v>
      </c>
      <c r="I64" s="64" t="s">
        <v>228</v>
      </c>
      <c r="J64" s="64" t="s">
        <v>229</v>
      </c>
      <c r="K64" s="64" t="s">
        <v>232</v>
      </c>
    </row>
    <row r="65" spans="1:11" s="22" customFormat="1" hidden="1" x14ac:dyDescent="0.25">
      <c r="A65" s="57"/>
      <c r="B65" s="57"/>
      <c r="C65" s="57"/>
      <c r="D65" s="65" t="s">
        <v>177</v>
      </c>
      <c r="E65" s="65" t="s">
        <v>178</v>
      </c>
      <c r="F65" s="57"/>
      <c r="G65" s="65" t="s">
        <v>242</v>
      </c>
      <c r="H65" s="65" t="s">
        <v>179</v>
      </c>
      <c r="I65" s="65" t="s">
        <v>230</v>
      </c>
      <c r="J65" s="65" t="s">
        <v>231</v>
      </c>
      <c r="K65" s="65" t="s">
        <v>233</v>
      </c>
    </row>
    <row r="66" spans="1:11" hidden="1" x14ac:dyDescent="0.25">
      <c r="H66" s="121"/>
      <c r="I66" s="121"/>
      <c r="J66" s="122"/>
      <c r="K66" s="122"/>
    </row>
    <row r="67" spans="1:11" hidden="1" x14ac:dyDescent="0.25">
      <c r="A67" s="62" t="s">
        <v>180</v>
      </c>
      <c r="B67" s="62" t="s">
        <v>181</v>
      </c>
      <c r="C67" s="62" t="s">
        <v>182</v>
      </c>
      <c r="D67" s="62" t="s">
        <v>183</v>
      </c>
      <c r="E67" s="62" t="s">
        <v>184</v>
      </c>
      <c r="F67" s="62" t="s">
        <v>185</v>
      </c>
      <c r="G67" s="62" t="s">
        <v>186</v>
      </c>
      <c r="H67" s="62" t="s">
        <v>187</v>
      </c>
      <c r="I67" s="62" t="s">
        <v>188</v>
      </c>
      <c r="J67" s="62" t="s">
        <v>189</v>
      </c>
      <c r="K67" s="122"/>
    </row>
    <row r="68" spans="1:11" hidden="1" x14ac:dyDescent="0.25">
      <c r="A68" s="66">
        <v>0</v>
      </c>
      <c r="B68" s="66">
        <v>1</v>
      </c>
      <c r="C68" s="67" t="s">
        <v>166</v>
      </c>
      <c r="D68" s="67"/>
      <c r="E68" s="66" t="s">
        <v>190</v>
      </c>
      <c r="F68" s="66" t="s">
        <v>191</v>
      </c>
      <c r="G68" s="67" t="s">
        <v>192</v>
      </c>
      <c r="H68" s="67" t="s">
        <v>193</v>
      </c>
      <c r="I68" s="67"/>
      <c r="J68" s="67" t="s">
        <v>194</v>
      </c>
      <c r="K68" s="122"/>
    </row>
    <row r="69" spans="1:11" hidden="1" x14ac:dyDescent="0.25">
      <c r="A69" s="66">
        <v>1</v>
      </c>
      <c r="B69" s="66">
        <v>2</v>
      </c>
      <c r="C69" s="67" t="s">
        <v>195</v>
      </c>
      <c r="D69" s="66" t="s">
        <v>168</v>
      </c>
      <c r="E69" s="66" t="s">
        <v>196</v>
      </c>
      <c r="F69" s="66" t="s">
        <v>191</v>
      </c>
      <c r="G69" s="67" t="s">
        <v>192</v>
      </c>
      <c r="H69" s="67" t="s">
        <v>197</v>
      </c>
      <c r="I69" s="68" t="s">
        <v>198</v>
      </c>
      <c r="J69" s="67" t="s">
        <v>194</v>
      </c>
      <c r="K69" s="122"/>
    </row>
    <row r="70" spans="1:11" hidden="1" x14ac:dyDescent="0.25">
      <c r="A70" s="66">
        <v>2</v>
      </c>
      <c r="B70" s="66">
        <v>3</v>
      </c>
      <c r="C70" s="67" t="s">
        <v>271</v>
      </c>
      <c r="D70" s="67"/>
      <c r="E70" s="66" t="s">
        <v>204</v>
      </c>
      <c r="F70" s="66" t="s">
        <v>191</v>
      </c>
      <c r="G70" s="67" t="s">
        <v>202</v>
      </c>
      <c r="H70" s="67" t="s">
        <v>197</v>
      </c>
      <c r="I70" s="66"/>
      <c r="J70" s="67" t="s">
        <v>226</v>
      </c>
      <c r="K70" s="122"/>
    </row>
    <row r="71" spans="1:11" hidden="1" x14ac:dyDescent="0.25">
      <c r="A71" s="66">
        <v>3</v>
      </c>
      <c r="B71" s="66">
        <v>4</v>
      </c>
      <c r="C71" s="67" t="s">
        <v>272</v>
      </c>
      <c r="D71" s="67"/>
      <c r="E71" s="66" t="s">
        <v>204</v>
      </c>
      <c r="F71" s="66" t="s">
        <v>191</v>
      </c>
      <c r="G71" s="67" t="s">
        <v>202</v>
      </c>
      <c r="H71" s="67" t="s">
        <v>197</v>
      </c>
      <c r="I71" s="66"/>
      <c r="J71" s="67" t="s">
        <v>226</v>
      </c>
      <c r="K71" s="122"/>
    </row>
    <row r="72" spans="1:11" hidden="1" x14ac:dyDescent="0.25">
      <c r="A72" s="66">
        <v>4</v>
      </c>
      <c r="B72" s="66">
        <v>5</v>
      </c>
      <c r="C72" s="67" t="s">
        <v>273</v>
      </c>
      <c r="D72" s="67"/>
      <c r="E72" s="66" t="s">
        <v>204</v>
      </c>
      <c r="F72" s="66" t="s">
        <v>191</v>
      </c>
      <c r="G72" s="67" t="s">
        <v>202</v>
      </c>
      <c r="H72" s="67" t="s">
        <v>197</v>
      </c>
      <c r="I72" s="66"/>
      <c r="J72" s="67" t="s">
        <v>226</v>
      </c>
      <c r="K72" s="122"/>
    </row>
    <row r="73" spans="1:11" hidden="1" x14ac:dyDescent="0.25">
      <c r="A73" s="66">
        <v>5</v>
      </c>
      <c r="B73" s="66">
        <v>6</v>
      </c>
      <c r="C73" s="67" t="s">
        <v>274</v>
      </c>
      <c r="D73" s="67"/>
      <c r="E73" s="66" t="s">
        <v>204</v>
      </c>
      <c r="F73" s="66" t="s">
        <v>191</v>
      </c>
      <c r="G73" s="67" t="s">
        <v>202</v>
      </c>
      <c r="H73" s="67" t="s">
        <v>197</v>
      </c>
      <c r="I73" s="66"/>
      <c r="J73" s="67" t="s">
        <v>226</v>
      </c>
      <c r="K73" s="122"/>
    </row>
    <row r="74" spans="1:11" hidden="1" x14ac:dyDescent="0.25">
      <c r="A74" s="66">
        <v>6</v>
      </c>
      <c r="B74" s="66">
        <v>7</v>
      </c>
      <c r="C74" s="67" t="s">
        <v>107</v>
      </c>
      <c r="D74" s="67"/>
      <c r="E74" s="66" t="s">
        <v>204</v>
      </c>
      <c r="F74" s="66" t="s">
        <v>191</v>
      </c>
      <c r="G74" s="67" t="s">
        <v>202</v>
      </c>
      <c r="H74" s="67" t="s">
        <v>197</v>
      </c>
      <c r="I74" s="66"/>
      <c r="J74" s="67" t="s">
        <v>284</v>
      </c>
      <c r="K74" s="122"/>
    </row>
    <row r="75" spans="1:11" hidden="1" x14ac:dyDescent="0.25"/>
  </sheetData>
  <mergeCells count="9">
    <mergeCell ref="H4:H5"/>
    <mergeCell ref="I4:K4"/>
    <mergeCell ref="G4:G6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AF1E42-9430-478C-A673-A032FBF92E3E}"/>
</file>

<file path=customXml/itemProps2.xml><?xml version="1.0" encoding="utf-8"?>
<ds:datastoreItem xmlns:ds="http://schemas.openxmlformats.org/officeDocument/2006/customXml" ds:itemID="{8F0556F5-449F-4239-B7C9-1BE6F57067F9}"/>
</file>

<file path=customXml/itemProps3.xml><?xml version="1.0" encoding="utf-8"?>
<ds:datastoreItem xmlns:ds="http://schemas.openxmlformats.org/officeDocument/2006/customXml" ds:itemID="{181E1B10-CA6B-487E-ACC0-7FA52C040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 Referensi</vt:lpstr>
      <vt:lpstr>Profil Dana Pensiun</vt:lpstr>
      <vt:lpstr>A Ringkasan Eksekutif</vt:lpstr>
      <vt:lpstr>B Evaluasi Renbis</vt:lpstr>
      <vt:lpstr>C. Rencana Komposisi Invest</vt:lpstr>
      <vt:lpstr>D. Rencana Hasil Investasi</vt:lpstr>
      <vt:lpstr>E. Rencana Pendanaan</vt:lpstr>
      <vt:lpstr>F. Rencana Pengembangan SDM</vt:lpstr>
      <vt:lpstr>G. Proyeksi LAN</vt:lpstr>
      <vt:lpstr>H. Proyeksi LPAN</vt:lpstr>
      <vt:lpstr>I. Asumsi Yang Digunakan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Sukma Indar Kurniawan</dc:creator>
  <cp:lastModifiedBy>dp3b1</cp:lastModifiedBy>
  <dcterms:created xsi:type="dcterms:W3CDTF">2019-08-20T07:28:08Z</dcterms:created>
  <dcterms:modified xsi:type="dcterms:W3CDTF">2020-07-06T14:00:33Z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