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worksheets/sheet93.xml" ContentType="application/vnd.openxmlformats-officedocument.spreadsheetml.worksheet+xml"/>
  <Override PartName="/xl/worksheets/sheet92.xml" ContentType="application/vnd.openxmlformats-officedocument.spreadsheetml.worksheet+xml"/>
  <Override PartName="/xl/worksheets/sheet91.xml" ContentType="application/vnd.openxmlformats-officedocument.spreadsheetml.worksheet+xml"/>
  <Override PartName="/xl/worksheets/sheet90.xml" ContentType="application/vnd.openxmlformats-officedocument.spreadsheetml.worksheet+xml"/>
  <Override PartName="/xl/worksheets/sheet89.xml" ContentType="application/vnd.openxmlformats-officedocument.spreadsheetml.worksheet+xml"/>
  <Override PartName="/xl/worksheets/sheet88.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101.xml" ContentType="application/vnd.openxmlformats-officedocument.spreadsheetml.worksheet+xml"/>
  <Override PartName="/xl/worksheets/sheet100.xml" ContentType="application/vnd.openxmlformats-officedocument.spreadsheetml.worksheet+xml"/>
  <Override PartName="/xl/worksheets/sheet99.xml" ContentType="application/vnd.openxmlformats-officedocument.spreadsheetml.worksheet+xml"/>
  <Override PartName="/xl/worksheets/sheet98.xml" ContentType="application/vnd.openxmlformats-officedocument.spreadsheetml.worksheet+xml"/>
  <Override PartName="/xl/worksheets/sheet97.xml" ContentType="application/vnd.openxmlformats-officedocument.spreadsheetml.worksheet+xml"/>
  <Override PartName="/xl/worksheets/sheet87.xml" ContentType="application/vnd.openxmlformats-officedocument.spreadsheetml.worksheet+xml"/>
  <Override PartName="/xl/worksheets/sheet86.xml" ContentType="application/vnd.openxmlformats-officedocument.spreadsheetml.worksheet+xml"/>
  <Override PartName="/xl/worksheets/sheet85.xml" ContentType="application/vnd.openxmlformats-officedocument.spreadsheetml.worksheet+xml"/>
  <Override PartName="/xl/worksheets/sheet76.xml" ContentType="application/vnd.openxmlformats-officedocument.spreadsheetml.worksheet+xml"/>
  <Override PartName="/xl/worksheets/sheet75.xml" ContentType="application/vnd.openxmlformats-officedocument.spreadsheetml.worksheet+xml"/>
  <Override PartName="/xl/worksheets/sheet74.xml" ContentType="application/vnd.openxmlformats-officedocument.spreadsheetml.worksheet+xml"/>
  <Override PartName="/xl/worksheets/sheet73.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4.xml" ContentType="application/vnd.openxmlformats-officedocument.spreadsheetml.worksheet+xml"/>
  <Override PartName="/xl/worksheets/sheet83.xml" ContentType="application/vnd.openxmlformats-officedocument.spreadsheetml.worksheet+xml"/>
  <Override PartName="/xl/worksheets/sheet82.xml" ContentType="application/vnd.openxmlformats-officedocument.spreadsheetml.worksheet+xml"/>
  <Override PartName="/xl/worksheets/sheet81.xml" ContentType="application/vnd.openxmlformats-officedocument.spreadsheetml.worksheet+xml"/>
  <Override PartName="/xl/worksheets/sheet80.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27.xml" ContentType="application/vnd.openxmlformats-officedocument.spreadsheetml.worksheet+xml"/>
  <Override PartName="/xl/worksheets/sheet126.xml" ContentType="application/vnd.openxmlformats-officedocument.spreadsheetml.worksheet+xml"/>
  <Override PartName="/xl/worksheets/sheet125.xml" ContentType="application/vnd.openxmlformats-officedocument.spreadsheetml.worksheet+xml"/>
  <Override PartName="/xl/worksheets/sheet124.xml" ContentType="application/vnd.openxmlformats-officedocument.spreadsheetml.worksheet+xml"/>
  <Override PartName="/xl/worksheets/sheet123.xml" ContentType="application/vnd.openxmlformats-officedocument.spreadsheetml.worksheet+xml"/>
  <Override PartName="/xl/worksheets/sheet122.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sharedStrings.xml" ContentType="application/vnd.openxmlformats-officedocument.spreadsheetml.sharedStrings+xml"/>
  <Override PartName="/xl/worksheets/sheet134.xml" ContentType="application/vnd.openxmlformats-officedocument.spreadsheetml.worksheet+xml"/>
  <Override PartName="/xl/worksheets/sheet133.xml" ContentType="application/vnd.openxmlformats-officedocument.spreadsheetml.worksheet+xml"/>
  <Override PartName="/xl/worksheets/sheet132.xml" ContentType="application/vnd.openxmlformats-officedocument.spreadsheetml.worksheet+xml"/>
  <Override PartName="/xl/worksheets/sheet131.xml" ContentType="application/vnd.openxmlformats-officedocument.spreadsheetml.worksheet+xml"/>
  <Override PartName="/xl/worksheets/sheet121.xml" ContentType="application/vnd.openxmlformats-officedocument.spreadsheetml.worksheet+xml"/>
  <Override PartName="/xl/worksheets/sheet120.xml" ContentType="application/vnd.openxmlformats-officedocument.spreadsheetml.worksheet+xml"/>
  <Override PartName="/xl/worksheets/sheet119.xml" ContentType="application/vnd.openxmlformats-officedocument.spreadsheetml.worksheet+xml"/>
  <Override PartName="/xl/worksheets/sheet110.xml" ContentType="application/vnd.openxmlformats-officedocument.spreadsheetml.worksheet+xml"/>
  <Override PartName="/xl/worksheets/sheet109.xml" ContentType="application/vnd.openxmlformats-officedocument.spreadsheetml.worksheet+xml"/>
  <Override PartName="/xl/worksheets/sheet108.xml" ContentType="application/vnd.openxmlformats-officedocument.spreadsheetml.worksheet+xml"/>
  <Override PartName="/xl/worksheets/sheet107.xml" ContentType="application/vnd.openxmlformats-officedocument.spreadsheetml.worksheet+xml"/>
  <Override PartName="/xl/worksheets/sheet106.xml" ContentType="application/vnd.openxmlformats-officedocument.spreadsheetml.worksheet+xml"/>
  <Override PartName="/xl/worksheets/sheet105.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8.xml" ContentType="application/vnd.openxmlformats-officedocument.spreadsheetml.worksheet+xml"/>
  <Override PartName="/xl/worksheets/sheet117.xml" ContentType="application/vnd.openxmlformats-officedocument.spreadsheetml.worksheet+xml"/>
  <Override PartName="/xl/worksheets/sheet116.xml" ContentType="application/vnd.openxmlformats-officedocument.spreadsheetml.worksheet+xml"/>
  <Override PartName="/xl/worksheets/sheet115.xml" ContentType="application/vnd.openxmlformats-officedocument.spreadsheetml.worksheet+xml"/>
  <Override PartName="/xl/worksheets/sheet114.xml" ContentType="application/vnd.openxmlformats-officedocument.spreadsheetml.worksheet+xml"/>
  <Override PartName="/xl/worksheets/sheet70.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worksheets/sheet35.xml" ContentType="application/vnd.openxmlformats-officedocument.spreadsheetml.worksheet+xml"/>
  <Override PartName="/xl/worksheets/sheet37.xml" ContentType="application/vnd.openxmlformats-officedocument.spreadsheetml.worksheet+xml"/>
  <Override PartName="/xl/worksheets/sheet59.xml" ContentType="application/vnd.openxmlformats-officedocument.spreadsheetml.worksheet+xml"/>
  <Override PartName="/xl/worksheets/sheet58.xml" ContentType="application/vnd.openxmlformats-officedocument.spreadsheetml.worksheet+xml"/>
  <Override PartName="/xl/worksheets/sheet57.xml" ContentType="application/vnd.openxmlformats-officedocument.spreadsheetml.worksheet+xml"/>
  <Override PartName="/xl/worksheets/sheet56.xml" ContentType="application/vnd.openxmlformats-officedocument.spreadsheetml.worksheet+xml"/>
  <Override PartName="/xl/worksheets/sheet55.xml" ContentType="application/vnd.openxmlformats-officedocument.spreadsheetml.worksheet+xml"/>
  <Override PartName="/xl/worksheets/sheet3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7.xml" ContentType="application/vnd.openxmlformats-officedocument.spreadsheetml.worksheet+xml"/>
  <Override PartName="/xl/worksheets/sheet66.xml" ContentType="application/vnd.openxmlformats-officedocument.spreadsheetml.worksheet+xml"/>
  <Override PartName="/xl/worksheets/sheet65.xml" ContentType="application/vnd.openxmlformats-officedocument.spreadsheetml.worksheet+xml"/>
  <Override PartName="/xl/worksheets/sheet64.xml" ContentType="application/vnd.openxmlformats-officedocument.spreadsheetml.worksheet+xml"/>
  <Override PartName="/xl/worksheets/sheet63.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1.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52.xml" ContentType="application/vnd.openxmlformats-officedocument.spreadsheetml.worksheet+xml"/>
  <Override PartName="/xl/worksheets/sheet43.xml" ContentType="application/vnd.openxmlformats-officedocument.spreadsheetml.worksheet+xml"/>
  <Override PartName="/xl/worksheets/sheet45.xml" ContentType="application/vnd.openxmlformats-officedocument.spreadsheetml.worksheet+xml"/>
  <Override PartName="/xl/worksheets/sheet50.xml" ContentType="application/vnd.openxmlformats-officedocument.spreadsheetml.worksheet+xml"/>
  <Override PartName="/xl/worksheets/sheet44.xml" ContentType="application/vnd.openxmlformats-officedocument.spreadsheetml.worksheet+xml"/>
  <Override PartName="/xl/worksheets/sheet4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6.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omments2.xml" ContentType="application/vnd.openxmlformats-officedocument.spreadsheetml.comments+xml"/>
  <Override PartName="/xl/comments1.xml" ContentType="application/vnd.openxmlformats-officedocument.spreadsheetml.comments+xml"/>
  <Override PartName="/xl/comments3.xml" ContentType="application/vnd.openxmlformats-officedocument.spreadsheetml.comments+xml"/>
  <Override PartName="/xl/comments9.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6.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p3b-fssvr\Dokumen\DD 1 - Pengaturan Asuransi dan DP\2019\1_Peraturan\2_SEOJK Perubahan 1,2,3 Laporan Asuransi\3.tanggapan internal IKNB\0_Lampiran\Keu Konv\"/>
    </mc:Choice>
  </mc:AlternateContent>
  <bookViews>
    <workbookView xWindow="0" yWindow="1980" windowWidth="10245" windowHeight="5355" tabRatio="757" firstSheet="118" activeTab="132"/>
  </bookViews>
  <sheets>
    <sheet name="Data Umum" sheetId="1" r:id="rId1"/>
    <sheet name="Cover" sheetId="2" r:id="rId2"/>
    <sheet name="Surat Pernyataan (TH)" sheetId="139" r:id="rId3"/>
    <sheet name="Surat Pernyataan (TW)" sheetId="140" r:id="rId4"/>
    <sheet name="LPK" sheetId="4" r:id="rId5"/>
    <sheet name="LLRK" sheetId="5" r:id="rId6"/>
    <sheet name="LAKR" sheetId="6" r:id="rId7"/>
    <sheet name="LPE" sheetId="7" r:id="rId8"/>
    <sheet name="Pemisahan" sheetId="8" r:id="rId9"/>
    <sheet name="Rasio Solvabilitas 1" sheetId="9" r:id="rId10"/>
    <sheet name="Rasio Solvabilitas 2" sheetId="10" r:id="rId11"/>
    <sheet name="Rasio Solvabilitas 3" sheetId="11" r:id="rId12"/>
    <sheet name="Risiko Kredit (a)" sheetId="12" r:id="rId13"/>
    <sheet name="Risiko Kredit (b)" sheetId="13" r:id="rId14"/>
    <sheet name="Risiko Likuiditas" sheetId="14" r:id="rId15"/>
    <sheet name="Risiko Pasar (a)" sheetId="15" r:id="rId16"/>
    <sheet name="Risiko Pasar (b)" sheetId="16" r:id="rId17"/>
    <sheet name="Risiko Pasar (c)" sheetId="17" r:id="rId18"/>
    <sheet name="Risiko Asuransi" sheetId="18" r:id="rId19"/>
    <sheet name="Risiko Opr" sheetId="19" r:id="rId20"/>
    <sheet name="Perhitungan AYD" sheetId="20" r:id="rId21"/>
    <sheet name="Perhitungan AYD 2" sheetId="21" r:id="rId22"/>
    <sheet name="Sub A" sheetId="22" r:id="rId23"/>
    <sheet name="Sub B" sheetId="23" r:id="rId24"/>
    <sheet name="Sub C" sheetId="24" r:id="rId25"/>
    <sheet name="Sub D" sheetId="25" r:id="rId26"/>
    <sheet name="ListOfValues" sheetId="26" state="hidden" r:id="rId27"/>
    <sheet name="Sub E" sheetId="27" r:id="rId28"/>
    <sheet name="Rincian 101 Deposito" sheetId="28" r:id="rId29"/>
    <sheet name="Rincian 102 Srtfkt Deposito" sheetId="29" r:id="rId30"/>
    <sheet name="Rincian 103 Saham" sheetId="30" r:id="rId31"/>
    <sheet name="Rincian 104 Obligasi" sheetId="31" r:id="rId32"/>
    <sheet name="Rincian 105 ObligasiDaerah" sheetId="132" r:id="rId33"/>
    <sheet name="Rincian 106 MTN" sheetId="32" r:id="rId34"/>
    <sheet name="Rincian 107 SBN" sheetId="33" r:id="rId35"/>
    <sheet name="Rincian 108 SB Lain" sheetId="34" r:id="rId36"/>
    <sheet name="Rincian 109 SBI" sheetId="35" r:id="rId37"/>
    <sheet name="Rincian 110 SB LM" sheetId="36" r:id="rId38"/>
    <sheet name="Rincian 111 Reksa Dana" sheetId="37" r:id="rId39"/>
    <sheet name="Rincian 112 EBA" sheetId="38" r:id="rId40"/>
    <sheet name="Rincian 113 DIRE" sheetId="39" r:id="rId41"/>
    <sheet name="Rincian 114 DINFRA" sheetId="133" r:id="rId42"/>
    <sheet name="Rincian 115 REPO" sheetId="40" r:id="rId43"/>
    <sheet name="Rincian 116 PL" sheetId="41" r:id="rId44"/>
    <sheet name="Rincian 117 Properti" sheetId="42" r:id="rId45"/>
    <sheet name="Rincian 118 Pembiayaan" sheetId="43" r:id="rId46"/>
    <sheet name="Rincian 119 Emas Murni" sheetId="44" r:id="rId47"/>
    <sheet name="Rincian 120 Hipotik" sheetId="45" r:id="rId48"/>
    <sheet name="Rincian 121 Pinj Polis" sheetId="46" r:id="rId49"/>
    <sheet name="Rincian 121A Pinj Polis" sheetId="47" r:id="rId50"/>
    <sheet name="Rincian 122 Inv Lain" sheetId="48" r:id="rId51"/>
    <sheet name="Rincian 201 Kas" sheetId="49" r:id="rId52"/>
    <sheet name="Rincian 202 Premi PL" sheetId="50" r:id="rId53"/>
    <sheet name="Rincian 202B Premi PL" sheetId="51" r:id="rId54"/>
    <sheet name="Rincian 203 Premi Reas" sheetId="52" r:id="rId55"/>
    <sheet name="Rincian 203A Premi Reas" sheetId="53" r:id="rId56"/>
    <sheet name="Rincian 204 Aset Reas" sheetId="54" r:id="rId57"/>
    <sheet name="Rincian 205 Klaim Koas" sheetId="55" r:id="rId58"/>
    <sheet name="Rincian 205A Klaim Koas" sheetId="56" r:id="rId59"/>
    <sheet name="Rincian 206 Klaim Reas" sheetId="57" r:id="rId60"/>
    <sheet name="Rincian 206B Klaim Reas" sheetId="58" r:id="rId61"/>
    <sheet name="Rincian 207 Tagihan Inv" sheetId="59" r:id="rId62"/>
    <sheet name="Rincian 207A Tagihan Inv" sheetId="60" r:id="rId63"/>
    <sheet name="Rincian 208 Tag Hasil Inv" sheetId="61" r:id="rId64"/>
    <sheet name="Rincian 208A Tag Hasil Inv" sheetId="62" r:id="rId65"/>
    <sheet name="Rincian 209 Bangunan" sheetId="63" r:id="rId66"/>
    <sheet name="Rincian 210 DAC" sheetId="64" r:id="rId67"/>
    <sheet name="Rincian 211 Aset Tetap Lain" sheetId="65" r:id="rId68"/>
    <sheet name="Rincian 212 Aset Lain" sheetId="66" r:id="rId69"/>
    <sheet name="Rincian 301 Utang Klaim" sheetId="67" r:id="rId70"/>
    <sheet name="Rincian 302 Utang Koas" sheetId="68" r:id="rId71"/>
    <sheet name="Rincian 303 Utang Reas" sheetId="69" r:id="rId72"/>
    <sheet name="Rincian 304 Utang Komisi" sheetId="70" r:id="rId73"/>
    <sheet name="Rincian 305 Biaya Hrs Dibayar" sheetId="71" r:id="rId74"/>
    <sheet name="Rincian 306 Utang Lain" sheetId="72" r:id="rId75"/>
    <sheet name="Rincian 401 Cad Premi" sheetId="73" r:id="rId76"/>
    <sheet name="Rincian 402 Cad Klaim" sheetId="74" r:id="rId77"/>
    <sheet name="Rincian 403 Cat Risk" sheetId="75" r:id="rId78"/>
    <sheet name="Rincian 501" sheetId="76" r:id="rId79"/>
    <sheet name="Rincian 502 Premi Klaim Region" sheetId="77" r:id="rId80"/>
    <sheet name="Rincian 503 Premi Reas" sheetId="78" r:id="rId81"/>
    <sheet name="Rincian 504 Penurunan Cadangan" sheetId="79" r:id="rId82"/>
    <sheet name="Rincian 505 Hsl Investasi" sheetId="80" r:id="rId83"/>
    <sheet name="Rincian 506 Beban Usaha" sheetId="81" r:id="rId84"/>
    <sheet name="Rincian 507 Hasil (Beban) Lain" sheetId="82" r:id="rId85"/>
    <sheet name="Rincian 508" sheetId="83" r:id="rId86"/>
    <sheet name="Rincian 601 A&amp;L Lancar" sheetId="84" r:id="rId87"/>
    <sheet name="Rincian 1101" sheetId="85" r:id="rId88"/>
    <sheet name="RIncian 1102" sheetId="86" r:id="rId89"/>
    <sheet name="Rincian 1103" sheetId="87" r:id="rId90"/>
    <sheet name="Rincian 1104" sheetId="88" r:id="rId91"/>
    <sheet name="Rincian 1105 MTN - PAYDI" sheetId="89" r:id="rId92"/>
    <sheet name="Rincian 1106" sheetId="90" r:id="rId93"/>
    <sheet name="Rincian 1107" sheetId="91" r:id="rId94"/>
    <sheet name="Rincian 1108" sheetId="92" r:id="rId95"/>
    <sheet name="Rincian 1109" sheetId="93" r:id="rId96"/>
    <sheet name="Rincian 1110" sheetId="94" r:id="rId97"/>
    <sheet name="Rincian 1111 EBA - PAYDI" sheetId="95" r:id="rId98"/>
    <sheet name="Rincian 1112" sheetId="96" r:id="rId99"/>
    <sheet name="Rincian 1113" sheetId="97" r:id="rId100"/>
    <sheet name="Rincian 1401" sheetId="98" r:id="rId101"/>
    <sheet name="Rincian 1501" sheetId="99" r:id="rId102"/>
    <sheet name="Rincian 1502" sheetId="100" r:id="rId103"/>
    <sheet name="Rincian 1503" sheetId="101" r:id="rId104"/>
    <sheet name="Premi dan Klaim Per Sektor Eko" sheetId="102" r:id="rId105"/>
    <sheet name="Premi dan Klaim Per Mitra" sheetId="103" r:id="rId106"/>
    <sheet name="Cadangan teknis per mitra" sheetId="104" r:id="rId107"/>
    <sheet name="Rasio Lain" sheetId="105" r:id="rId108"/>
    <sheet name="Rasio Lain (1)" sheetId="106" r:id="rId109"/>
    <sheet name="Biaya Diklat" sheetId="107" r:id="rId110"/>
    <sheet name="Rasio Diklat" sheetId="108" r:id="rId111"/>
    <sheet name="Rincian DC" sheetId="109" r:id="rId112"/>
    <sheet name="Lap Dana Jaminan" sheetId="110" r:id="rId113"/>
    <sheet name="Rincian DJ - Deposito" sheetId="111" r:id="rId114"/>
    <sheet name="Rincian DJ - SBN" sheetId="136" r:id="rId115"/>
    <sheet name="SU_ALL" sheetId="113" r:id="rId116"/>
    <sheet name="SU_AHB" sheetId="114" r:id="rId117"/>
    <sheet name="SU_AKB" sheetId="115" r:id="rId118"/>
    <sheet name="SU_APG" sheetId="116" r:id="rId119"/>
    <sheet name="SU_ARK" sheetId="117" r:id="rId120"/>
    <sheet name="SU_ARP" sheetId="118" r:id="rId121"/>
    <sheet name="SU_SAT" sheetId="119" r:id="rId122"/>
    <sheet name="SU_EON" sheetId="120" r:id="rId123"/>
    <sheet name="SU_EOF" sheetId="121" r:id="rId124"/>
    <sheet name="SU_RKY" sheetId="122" r:id="rId125"/>
    <sheet name="SU_TGG" sheetId="123" r:id="rId126"/>
    <sheet name="SU_PAH" sheetId="124" r:id="rId127"/>
    <sheet name="SU_KRE" sheetId="125" r:id="rId128"/>
    <sheet name="SU_SRT" sheetId="126" r:id="rId129"/>
    <sheet name="SU_ANK" sheetId="127" r:id="rId130"/>
    <sheet name="RLP" sheetId="135" r:id="rId131"/>
    <sheet name="Rincian SBN" sheetId="128" r:id="rId132"/>
    <sheet name="% Kep Asing" sheetId="138" r:id="rId133"/>
    <sheet name="Kriteria Kep Asing" sheetId="137" r:id="rId134"/>
  </sheets>
  <externalReferences>
    <externalReference r:id="rId135"/>
    <externalReference r:id="rId136"/>
  </externalReferences>
  <definedNames>
    <definedName name="_Fill" localSheetId="132" hidden="1">#REF!</definedName>
    <definedName name="_Fill" localSheetId="32" hidden="1">#REF!</definedName>
    <definedName name="_Fill" localSheetId="41" hidden="1">#REF!</definedName>
    <definedName name="_Fill" localSheetId="130" hidden="1">#REF!</definedName>
    <definedName name="_Fill" localSheetId="2" hidden="1">#REF!</definedName>
    <definedName name="_Fill" localSheetId="3" hidden="1">#REF!</definedName>
    <definedName name="_Fill" hidden="1">#REF!</definedName>
    <definedName name="_Key1" localSheetId="132" hidden="1">#REF!</definedName>
    <definedName name="_Key1" localSheetId="32" hidden="1">#REF!</definedName>
    <definedName name="_Key1" localSheetId="41" hidden="1">#REF!</definedName>
    <definedName name="_Key1" localSheetId="130" hidden="1">#REF!</definedName>
    <definedName name="_Key1" localSheetId="3" hidden="1">#REF!</definedName>
    <definedName name="_Key1" hidden="1">#REF!</definedName>
    <definedName name="_Key2" localSheetId="132" hidden="1">#REF!</definedName>
    <definedName name="_Key2" localSheetId="32" hidden="1">#REF!</definedName>
    <definedName name="_Key2" localSheetId="41" hidden="1">#REF!</definedName>
    <definedName name="_Key2" localSheetId="130" hidden="1">#REF!</definedName>
    <definedName name="_Key2" localSheetId="3" hidden="1">#REF!</definedName>
    <definedName name="_Key2" hidden="1">#REF!</definedName>
    <definedName name="_Order1" hidden="1">0</definedName>
    <definedName name="_Order2" hidden="1">0</definedName>
    <definedName name="_Sort" localSheetId="132" hidden="1">#REF!</definedName>
    <definedName name="_Sort" localSheetId="32" hidden="1">#REF!</definedName>
    <definedName name="_Sort" localSheetId="41" hidden="1">#REF!</definedName>
    <definedName name="_Sort" localSheetId="130" hidden="1">#REF!</definedName>
    <definedName name="_Sort" localSheetId="3" hidden="1">#REF!</definedName>
    <definedName name="_Sort" hidden="1">#REF!</definedName>
    <definedName name="break" localSheetId="132" hidden="1">#REF!</definedName>
    <definedName name="break" localSheetId="32" hidden="1">#REF!</definedName>
    <definedName name="break" localSheetId="41" hidden="1">#REF!</definedName>
    <definedName name="break" localSheetId="130" hidden="1">#REF!</definedName>
    <definedName name="break" localSheetId="3" hidden="1">#REF!</definedName>
    <definedName name="break" hidden="1">#REF!</definedName>
    <definedName name="gfd" localSheetId="132" hidden="1">#REF!</definedName>
    <definedName name="gfd" localSheetId="32" hidden="1">#REF!</definedName>
    <definedName name="gfd" localSheetId="41" hidden="1">#REF!</definedName>
    <definedName name="gfd" localSheetId="130" hidden="1">#REF!</definedName>
    <definedName name="gfd" localSheetId="3" hidden="1">#REF!</definedName>
    <definedName name="gfd" hidden="1">#REF!</definedName>
    <definedName name="maturity" localSheetId="132" hidden="1">#REF!</definedName>
    <definedName name="maturity" localSheetId="32" hidden="1">#REF!</definedName>
    <definedName name="maturity" localSheetId="41" hidden="1">#REF!</definedName>
    <definedName name="maturity" localSheetId="130" hidden="1">#REF!</definedName>
    <definedName name="maturity" localSheetId="3" hidden="1">#REF!</definedName>
    <definedName name="maturity" hidden="1">#REF!</definedName>
    <definedName name="_xlnm.Print_Area" localSheetId="132">'% Kep Asing'!$C$7:$F$16</definedName>
    <definedName name="_xlnm.Print_Area" localSheetId="1">Cover!$B$7:$F$49</definedName>
    <definedName name="_xlnm.Print_Area" localSheetId="0">'Data Umum'!$C$3:$D$25</definedName>
    <definedName name="_xlnm.Print_Area" localSheetId="133">'Kriteria Kep Asing'!$C$7:$L$17</definedName>
    <definedName name="_xlnm.Print_Area" localSheetId="6">LAKR!$C$7:$E$60</definedName>
    <definedName name="_xlnm.Print_Area" localSheetId="5">LLRK!$C$7:$G$61</definedName>
    <definedName name="_xlnm.Print_Area" localSheetId="7">LPE!$C$7:$F$43</definedName>
    <definedName name="_xlnm.Print_Area" localSheetId="4">LPK!$C$7:$K$83</definedName>
    <definedName name="_xlnm.Print_Area" localSheetId="8">Pemisahan!$C$7:$I$84</definedName>
    <definedName name="_xlnm.Print_Area" localSheetId="20">'Perhitungan AYD'!$C$7:$H$54</definedName>
    <definedName name="_xlnm.Print_Area" localSheetId="21">'Perhitungan AYD 2'!$C$7:$F$21</definedName>
    <definedName name="_xlnm.Print_Area" localSheetId="9">'Rasio Solvabilitas 1'!$C$7:$F$39</definedName>
    <definedName name="_xlnm.Print_Area" localSheetId="10">'Rasio Solvabilitas 2'!$C$7:$G$20</definedName>
    <definedName name="_xlnm.Print_Area" localSheetId="11">'Rasio Solvabilitas 3'!$C$7:$D$17</definedName>
    <definedName name="_xlnm.Print_Area" localSheetId="28">'Rincian 101 Deposito'!$C$7:$M$25</definedName>
    <definedName name="_xlnm.Print_Area" localSheetId="18">'Risiko Asuransi'!$C$7:$R$49</definedName>
    <definedName name="_xlnm.Print_Area" localSheetId="12">'Risiko Kredit (a)'!$C$7:$I$101</definedName>
    <definedName name="_xlnm.Print_Area" localSheetId="13">'Risiko Kredit (b)'!$C$7:$L$25</definedName>
    <definedName name="_xlnm.Print_Area" localSheetId="14">'Risiko Likuiditas'!$C$7:$I$80</definedName>
    <definedName name="_xlnm.Print_Area" localSheetId="19">'Risiko Opr'!$C$7:$D$24</definedName>
    <definedName name="_xlnm.Print_Area" localSheetId="15">'Risiko Pasar (a)'!$C$7:$I$49</definedName>
    <definedName name="_xlnm.Print_Area" localSheetId="16">'Risiko Pasar (b)'!$C$7:$AJ$67</definedName>
    <definedName name="_xlnm.Print_Area" localSheetId="17">'Risiko Pasar (c)'!$C$7:$D$25</definedName>
    <definedName name="_xlnm.Print_Area" localSheetId="22">'Sub A'!$C$7:$E$47</definedName>
    <definedName name="_xlnm.Print_Area" localSheetId="23">'Sub B'!$C$7:$L$25</definedName>
    <definedName name="_xlnm.Print_Area" localSheetId="24">'Sub C'!$C$7:$L$25</definedName>
    <definedName name="_xlnm.Print_Area" localSheetId="25">'Sub D'!$C$7:$J$25</definedName>
    <definedName name="_xlnm.Print_Area" localSheetId="27">'Sub E'!$C$7:$L$25</definedName>
    <definedName name="_xlnm.Print_Area" localSheetId="2">'Surat Pernyataan (TH)'!$A$1:$I$48</definedName>
    <definedName name="_xlnm.Print_Area" localSheetId="3">'Surat Pernyataan (TW)'!$A$1:$I$41</definedName>
    <definedName name="tri" localSheetId="132" hidden="1">[1]Pemisahan!#REF!</definedName>
    <definedName name="tri" localSheetId="32" hidden="1">[1]Pemisahan!#REF!</definedName>
    <definedName name="tri" localSheetId="41" hidden="1">[1]Pemisahan!#REF!</definedName>
    <definedName name="tri" localSheetId="130" hidden="1">[1]Pemisahan!#REF!</definedName>
    <definedName name="tri" localSheetId="2" hidden="1">[1]Pemisahan!#REF!</definedName>
    <definedName name="tri" localSheetId="3" hidden="1">[1]Pemisahan!#REF!</definedName>
    <definedName name="tri" hidden="1">[1]Pemisahan!#REF!</definedName>
    <definedName name="ttp" localSheetId="132" hidden="1">#REF!</definedName>
    <definedName name="ttp" localSheetId="32" hidden="1">#REF!</definedName>
    <definedName name="ttp" localSheetId="41" hidden="1">#REF!</definedName>
    <definedName name="ttp" localSheetId="130" hidden="1">#REF!</definedName>
    <definedName name="ttp" localSheetId="3" hidden="1">#REF!</definedName>
    <definedName name="ttp" hidden="1">#REF!</definedName>
    <definedName name="Z_0CA79537_71E4_43F5_968A_A604961A0577_.wvu.Cols" localSheetId="132" hidden="1">#REF!</definedName>
    <definedName name="Z_0CA79537_71E4_43F5_968A_A604961A0577_.wvu.Cols" localSheetId="32" hidden="1">#REF!</definedName>
    <definedName name="Z_0CA79537_71E4_43F5_968A_A604961A0577_.wvu.Cols" localSheetId="41" hidden="1">#REF!</definedName>
    <definedName name="Z_0CA79537_71E4_43F5_968A_A604961A0577_.wvu.Cols" localSheetId="130" hidden="1">#REF!</definedName>
    <definedName name="Z_0CA79537_71E4_43F5_968A_A604961A0577_.wvu.Cols" localSheetId="3" hidden="1">#REF!</definedName>
    <definedName name="Z_0CA79537_71E4_43F5_968A_A604961A0577_.wvu.Cols" hidden="1">#REF!</definedName>
  </definedNames>
  <calcPr calcId="152511"/>
</workbook>
</file>

<file path=xl/calcChain.xml><?xml version="1.0" encoding="utf-8"?>
<calcChain xmlns="http://schemas.openxmlformats.org/spreadsheetml/2006/main">
  <c r="G40" i="139" l="1"/>
  <c r="G39" i="139"/>
  <c r="C7" i="138" l="1"/>
  <c r="C11" i="138"/>
  <c r="C11" i="137"/>
  <c r="C7" i="137"/>
  <c r="K116" i="136" l="1"/>
  <c r="I116" i="136"/>
  <c r="H116" i="136"/>
  <c r="G116" i="136"/>
  <c r="F116" i="136"/>
  <c r="E116" i="136"/>
  <c r="J115" i="136"/>
  <c r="J114" i="136"/>
  <c r="J113" i="136"/>
  <c r="J112" i="136"/>
  <c r="J111" i="136"/>
  <c r="J110" i="136"/>
  <c r="J109" i="136"/>
  <c r="J108" i="136"/>
  <c r="J107" i="136"/>
  <c r="J106" i="136"/>
  <c r="J105" i="136"/>
  <c r="J104" i="136"/>
  <c r="J103" i="136"/>
  <c r="J102" i="136"/>
  <c r="J101" i="136"/>
  <c r="J100" i="136"/>
  <c r="J99" i="136"/>
  <c r="J98" i="136"/>
  <c r="J97" i="136"/>
  <c r="J96" i="136"/>
  <c r="J95" i="136"/>
  <c r="J94" i="136"/>
  <c r="J93" i="136"/>
  <c r="J92" i="136"/>
  <c r="J91" i="136"/>
  <c r="J90" i="136"/>
  <c r="J89" i="136"/>
  <c r="J88" i="136"/>
  <c r="J87" i="136"/>
  <c r="J86" i="136"/>
  <c r="J85" i="136"/>
  <c r="J84" i="136"/>
  <c r="J83" i="136"/>
  <c r="J82" i="136"/>
  <c r="J81" i="136"/>
  <c r="J80" i="136"/>
  <c r="J79" i="136"/>
  <c r="J78" i="136"/>
  <c r="J77" i="136"/>
  <c r="J76" i="136"/>
  <c r="J75" i="136"/>
  <c r="J74" i="136"/>
  <c r="J73" i="136"/>
  <c r="J72" i="136"/>
  <c r="J71" i="136"/>
  <c r="J70" i="136"/>
  <c r="J69" i="136"/>
  <c r="J68" i="136"/>
  <c r="J67" i="136"/>
  <c r="J66" i="136"/>
  <c r="J65" i="136"/>
  <c r="J64" i="136"/>
  <c r="J63" i="136"/>
  <c r="J62" i="136"/>
  <c r="J61" i="136"/>
  <c r="J60" i="136"/>
  <c r="J59" i="136"/>
  <c r="J58" i="136"/>
  <c r="J57" i="136"/>
  <c r="J56" i="136"/>
  <c r="J55" i="136"/>
  <c r="J54" i="136"/>
  <c r="J53" i="136"/>
  <c r="J52" i="136"/>
  <c r="J51" i="136"/>
  <c r="J50" i="136"/>
  <c r="J49" i="136"/>
  <c r="J48" i="136"/>
  <c r="J47" i="136"/>
  <c r="J46" i="136"/>
  <c r="J45" i="136"/>
  <c r="J44" i="136"/>
  <c r="J43" i="136"/>
  <c r="J42" i="136"/>
  <c r="J41" i="136"/>
  <c r="J40" i="136"/>
  <c r="J39" i="136"/>
  <c r="J38" i="136"/>
  <c r="J37" i="136"/>
  <c r="J36" i="136"/>
  <c r="J35" i="136"/>
  <c r="J34" i="136"/>
  <c r="J33" i="136"/>
  <c r="J32" i="136"/>
  <c r="J31" i="136"/>
  <c r="J30" i="136"/>
  <c r="J29" i="136"/>
  <c r="J28" i="136"/>
  <c r="J27" i="136"/>
  <c r="J26" i="136"/>
  <c r="J25" i="136"/>
  <c r="J24" i="136"/>
  <c r="J23" i="136"/>
  <c r="J22" i="136"/>
  <c r="J21" i="136"/>
  <c r="J20" i="136"/>
  <c r="J19" i="136"/>
  <c r="J18" i="136"/>
  <c r="J17" i="136"/>
  <c r="J16" i="136"/>
  <c r="J116" i="136" s="1"/>
  <c r="K14" i="136"/>
  <c r="J14" i="136"/>
  <c r="I14" i="136"/>
  <c r="H14" i="136"/>
  <c r="G14" i="136"/>
  <c r="F14" i="136"/>
  <c r="E14" i="136"/>
  <c r="C11" i="136"/>
  <c r="C7" i="136"/>
  <c r="G32" i="135" l="1"/>
  <c r="F32" i="135"/>
  <c r="E32" i="135"/>
  <c r="C11" i="135"/>
  <c r="C7" i="135"/>
  <c r="J116" i="133" l="1"/>
  <c r="I116" i="133"/>
  <c r="H116" i="133"/>
  <c r="G116" i="133"/>
  <c r="F116" i="133"/>
  <c r="E116" i="133"/>
  <c r="J14" i="133"/>
  <c r="I14" i="133"/>
  <c r="H14" i="133"/>
  <c r="G14" i="133"/>
  <c r="F14" i="133"/>
  <c r="E14" i="133"/>
  <c r="C11" i="133"/>
  <c r="C7" i="133"/>
  <c r="N116" i="132"/>
  <c r="M116" i="132"/>
  <c r="L116" i="132"/>
  <c r="K116" i="132"/>
  <c r="J116" i="132"/>
  <c r="I116" i="132"/>
  <c r="H116" i="132"/>
  <c r="G116" i="132"/>
  <c r="F116" i="132"/>
  <c r="E116" i="132"/>
  <c r="N14" i="132"/>
  <c r="M14" i="132"/>
  <c r="L14" i="132"/>
  <c r="K14" i="132"/>
  <c r="J14" i="132"/>
  <c r="I14" i="132"/>
  <c r="H14" i="132"/>
  <c r="G14" i="132"/>
  <c r="F14" i="132"/>
  <c r="E14" i="132"/>
  <c r="C11" i="132"/>
  <c r="C7" i="132"/>
  <c r="C49" i="18" l="1"/>
  <c r="C48" i="18"/>
  <c r="C47" i="18"/>
  <c r="C46" i="18"/>
  <c r="C45" i="18"/>
  <c r="C44" i="18"/>
  <c r="C43" i="18"/>
  <c r="C42" i="18"/>
  <c r="C41" i="18"/>
  <c r="C40" i="18"/>
  <c r="X14" i="16"/>
  <c r="AJ14" i="16"/>
  <c r="AJ15" i="16"/>
  <c r="AJ66" i="16"/>
  <c r="AJ67" i="16"/>
  <c r="D35" i="15"/>
  <c r="D36" i="12"/>
  <c r="D35" i="12"/>
  <c r="D34" i="12"/>
  <c r="D33" i="12"/>
  <c r="D32" i="12"/>
  <c r="D31" i="12"/>
  <c r="AD116" i="128" l="1"/>
  <c r="AC116" i="128"/>
  <c r="AB116" i="128"/>
  <c r="AA116" i="128"/>
  <c r="Z116" i="128"/>
  <c r="Y116" i="128"/>
  <c r="X116" i="128"/>
  <c r="W116" i="128"/>
  <c r="V116" i="128"/>
  <c r="U116" i="128"/>
  <c r="T116" i="128"/>
  <c r="S116" i="128"/>
  <c r="R116" i="128"/>
  <c r="Q116" i="128"/>
  <c r="P116" i="128"/>
  <c r="O116" i="128"/>
  <c r="N116" i="128"/>
  <c r="M116" i="128"/>
  <c r="L116" i="128"/>
  <c r="K116" i="128"/>
  <c r="J116" i="128"/>
  <c r="I116" i="128"/>
  <c r="H116" i="128"/>
  <c r="G116" i="128"/>
  <c r="F116" i="128"/>
  <c r="E116" i="128"/>
  <c r="AB115" i="128"/>
  <c r="V115" i="128"/>
  <c r="Q115" i="128"/>
  <c r="M115" i="128"/>
  <c r="G115" i="128"/>
  <c r="AB114" i="128"/>
  <c r="V114" i="128"/>
  <c r="Q114" i="128"/>
  <c r="M114" i="128"/>
  <c r="G114" i="128"/>
  <c r="AB113" i="128"/>
  <c r="V113" i="128"/>
  <c r="Q113" i="128"/>
  <c r="M113" i="128"/>
  <c r="G113" i="128"/>
  <c r="AB112" i="128"/>
  <c r="V112" i="128"/>
  <c r="Q112" i="128"/>
  <c r="M112" i="128"/>
  <c r="G112" i="128"/>
  <c r="AB111" i="128"/>
  <c r="V111" i="128"/>
  <c r="Q111" i="128"/>
  <c r="M111" i="128"/>
  <c r="G111" i="128"/>
  <c r="AB110" i="128"/>
  <c r="V110" i="128"/>
  <c r="Q110" i="128"/>
  <c r="M110" i="128"/>
  <c r="G110" i="128"/>
  <c r="AB109" i="128"/>
  <c r="V109" i="128"/>
  <c r="Q109" i="128"/>
  <c r="M109" i="128"/>
  <c r="G109" i="128"/>
  <c r="AB108" i="128"/>
  <c r="V108" i="128"/>
  <c r="Q108" i="128"/>
  <c r="M108" i="128"/>
  <c r="G108" i="128"/>
  <c r="AB107" i="128"/>
  <c r="V107" i="128"/>
  <c r="Q107" i="128"/>
  <c r="M107" i="128"/>
  <c r="G107" i="128"/>
  <c r="AB106" i="128"/>
  <c r="V106" i="128"/>
  <c r="Q106" i="128"/>
  <c r="M106" i="128"/>
  <c r="G106" i="128"/>
  <c r="AB105" i="128"/>
  <c r="V105" i="128"/>
  <c r="Q105" i="128"/>
  <c r="M105" i="128"/>
  <c r="G105" i="128"/>
  <c r="AB104" i="128"/>
  <c r="V104" i="128"/>
  <c r="Q104" i="128"/>
  <c r="M104" i="128"/>
  <c r="G104" i="128"/>
  <c r="AB103" i="128"/>
  <c r="V103" i="128"/>
  <c r="Q103" i="128"/>
  <c r="M103" i="128"/>
  <c r="G103" i="128"/>
  <c r="AB102" i="128"/>
  <c r="V102" i="128"/>
  <c r="Q102" i="128"/>
  <c r="M102" i="128"/>
  <c r="G102" i="128"/>
  <c r="AB101" i="128"/>
  <c r="V101" i="128"/>
  <c r="Q101" i="128"/>
  <c r="M101" i="128"/>
  <c r="G101" i="128"/>
  <c r="AB100" i="128"/>
  <c r="V100" i="128"/>
  <c r="Q100" i="128"/>
  <c r="M100" i="128"/>
  <c r="G100" i="128"/>
  <c r="AB99" i="128"/>
  <c r="V99" i="128"/>
  <c r="Q99" i="128"/>
  <c r="M99" i="128"/>
  <c r="G99" i="128"/>
  <c r="AB98" i="128"/>
  <c r="V98" i="128"/>
  <c r="Q98" i="128"/>
  <c r="M98" i="128"/>
  <c r="G98" i="128"/>
  <c r="AB97" i="128"/>
  <c r="V97" i="128"/>
  <c r="Q97" i="128"/>
  <c r="M97" i="128"/>
  <c r="G97" i="128"/>
  <c r="AB96" i="128"/>
  <c r="V96" i="128"/>
  <c r="Q96" i="128"/>
  <c r="M96" i="128"/>
  <c r="G96" i="128"/>
  <c r="AB95" i="128"/>
  <c r="V95" i="128"/>
  <c r="Q95" i="128"/>
  <c r="M95" i="128"/>
  <c r="G95" i="128"/>
  <c r="AB94" i="128"/>
  <c r="V94" i="128"/>
  <c r="Q94" i="128"/>
  <c r="M94" i="128"/>
  <c r="G94" i="128"/>
  <c r="AB93" i="128"/>
  <c r="V93" i="128"/>
  <c r="Q93" i="128"/>
  <c r="M93" i="128"/>
  <c r="G93" i="128"/>
  <c r="AB92" i="128"/>
  <c r="V92" i="128"/>
  <c r="Q92" i="128"/>
  <c r="M92" i="128"/>
  <c r="G92" i="128"/>
  <c r="AB91" i="128"/>
  <c r="V91" i="128"/>
  <c r="Q91" i="128"/>
  <c r="M91" i="128"/>
  <c r="G91" i="128"/>
  <c r="AB90" i="128"/>
  <c r="V90" i="128"/>
  <c r="Q90" i="128"/>
  <c r="M90" i="128"/>
  <c r="G90" i="128"/>
  <c r="AB89" i="128"/>
  <c r="V89" i="128"/>
  <c r="Q89" i="128"/>
  <c r="M89" i="128"/>
  <c r="G89" i="128"/>
  <c r="AB88" i="128"/>
  <c r="V88" i="128"/>
  <c r="Q88" i="128"/>
  <c r="M88" i="128"/>
  <c r="G88" i="128"/>
  <c r="AB87" i="128"/>
  <c r="V87" i="128"/>
  <c r="Q87" i="128"/>
  <c r="M87" i="128"/>
  <c r="G87" i="128"/>
  <c r="AB86" i="128"/>
  <c r="V86" i="128"/>
  <c r="Q86" i="128"/>
  <c r="M86" i="128"/>
  <c r="G86" i="128"/>
  <c r="AB85" i="128"/>
  <c r="V85" i="128"/>
  <c r="Q85" i="128"/>
  <c r="M85" i="128"/>
  <c r="G85" i="128"/>
  <c r="AB84" i="128"/>
  <c r="V84" i="128"/>
  <c r="Q84" i="128"/>
  <c r="M84" i="128"/>
  <c r="G84" i="128"/>
  <c r="AB83" i="128"/>
  <c r="V83" i="128"/>
  <c r="Q83" i="128"/>
  <c r="M83" i="128"/>
  <c r="G83" i="128"/>
  <c r="AB82" i="128"/>
  <c r="V82" i="128"/>
  <c r="Q82" i="128"/>
  <c r="M82" i="128"/>
  <c r="G82" i="128"/>
  <c r="AB81" i="128"/>
  <c r="V81" i="128"/>
  <c r="Q81" i="128"/>
  <c r="M81" i="128"/>
  <c r="G81" i="128"/>
  <c r="AB80" i="128"/>
  <c r="V80" i="128"/>
  <c r="Q80" i="128"/>
  <c r="M80" i="128"/>
  <c r="G80" i="128"/>
  <c r="AB79" i="128"/>
  <c r="V79" i="128"/>
  <c r="Q79" i="128"/>
  <c r="M79" i="128"/>
  <c r="G79" i="128"/>
  <c r="AB78" i="128"/>
  <c r="V78" i="128"/>
  <c r="Q78" i="128"/>
  <c r="M78" i="128"/>
  <c r="G78" i="128"/>
  <c r="AB77" i="128"/>
  <c r="V77" i="128"/>
  <c r="Q77" i="128"/>
  <c r="M77" i="128"/>
  <c r="G77" i="128"/>
  <c r="AB76" i="128"/>
  <c r="V76" i="128"/>
  <c r="Q76" i="128"/>
  <c r="M76" i="128"/>
  <c r="G76" i="128"/>
  <c r="AB75" i="128"/>
  <c r="V75" i="128"/>
  <c r="Q75" i="128"/>
  <c r="M75" i="128"/>
  <c r="G75" i="128"/>
  <c r="AB74" i="128"/>
  <c r="V74" i="128"/>
  <c r="Q74" i="128"/>
  <c r="M74" i="128"/>
  <c r="G74" i="128"/>
  <c r="AB73" i="128"/>
  <c r="V73" i="128"/>
  <c r="Q73" i="128"/>
  <c r="M73" i="128"/>
  <c r="G73" i="128"/>
  <c r="AB72" i="128"/>
  <c r="V72" i="128"/>
  <c r="Q72" i="128"/>
  <c r="M72" i="128"/>
  <c r="G72" i="128"/>
  <c r="AB71" i="128"/>
  <c r="V71" i="128"/>
  <c r="Q71" i="128"/>
  <c r="M71" i="128"/>
  <c r="G71" i="128"/>
  <c r="AB70" i="128"/>
  <c r="V70" i="128"/>
  <c r="Q70" i="128"/>
  <c r="M70" i="128"/>
  <c r="G70" i="128"/>
  <c r="AB69" i="128"/>
  <c r="V69" i="128"/>
  <c r="Q69" i="128"/>
  <c r="M69" i="128"/>
  <c r="G69" i="128"/>
  <c r="AB68" i="128"/>
  <c r="V68" i="128"/>
  <c r="Q68" i="128"/>
  <c r="M68" i="128"/>
  <c r="G68" i="128"/>
  <c r="AB67" i="128"/>
  <c r="V67" i="128"/>
  <c r="Q67" i="128"/>
  <c r="M67" i="128"/>
  <c r="G67" i="128"/>
  <c r="AB66" i="128"/>
  <c r="V66" i="128"/>
  <c r="Q66" i="128"/>
  <c r="M66" i="128"/>
  <c r="G66" i="128"/>
  <c r="AB65" i="128"/>
  <c r="V65" i="128"/>
  <c r="Q65" i="128"/>
  <c r="M65" i="128"/>
  <c r="G65" i="128"/>
  <c r="AB64" i="128"/>
  <c r="V64" i="128"/>
  <c r="Q64" i="128"/>
  <c r="M64" i="128"/>
  <c r="G64" i="128"/>
  <c r="AB63" i="128"/>
  <c r="V63" i="128"/>
  <c r="Q63" i="128"/>
  <c r="M63" i="128"/>
  <c r="G63" i="128"/>
  <c r="AB62" i="128"/>
  <c r="V62" i="128"/>
  <c r="Q62" i="128"/>
  <c r="M62" i="128"/>
  <c r="G62" i="128"/>
  <c r="AB61" i="128"/>
  <c r="V61" i="128"/>
  <c r="Q61" i="128"/>
  <c r="M61" i="128"/>
  <c r="G61" i="128"/>
  <c r="AB60" i="128"/>
  <c r="V60" i="128"/>
  <c r="Q60" i="128"/>
  <c r="M60" i="128"/>
  <c r="G60" i="128"/>
  <c r="AB59" i="128"/>
  <c r="V59" i="128"/>
  <c r="Q59" i="128"/>
  <c r="M59" i="128"/>
  <c r="G59" i="128"/>
  <c r="AB58" i="128"/>
  <c r="V58" i="128"/>
  <c r="Q58" i="128"/>
  <c r="M58" i="128"/>
  <c r="G58" i="128"/>
  <c r="AB57" i="128"/>
  <c r="V57" i="128"/>
  <c r="Q57" i="128"/>
  <c r="M57" i="128"/>
  <c r="G57" i="128"/>
  <c r="AB56" i="128"/>
  <c r="V56" i="128"/>
  <c r="Q56" i="128"/>
  <c r="M56" i="128"/>
  <c r="G56" i="128"/>
  <c r="AB55" i="128"/>
  <c r="V55" i="128"/>
  <c r="Q55" i="128"/>
  <c r="M55" i="128"/>
  <c r="G55" i="128"/>
  <c r="AB54" i="128"/>
  <c r="V54" i="128"/>
  <c r="Q54" i="128"/>
  <c r="M54" i="128"/>
  <c r="G54" i="128"/>
  <c r="AB53" i="128"/>
  <c r="V53" i="128"/>
  <c r="Q53" i="128"/>
  <c r="M53" i="128"/>
  <c r="G53" i="128"/>
  <c r="AB52" i="128"/>
  <c r="V52" i="128"/>
  <c r="Q52" i="128"/>
  <c r="M52" i="128"/>
  <c r="G52" i="128"/>
  <c r="AB51" i="128"/>
  <c r="V51" i="128"/>
  <c r="Q51" i="128"/>
  <c r="M51" i="128"/>
  <c r="G51" i="128"/>
  <c r="AB50" i="128"/>
  <c r="V50" i="128"/>
  <c r="Q50" i="128"/>
  <c r="M50" i="128"/>
  <c r="G50" i="128"/>
  <c r="AB49" i="128"/>
  <c r="V49" i="128"/>
  <c r="Q49" i="128"/>
  <c r="M49" i="128"/>
  <c r="G49" i="128"/>
  <c r="AB48" i="128"/>
  <c r="V48" i="128"/>
  <c r="Q48" i="128"/>
  <c r="M48" i="128"/>
  <c r="G48" i="128"/>
  <c r="AB47" i="128"/>
  <c r="V47" i="128"/>
  <c r="Q47" i="128"/>
  <c r="M47" i="128"/>
  <c r="G47" i="128"/>
  <c r="AB46" i="128"/>
  <c r="V46" i="128"/>
  <c r="Q46" i="128"/>
  <c r="M46" i="128"/>
  <c r="G46" i="128"/>
  <c r="AB45" i="128"/>
  <c r="V45" i="128"/>
  <c r="Q45" i="128"/>
  <c r="M45" i="128"/>
  <c r="G45" i="128"/>
  <c r="AB44" i="128"/>
  <c r="V44" i="128"/>
  <c r="Q44" i="128"/>
  <c r="M44" i="128"/>
  <c r="G44" i="128"/>
  <c r="AB43" i="128"/>
  <c r="V43" i="128"/>
  <c r="Q43" i="128"/>
  <c r="M43" i="128"/>
  <c r="G43" i="128"/>
  <c r="AB42" i="128"/>
  <c r="V42" i="128"/>
  <c r="Q42" i="128"/>
  <c r="M42" i="128"/>
  <c r="G42" i="128"/>
  <c r="AB41" i="128"/>
  <c r="V41" i="128"/>
  <c r="Q41" i="128"/>
  <c r="M41" i="128"/>
  <c r="G41" i="128"/>
  <c r="AB40" i="128"/>
  <c r="V40" i="128"/>
  <c r="Q40" i="128"/>
  <c r="M40" i="128"/>
  <c r="G40" i="128"/>
  <c r="AB39" i="128"/>
  <c r="V39" i="128"/>
  <c r="Q39" i="128"/>
  <c r="M39" i="128"/>
  <c r="G39" i="128"/>
  <c r="AB38" i="128"/>
  <c r="V38" i="128"/>
  <c r="Q38" i="128"/>
  <c r="M38" i="128"/>
  <c r="G38" i="128"/>
  <c r="AB37" i="128"/>
  <c r="V37" i="128"/>
  <c r="Q37" i="128"/>
  <c r="M37" i="128"/>
  <c r="G37" i="128"/>
  <c r="AB36" i="128"/>
  <c r="V36" i="128"/>
  <c r="Q36" i="128"/>
  <c r="M36" i="128"/>
  <c r="G36" i="128"/>
  <c r="AB35" i="128"/>
  <c r="V35" i="128"/>
  <c r="Q35" i="128"/>
  <c r="M35" i="128"/>
  <c r="G35" i="128"/>
  <c r="AB34" i="128"/>
  <c r="V34" i="128"/>
  <c r="Q34" i="128"/>
  <c r="M34" i="128"/>
  <c r="G34" i="128"/>
  <c r="AB33" i="128"/>
  <c r="V33" i="128"/>
  <c r="Q33" i="128"/>
  <c r="M33" i="128"/>
  <c r="G33" i="128"/>
  <c r="AB32" i="128"/>
  <c r="V32" i="128"/>
  <c r="Q32" i="128"/>
  <c r="M32" i="128"/>
  <c r="G32" i="128"/>
  <c r="AB31" i="128"/>
  <c r="V31" i="128"/>
  <c r="Q31" i="128"/>
  <c r="M31" i="128"/>
  <c r="G31" i="128"/>
  <c r="AB30" i="128"/>
  <c r="V30" i="128"/>
  <c r="Q30" i="128"/>
  <c r="M30" i="128"/>
  <c r="G30" i="128"/>
  <c r="AB29" i="128"/>
  <c r="V29" i="128"/>
  <c r="Q29" i="128"/>
  <c r="M29" i="128"/>
  <c r="G29" i="128"/>
  <c r="AB28" i="128"/>
  <c r="V28" i="128"/>
  <c r="Q28" i="128"/>
  <c r="M28" i="128"/>
  <c r="G28" i="128"/>
  <c r="AB27" i="128"/>
  <c r="V27" i="128"/>
  <c r="Q27" i="128"/>
  <c r="M27" i="128"/>
  <c r="G27" i="128"/>
  <c r="AB26" i="128"/>
  <c r="V26" i="128"/>
  <c r="Q26" i="128"/>
  <c r="M26" i="128"/>
  <c r="G26" i="128"/>
  <c r="AB25" i="128"/>
  <c r="V25" i="128"/>
  <c r="Q25" i="128"/>
  <c r="M25" i="128"/>
  <c r="G25" i="128"/>
  <c r="AB24" i="128"/>
  <c r="V24" i="128"/>
  <c r="Q24" i="128"/>
  <c r="M24" i="128"/>
  <c r="G24" i="128"/>
  <c r="AB23" i="128"/>
  <c r="V23" i="128"/>
  <c r="Q23" i="128"/>
  <c r="M23" i="128"/>
  <c r="G23" i="128"/>
  <c r="AB22" i="128"/>
  <c r="V22" i="128"/>
  <c r="Q22" i="128"/>
  <c r="M22" i="128"/>
  <c r="G22" i="128"/>
  <c r="AB21" i="128"/>
  <c r="V21" i="128"/>
  <c r="Q21" i="128"/>
  <c r="M21" i="128"/>
  <c r="G21" i="128"/>
  <c r="AB20" i="128"/>
  <c r="V20" i="128"/>
  <c r="Q20" i="128"/>
  <c r="M20" i="128"/>
  <c r="G20" i="128"/>
  <c r="AB19" i="128"/>
  <c r="V19" i="128"/>
  <c r="Q19" i="128"/>
  <c r="M19" i="128"/>
  <c r="G19" i="128"/>
  <c r="AB18" i="128"/>
  <c r="V18" i="128"/>
  <c r="Q18" i="128"/>
  <c r="M18" i="128"/>
  <c r="G18" i="128"/>
  <c r="AB17" i="128"/>
  <c r="V17" i="128"/>
  <c r="Q17" i="128"/>
  <c r="M17" i="128"/>
  <c r="G17" i="128"/>
  <c r="AB16" i="128"/>
  <c r="V16" i="128"/>
  <c r="Q16" i="128"/>
  <c r="M16" i="128"/>
  <c r="G16" i="128"/>
  <c r="AD15" i="128"/>
  <c r="AC15" i="128"/>
  <c r="AB15" i="128"/>
  <c r="AA15" i="128"/>
  <c r="Z15" i="128"/>
  <c r="Y15" i="128"/>
  <c r="X15" i="128"/>
  <c r="W15" i="128"/>
  <c r="V15" i="128"/>
  <c r="U15" i="128"/>
  <c r="T15" i="128"/>
  <c r="S15" i="128"/>
  <c r="R15" i="128"/>
  <c r="Q15" i="128"/>
  <c r="P15" i="128"/>
  <c r="O15" i="128"/>
  <c r="N15" i="128"/>
  <c r="M15" i="128"/>
  <c r="L15" i="128"/>
  <c r="K15" i="128"/>
  <c r="J15" i="128"/>
  <c r="I15" i="128"/>
  <c r="H15" i="128"/>
  <c r="G15" i="128"/>
  <c r="F15" i="128"/>
  <c r="E15" i="128"/>
  <c r="AC14" i="128"/>
  <c r="AB14" i="128"/>
  <c r="W14" i="128"/>
  <c r="V14" i="128"/>
  <c r="R14" i="128"/>
  <c r="Q14" i="128"/>
  <c r="N14" i="128"/>
  <c r="M14" i="128"/>
  <c r="H14" i="128"/>
  <c r="G14" i="128"/>
  <c r="E14" i="128"/>
  <c r="C11" i="128"/>
  <c r="C7" i="128"/>
  <c r="K25" i="127"/>
  <c r="J25" i="127"/>
  <c r="I25" i="127"/>
  <c r="H25" i="127"/>
  <c r="G25" i="127"/>
  <c r="F25" i="127"/>
  <c r="E25" i="127"/>
  <c r="L24" i="127"/>
  <c r="L23" i="127"/>
  <c r="L22" i="127"/>
  <c r="L21" i="127"/>
  <c r="L25" i="127" s="1"/>
  <c r="K20" i="127"/>
  <c r="K26" i="127" s="1"/>
  <c r="J20" i="127"/>
  <c r="J26" i="127" s="1"/>
  <c r="I20" i="127"/>
  <c r="I26" i="127" s="1"/>
  <c r="H20" i="127"/>
  <c r="H26" i="127" s="1"/>
  <c r="G20" i="127"/>
  <c r="G26" i="127" s="1"/>
  <c r="F20" i="127"/>
  <c r="F26" i="127" s="1"/>
  <c r="E20" i="127"/>
  <c r="E26" i="127" s="1"/>
  <c r="L19" i="127"/>
  <c r="L18" i="127"/>
  <c r="L17" i="127"/>
  <c r="L16" i="127"/>
  <c r="L20" i="127" s="1"/>
  <c r="L26" i="127" s="1"/>
  <c r="L15" i="127"/>
  <c r="K15" i="127"/>
  <c r="J15" i="127"/>
  <c r="I15" i="127"/>
  <c r="H15" i="127"/>
  <c r="G15" i="127"/>
  <c r="F15" i="127"/>
  <c r="E15" i="127"/>
  <c r="L14" i="127"/>
  <c r="I14" i="127"/>
  <c r="F14" i="127"/>
  <c r="E14" i="127"/>
  <c r="C11" i="127"/>
  <c r="C7" i="127"/>
  <c r="E26" i="126"/>
  <c r="K25" i="126"/>
  <c r="J25" i="126"/>
  <c r="I25" i="126"/>
  <c r="H25" i="126"/>
  <c r="G25" i="126"/>
  <c r="F25" i="126"/>
  <c r="E25" i="126"/>
  <c r="L24" i="126"/>
  <c r="L23" i="126"/>
  <c r="L22" i="126"/>
  <c r="L21" i="126"/>
  <c r="L25" i="126" s="1"/>
  <c r="K20" i="126"/>
  <c r="K26" i="126" s="1"/>
  <c r="J20" i="126"/>
  <c r="J26" i="126" s="1"/>
  <c r="I20" i="126"/>
  <c r="I26" i="126" s="1"/>
  <c r="H20" i="126"/>
  <c r="H26" i="126" s="1"/>
  <c r="G20" i="126"/>
  <c r="G26" i="126" s="1"/>
  <c r="F20" i="126"/>
  <c r="F26" i="126" s="1"/>
  <c r="E20" i="126"/>
  <c r="L19" i="126"/>
  <c r="L18" i="126"/>
  <c r="L17" i="126"/>
  <c r="L16" i="126"/>
  <c r="L20" i="126" s="1"/>
  <c r="L26" i="126" s="1"/>
  <c r="L15" i="126"/>
  <c r="K15" i="126"/>
  <c r="J15" i="126"/>
  <c r="I15" i="126"/>
  <c r="H15" i="126"/>
  <c r="G15" i="126"/>
  <c r="F15" i="126"/>
  <c r="E15" i="126"/>
  <c r="L14" i="126"/>
  <c r="I14" i="126"/>
  <c r="F14" i="126"/>
  <c r="E14" i="126"/>
  <c r="C11" i="126"/>
  <c r="C7" i="126"/>
  <c r="K25" i="125"/>
  <c r="J25" i="125"/>
  <c r="I25" i="125"/>
  <c r="H25" i="125"/>
  <c r="G25" i="125"/>
  <c r="F25" i="125"/>
  <c r="E25" i="125"/>
  <c r="L24" i="125"/>
  <c r="L23" i="125"/>
  <c r="L22" i="125"/>
  <c r="L21" i="125"/>
  <c r="K20" i="125"/>
  <c r="K26" i="125" s="1"/>
  <c r="J20" i="125"/>
  <c r="J26" i="125" s="1"/>
  <c r="I20" i="125"/>
  <c r="I26" i="125" s="1"/>
  <c r="H20" i="125"/>
  <c r="H26" i="125" s="1"/>
  <c r="G20" i="125"/>
  <c r="G26" i="125" s="1"/>
  <c r="F20" i="125"/>
  <c r="F26" i="125" s="1"/>
  <c r="E20" i="125"/>
  <c r="E26" i="125" s="1"/>
  <c r="L19" i="125"/>
  <c r="L18" i="125"/>
  <c r="L17" i="125"/>
  <c r="L16" i="125"/>
  <c r="L20" i="125" s="1"/>
  <c r="L15" i="125"/>
  <c r="K15" i="125"/>
  <c r="J15" i="125"/>
  <c r="I15" i="125"/>
  <c r="H15" i="125"/>
  <c r="G15" i="125"/>
  <c r="F15" i="125"/>
  <c r="E15" i="125"/>
  <c r="L14" i="125"/>
  <c r="I14" i="125"/>
  <c r="F14" i="125"/>
  <c r="E14" i="125"/>
  <c r="C11" i="125"/>
  <c r="C7" i="125"/>
  <c r="E26" i="124"/>
  <c r="K25" i="124"/>
  <c r="J25" i="124"/>
  <c r="I25" i="124"/>
  <c r="H25" i="124"/>
  <c r="G25" i="124"/>
  <c r="F25" i="124"/>
  <c r="E25" i="124"/>
  <c r="L24" i="124"/>
  <c r="L23" i="124"/>
  <c r="L22" i="124"/>
  <c r="L21" i="124"/>
  <c r="L25" i="124" s="1"/>
  <c r="K20" i="124"/>
  <c r="K26" i="124" s="1"/>
  <c r="J20" i="124"/>
  <c r="J26" i="124" s="1"/>
  <c r="I20" i="124"/>
  <c r="I26" i="124" s="1"/>
  <c r="H20" i="124"/>
  <c r="H26" i="124" s="1"/>
  <c r="G20" i="124"/>
  <c r="G26" i="124" s="1"/>
  <c r="F20" i="124"/>
  <c r="F26" i="124" s="1"/>
  <c r="E20" i="124"/>
  <c r="L19" i="124"/>
  <c r="L18" i="124"/>
  <c r="L17" i="124"/>
  <c r="L16" i="124"/>
  <c r="L20" i="124" s="1"/>
  <c r="L26" i="124" s="1"/>
  <c r="L15" i="124"/>
  <c r="K15" i="124"/>
  <c r="J15" i="124"/>
  <c r="I15" i="124"/>
  <c r="H15" i="124"/>
  <c r="G15" i="124"/>
  <c r="F15" i="124"/>
  <c r="E15" i="124"/>
  <c r="L14" i="124"/>
  <c r="I14" i="124"/>
  <c r="F14" i="124"/>
  <c r="E14" i="124"/>
  <c r="C11" i="124"/>
  <c r="C7" i="124"/>
  <c r="K25" i="123"/>
  <c r="J25" i="123"/>
  <c r="I25" i="123"/>
  <c r="H25" i="123"/>
  <c r="G25" i="123"/>
  <c r="F25" i="123"/>
  <c r="E25" i="123"/>
  <c r="L24" i="123"/>
  <c r="L23" i="123"/>
  <c r="L22" i="123"/>
  <c r="L21" i="123"/>
  <c r="K20" i="123"/>
  <c r="K26" i="123" s="1"/>
  <c r="J20" i="123"/>
  <c r="J26" i="123" s="1"/>
  <c r="I20" i="123"/>
  <c r="I26" i="123" s="1"/>
  <c r="H20" i="123"/>
  <c r="H26" i="123" s="1"/>
  <c r="G20" i="123"/>
  <c r="G26" i="123" s="1"/>
  <c r="F20" i="123"/>
  <c r="F26" i="123" s="1"/>
  <c r="E20" i="123"/>
  <c r="E26" i="123" s="1"/>
  <c r="L19" i="123"/>
  <c r="L18" i="123"/>
  <c r="L17" i="123"/>
  <c r="L16" i="123"/>
  <c r="L20" i="123" s="1"/>
  <c r="L15" i="123"/>
  <c r="K15" i="123"/>
  <c r="J15" i="123"/>
  <c r="I15" i="123"/>
  <c r="H15" i="123"/>
  <c r="G15" i="123"/>
  <c r="F15" i="123"/>
  <c r="E15" i="123"/>
  <c r="L14" i="123"/>
  <c r="I14" i="123"/>
  <c r="F14" i="123"/>
  <c r="E14" i="123"/>
  <c r="C11" i="123"/>
  <c r="C7" i="123"/>
  <c r="E26" i="122"/>
  <c r="K25" i="122"/>
  <c r="J25" i="122"/>
  <c r="I25" i="122"/>
  <c r="H25" i="122"/>
  <c r="G25" i="122"/>
  <c r="F25" i="122"/>
  <c r="E25" i="122"/>
  <c r="L24" i="122"/>
  <c r="L23" i="122"/>
  <c r="L22" i="122"/>
  <c r="L21" i="122"/>
  <c r="L25" i="122" s="1"/>
  <c r="K20" i="122"/>
  <c r="K26" i="122" s="1"/>
  <c r="J20" i="122"/>
  <c r="J26" i="122" s="1"/>
  <c r="I20" i="122"/>
  <c r="I26" i="122" s="1"/>
  <c r="H20" i="122"/>
  <c r="H26" i="122" s="1"/>
  <c r="G20" i="122"/>
  <c r="G26" i="122" s="1"/>
  <c r="F20" i="122"/>
  <c r="F26" i="122" s="1"/>
  <c r="E20" i="122"/>
  <c r="L19" i="122"/>
  <c r="L18" i="122"/>
  <c r="L17" i="122"/>
  <c r="L16" i="122"/>
  <c r="L20" i="122" s="1"/>
  <c r="L26" i="122" s="1"/>
  <c r="L15" i="122"/>
  <c r="K15" i="122"/>
  <c r="J15" i="122"/>
  <c r="I15" i="122"/>
  <c r="H15" i="122"/>
  <c r="G15" i="122"/>
  <c r="F15" i="122"/>
  <c r="E15" i="122"/>
  <c r="L14" i="122"/>
  <c r="I14" i="122"/>
  <c r="F14" i="122"/>
  <c r="E14" i="122"/>
  <c r="C11" i="122"/>
  <c r="C7" i="122"/>
  <c r="K25" i="121"/>
  <c r="J25" i="121"/>
  <c r="I25" i="121"/>
  <c r="H25" i="121"/>
  <c r="G25" i="121"/>
  <c r="F25" i="121"/>
  <c r="E25" i="121"/>
  <c r="L24" i="121"/>
  <c r="L23" i="121"/>
  <c r="L22" i="121"/>
  <c r="L21" i="121"/>
  <c r="K20" i="121"/>
  <c r="K26" i="121" s="1"/>
  <c r="J20" i="121"/>
  <c r="J26" i="121" s="1"/>
  <c r="I20" i="121"/>
  <c r="I26" i="121" s="1"/>
  <c r="H20" i="121"/>
  <c r="H26" i="121" s="1"/>
  <c r="G20" i="121"/>
  <c r="G26" i="121" s="1"/>
  <c r="F20" i="121"/>
  <c r="F26" i="121" s="1"/>
  <c r="E20" i="121"/>
  <c r="E26" i="121" s="1"/>
  <c r="L19" i="121"/>
  <c r="L18" i="121"/>
  <c r="L17" i="121"/>
  <c r="L16" i="121"/>
  <c r="L20" i="121" s="1"/>
  <c r="L15" i="121"/>
  <c r="K15" i="121"/>
  <c r="J15" i="121"/>
  <c r="I15" i="121"/>
  <c r="H15" i="121"/>
  <c r="G15" i="121"/>
  <c r="F15" i="121"/>
  <c r="E15" i="121"/>
  <c r="L14" i="121"/>
  <c r="I14" i="121"/>
  <c r="F14" i="121"/>
  <c r="E14" i="121"/>
  <c r="C11" i="121"/>
  <c r="C7" i="121"/>
  <c r="E26" i="120"/>
  <c r="K25" i="120"/>
  <c r="J25" i="120"/>
  <c r="I25" i="120"/>
  <c r="H25" i="120"/>
  <c r="G25" i="120"/>
  <c r="F25" i="120"/>
  <c r="E25" i="120"/>
  <c r="L24" i="120"/>
  <c r="L23" i="120"/>
  <c r="L22" i="120"/>
  <c r="L21" i="120"/>
  <c r="L25" i="120" s="1"/>
  <c r="K20" i="120"/>
  <c r="K26" i="120" s="1"/>
  <c r="J20" i="120"/>
  <c r="J26" i="120" s="1"/>
  <c r="I20" i="120"/>
  <c r="I26" i="120" s="1"/>
  <c r="H20" i="120"/>
  <c r="H26" i="120" s="1"/>
  <c r="G20" i="120"/>
  <c r="G26" i="120" s="1"/>
  <c r="F20" i="120"/>
  <c r="F26" i="120" s="1"/>
  <c r="E20" i="120"/>
  <c r="L19" i="120"/>
  <c r="L18" i="120"/>
  <c r="L17" i="120"/>
  <c r="L16" i="120"/>
  <c r="L20" i="120" s="1"/>
  <c r="L26" i="120" s="1"/>
  <c r="L15" i="120"/>
  <c r="K15" i="120"/>
  <c r="J15" i="120"/>
  <c r="I15" i="120"/>
  <c r="H15" i="120"/>
  <c r="G15" i="120"/>
  <c r="F15" i="120"/>
  <c r="E15" i="120"/>
  <c r="L14" i="120"/>
  <c r="I14" i="120"/>
  <c r="F14" i="120"/>
  <c r="E14" i="120"/>
  <c r="C11" i="120"/>
  <c r="C7" i="120"/>
  <c r="K25" i="119"/>
  <c r="J25" i="119"/>
  <c r="I25" i="119"/>
  <c r="H25" i="119"/>
  <c r="G25" i="119"/>
  <c r="F25" i="119"/>
  <c r="E25" i="119"/>
  <c r="L24" i="119"/>
  <c r="L23" i="119"/>
  <c r="L22" i="119"/>
  <c r="L21" i="119"/>
  <c r="K20" i="119"/>
  <c r="K26" i="119" s="1"/>
  <c r="J20" i="119"/>
  <c r="J26" i="119" s="1"/>
  <c r="I20" i="119"/>
  <c r="I26" i="119" s="1"/>
  <c r="H20" i="119"/>
  <c r="H26" i="119" s="1"/>
  <c r="G20" i="119"/>
  <c r="G26" i="119" s="1"/>
  <c r="F20" i="119"/>
  <c r="F26" i="119" s="1"/>
  <c r="E20" i="119"/>
  <c r="E26" i="119" s="1"/>
  <c r="L19" i="119"/>
  <c r="L18" i="119"/>
  <c r="L17" i="119"/>
  <c r="L16" i="119"/>
  <c r="L20" i="119" s="1"/>
  <c r="L15" i="119"/>
  <c r="K15" i="119"/>
  <c r="J15" i="119"/>
  <c r="I15" i="119"/>
  <c r="H15" i="119"/>
  <c r="G15" i="119"/>
  <c r="F15" i="119"/>
  <c r="E15" i="119"/>
  <c r="L14" i="119"/>
  <c r="I14" i="119"/>
  <c r="F14" i="119"/>
  <c r="E14" i="119"/>
  <c r="C11" i="119"/>
  <c r="C7" i="119"/>
  <c r="E26" i="118"/>
  <c r="K25" i="118"/>
  <c r="J25" i="118"/>
  <c r="I25" i="118"/>
  <c r="H25" i="118"/>
  <c r="G25" i="118"/>
  <c r="F25" i="118"/>
  <c r="E25" i="118"/>
  <c r="L24" i="118"/>
  <c r="L23" i="118"/>
  <c r="L22" i="118"/>
  <c r="L21" i="118"/>
  <c r="L25" i="118" s="1"/>
  <c r="K20" i="118"/>
  <c r="K26" i="118" s="1"/>
  <c r="J20" i="118"/>
  <c r="J26" i="118" s="1"/>
  <c r="I20" i="118"/>
  <c r="I26" i="118" s="1"/>
  <c r="H20" i="118"/>
  <c r="H26" i="118" s="1"/>
  <c r="G20" i="118"/>
  <c r="G26" i="118" s="1"/>
  <c r="F20" i="118"/>
  <c r="F26" i="118" s="1"/>
  <c r="E20" i="118"/>
  <c r="L19" i="118"/>
  <c r="L18" i="118"/>
  <c r="L17" i="118"/>
  <c r="L16" i="118"/>
  <c r="L20" i="118" s="1"/>
  <c r="L26" i="118" s="1"/>
  <c r="L15" i="118"/>
  <c r="K15" i="118"/>
  <c r="J15" i="118"/>
  <c r="I15" i="118"/>
  <c r="H15" i="118"/>
  <c r="G15" i="118"/>
  <c r="F15" i="118"/>
  <c r="E15" i="118"/>
  <c r="L14" i="118"/>
  <c r="I14" i="118"/>
  <c r="F14" i="118"/>
  <c r="E14" i="118"/>
  <c r="C11" i="118"/>
  <c r="C7" i="118"/>
  <c r="K25" i="117"/>
  <c r="J25" i="117"/>
  <c r="I25" i="117"/>
  <c r="H25" i="117"/>
  <c r="G25" i="117"/>
  <c r="F25" i="117"/>
  <c r="E25" i="117"/>
  <c r="L24" i="117"/>
  <c r="L23" i="117"/>
  <c r="L22" i="117"/>
  <c r="L21" i="117"/>
  <c r="K20" i="117"/>
  <c r="K26" i="117" s="1"/>
  <c r="J20" i="117"/>
  <c r="J26" i="117" s="1"/>
  <c r="I20" i="117"/>
  <c r="I26" i="117" s="1"/>
  <c r="H20" i="117"/>
  <c r="H26" i="117" s="1"/>
  <c r="G20" i="117"/>
  <c r="G26" i="117" s="1"/>
  <c r="F20" i="117"/>
  <c r="F26" i="117" s="1"/>
  <c r="E20" i="117"/>
  <c r="E26" i="117" s="1"/>
  <c r="L19" i="117"/>
  <c r="L18" i="117"/>
  <c r="L17" i="117"/>
  <c r="L16" i="117"/>
  <c r="L20" i="117" s="1"/>
  <c r="L15" i="117"/>
  <c r="K15" i="117"/>
  <c r="J15" i="117"/>
  <c r="I15" i="117"/>
  <c r="H15" i="117"/>
  <c r="G15" i="117"/>
  <c r="F15" i="117"/>
  <c r="E15" i="117"/>
  <c r="L14" i="117"/>
  <c r="I14" i="117"/>
  <c r="F14" i="117"/>
  <c r="E14" i="117"/>
  <c r="C11" i="117"/>
  <c r="C7" i="117"/>
  <c r="E26" i="116"/>
  <c r="K25" i="116"/>
  <c r="J25" i="116"/>
  <c r="I25" i="116"/>
  <c r="H25" i="116"/>
  <c r="G25" i="116"/>
  <c r="F25" i="116"/>
  <c r="E25" i="116"/>
  <c r="L24" i="116"/>
  <c r="L23" i="116"/>
  <c r="L22" i="116"/>
  <c r="L21" i="116"/>
  <c r="L25" i="116" s="1"/>
  <c r="K20" i="116"/>
  <c r="K26" i="116" s="1"/>
  <c r="J20" i="116"/>
  <c r="J26" i="116" s="1"/>
  <c r="I20" i="116"/>
  <c r="I26" i="116" s="1"/>
  <c r="H20" i="116"/>
  <c r="H26" i="116" s="1"/>
  <c r="G20" i="116"/>
  <c r="G26" i="116" s="1"/>
  <c r="F20" i="116"/>
  <c r="F26" i="116" s="1"/>
  <c r="E20" i="116"/>
  <c r="L19" i="116"/>
  <c r="L18" i="116"/>
  <c r="L17" i="116"/>
  <c r="L16" i="116"/>
  <c r="L20" i="116" s="1"/>
  <c r="L26" i="116" s="1"/>
  <c r="L15" i="116"/>
  <c r="K15" i="116"/>
  <c r="J15" i="116"/>
  <c r="I15" i="116"/>
  <c r="H15" i="116"/>
  <c r="G15" i="116"/>
  <c r="F15" i="116"/>
  <c r="E15" i="116"/>
  <c r="L14" i="116"/>
  <c r="I14" i="116"/>
  <c r="F14" i="116"/>
  <c r="E14" i="116"/>
  <c r="C11" i="116"/>
  <c r="C7" i="116"/>
  <c r="K25" i="115"/>
  <c r="J25" i="115"/>
  <c r="I25" i="115"/>
  <c r="H25" i="115"/>
  <c r="G25" i="115"/>
  <c r="F25" i="115"/>
  <c r="E25" i="115"/>
  <c r="L24" i="115"/>
  <c r="L23" i="115"/>
  <c r="L22" i="115"/>
  <c r="L21" i="115"/>
  <c r="K20" i="115"/>
  <c r="K26" i="115" s="1"/>
  <c r="J20" i="115"/>
  <c r="J26" i="115" s="1"/>
  <c r="I20" i="115"/>
  <c r="I26" i="115" s="1"/>
  <c r="H20" i="115"/>
  <c r="H26" i="115" s="1"/>
  <c r="G20" i="115"/>
  <c r="G26" i="115" s="1"/>
  <c r="F20" i="115"/>
  <c r="F26" i="115" s="1"/>
  <c r="E20" i="115"/>
  <c r="E26" i="115" s="1"/>
  <c r="L19" i="115"/>
  <c r="L18" i="115"/>
  <c r="L17" i="115"/>
  <c r="L16" i="115"/>
  <c r="L20" i="115" s="1"/>
  <c r="L15" i="115"/>
  <c r="K15" i="115"/>
  <c r="J15" i="115"/>
  <c r="I15" i="115"/>
  <c r="H15" i="115"/>
  <c r="G15" i="115"/>
  <c r="F15" i="115"/>
  <c r="E15" i="115"/>
  <c r="L14" i="115"/>
  <c r="I14" i="115"/>
  <c r="F14" i="115"/>
  <c r="E14" i="115"/>
  <c r="C11" i="115"/>
  <c r="C7" i="115"/>
  <c r="E26" i="114"/>
  <c r="K25" i="114"/>
  <c r="J25" i="114"/>
  <c r="I25" i="114"/>
  <c r="H25" i="114"/>
  <c r="G25" i="114"/>
  <c r="F25" i="114"/>
  <c r="E25" i="114"/>
  <c r="L24" i="114"/>
  <c r="L23" i="114"/>
  <c r="L22" i="114"/>
  <c r="L21" i="114"/>
  <c r="L25" i="114" s="1"/>
  <c r="K20" i="114"/>
  <c r="K26" i="114" s="1"/>
  <c r="J20" i="114"/>
  <c r="J26" i="114" s="1"/>
  <c r="I20" i="114"/>
  <c r="I26" i="114" s="1"/>
  <c r="H20" i="114"/>
  <c r="H26" i="114" s="1"/>
  <c r="G20" i="114"/>
  <c r="G26" i="114" s="1"/>
  <c r="F20" i="114"/>
  <c r="F26" i="114" s="1"/>
  <c r="E20" i="114"/>
  <c r="L19" i="114"/>
  <c r="L18" i="114"/>
  <c r="L17" i="114"/>
  <c r="L16" i="114"/>
  <c r="L20" i="114" s="1"/>
  <c r="L26" i="114" s="1"/>
  <c r="L15" i="114"/>
  <c r="K15" i="114"/>
  <c r="J15" i="114"/>
  <c r="I15" i="114"/>
  <c r="H15" i="114"/>
  <c r="G15" i="114"/>
  <c r="F15" i="114"/>
  <c r="E15" i="114"/>
  <c r="L14" i="114"/>
  <c r="I14" i="114"/>
  <c r="F14" i="114"/>
  <c r="E14" i="114"/>
  <c r="C11" i="114"/>
  <c r="C7" i="114"/>
  <c r="K25" i="113"/>
  <c r="J25" i="113"/>
  <c r="I25" i="113"/>
  <c r="H25" i="113"/>
  <c r="G25" i="113"/>
  <c r="F25" i="113"/>
  <c r="E25" i="113"/>
  <c r="L24" i="113"/>
  <c r="L23" i="113"/>
  <c r="L22" i="113"/>
  <c r="L21" i="113"/>
  <c r="K20" i="113"/>
  <c r="K26" i="113" s="1"/>
  <c r="J20" i="113"/>
  <c r="J26" i="113" s="1"/>
  <c r="I20" i="113"/>
  <c r="I26" i="113" s="1"/>
  <c r="H20" i="113"/>
  <c r="H26" i="113" s="1"/>
  <c r="G20" i="113"/>
  <c r="G26" i="113" s="1"/>
  <c r="F20" i="113"/>
  <c r="F26" i="113" s="1"/>
  <c r="E20" i="113"/>
  <c r="E26" i="113" s="1"/>
  <c r="L19" i="113"/>
  <c r="L18" i="113"/>
  <c r="L17" i="113"/>
  <c r="L16" i="113"/>
  <c r="L20" i="113" s="1"/>
  <c r="L15" i="113"/>
  <c r="K15" i="113"/>
  <c r="J15" i="113"/>
  <c r="I15" i="113"/>
  <c r="H15" i="113"/>
  <c r="G15" i="113"/>
  <c r="F15" i="113"/>
  <c r="E15" i="113"/>
  <c r="L14" i="113"/>
  <c r="I14" i="113"/>
  <c r="F14" i="113"/>
  <c r="E14" i="113"/>
  <c r="C11" i="113"/>
  <c r="C7" i="113"/>
  <c r="L116" i="111"/>
  <c r="K116" i="111"/>
  <c r="I116" i="111"/>
  <c r="H116" i="111"/>
  <c r="G116" i="111"/>
  <c r="F116" i="111"/>
  <c r="E116" i="111"/>
  <c r="J115" i="111"/>
  <c r="J114" i="111"/>
  <c r="J113" i="111"/>
  <c r="J112" i="111"/>
  <c r="J111" i="111"/>
  <c r="J110" i="111"/>
  <c r="J109" i="111"/>
  <c r="J108" i="111"/>
  <c r="J107" i="111"/>
  <c r="J106" i="111"/>
  <c r="J105" i="111"/>
  <c r="J104" i="111"/>
  <c r="J103" i="111"/>
  <c r="J102" i="111"/>
  <c r="J101" i="111"/>
  <c r="J100" i="111"/>
  <c r="J99" i="111"/>
  <c r="J98" i="111"/>
  <c r="J97" i="111"/>
  <c r="J96" i="111"/>
  <c r="J95" i="111"/>
  <c r="J94" i="111"/>
  <c r="J93" i="111"/>
  <c r="J92" i="111"/>
  <c r="J91" i="111"/>
  <c r="J90" i="111"/>
  <c r="J89" i="111"/>
  <c r="J88" i="111"/>
  <c r="J87" i="111"/>
  <c r="J86" i="111"/>
  <c r="J85" i="111"/>
  <c r="J84" i="111"/>
  <c r="J83" i="111"/>
  <c r="J82" i="111"/>
  <c r="J81" i="111"/>
  <c r="J80" i="111"/>
  <c r="J79" i="111"/>
  <c r="J78" i="111"/>
  <c r="J77" i="111"/>
  <c r="J76" i="111"/>
  <c r="J75" i="111"/>
  <c r="J74" i="111"/>
  <c r="J73" i="111"/>
  <c r="J72" i="111"/>
  <c r="J71" i="111"/>
  <c r="J70" i="111"/>
  <c r="J69" i="111"/>
  <c r="J68" i="111"/>
  <c r="J67" i="111"/>
  <c r="J66" i="111"/>
  <c r="J65" i="111"/>
  <c r="J64" i="111"/>
  <c r="J63" i="111"/>
  <c r="J62" i="111"/>
  <c r="J61" i="111"/>
  <c r="J60" i="111"/>
  <c r="J59" i="111"/>
  <c r="J58" i="111"/>
  <c r="J57" i="111"/>
  <c r="J56" i="111"/>
  <c r="J55" i="111"/>
  <c r="J54" i="111"/>
  <c r="J53" i="111"/>
  <c r="J52" i="111"/>
  <c r="J51" i="111"/>
  <c r="J50" i="111"/>
  <c r="J49" i="111"/>
  <c r="J48" i="111"/>
  <c r="J47" i="111"/>
  <c r="J46" i="111"/>
  <c r="J45" i="111"/>
  <c r="J44" i="111"/>
  <c r="J43" i="111"/>
  <c r="J42" i="111"/>
  <c r="J41" i="111"/>
  <c r="J40" i="111"/>
  <c r="J39" i="111"/>
  <c r="J38" i="111"/>
  <c r="J37" i="111"/>
  <c r="J36" i="111"/>
  <c r="J35" i="111"/>
  <c r="J34" i="111"/>
  <c r="J33" i="111"/>
  <c r="J32" i="111"/>
  <c r="J31" i="111"/>
  <c r="J30" i="111"/>
  <c r="J29" i="111"/>
  <c r="J28" i="111"/>
  <c r="J27" i="111"/>
  <c r="J26" i="111"/>
  <c r="J25" i="111"/>
  <c r="J24" i="111"/>
  <c r="J23" i="111"/>
  <c r="J22" i="111"/>
  <c r="J21" i="111"/>
  <c r="J20" i="111"/>
  <c r="J19" i="111"/>
  <c r="J18" i="111"/>
  <c r="J17" i="111"/>
  <c r="J16" i="111"/>
  <c r="J116" i="111" s="1"/>
  <c r="L14" i="111"/>
  <c r="K14" i="111"/>
  <c r="J14" i="111"/>
  <c r="I14" i="111"/>
  <c r="H14" i="111"/>
  <c r="G14" i="111"/>
  <c r="F14" i="111"/>
  <c r="E14" i="111"/>
  <c r="C11" i="111"/>
  <c r="C7" i="111"/>
  <c r="E34" i="110"/>
  <c r="E36" i="110" s="1"/>
  <c r="E33" i="110"/>
  <c r="E32" i="110"/>
  <c r="E27" i="110"/>
  <c r="E26" i="110"/>
  <c r="E25" i="110"/>
  <c r="E22" i="110"/>
  <c r="E21" i="110"/>
  <c r="E18" i="110"/>
  <c r="E16" i="110"/>
  <c r="E14" i="110"/>
  <c r="C11" i="110"/>
  <c r="C7" i="110"/>
  <c r="L24" i="109"/>
  <c r="K24" i="109"/>
  <c r="J24" i="109"/>
  <c r="I24" i="109"/>
  <c r="H24" i="109"/>
  <c r="G24" i="109"/>
  <c r="F24" i="109"/>
  <c r="E24" i="109"/>
  <c r="M23" i="109"/>
  <c r="M24" i="109" s="1"/>
  <c r="M22" i="109"/>
  <c r="L21" i="109"/>
  <c r="K21" i="109"/>
  <c r="J21" i="109"/>
  <c r="I21" i="109"/>
  <c r="H21" i="109"/>
  <c r="G21" i="109"/>
  <c r="F21" i="109"/>
  <c r="E21" i="109"/>
  <c r="M21" i="109" s="1"/>
  <c r="L20" i="109"/>
  <c r="K20" i="109"/>
  <c r="J20" i="109"/>
  <c r="I20" i="109"/>
  <c r="H20" i="109"/>
  <c r="G20" i="109"/>
  <c r="F20" i="109"/>
  <c r="E20" i="109"/>
  <c r="M19" i="109"/>
  <c r="M18" i="109"/>
  <c r="M17" i="109"/>
  <c r="M20" i="109" s="1"/>
  <c r="L16" i="109"/>
  <c r="K16" i="109"/>
  <c r="J16" i="109"/>
  <c r="I16" i="109"/>
  <c r="H16" i="109"/>
  <c r="G16" i="109"/>
  <c r="F16" i="109"/>
  <c r="E16" i="109"/>
  <c r="M14" i="109"/>
  <c r="L14" i="109"/>
  <c r="K14" i="109"/>
  <c r="J14" i="109"/>
  <c r="I14" i="109"/>
  <c r="H14" i="109"/>
  <c r="G14" i="109"/>
  <c r="F14" i="109"/>
  <c r="E14" i="109"/>
  <c r="C11" i="109"/>
  <c r="C7" i="109"/>
  <c r="F22" i="108"/>
  <c r="F21" i="108"/>
  <c r="E21" i="108"/>
  <c r="E22" i="108" s="1"/>
  <c r="F17" i="108"/>
  <c r="E17" i="108"/>
  <c r="F14" i="108"/>
  <c r="E14" i="108"/>
  <c r="C11" i="108"/>
  <c r="C7" i="108"/>
  <c r="G116" i="107"/>
  <c r="F116" i="107"/>
  <c r="E116" i="107"/>
  <c r="H115" i="107"/>
  <c r="H114" i="107"/>
  <c r="H113" i="107"/>
  <c r="H112" i="107"/>
  <c r="H111" i="107"/>
  <c r="H110" i="107"/>
  <c r="H109" i="107"/>
  <c r="H108" i="107"/>
  <c r="H107" i="107"/>
  <c r="H106" i="107"/>
  <c r="H105" i="107"/>
  <c r="H104" i="107"/>
  <c r="H103" i="107"/>
  <c r="H102" i="107"/>
  <c r="H101" i="107"/>
  <c r="H100" i="107"/>
  <c r="H99" i="107"/>
  <c r="H98" i="107"/>
  <c r="H97" i="107"/>
  <c r="H96" i="107"/>
  <c r="H95" i="107"/>
  <c r="H94" i="107"/>
  <c r="H93" i="107"/>
  <c r="H92" i="107"/>
  <c r="H91" i="107"/>
  <c r="H90" i="107"/>
  <c r="H89" i="107"/>
  <c r="H88" i="107"/>
  <c r="H87" i="107"/>
  <c r="H86" i="107"/>
  <c r="H85" i="107"/>
  <c r="H84" i="107"/>
  <c r="H83" i="107"/>
  <c r="H82" i="107"/>
  <c r="H81" i="107"/>
  <c r="H80" i="107"/>
  <c r="H79" i="107"/>
  <c r="H78" i="107"/>
  <c r="H77" i="107"/>
  <c r="H76" i="107"/>
  <c r="H75" i="107"/>
  <c r="H74" i="107"/>
  <c r="H73" i="107"/>
  <c r="H72" i="107"/>
  <c r="H71" i="107"/>
  <c r="H70" i="107"/>
  <c r="H69" i="107"/>
  <c r="H68" i="107"/>
  <c r="H67" i="107"/>
  <c r="H66" i="107"/>
  <c r="H65" i="107"/>
  <c r="H64" i="107"/>
  <c r="H63" i="107"/>
  <c r="H62" i="107"/>
  <c r="H61" i="107"/>
  <c r="H60" i="107"/>
  <c r="H59" i="107"/>
  <c r="H58" i="107"/>
  <c r="H57" i="107"/>
  <c r="H56" i="107"/>
  <c r="H55" i="107"/>
  <c r="H54" i="107"/>
  <c r="H53" i="107"/>
  <c r="H52" i="107"/>
  <c r="H51" i="107"/>
  <c r="H50" i="107"/>
  <c r="H49" i="107"/>
  <c r="H48" i="107"/>
  <c r="H47" i="107"/>
  <c r="H46" i="107"/>
  <c r="H45" i="107"/>
  <c r="H44" i="107"/>
  <c r="H43" i="107"/>
  <c r="H42" i="107"/>
  <c r="H41" i="107"/>
  <c r="H40" i="107"/>
  <c r="H39" i="107"/>
  <c r="H38" i="107"/>
  <c r="H37" i="107"/>
  <c r="H36" i="107"/>
  <c r="H35" i="107"/>
  <c r="H34" i="107"/>
  <c r="H33" i="107"/>
  <c r="H32" i="107"/>
  <c r="H31" i="107"/>
  <c r="H30" i="107"/>
  <c r="H29" i="107"/>
  <c r="H28" i="107"/>
  <c r="H27" i="107"/>
  <c r="H26" i="107"/>
  <c r="H25" i="107"/>
  <c r="H24" i="107"/>
  <c r="H23" i="107"/>
  <c r="H22" i="107"/>
  <c r="H21" i="107"/>
  <c r="H20" i="107"/>
  <c r="H19" i="107"/>
  <c r="H18" i="107"/>
  <c r="H17" i="107"/>
  <c r="H16" i="107"/>
  <c r="H116" i="107" s="1"/>
  <c r="H14" i="107"/>
  <c r="G14" i="107"/>
  <c r="F14" i="107"/>
  <c r="E14" i="107"/>
  <c r="C11" i="107"/>
  <c r="C7" i="107"/>
  <c r="E16" i="106"/>
  <c r="F14" i="106"/>
  <c r="E14" i="106"/>
  <c r="C11" i="106"/>
  <c r="C7" i="106"/>
  <c r="F57" i="105"/>
  <c r="E57" i="105"/>
  <c r="F22" i="106" s="1"/>
  <c r="F56" i="105"/>
  <c r="F55" i="105"/>
  <c r="F54" i="105"/>
  <c r="E54" i="105"/>
  <c r="F53" i="105"/>
  <c r="E53" i="105"/>
  <c r="F21" i="106" s="1"/>
  <c r="F52" i="105"/>
  <c r="F51" i="105"/>
  <c r="F50" i="105"/>
  <c r="E50" i="105"/>
  <c r="F49" i="105"/>
  <c r="E49" i="105"/>
  <c r="F20" i="106" s="1"/>
  <c r="F48" i="105"/>
  <c r="F47" i="105"/>
  <c r="F46" i="105"/>
  <c r="E46" i="105"/>
  <c r="F45" i="105"/>
  <c r="E45" i="105"/>
  <c r="F18" i="106" s="1"/>
  <c r="F44" i="105"/>
  <c r="F43" i="105"/>
  <c r="F42" i="105"/>
  <c r="E42" i="105"/>
  <c r="F41" i="105"/>
  <c r="E41" i="105"/>
  <c r="F17" i="106" s="1"/>
  <c r="F40" i="105"/>
  <c r="F39" i="105"/>
  <c r="F38" i="105"/>
  <c r="E38" i="105"/>
  <c r="F36" i="105"/>
  <c r="E36" i="105"/>
  <c r="F35" i="105"/>
  <c r="E35" i="105"/>
  <c r="E37" i="105" s="1"/>
  <c r="E29" i="105" s="1"/>
  <c r="F34" i="105"/>
  <c r="F37" i="105" s="1"/>
  <c r="E34" i="105"/>
  <c r="F28" i="105"/>
  <c r="E28" i="105"/>
  <c r="F25" i="105"/>
  <c r="E25" i="105"/>
  <c r="F24" i="105"/>
  <c r="F20" i="105" s="1"/>
  <c r="E24" i="105"/>
  <c r="E20" i="105"/>
  <c r="F19" i="105"/>
  <c r="F16" i="105" s="1"/>
  <c r="E19" i="105"/>
  <c r="E16" i="105"/>
  <c r="F14" i="105"/>
  <c r="E14" i="105"/>
  <c r="C11" i="105"/>
  <c r="C7" i="105"/>
  <c r="H22" i="104"/>
  <c r="G22" i="104"/>
  <c r="F22" i="104"/>
  <c r="E22" i="104"/>
  <c r="J21" i="104"/>
  <c r="I21" i="104"/>
  <c r="J20" i="104"/>
  <c r="I20" i="104"/>
  <c r="J19" i="104"/>
  <c r="I19" i="104"/>
  <c r="J18" i="104"/>
  <c r="I18" i="104"/>
  <c r="J17" i="104"/>
  <c r="I17" i="104"/>
  <c r="J16" i="104"/>
  <c r="J22" i="104" s="1"/>
  <c r="I16" i="104"/>
  <c r="I22" i="104" s="1"/>
  <c r="J15" i="104"/>
  <c r="I15" i="104"/>
  <c r="H15" i="104"/>
  <c r="G15" i="104"/>
  <c r="F15" i="104"/>
  <c r="E15" i="104"/>
  <c r="E14" i="104"/>
  <c r="C11" i="104"/>
  <c r="C7" i="104"/>
  <c r="H23" i="103"/>
  <c r="G23" i="103"/>
  <c r="F23" i="103"/>
  <c r="E23" i="103"/>
  <c r="H22" i="103"/>
  <c r="G22" i="103"/>
  <c r="F22" i="103"/>
  <c r="E22" i="103"/>
  <c r="H15" i="103"/>
  <c r="G15" i="103"/>
  <c r="F15" i="103"/>
  <c r="E15" i="103"/>
  <c r="E14" i="103"/>
  <c r="C11" i="103"/>
  <c r="C7" i="103"/>
  <c r="H40" i="102"/>
  <c r="G40" i="102"/>
  <c r="F40" i="102"/>
  <c r="E40" i="102"/>
  <c r="H39" i="102"/>
  <c r="G39" i="102"/>
  <c r="F39" i="102"/>
  <c r="E39" i="102"/>
  <c r="H15" i="102"/>
  <c r="G15" i="102"/>
  <c r="F15" i="102"/>
  <c r="E15" i="102"/>
  <c r="E14" i="102"/>
  <c r="C11" i="102"/>
  <c r="C7" i="102"/>
  <c r="H23" i="101"/>
  <c r="G23" i="101"/>
  <c r="F23" i="101"/>
  <c r="E23" i="101"/>
  <c r="H22" i="101"/>
  <c r="G22" i="101"/>
  <c r="F22" i="101"/>
  <c r="E22" i="101"/>
  <c r="G21" i="101"/>
  <c r="F21" i="101"/>
  <c r="E21" i="101"/>
  <c r="H20" i="101"/>
  <c r="H19" i="101"/>
  <c r="H18" i="101"/>
  <c r="H21" i="101" s="1"/>
  <c r="H17" i="101"/>
  <c r="H16" i="101"/>
  <c r="G16" i="101"/>
  <c r="F16" i="101"/>
  <c r="E16" i="101"/>
  <c r="H15" i="101"/>
  <c r="G15" i="101"/>
  <c r="F15" i="101"/>
  <c r="E15" i="101"/>
  <c r="E14" i="101"/>
  <c r="C11" i="101"/>
  <c r="C7" i="101"/>
  <c r="I63" i="100"/>
  <c r="H63" i="100"/>
  <c r="G63" i="100"/>
  <c r="F63" i="100"/>
  <c r="E63" i="100"/>
  <c r="I40" i="100"/>
  <c r="H40" i="100"/>
  <c r="G40" i="100"/>
  <c r="F40" i="100"/>
  <c r="E40" i="100"/>
  <c r="I39" i="100"/>
  <c r="H39" i="100"/>
  <c r="G39" i="100"/>
  <c r="F39" i="100"/>
  <c r="E39" i="100"/>
  <c r="I16" i="100"/>
  <c r="H16" i="100"/>
  <c r="G16" i="100"/>
  <c r="F16" i="100"/>
  <c r="E16" i="100"/>
  <c r="I15" i="100"/>
  <c r="H15" i="100"/>
  <c r="G15" i="100"/>
  <c r="F15" i="100"/>
  <c r="E15" i="100"/>
  <c r="G14" i="100"/>
  <c r="E14" i="100"/>
  <c r="C11" i="100"/>
  <c r="C7" i="100"/>
  <c r="H32" i="99"/>
  <c r="G32" i="99"/>
  <c r="F32" i="99"/>
  <c r="E32" i="99"/>
  <c r="F31" i="99"/>
  <c r="G30" i="99"/>
  <c r="F30" i="99"/>
  <c r="E30" i="99"/>
  <c r="H29" i="99"/>
  <c r="H30" i="99" s="1"/>
  <c r="H28" i="99"/>
  <c r="H27" i="99"/>
  <c r="G27" i="99"/>
  <c r="F27" i="99"/>
  <c r="E27" i="99"/>
  <c r="G26" i="99"/>
  <c r="F26" i="99"/>
  <c r="E26" i="99"/>
  <c r="H25" i="99"/>
  <c r="H26" i="99" s="1"/>
  <c r="H24" i="99"/>
  <c r="H23" i="99"/>
  <c r="G23" i="99"/>
  <c r="F23" i="99"/>
  <c r="E23" i="99"/>
  <c r="F22" i="99"/>
  <c r="H21" i="99"/>
  <c r="G20" i="99"/>
  <c r="G22" i="99" s="1"/>
  <c r="G31" i="99" s="1"/>
  <c r="F20" i="99"/>
  <c r="E20" i="99"/>
  <c r="E22" i="99" s="1"/>
  <c r="E31" i="99" s="1"/>
  <c r="H19" i="99"/>
  <c r="H18" i="99"/>
  <c r="H20" i="99" s="1"/>
  <c r="H22" i="99" s="1"/>
  <c r="H31" i="99" s="1"/>
  <c r="H17" i="99"/>
  <c r="G17" i="99"/>
  <c r="F17" i="99"/>
  <c r="E17" i="99"/>
  <c r="H16" i="99"/>
  <c r="G16" i="99"/>
  <c r="F16" i="99"/>
  <c r="E16" i="99"/>
  <c r="H14" i="99"/>
  <c r="G14" i="99"/>
  <c r="F14" i="99"/>
  <c r="E14" i="99"/>
  <c r="C11" i="99"/>
  <c r="C7" i="99"/>
  <c r="P21" i="98"/>
  <c r="O21" i="98"/>
  <c r="N21" i="98"/>
  <c r="M21" i="98"/>
  <c r="L21" i="98"/>
  <c r="K21" i="98"/>
  <c r="J21" i="98"/>
  <c r="I21" i="98"/>
  <c r="H21" i="98"/>
  <c r="G21" i="98"/>
  <c r="F21" i="98"/>
  <c r="E21" i="98"/>
  <c r="P20" i="98"/>
  <c r="O20" i="98"/>
  <c r="N20" i="98"/>
  <c r="M20" i="98"/>
  <c r="L20" i="98"/>
  <c r="K20" i="98"/>
  <c r="J20" i="98"/>
  <c r="I20" i="98"/>
  <c r="H20" i="98"/>
  <c r="G20" i="98"/>
  <c r="F20" i="98"/>
  <c r="E20" i="98"/>
  <c r="P19" i="98"/>
  <c r="O19" i="98"/>
  <c r="M19" i="98"/>
  <c r="L19" i="98"/>
  <c r="K19" i="98"/>
  <c r="J19" i="98"/>
  <c r="I19" i="98"/>
  <c r="H19" i="98"/>
  <c r="G19" i="98"/>
  <c r="F19" i="98"/>
  <c r="E19" i="98"/>
  <c r="N18" i="98"/>
  <c r="N17" i="98"/>
  <c r="N19" i="98" s="1"/>
  <c r="P16" i="98"/>
  <c r="O16" i="98"/>
  <c r="M16" i="98"/>
  <c r="L16" i="98"/>
  <c r="K16" i="98"/>
  <c r="J16" i="98"/>
  <c r="I16" i="98"/>
  <c r="H16" i="98"/>
  <c r="G16" i="98"/>
  <c r="F16" i="98"/>
  <c r="E16" i="98"/>
  <c r="P15" i="98"/>
  <c r="O15" i="98"/>
  <c r="N15" i="98"/>
  <c r="M15" i="98"/>
  <c r="L15" i="98"/>
  <c r="K15" i="98"/>
  <c r="J15" i="98"/>
  <c r="I15" i="98"/>
  <c r="H15" i="98"/>
  <c r="G15" i="98"/>
  <c r="F15" i="98"/>
  <c r="E15" i="98"/>
  <c r="N14" i="98"/>
  <c r="K14" i="98"/>
  <c r="H14" i="98"/>
  <c r="E14" i="98"/>
  <c r="C11" i="98"/>
  <c r="C7" i="98"/>
  <c r="J116" i="97"/>
  <c r="I116" i="97"/>
  <c r="H116" i="97"/>
  <c r="G116" i="97"/>
  <c r="F116" i="97"/>
  <c r="E116" i="97"/>
  <c r="J14" i="97"/>
  <c r="I14" i="97"/>
  <c r="H14" i="97"/>
  <c r="G14" i="97"/>
  <c r="F14" i="97"/>
  <c r="E14" i="97"/>
  <c r="C11" i="97"/>
  <c r="C7" i="97"/>
  <c r="O116" i="96"/>
  <c r="N116" i="96"/>
  <c r="M116" i="96"/>
  <c r="L116" i="96"/>
  <c r="K116" i="96"/>
  <c r="J116" i="96"/>
  <c r="I116" i="96"/>
  <c r="H116" i="96"/>
  <c r="G116" i="96"/>
  <c r="F116" i="96"/>
  <c r="E116" i="96"/>
  <c r="O14" i="96"/>
  <c r="N14" i="96"/>
  <c r="M14" i="96"/>
  <c r="L14" i="96"/>
  <c r="K14" i="96"/>
  <c r="J14" i="96"/>
  <c r="I14" i="96"/>
  <c r="H14" i="96"/>
  <c r="G14" i="96"/>
  <c r="F14" i="96"/>
  <c r="E14" i="96"/>
  <c r="C11" i="96"/>
  <c r="C7" i="96"/>
  <c r="M116" i="95"/>
  <c r="L116" i="95"/>
  <c r="K116" i="95"/>
  <c r="J116" i="95"/>
  <c r="I116" i="95"/>
  <c r="H116" i="95"/>
  <c r="G116" i="95"/>
  <c r="F116" i="95"/>
  <c r="E116" i="95"/>
  <c r="M14" i="95"/>
  <c r="L14" i="95"/>
  <c r="K14" i="95"/>
  <c r="J14" i="95"/>
  <c r="I14" i="95"/>
  <c r="H14" i="95"/>
  <c r="G14" i="95"/>
  <c r="F14" i="95"/>
  <c r="E14" i="95"/>
  <c r="C11" i="95"/>
  <c r="C7" i="95"/>
  <c r="K116" i="94"/>
  <c r="J116" i="94"/>
  <c r="I116" i="94"/>
  <c r="H116" i="94"/>
  <c r="G116" i="94"/>
  <c r="F116" i="94"/>
  <c r="E116" i="94"/>
  <c r="K14" i="94"/>
  <c r="J14" i="94"/>
  <c r="I14" i="94"/>
  <c r="H14" i="94"/>
  <c r="G14" i="94"/>
  <c r="F14" i="94"/>
  <c r="E14" i="94"/>
  <c r="C11" i="94"/>
  <c r="C7" i="94"/>
  <c r="J116" i="93"/>
  <c r="I116" i="93"/>
  <c r="H116" i="93"/>
  <c r="G116" i="93"/>
  <c r="F116" i="93"/>
  <c r="E116" i="93"/>
  <c r="J14" i="93"/>
  <c r="I14" i="93"/>
  <c r="H14" i="93"/>
  <c r="G14" i="93"/>
  <c r="F14" i="93"/>
  <c r="E14" i="93"/>
  <c r="C11" i="93"/>
  <c r="C7" i="93"/>
  <c r="I116" i="92"/>
  <c r="H116" i="92"/>
  <c r="G116" i="92"/>
  <c r="F116" i="92"/>
  <c r="E116" i="92"/>
  <c r="I14" i="92"/>
  <c r="H14" i="92"/>
  <c r="G14" i="92"/>
  <c r="F14" i="92"/>
  <c r="E14" i="92"/>
  <c r="C11" i="92"/>
  <c r="C7" i="92"/>
  <c r="L116" i="91"/>
  <c r="K116" i="91"/>
  <c r="J116" i="91"/>
  <c r="I116" i="91"/>
  <c r="H116" i="91"/>
  <c r="G116" i="91"/>
  <c r="F116" i="91"/>
  <c r="E116" i="91"/>
  <c r="L14" i="91"/>
  <c r="K14" i="91"/>
  <c r="J14" i="91"/>
  <c r="I14" i="91"/>
  <c r="H14" i="91"/>
  <c r="G14" i="91"/>
  <c r="F14" i="91"/>
  <c r="E14" i="91"/>
  <c r="C11" i="91"/>
  <c r="C7" i="91"/>
  <c r="J116" i="90"/>
  <c r="I116" i="90"/>
  <c r="H116" i="90"/>
  <c r="G116" i="90"/>
  <c r="F116" i="90"/>
  <c r="E116" i="90"/>
  <c r="J14" i="90"/>
  <c r="I14" i="90"/>
  <c r="H14" i="90"/>
  <c r="G14" i="90"/>
  <c r="F14" i="90"/>
  <c r="E14" i="90"/>
  <c r="C11" i="90"/>
  <c r="C7" i="90"/>
  <c r="N116" i="89"/>
  <c r="M116" i="89"/>
  <c r="L116" i="89"/>
  <c r="K116" i="89"/>
  <c r="J116" i="89"/>
  <c r="I116" i="89"/>
  <c r="H116" i="89"/>
  <c r="G116" i="89"/>
  <c r="F116" i="89"/>
  <c r="E116" i="89"/>
  <c r="N14" i="89"/>
  <c r="M14" i="89"/>
  <c r="L14" i="89"/>
  <c r="K14" i="89"/>
  <c r="J14" i="89"/>
  <c r="I14" i="89"/>
  <c r="H14" i="89"/>
  <c r="G14" i="89"/>
  <c r="F14" i="89"/>
  <c r="E14" i="89"/>
  <c r="C11" i="89"/>
  <c r="C7" i="89"/>
  <c r="N116" i="88"/>
  <c r="M116" i="88"/>
  <c r="L116" i="88"/>
  <c r="K116" i="88"/>
  <c r="J116" i="88"/>
  <c r="I116" i="88"/>
  <c r="H116" i="88"/>
  <c r="G116" i="88"/>
  <c r="F116" i="88"/>
  <c r="E116" i="88"/>
  <c r="N14" i="88"/>
  <c r="M14" i="88"/>
  <c r="L14" i="88"/>
  <c r="K14" i="88"/>
  <c r="J14" i="88"/>
  <c r="I14" i="88"/>
  <c r="H14" i="88"/>
  <c r="G14" i="88"/>
  <c r="F14" i="88"/>
  <c r="E14" i="88"/>
  <c r="C11" i="88"/>
  <c r="C7" i="88"/>
  <c r="L116" i="87"/>
  <c r="K116" i="87"/>
  <c r="J116" i="87"/>
  <c r="I116" i="87"/>
  <c r="H116" i="87"/>
  <c r="G116" i="87"/>
  <c r="F116" i="87"/>
  <c r="E116" i="87"/>
  <c r="L14" i="87"/>
  <c r="K14" i="87"/>
  <c r="J14" i="87"/>
  <c r="I14" i="87"/>
  <c r="H14" i="87"/>
  <c r="G14" i="87"/>
  <c r="F14" i="87"/>
  <c r="E14" i="87"/>
  <c r="C11" i="87"/>
  <c r="C7" i="87"/>
  <c r="L116" i="86"/>
  <c r="K116" i="86"/>
  <c r="J116" i="86"/>
  <c r="I116" i="86"/>
  <c r="H116" i="86"/>
  <c r="G116" i="86"/>
  <c r="F116" i="86"/>
  <c r="E116" i="86"/>
  <c r="L14" i="86"/>
  <c r="K14" i="86"/>
  <c r="J14" i="86"/>
  <c r="I14" i="86"/>
  <c r="H14" i="86"/>
  <c r="G14" i="86"/>
  <c r="F14" i="86"/>
  <c r="E14" i="86"/>
  <c r="C11" i="86"/>
  <c r="C7" i="86"/>
  <c r="L116" i="85"/>
  <c r="K116" i="85"/>
  <c r="J116" i="85"/>
  <c r="I116" i="85"/>
  <c r="H116" i="85"/>
  <c r="G116" i="85"/>
  <c r="F116" i="85"/>
  <c r="E116" i="85"/>
  <c r="L14" i="85"/>
  <c r="K14" i="85"/>
  <c r="J14" i="85"/>
  <c r="I14" i="85"/>
  <c r="H14" i="85"/>
  <c r="G14" i="85"/>
  <c r="F14" i="85"/>
  <c r="E14" i="85"/>
  <c r="C11" i="85"/>
  <c r="C7" i="85"/>
  <c r="F71" i="84"/>
  <c r="E71" i="84"/>
  <c r="F63" i="84"/>
  <c r="E63" i="84"/>
  <c r="F62" i="84"/>
  <c r="F72" i="84" s="1"/>
  <c r="E62" i="84"/>
  <c r="E72" i="84" s="1"/>
  <c r="F57" i="84"/>
  <c r="E57" i="84"/>
  <c r="E56" i="84" s="1"/>
  <c r="F56" i="84"/>
  <c r="F54" i="84"/>
  <c r="E54" i="84"/>
  <c r="F41" i="84"/>
  <c r="E41" i="84"/>
  <c r="F40" i="84"/>
  <c r="F55" i="84" s="1"/>
  <c r="E40" i="84"/>
  <c r="E55" i="84" s="1"/>
  <c r="F17" i="84"/>
  <c r="F16" i="84" s="1"/>
  <c r="E17" i="84"/>
  <c r="E16" i="84" s="1"/>
  <c r="F14" i="84"/>
  <c r="E14" i="84"/>
  <c r="C11" i="84"/>
  <c r="C7" i="84"/>
  <c r="F116" i="83"/>
  <c r="E116" i="83"/>
  <c r="F14" i="83"/>
  <c r="E14" i="83"/>
  <c r="C11" i="83"/>
  <c r="C7" i="83"/>
  <c r="K116" i="82"/>
  <c r="I116" i="82"/>
  <c r="H116" i="82"/>
  <c r="G116" i="82"/>
  <c r="F116" i="82"/>
  <c r="E116" i="82"/>
  <c r="L115" i="82"/>
  <c r="J115" i="82"/>
  <c r="J114" i="82"/>
  <c r="L114" i="82" s="1"/>
  <c r="J113" i="82"/>
  <c r="L113" i="82" s="1"/>
  <c r="J112" i="82"/>
  <c r="L112" i="82" s="1"/>
  <c r="L111" i="82"/>
  <c r="J111" i="82"/>
  <c r="J110" i="82"/>
  <c r="L110" i="82" s="1"/>
  <c r="J109" i="82"/>
  <c r="L109" i="82" s="1"/>
  <c r="J108" i="82"/>
  <c r="L108" i="82" s="1"/>
  <c r="L107" i="82"/>
  <c r="J107" i="82"/>
  <c r="J106" i="82"/>
  <c r="L106" i="82" s="1"/>
  <c r="J105" i="82"/>
  <c r="L105" i="82" s="1"/>
  <c r="J104" i="82"/>
  <c r="L104" i="82" s="1"/>
  <c r="L103" i="82"/>
  <c r="J103" i="82"/>
  <c r="J102" i="82"/>
  <c r="L102" i="82" s="1"/>
  <c r="J101" i="82"/>
  <c r="L101" i="82" s="1"/>
  <c r="J100" i="82"/>
  <c r="L100" i="82" s="1"/>
  <c r="L99" i="82"/>
  <c r="J99" i="82"/>
  <c r="J98" i="82"/>
  <c r="L98" i="82" s="1"/>
  <c r="J97" i="82"/>
  <c r="L97" i="82" s="1"/>
  <c r="J96" i="82"/>
  <c r="L96" i="82" s="1"/>
  <c r="L95" i="82"/>
  <c r="J95" i="82"/>
  <c r="J94" i="82"/>
  <c r="L94" i="82" s="1"/>
  <c r="J93" i="82"/>
  <c r="L93" i="82" s="1"/>
  <c r="J92" i="82"/>
  <c r="L92" i="82" s="1"/>
  <c r="L91" i="82"/>
  <c r="J91" i="82"/>
  <c r="J90" i="82"/>
  <c r="L90" i="82" s="1"/>
  <c r="J89" i="82"/>
  <c r="L89" i="82" s="1"/>
  <c r="J88" i="82"/>
  <c r="L88" i="82" s="1"/>
  <c r="L87" i="82"/>
  <c r="J87" i="82"/>
  <c r="J86" i="82"/>
  <c r="L86" i="82" s="1"/>
  <c r="J85" i="82"/>
  <c r="L85" i="82" s="1"/>
  <c r="J84" i="82"/>
  <c r="L84" i="82" s="1"/>
  <c r="L83" i="82"/>
  <c r="J83" i="82"/>
  <c r="J82" i="82"/>
  <c r="L82" i="82" s="1"/>
  <c r="J81" i="82"/>
  <c r="L81" i="82" s="1"/>
  <c r="J80" i="82"/>
  <c r="L80" i="82" s="1"/>
  <c r="L79" i="82"/>
  <c r="J79" i="82"/>
  <c r="J78" i="82"/>
  <c r="L78" i="82" s="1"/>
  <c r="J77" i="82"/>
  <c r="L77" i="82" s="1"/>
  <c r="J76" i="82"/>
  <c r="L76" i="82" s="1"/>
  <c r="L75" i="82"/>
  <c r="J75" i="82"/>
  <c r="J74" i="82"/>
  <c r="L74" i="82" s="1"/>
  <c r="J73" i="82"/>
  <c r="L73" i="82" s="1"/>
  <c r="J72" i="82"/>
  <c r="L72" i="82" s="1"/>
  <c r="L71" i="82"/>
  <c r="J71" i="82"/>
  <c r="L70" i="82"/>
  <c r="J70" i="82"/>
  <c r="L69" i="82"/>
  <c r="J69" i="82"/>
  <c r="L68" i="82"/>
  <c r="J68" i="82"/>
  <c r="L67" i="82"/>
  <c r="J67" i="82"/>
  <c r="L66" i="82"/>
  <c r="J66" i="82"/>
  <c r="L65" i="82"/>
  <c r="J65" i="82"/>
  <c r="L64" i="82"/>
  <c r="J64" i="82"/>
  <c r="L63" i="82"/>
  <c r="J63" i="82"/>
  <c r="L62" i="82"/>
  <c r="J62" i="82"/>
  <c r="L61" i="82"/>
  <c r="J61" i="82"/>
  <c r="L60" i="82"/>
  <c r="J60" i="82"/>
  <c r="L59" i="82"/>
  <c r="J59" i="82"/>
  <c r="L58" i="82"/>
  <c r="J58" i="82"/>
  <c r="L57" i="82"/>
  <c r="J57" i="82"/>
  <c r="L56" i="82"/>
  <c r="J56" i="82"/>
  <c r="L55" i="82"/>
  <c r="J55" i="82"/>
  <c r="L54" i="82"/>
  <c r="J54" i="82"/>
  <c r="L53" i="82"/>
  <c r="J53" i="82"/>
  <c r="L52" i="82"/>
  <c r="J52" i="82"/>
  <c r="L51" i="82"/>
  <c r="J51" i="82"/>
  <c r="L50" i="82"/>
  <c r="J50" i="82"/>
  <c r="L49" i="82"/>
  <c r="J49" i="82"/>
  <c r="L48" i="82"/>
  <c r="J48" i="82"/>
  <c r="L47" i="82"/>
  <c r="J47" i="82"/>
  <c r="L46" i="82"/>
  <c r="J46" i="82"/>
  <c r="L45" i="82"/>
  <c r="J45" i="82"/>
  <c r="L44" i="82"/>
  <c r="J44" i="82"/>
  <c r="L43" i="82"/>
  <c r="J43" i="82"/>
  <c r="L42" i="82"/>
  <c r="J42" i="82"/>
  <c r="L41" i="82"/>
  <c r="J41" i="82"/>
  <c r="L40" i="82"/>
  <c r="J40" i="82"/>
  <c r="L39" i="82"/>
  <c r="J39" i="82"/>
  <c r="L38" i="82"/>
  <c r="J38" i="82"/>
  <c r="L37" i="82"/>
  <c r="J37" i="82"/>
  <c r="L36" i="82"/>
  <c r="J36" i="82"/>
  <c r="L35" i="82"/>
  <c r="J35" i="82"/>
  <c r="L34" i="82"/>
  <c r="J34" i="82"/>
  <c r="L33" i="82"/>
  <c r="J33" i="82"/>
  <c r="L32" i="82"/>
  <c r="J32" i="82"/>
  <c r="L31" i="82"/>
  <c r="J31" i="82"/>
  <c r="L30" i="82"/>
  <c r="J30" i="82"/>
  <c r="L29" i="82"/>
  <c r="J29" i="82"/>
  <c r="L28" i="82"/>
  <c r="J28" i="82"/>
  <c r="L27" i="82"/>
  <c r="J27" i="82"/>
  <c r="L26" i="82"/>
  <c r="J26" i="82"/>
  <c r="L25" i="82"/>
  <c r="J25" i="82"/>
  <c r="L24" i="82"/>
  <c r="J24" i="82"/>
  <c r="L23" i="82"/>
  <c r="J23" i="82"/>
  <c r="L22" i="82"/>
  <c r="J22" i="82"/>
  <c r="L21" i="82"/>
  <c r="J21" i="82"/>
  <c r="L20" i="82"/>
  <c r="J20" i="82"/>
  <c r="L19" i="82"/>
  <c r="J19" i="82"/>
  <c r="L18" i="82"/>
  <c r="J18" i="82"/>
  <c r="L17" i="82"/>
  <c r="J17" i="82"/>
  <c r="L16" i="82"/>
  <c r="J16" i="82"/>
  <c r="L15" i="82"/>
  <c r="K15" i="82"/>
  <c r="J15" i="82"/>
  <c r="I15" i="82"/>
  <c r="H15" i="82"/>
  <c r="G15" i="82"/>
  <c r="F15" i="82"/>
  <c r="E15" i="82"/>
  <c r="I14" i="82"/>
  <c r="F14" i="82"/>
  <c r="E14" i="82"/>
  <c r="C11" i="82"/>
  <c r="C7" i="82"/>
  <c r="G116" i="81"/>
  <c r="F116" i="81"/>
  <c r="E116" i="81"/>
  <c r="G14" i="81"/>
  <c r="F14" i="81"/>
  <c r="E14" i="81"/>
  <c r="C11" i="81"/>
  <c r="C7" i="81"/>
  <c r="I66" i="80"/>
  <c r="I65" i="80"/>
  <c r="I64" i="80"/>
  <c r="H64" i="80"/>
  <c r="H66" i="80" s="1"/>
  <c r="F64" i="80"/>
  <c r="F66" i="80" s="1"/>
  <c r="I63" i="80"/>
  <c r="H63" i="80"/>
  <c r="G63" i="80"/>
  <c r="F63" i="80"/>
  <c r="E63" i="80"/>
  <c r="I40" i="80"/>
  <c r="H40" i="80"/>
  <c r="G40" i="80"/>
  <c r="F40" i="80"/>
  <c r="E40" i="80"/>
  <c r="I39" i="80"/>
  <c r="H39" i="80"/>
  <c r="G39" i="80"/>
  <c r="G64" i="80" s="1"/>
  <c r="G66" i="80" s="1"/>
  <c r="F39" i="80"/>
  <c r="E39" i="80"/>
  <c r="I16" i="80"/>
  <c r="H16" i="80"/>
  <c r="G16" i="80"/>
  <c r="F16" i="80"/>
  <c r="E16" i="80"/>
  <c r="I15" i="80"/>
  <c r="H15" i="80"/>
  <c r="G15" i="80"/>
  <c r="F15" i="80"/>
  <c r="E15" i="80"/>
  <c r="G14" i="80"/>
  <c r="E14" i="80"/>
  <c r="C11" i="80"/>
  <c r="C7" i="80"/>
  <c r="U48" i="79"/>
  <c r="T48" i="79"/>
  <c r="S48" i="79"/>
  <c r="R48" i="79"/>
  <c r="Q48" i="79"/>
  <c r="P48" i="79"/>
  <c r="O48" i="79"/>
  <c r="N48" i="79"/>
  <c r="M48" i="79"/>
  <c r="L48" i="79"/>
  <c r="K48" i="79"/>
  <c r="J48" i="79"/>
  <c r="I48" i="79"/>
  <c r="H48" i="79"/>
  <c r="G48" i="79"/>
  <c r="F48" i="79"/>
  <c r="E48" i="79"/>
  <c r="S47" i="79"/>
  <c r="Q47" i="79"/>
  <c r="O47" i="79"/>
  <c r="M47" i="79"/>
  <c r="K47" i="79"/>
  <c r="I47" i="79"/>
  <c r="G47" i="79"/>
  <c r="E47" i="79"/>
  <c r="T46" i="79"/>
  <c r="S46" i="79"/>
  <c r="R46" i="79"/>
  <c r="Q46" i="79"/>
  <c r="P46" i="79"/>
  <c r="O46" i="79"/>
  <c r="N46" i="79"/>
  <c r="M46" i="79"/>
  <c r="L46" i="79"/>
  <c r="K46" i="79"/>
  <c r="J46" i="79"/>
  <c r="I46" i="79"/>
  <c r="H46" i="79"/>
  <c r="G46" i="79"/>
  <c r="F46" i="79"/>
  <c r="E46" i="79"/>
  <c r="U45" i="79"/>
  <c r="U46" i="79" s="1"/>
  <c r="U44" i="79"/>
  <c r="U43" i="79"/>
  <c r="T43" i="79"/>
  <c r="S43" i="79"/>
  <c r="R43" i="79"/>
  <c r="Q43" i="79"/>
  <c r="P43" i="79"/>
  <c r="O43" i="79"/>
  <c r="N43" i="79"/>
  <c r="M43" i="79"/>
  <c r="L43" i="79"/>
  <c r="K43" i="79"/>
  <c r="J43" i="79"/>
  <c r="I43" i="79"/>
  <c r="H43" i="79"/>
  <c r="G43" i="79"/>
  <c r="F43" i="79"/>
  <c r="E43" i="79"/>
  <c r="T42" i="79"/>
  <c r="T47" i="79" s="1"/>
  <c r="S42" i="79"/>
  <c r="R42" i="79"/>
  <c r="R47" i="79" s="1"/>
  <c r="Q42" i="79"/>
  <c r="P42" i="79"/>
  <c r="P47" i="79" s="1"/>
  <c r="O42" i="79"/>
  <c r="N42" i="79"/>
  <c r="N47" i="79" s="1"/>
  <c r="M42" i="79"/>
  <c r="L42" i="79"/>
  <c r="L47" i="79" s="1"/>
  <c r="K42" i="79"/>
  <c r="J42" i="79"/>
  <c r="J47" i="79" s="1"/>
  <c r="I42" i="79"/>
  <c r="H42" i="79"/>
  <c r="H47" i="79" s="1"/>
  <c r="G42" i="79"/>
  <c r="F42" i="79"/>
  <c r="F47" i="79" s="1"/>
  <c r="E42" i="79"/>
  <c r="U41" i="79"/>
  <c r="U42" i="79" s="1"/>
  <c r="U47" i="79" s="1"/>
  <c r="U40" i="79"/>
  <c r="U39" i="79"/>
  <c r="T39" i="79"/>
  <c r="S39" i="79"/>
  <c r="R39" i="79"/>
  <c r="Q39" i="79"/>
  <c r="P39" i="79"/>
  <c r="O39" i="79"/>
  <c r="N39" i="79"/>
  <c r="M39" i="79"/>
  <c r="L39" i="79"/>
  <c r="K39" i="79"/>
  <c r="J39" i="79"/>
  <c r="I39" i="79"/>
  <c r="H39" i="79"/>
  <c r="G39" i="79"/>
  <c r="F39" i="79"/>
  <c r="E39" i="79"/>
  <c r="T38" i="79"/>
  <c r="S38" i="79"/>
  <c r="R38" i="79"/>
  <c r="Q38" i="79"/>
  <c r="P38" i="79"/>
  <c r="O38" i="79"/>
  <c r="N38" i="79"/>
  <c r="M38" i="79"/>
  <c r="L38" i="79"/>
  <c r="K38" i="79"/>
  <c r="J38" i="79"/>
  <c r="I38" i="79"/>
  <c r="H38" i="79"/>
  <c r="G38" i="79"/>
  <c r="F38" i="79"/>
  <c r="E38" i="79"/>
  <c r="U37" i="79"/>
  <c r="U38" i="79" s="1"/>
  <c r="U36" i="79"/>
  <c r="U35" i="79"/>
  <c r="T35" i="79"/>
  <c r="S35" i="79"/>
  <c r="R35" i="79"/>
  <c r="Q35" i="79"/>
  <c r="P35" i="79"/>
  <c r="O35" i="79"/>
  <c r="N35" i="79"/>
  <c r="M35" i="79"/>
  <c r="L35" i="79"/>
  <c r="K35" i="79"/>
  <c r="J35" i="79"/>
  <c r="I35" i="79"/>
  <c r="H35" i="79"/>
  <c r="G35" i="79"/>
  <c r="F35" i="79"/>
  <c r="E35" i="79"/>
  <c r="T34" i="79"/>
  <c r="R34" i="79"/>
  <c r="Q34" i="79"/>
  <c r="P34" i="79"/>
  <c r="N34" i="79"/>
  <c r="L34" i="79"/>
  <c r="H34" i="79"/>
  <c r="F34" i="79"/>
  <c r="T33" i="79"/>
  <c r="S33" i="79"/>
  <c r="R33" i="79"/>
  <c r="Q33" i="79"/>
  <c r="P33" i="79"/>
  <c r="O33" i="79"/>
  <c r="N33" i="79"/>
  <c r="M33" i="79"/>
  <c r="L33" i="79"/>
  <c r="K33" i="79"/>
  <c r="J33" i="79"/>
  <c r="I33" i="79"/>
  <c r="H33" i="79"/>
  <c r="G33" i="79"/>
  <c r="F33" i="79"/>
  <c r="E33" i="79"/>
  <c r="U32" i="79"/>
  <c r="U31" i="79"/>
  <c r="U33" i="79" s="1"/>
  <c r="U30" i="79"/>
  <c r="T30" i="79"/>
  <c r="S30" i="79"/>
  <c r="R30" i="79"/>
  <c r="Q30" i="79"/>
  <c r="P30" i="79"/>
  <c r="O30" i="79"/>
  <c r="N30" i="79"/>
  <c r="M30" i="79"/>
  <c r="L30" i="79"/>
  <c r="K30" i="79"/>
  <c r="J30" i="79"/>
  <c r="I30" i="79"/>
  <c r="H30" i="79"/>
  <c r="G30" i="79"/>
  <c r="F30" i="79"/>
  <c r="E30" i="79"/>
  <c r="T29" i="79"/>
  <c r="S29" i="79"/>
  <c r="S34" i="79" s="1"/>
  <c r="R29" i="79"/>
  <c r="Q29" i="79"/>
  <c r="P29" i="79"/>
  <c r="O29" i="79"/>
  <c r="O34" i="79" s="1"/>
  <c r="N29" i="79"/>
  <c r="M29" i="79"/>
  <c r="M34" i="79" s="1"/>
  <c r="L29" i="79"/>
  <c r="K29" i="79"/>
  <c r="K34" i="79" s="1"/>
  <c r="J29" i="79"/>
  <c r="J34" i="79" s="1"/>
  <c r="I29" i="79"/>
  <c r="I34" i="79" s="1"/>
  <c r="H29" i="79"/>
  <c r="G29" i="79"/>
  <c r="G34" i="79" s="1"/>
  <c r="F29" i="79"/>
  <c r="E29" i="79"/>
  <c r="E34" i="79" s="1"/>
  <c r="U28" i="79"/>
  <c r="U27" i="79"/>
  <c r="U29" i="79" s="1"/>
  <c r="U34" i="79" s="1"/>
  <c r="U26" i="79"/>
  <c r="T26" i="79"/>
  <c r="S26" i="79"/>
  <c r="R26" i="79"/>
  <c r="Q26" i="79"/>
  <c r="P26" i="79"/>
  <c r="O26" i="79"/>
  <c r="N26" i="79"/>
  <c r="M26" i="79"/>
  <c r="L26" i="79"/>
  <c r="K26" i="79"/>
  <c r="J26" i="79"/>
  <c r="I26" i="79"/>
  <c r="H26" i="79"/>
  <c r="G26" i="79"/>
  <c r="F26" i="79"/>
  <c r="E26" i="79"/>
  <c r="Q25" i="79"/>
  <c r="M25" i="79"/>
  <c r="I25" i="79"/>
  <c r="E25" i="79"/>
  <c r="T24" i="79"/>
  <c r="S24" i="79"/>
  <c r="R24" i="79"/>
  <c r="Q24" i="79"/>
  <c r="P24" i="79"/>
  <c r="O24" i="79"/>
  <c r="O25" i="79" s="1"/>
  <c r="N24" i="79"/>
  <c r="M24" i="79"/>
  <c r="L24" i="79"/>
  <c r="K24" i="79"/>
  <c r="J24" i="79"/>
  <c r="I24" i="79"/>
  <c r="H24" i="79"/>
  <c r="G24" i="79"/>
  <c r="G25" i="79" s="1"/>
  <c r="F24" i="79"/>
  <c r="E24" i="79"/>
  <c r="U23" i="79"/>
  <c r="U22" i="79"/>
  <c r="U24" i="79" s="1"/>
  <c r="U21" i="79"/>
  <c r="T21" i="79"/>
  <c r="S21" i="79"/>
  <c r="R21" i="79"/>
  <c r="Q21" i="79"/>
  <c r="P21" i="79"/>
  <c r="O21" i="79"/>
  <c r="N21" i="79"/>
  <c r="M21" i="79"/>
  <c r="L21" i="79"/>
  <c r="K21" i="79"/>
  <c r="J21" i="79"/>
  <c r="I21" i="79"/>
  <c r="H21" i="79"/>
  <c r="G21" i="79"/>
  <c r="F21" i="79"/>
  <c r="E21" i="79"/>
  <c r="T20" i="79"/>
  <c r="T25" i="79" s="1"/>
  <c r="S20" i="79"/>
  <c r="S25" i="79" s="1"/>
  <c r="R20" i="79"/>
  <c r="R25" i="79" s="1"/>
  <c r="Q20" i="79"/>
  <c r="P20" i="79"/>
  <c r="P25" i="79" s="1"/>
  <c r="O20" i="79"/>
  <c r="N20" i="79"/>
  <c r="N25" i="79" s="1"/>
  <c r="M20" i="79"/>
  <c r="L20" i="79"/>
  <c r="L25" i="79" s="1"/>
  <c r="K20" i="79"/>
  <c r="K25" i="79" s="1"/>
  <c r="J20" i="79"/>
  <c r="J25" i="79" s="1"/>
  <c r="I20" i="79"/>
  <c r="H20" i="79"/>
  <c r="H25" i="79" s="1"/>
  <c r="G20" i="79"/>
  <c r="F20" i="79"/>
  <c r="F25" i="79" s="1"/>
  <c r="E20" i="79"/>
  <c r="U19" i="79"/>
  <c r="U18" i="79"/>
  <c r="U17" i="79"/>
  <c r="T17" i="79"/>
  <c r="S17" i="79"/>
  <c r="R17" i="79"/>
  <c r="Q17" i="79"/>
  <c r="P17" i="79"/>
  <c r="O17" i="79"/>
  <c r="N17" i="79"/>
  <c r="M17" i="79"/>
  <c r="L17" i="79"/>
  <c r="K17" i="79"/>
  <c r="J17" i="79"/>
  <c r="I17" i="79"/>
  <c r="H17" i="79"/>
  <c r="G17" i="79"/>
  <c r="F17" i="79"/>
  <c r="E17" i="79"/>
  <c r="U16" i="79"/>
  <c r="T16" i="79"/>
  <c r="S16" i="79"/>
  <c r="R16" i="79"/>
  <c r="Q16" i="79"/>
  <c r="P16" i="79"/>
  <c r="O16" i="79"/>
  <c r="N16" i="79"/>
  <c r="M16" i="79"/>
  <c r="L16" i="79"/>
  <c r="K16" i="79"/>
  <c r="J16" i="79"/>
  <c r="I16" i="79"/>
  <c r="H16" i="79"/>
  <c r="G16" i="79"/>
  <c r="F16" i="79"/>
  <c r="E16" i="79"/>
  <c r="U14" i="79"/>
  <c r="T14" i="79"/>
  <c r="S14" i="79"/>
  <c r="R14" i="79"/>
  <c r="Q14" i="79"/>
  <c r="P14" i="79"/>
  <c r="O14" i="79"/>
  <c r="N14" i="79"/>
  <c r="M14" i="79"/>
  <c r="L14" i="79"/>
  <c r="K14" i="79"/>
  <c r="J14" i="79"/>
  <c r="I14" i="79"/>
  <c r="H14" i="79"/>
  <c r="G14" i="79"/>
  <c r="F14" i="79"/>
  <c r="E14" i="79"/>
  <c r="C11" i="79"/>
  <c r="C7" i="79"/>
  <c r="J32" i="78"/>
  <c r="I32" i="78"/>
  <c r="H32" i="78"/>
  <c r="G32" i="78"/>
  <c r="F32" i="78"/>
  <c r="E32" i="78"/>
  <c r="J15" i="78"/>
  <c r="I15" i="78"/>
  <c r="H15" i="78"/>
  <c r="G15" i="78"/>
  <c r="F15" i="78"/>
  <c r="E15" i="78"/>
  <c r="H14" i="78"/>
  <c r="E14" i="78"/>
  <c r="C11" i="78"/>
  <c r="C7" i="78"/>
  <c r="T53" i="77"/>
  <c r="S53" i="77"/>
  <c r="R53" i="77"/>
  <c r="Q53" i="77"/>
  <c r="P53" i="77"/>
  <c r="O53" i="77"/>
  <c r="N53" i="77"/>
  <c r="M53" i="77"/>
  <c r="L53" i="77"/>
  <c r="K53" i="77"/>
  <c r="J53" i="77"/>
  <c r="I53" i="77"/>
  <c r="H53" i="77"/>
  <c r="G53" i="77"/>
  <c r="F53" i="77"/>
  <c r="E53" i="77"/>
  <c r="U53" i="77" s="1"/>
  <c r="U52" i="77"/>
  <c r="U51" i="77"/>
  <c r="U50" i="77"/>
  <c r="U49" i="77"/>
  <c r="T49" i="77"/>
  <c r="S49" i="77"/>
  <c r="R49" i="77"/>
  <c r="Q49" i="77"/>
  <c r="P49" i="77"/>
  <c r="O49" i="77"/>
  <c r="N49" i="77"/>
  <c r="M49" i="77"/>
  <c r="L49" i="77"/>
  <c r="K49" i="77"/>
  <c r="J49" i="77"/>
  <c r="I49" i="77"/>
  <c r="H49" i="77"/>
  <c r="G49" i="77"/>
  <c r="F49" i="77"/>
  <c r="E49" i="77"/>
  <c r="U48" i="77"/>
  <c r="U47" i="77"/>
  <c r="U46" i="77"/>
  <c r="U45" i="77"/>
  <c r="T45" i="77"/>
  <c r="S45" i="77"/>
  <c r="S44" i="77" s="1"/>
  <c r="R45" i="77"/>
  <c r="R44" i="77" s="1"/>
  <c r="Q45" i="77"/>
  <c r="P45" i="77"/>
  <c r="O45" i="77"/>
  <c r="N45" i="77"/>
  <c r="N44" i="77" s="1"/>
  <c r="M45" i="77"/>
  <c r="L45" i="77"/>
  <c r="K45" i="77"/>
  <c r="K44" i="77" s="1"/>
  <c r="J45" i="77"/>
  <c r="J44" i="77" s="1"/>
  <c r="I45" i="77"/>
  <c r="H45" i="77"/>
  <c r="G45" i="77"/>
  <c r="F45" i="77"/>
  <c r="F44" i="77" s="1"/>
  <c r="E45" i="77"/>
  <c r="U44" i="77"/>
  <c r="T44" i="77"/>
  <c r="Q44" i="77"/>
  <c r="P44" i="77"/>
  <c r="O44" i="77"/>
  <c r="M44" i="77"/>
  <c r="L44" i="77"/>
  <c r="I44" i="77"/>
  <c r="H44" i="77"/>
  <c r="G44" i="77"/>
  <c r="E44" i="77"/>
  <c r="T43" i="77"/>
  <c r="S43" i="77"/>
  <c r="R43" i="77"/>
  <c r="Q43" i="77"/>
  <c r="P43" i="77"/>
  <c r="O43" i="77"/>
  <c r="N43" i="77"/>
  <c r="M43" i="77"/>
  <c r="L43" i="77"/>
  <c r="K43" i="77"/>
  <c r="J43" i="77"/>
  <c r="I43" i="77"/>
  <c r="H43" i="77"/>
  <c r="G43" i="77"/>
  <c r="F43" i="77"/>
  <c r="E43" i="77"/>
  <c r="U43" i="77" s="1"/>
  <c r="U42" i="77"/>
  <c r="U41" i="77"/>
  <c r="U40" i="77"/>
  <c r="U39" i="77"/>
  <c r="T39" i="77"/>
  <c r="S39" i="77"/>
  <c r="R39" i="77"/>
  <c r="Q39" i="77"/>
  <c r="P39" i="77"/>
  <c r="O39" i="77"/>
  <c r="N39" i="77"/>
  <c r="M39" i="77"/>
  <c r="L39" i="77"/>
  <c r="K39" i="77"/>
  <c r="J39" i="77"/>
  <c r="I39" i="77"/>
  <c r="H39" i="77"/>
  <c r="G39" i="77"/>
  <c r="F39" i="77"/>
  <c r="E39" i="77"/>
  <c r="U38" i="77"/>
  <c r="U37" i="77"/>
  <c r="U36" i="77"/>
  <c r="U35" i="77"/>
  <c r="T35" i="77"/>
  <c r="T34" i="77" s="1"/>
  <c r="S35" i="77"/>
  <c r="R35" i="77"/>
  <c r="Q35" i="77"/>
  <c r="P35" i="77"/>
  <c r="P34" i="77" s="1"/>
  <c r="O35" i="77"/>
  <c r="N35" i="77"/>
  <c r="M35" i="77"/>
  <c r="M34" i="77" s="1"/>
  <c r="L35" i="77"/>
  <c r="L34" i="77" s="1"/>
  <c r="K35" i="77"/>
  <c r="J35" i="77"/>
  <c r="I35" i="77"/>
  <c r="H35" i="77"/>
  <c r="H34" i="77" s="1"/>
  <c r="G35" i="77"/>
  <c r="F35" i="77"/>
  <c r="E35" i="77"/>
  <c r="E34" i="77" s="1"/>
  <c r="U34" i="77"/>
  <c r="S34" i="77"/>
  <c r="R34" i="77"/>
  <c r="Q34" i="77"/>
  <c r="O34" i="77"/>
  <c r="N34" i="77"/>
  <c r="K34" i="77"/>
  <c r="J34" i="77"/>
  <c r="I34" i="77"/>
  <c r="G34" i="77"/>
  <c r="F34" i="77"/>
  <c r="T33" i="77"/>
  <c r="U32" i="77"/>
  <c r="U31" i="77"/>
  <c r="U30" i="77"/>
  <c r="U29" i="77"/>
  <c r="T29" i="77"/>
  <c r="S29" i="77"/>
  <c r="R29" i="77"/>
  <c r="Q29" i="77"/>
  <c r="P29" i="77"/>
  <c r="O29" i="77"/>
  <c r="N29" i="77"/>
  <c r="M29" i="77"/>
  <c r="L29" i="77"/>
  <c r="K29" i="77"/>
  <c r="J29" i="77"/>
  <c r="I29" i="77"/>
  <c r="H29" i="77"/>
  <c r="G29" i="77"/>
  <c r="F29" i="77"/>
  <c r="E29" i="77"/>
  <c r="U28" i="77"/>
  <c r="T28" i="77"/>
  <c r="S28" i="77"/>
  <c r="R28" i="77"/>
  <c r="Q28" i="77"/>
  <c r="P28" i="77"/>
  <c r="O28" i="77"/>
  <c r="N28" i="77"/>
  <c r="M28" i="77"/>
  <c r="L28" i="77"/>
  <c r="K28" i="77"/>
  <c r="J28" i="77"/>
  <c r="I28" i="77"/>
  <c r="H28" i="77"/>
  <c r="G28" i="77"/>
  <c r="F28" i="77"/>
  <c r="E28" i="77"/>
  <c r="T27" i="77"/>
  <c r="S27" i="77"/>
  <c r="R27" i="77"/>
  <c r="Q27" i="77"/>
  <c r="P27" i="77"/>
  <c r="P33" i="77" s="1"/>
  <c r="O27" i="77"/>
  <c r="N27" i="77"/>
  <c r="N25" i="77" s="1"/>
  <c r="M27" i="77"/>
  <c r="L27" i="77"/>
  <c r="L33" i="77" s="1"/>
  <c r="K27" i="77"/>
  <c r="J27" i="77"/>
  <c r="J33" i="77" s="1"/>
  <c r="I27" i="77"/>
  <c r="H27" i="77"/>
  <c r="H33" i="77" s="1"/>
  <c r="G27" i="77"/>
  <c r="F27" i="77"/>
  <c r="E27" i="77"/>
  <c r="T26" i="77"/>
  <c r="S26" i="77"/>
  <c r="R26" i="77"/>
  <c r="Q26" i="77"/>
  <c r="P26" i="77"/>
  <c r="O26" i="77"/>
  <c r="O33" i="77" s="1"/>
  <c r="N26" i="77"/>
  <c r="N33" i="77" s="1"/>
  <c r="M26" i="77"/>
  <c r="L26" i="77"/>
  <c r="K26" i="77"/>
  <c r="J26" i="77"/>
  <c r="I26" i="77"/>
  <c r="H26" i="77"/>
  <c r="G26" i="77"/>
  <c r="F26" i="77"/>
  <c r="E26" i="77"/>
  <c r="U25" i="77"/>
  <c r="T25" i="77"/>
  <c r="L25" i="77"/>
  <c r="J25" i="77"/>
  <c r="U24" i="77"/>
  <c r="U23" i="77"/>
  <c r="U22" i="77"/>
  <c r="U21" i="77"/>
  <c r="T21" i="77"/>
  <c r="S21" i="77"/>
  <c r="R21" i="77"/>
  <c r="Q21" i="77"/>
  <c r="P21" i="77"/>
  <c r="O21" i="77"/>
  <c r="N21" i="77"/>
  <c r="M21" i="77"/>
  <c r="L21" i="77"/>
  <c r="K21" i="77"/>
  <c r="J21" i="77"/>
  <c r="I21" i="77"/>
  <c r="H21" i="77"/>
  <c r="G21" i="77"/>
  <c r="F21" i="77"/>
  <c r="E21" i="77"/>
  <c r="U20" i="77"/>
  <c r="U19" i="77"/>
  <c r="U27" i="77" s="1"/>
  <c r="U18" i="77"/>
  <c r="U26" i="77" s="1"/>
  <c r="U17" i="77"/>
  <c r="T17" i="77"/>
  <c r="S17" i="77"/>
  <c r="R17" i="77"/>
  <c r="Q17" i="77"/>
  <c r="P17" i="77"/>
  <c r="O17" i="77"/>
  <c r="N17" i="77"/>
  <c r="M17" i="77"/>
  <c r="L17" i="77"/>
  <c r="K17" i="77"/>
  <c r="J17" i="77"/>
  <c r="I17" i="77"/>
  <c r="H17" i="77"/>
  <c r="G17" i="77"/>
  <c r="F17" i="77"/>
  <c r="E17" i="77"/>
  <c r="U16" i="77"/>
  <c r="U14" i="77"/>
  <c r="T14" i="77"/>
  <c r="S14" i="77"/>
  <c r="R14" i="77"/>
  <c r="Q14" i="77"/>
  <c r="P14" i="77"/>
  <c r="O14" i="77"/>
  <c r="N14" i="77"/>
  <c r="M14" i="77"/>
  <c r="L14" i="77"/>
  <c r="K14" i="77"/>
  <c r="J14" i="77"/>
  <c r="I14" i="77"/>
  <c r="H14" i="77"/>
  <c r="G14" i="77"/>
  <c r="F14" i="77"/>
  <c r="E14" i="77"/>
  <c r="C11" i="77"/>
  <c r="C7" i="77"/>
  <c r="U45" i="76"/>
  <c r="T45" i="76"/>
  <c r="S45" i="76"/>
  <c r="R45" i="76"/>
  <c r="Q45" i="76"/>
  <c r="P45" i="76"/>
  <c r="O45" i="76"/>
  <c r="N45" i="76"/>
  <c r="M45" i="76"/>
  <c r="L45" i="76"/>
  <c r="K45" i="76"/>
  <c r="J45" i="76"/>
  <c r="I45" i="76"/>
  <c r="H45" i="76"/>
  <c r="G45" i="76"/>
  <c r="F45" i="76"/>
  <c r="E45" i="76"/>
  <c r="F44" i="76"/>
  <c r="R43" i="76"/>
  <c r="N43" i="76"/>
  <c r="J43" i="76"/>
  <c r="G43" i="76"/>
  <c r="F43" i="76"/>
  <c r="U42" i="76"/>
  <c r="U41" i="76"/>
  <c r="U43" i="76" s="1"/>
  <c r="T41" i="76"/>
  <c r="T43" i="76" s="1"/>
  <c r="S41" i="76"/>
  <c r="S43" i="76" s="1"/>
  <c r="R41" i="76"/>
  <c r="Q41" i="76"/>
  <c r="Q43" i="76" s="1"/>
  <c r="Q44" i="76" s="1"/>
  <c r="P41" i="76"/>
  <c r="P43" i="76" s="1"/>
  <c r="O41" i="76"/>
  <c r="O43" i="76" s="1"/>
  <c r="N41" i="76"/>
  <c r="M41" i="76"/>
  <c r="M43" i="76" s="1"/>
  <c r="L41" i="76"/>
  <c r="L43" i="76" s="1"/>
  <c r="K41" i="76"/>
  <c r="K43" i="76" s="1"/>
  <c r="J41" i="76"/>
  <c r="I41" i="76"/>
  <c r="I43" i="76" s="1"/>
  <c r="H41" i="76"/>
  <c r="H43" i="76" s="1"/>
  <c r="G41" i="76"/>
  <c r="F41" i="76"/>
  <c r="E41" i="76"/>
  <c r="E43" i="76" s="1"/>
  <c r="U40" i="76"/>
  <c r="U39" i="76"/>
  <c r="U38" i="76"/>
  <c r="U37" i="76"/>
  <c r="T37" i="76"/>
  <c r="S37" i="76"/>
  <c r="R37" i="76"/>
  <c r="Q37" i="76"/>
  <c r="P37" i="76"/>
  <c r="O37" i="76"/>
  <c r="N37" i="76"/>
  <c r="M37" i="76"/>
  <c r="L37" i="76"/>
  <c r="K37" i="76"/>
  <c r="J37" i="76"/>
  <c r="I37" i="76"/>
  <c r="H37" i="76"/>
  <c r="G37" i="76"/>
  <c r="F37" i="76"/>
  <c r="E37" i="76"/>
  <c r="U36" i="76"/>
  <c r="T36" i="76"/>
  <c r="S36" i="76"/>
  <c r="R36" i="76"/>
  <c r="Q36" i="76"/>
  <c r="P36" i="76"/>
  <c r="O36" i="76"/>
  <c r="N36" i="76"/>
  <c r="M36" i="76"/>
  <c r="L36" i="76"/>
  <c r="K36" i="76"/>
  <c r="J36" i="76"/>
  <c r="I36" i="76"/>
  <c r="H36" i="76"/>
  <c r="G36" i="76"/>
  <c r="F36" i="76"/>
  <c r="E36" i="76"/>
  <c r="U34" i="76"/>
  <c r="P33" i="76"/>
  <c r="P35" i="76" s="1"/>
  <c r="P44" i="76" s="1"/>
  <c r="T32" i="76"/>
  <c r="S32" i="76"/>
  <c r="R32" i="76"/>
  <c r="Q32" i="76"/>
  <c r="P32" i="76"/>
  <c r="O32" i="76"/>
  <c r="N32" i="76"/>
  <c r="M32" i="76"/>
  <c r="L32" i="76"/>
  <c r="K32" i="76"/>
  <c r="J32" i="76"/>
  <c r="I32" i="76"/>
  <c r="H32" i="76"/>
  <c r="H33" i="76" s="1"/>
  <c r="H35" i="76" s="1"/>
  <c r="H44" i="76" s="1"/>
  <c r="G32" i="76"/>
  <c r="F32" i="76"/>
  <c r="E32" i="76"/>
  <c r="U31" i="76"/>
  <c r="U30" i="76"/>
  <c r="U29" i="76"/>
  <c r="U32" i="76" s="1"/>
  <c r="U28" i="76"/>
  <c r="T28" i="76"/>
  <c r="S28" i="76"/>
  <c r="R28" i="76"/>
  <c r="Q28" i="76"/>
  <c r="P28" i="76"/>
  <c r="O28" i="76"/>
  <c r="N28" i="76"/>
  <c r="M28" i="76"/>
  <c r="L28" i="76"/>
  <c r="K28" i="76"/>
  <c r="J28" i="76"/>
  <c r="I28" i="76"/>
  <c r="H28" i="76"/>
  <c r="G28" i="76"/>
  <c r="F28" i="76"/>
  <c r="E28" i="76"/>
  <c r="G27" i="76"/>
  <c r="G33" i="76" s="1"/>
  <c r="G35" i="76" s="1"/>
  <c r="G44" i="76" s="1"/>
  <c r="T26" i="76"/>
  <c r="S26" i="76"/>
  <c r="R26" i="76"/>
  <c r="Q26" i="76"/>
  <c r="P26" i="76"/>
  <c r="O26" i="76"/>
  <c r="N26" i="76"/>
  <c r="M26" i="76"/>
  <c r="L26" i="76"/>
  <c r="K26" i="76"/>
  <c r="J26" i="76"/>
  <c r="I26" i="76"/>
  <c r="H26" i="76"/>
  <c r="G26" i="76"/>
  <c r="F26" i="76"/>
  <c r="E26" i="76"/>
  <c r="U25" i="76"/>
  <c r="U24" i="76"/>
  <c r="U26" i="76" s="1"/>
  <c r="U23" i="76"/>
  <c r="T23" i="76"/>
  <c r="S23" i="76"/>
  <c r="R23" i="76"/>
  <c r="Q23" i="76"/>
  <c r="P23" i="76"/>
  <c r="O23" i="76"/>
  <c r="N23" i="76"/>
  <c r="M23" i="76"/>
  <c r="L23" i="76"/>
  <c r="K23" i="76"/>
  <c r="J23" i="76"/>
  <c r="I23" i="76"/>
  <c r="H23" i="76"/>
  <c r="G23" i="76"/>
  <c r="F23" i="76"/>
  <c r="E23" i="76"/>
  <c r="T22" i="76"/>
  <c r="T27" i="76" s="1"/>
  <c r="T33" i="76" s="1"/>
  <c r="T35" i="76" s="1"/>
  <c r="T44" i="76" s="1"/>
  <c r="S22" i="76"/>
  <c r="P22" i="76"/>
  <c r="P27" i="76" s="1"/>
  <c r="O22" i="76"/>
  <c r="L22" i="76"/>
  <c r="L27" i="76" s="1"/>
  <c r="L33" i="76" s="1"/>
  <c r="L35" i="76" s="1"/>
  <c r="L44" i="76" s="1"/>
  <c r="K22" i="76"/>
  <c r="H22" i="76"/>
  <c r="H27" i="76" s="1"/>
  <c r="G22" i="76"/>
  <c r="U21" i="76"/>
  <c r="U20" i="76"/>
  <c r="U22" i="76" s="1"/>
  <c r="T20" i="76"/>
  <c r="S20" i="76"/>
  <c r="R20" i="76"/>
  <c r="R22" i="76" s="1"/>
  <c r="R27" i="76" s="1"/>
  <c r="R33" i="76" s="1"/>
  <c r="R35" i="76" s="1"/>
  <c r="R44" i="76" s="1"/>
  <c r="Q20" i="76"/>
  <c r="Q22" i="76" s="1"/>
  <c r="Q27" i="76" s="1"/>
  <c r="Q33" i="76" s="1"/>
  <c r="Q35" i="76" s="1"/>
  <c r="P20" i="76"/>
  <c r="O20" i="76"/>
  <c r="N20" i="76"/>
  <c r="N22" i="76" s="1"/>
  <c r="N27" i="76" s="1"/>
  <c r="N33" i="76" s="1"/>
  <c r="N35" i="76" s="1"/>
  <c r="N44" i="76" s="1"/>
  <c r="M20" i="76"/>
  <c r="M22" i="76" s="1"/>
  <c r="M27" i="76" s="1"/>
  <c r="M33" i="76" s="1"/>
  <c r="M35" i="76" s="1"/>
  <c r="L20" i="76"/>
  <c r="K20" i="76"/>
  <c r="J20" i="76"/>
  <c r="J22" i="76" s="1"/>
  <c r="J27" i="76" s="1"/>
  <c r="J33" i="76" s="1"/>
  <c r="J35" i="76" s="1"/>
  <c r="J44" i="76" s="1"/>
  <c r="I20" i="76"/>
  <c r="I22" i="76" s="1"/>
  <c r="I27" i="76" s="1"/>
  <c r="I33" i="76" s="1"/>
  <c r="I35" i="76" s="1"/>
  <c r="H20" i="76"/>
  <c r="G20" i="76"/>
  <c r="F20" i="76"/>
  <c r="F22" i="76" s="1"/>
  <c r="F27" i="76" s="1"/>
  <c r="F33" i="76" s="1"/>
  <c r="F35" i="76" s="1"/>
  <c r="E20" i="76"/>
  <c r="E22" i="76" s="1"/>
  <c r="E27" i="76" s="1"/>
  <c r="E33" i="76" s="1"/>
  <c r="E35" i="76" s="1"/>
  <c r="U19" i="76"/>
  <c r="U18" i="76"/>
  <c r="U17" i="76"/>
  <c r="T17" i="76"/>
  <c r="S17" i="76"/>
  <c r="R17" i="76"/>
  <c r="Q17" i="76"/>
  <c r="P17" i="76"/>
  <c r="O17" i="76"/>
  <c r="N17" i="76"/>
  <c r="M17" i="76"/>
  <c r="L17" i="76"/>
  <c r="K17" i="76"/>
  <c r="J17" i="76"/>
  <c r="I17" i="76"/>
  <c r="H17" i="76"/>
  <c r="G17" i="76"/>
  <c r="F17" i="76"/>
  <c r="E17" i="76"/>
  <c r="U16" i="76"/>
  <c r="T16" i="76"/>
  <c r="S16" i="76"/>
  <c r="R16" i="76"/>
  <c r="Q16" i="76"/>
  <c r="P16" i="76"/>
  <c r="O16" i="76"/>
  <c r="N16" i="76"/>
  <c r="M16" i="76"/>
  <c r="L16" i="76"/>
  <c r="K16" i="76"/>
  <c r="J16" i="76"/>
  <c r="I16" i="76"/>
  <c r="H16" i="76"/>
  <c r="G16" i="76"/>
  <c r="F16" i="76"/>
  <c r="E16" i="76"/>
  <c r="U14" i="76"/>
  <c r="T14" i="76"/>
  <c r="S14" i="76"/>
  <c r="R14" i="76"/>
  <c r="Q14" i="76"/>
  <c r="P14" i="76"/>
  <c r="O14" i="76"/>
  <c r="N14" i="76"/>
  <c r="M14" i="76"/>
  <c r="L14" i="76"/>
  <c r="K14" i="76"/>
  <c r="J14" i="76"/>
  <c r="I14" i="76"/>
  <c r="H14" i="76"/>
  <c r="G14" i="76"/>
  <c r="F14" i="76"/>
  <c r="E14" i="76"/>
  <c r="C11" i="76"/>
  <c r="C7" i="76"/>
  <c r="H35" i="75"/>
  <c r="G35" i="75"/>
  <c r="F35" i="75"/>
  <c r="E35" i="75"/>
  <c r="H34" i="75"/>
  <c r="G34" i="75"/>
  <c r="F34" i="75"/>
  <c r="E34" i="75"/>
  <c r="H33" i="75"/>
  <c r="G33" i="75"/>
  <c r="F33" i="75"/>
  <c r="E33" i="75"/>
  <c r="H32" i="75"/>
  <c r="G32" i="75"/>
  <c r="F32" i="75"/>
  <c r="E32" i="75"/>
  <c r="H15" i="75"/>
  <c r="G15" i="75"/>
  <c r="F15" i="75"/>
  <c r="E15" i="75"/>
  <c r="G14" i="75"/>
  <c r="E14" i="75"/>
  <c r="C11" i="75"/>
  <c r="C7" i="75"/>
  <c r="L32" i="74"/>
  <c r="K32" i="74"/>
  <c r="J32" i="74"/>
  <c r="I32" i="74"/>
  <c r="H32" i="74"/>
  <c r="G32" i="74"/>
  <c r="F32" i="74"/>
  <c r="E32" i="74"/>
  <c r="L15" i="74"/>
  <c r="K15" i="74"/>
  <c r="J15" i="74"/>
  <c r="I15" i="74"/>
  <c r="H15" i="74"/>
  <c r="G15" i="74"/>
  <c r="F15" i="74"/>
  <c r="E15" i="74"/>
  <c r="K14" i="74"/>
  <c r="I14" i="74"/>
  <c r="G14" i="74"/>
  <c r="E14" i="74"/>
  <c r="C11" i="74"/>
  <c r="C7" i="74"/>
  <c r="J52" i="73"/>
  <c r="I52" i="73"/>
  <c r="H52" i="73"/>
  <c r="G52" i="73"/>
  <c r="F52" i="73"/>
  <c r="E52" i="73"/>
  <c r="J51" i="73"/>
  <c r="H51" i="73"/>
  <c r="F51" i="73"/>
  <c r="E51" i="73"/>
  <c r="J50" i="73"/>
  <c r="I50" i="73"/>
  <c r="G50" i="73"/>
  <c r="F50" i="73"/>
  <c r="J49" i="73"/>
  <c r="I49" i="73"/>
  <c r="G49" i="73"/>
  <c r="F49" i="73"/>
  <c r="J48" i="73"/>
  <c r="I48" i="73"/>
  <c r="G48" i="73"/>
  <c r="F48" i="73"/>
  <c r="J47" i="73"/>
  <c r="I47" i="73"/>
  <c r="G47" i="73"/>
  <c r="F47" i="73"/>
  <c r="J46" i="73"/>
  <c r="I46" i="73"/>
  <c r="I34" i="73" s="1"/>
  <c r="J34" i="73" s="1"/>
  <c r="G46" i="73"/>
  <c r="F46" i="73"/>
  <c r="J45" i="73"/>
  <c r="G45" i="73"/>
  <c r="J44" i="73"/>
  <c r="I44" i="73"/>
  <c r="G44" i="73"/>
  <c r="F44" i="73"/>
  <c r="J43" i="73"/>
  <c r="I43" i="73"/>
  <c r="G43" i="73"/>
  <c r="F43" i="73"/>
  <c r="J42" i="73"/>
  <c r="I42" i="73"/>
  <c r="G42" i="73"/>
  <c r="F42" i="73"/>
  <c r="J41" i="73"/>
  <c r="I41" i="73"/>
  <c r="G41" i="73"/>
  <c r="F41" i="73"/>
  <c r="J40" i="73"/>
  <c r="I40" i="73"/>
  <c r="G40" i="73"/>
  <c r="F40" i="73"/>
  <c r="J39" i="73"/>
  <c r="I39" i="73"/>
  <c r="G39" i="73"/>
  <c r="F39" i="73"/>
  <c r="J38" i="73"/>
  <c r="I38" i="73"/>
  <c r="G38" i="73"/>
  <c r="F38" i="73"/>
  <c r="J37" i="73"/>
  <c r="I37" i="73"/>
  <c r="G37" i="73"/>
  <c r="F37" i="73"/>
  <c r="J36" i="73"/>
  <c r="I36" i="73"/>
  <c r="G36" i="73"/>
  <c r="F36" i="73"/>
  <c r="J35" i="73"/>
  <c r="I35" i="73"/>
  <c r="I51" i="73" s="1"/>
  <c r="G35" i="73"/>
  <c r="G51" i="73" s="1"/>
  <c r="F35" i="73"/>
  <c r="H34" i="73"/>
  <c r="F34" i="73"/>
  <c r="G34" i="73" s="1"/>
  <c r="E34" i="73"/>
  <c r="H33" i="73"/>
  <c r="F33" i="73"/>
  <c r="E33" i="73"/>
  <c r="J32" i="73"/>
  <c r="I32" i="73"/>
  <c r="G32" i="73"/>
  <c r="F32" i="73"/>
  <c r="J31" i="73"/>
  <c r="I31" i="73"/>
  <c r="G31" i="73"/>
  <c r="F31" i="73"/>
  <c r="J30" i="73"/>
  <c r="I30" i="73"/>
  <c r="G30" i="73"/>
  <c r="F30" i="73"/>
  <c r="J29" i="73"/>
  <c r="I29" i="73"/>
  <c r="G29" i="73"/>
  <c r="F29" i="73"/>
  <c r="J28" i="73"/>
  <c r="I28" i="73"/>
  <c r="G28" i="73"/>
  <c r="F28" i="73"/>
  <c r="J27" i="73"/>
  <c r="G27" i="73"/>
  <c r="J26" i="73"/>
  <c r="I26" i="73"/>
  <c r="G26" i="73"/>
  <c r="F26" i="73"/>
  <c r="J25" i="73"/>
  <c r="I25" i="73"/>
  <c r="G25" i="73"/>
  <c r="F25" i="73"/>
  <c r="J24" i="73"/>
  <c r="I24" i="73"/>
  <c r="G24" i="73"/>
  <c r="F24" i="73"/>
  <c r="J23" i="73"/>
  <c r="I23" i="73"/>
  <c r="G23" i="73"/>
  <c r="F23" i="73"/>
  <c r="J22" i="73"/>
  <c r="I22" i="73"/>
  <c r="G22" i="73"/>
  <c r="F22" i="73"/>
  <c r="J21" i="73"/>
  <c r="I21" i="73"/>
  <c r="G21" i="73"/>
  <c r="F21" i="73"/>
  <c r="J20" i="73"/>
  <c r="I20" i="73"/>
  <c r="G20" i="73"/>
  <c r="F20" i="73"/>
  <c r="J19" i="73"/>
  <c r="I19" i="73"/>
  <c r="G19" i="73"/>
  <c r="F19" i="73"/>
  <c r="J18" i="73"/>
  <c r="I18" i="73"/>
  <c r="G18" i="73"/>
  <c r="F18" i="73"/>
  <c r="J17" i="73"/>
  <c r="J33" i="73" s="1"/>
  <c r="I17" i="73"/>
  <c r="I33" i="73" s="1"/>
  <c r="G17" i="73"/>
  <c r="G33" i="73" s="1"/>
  <c r="F17" i="73"/>
  <c r="I16" i="73"/>
  <c r="H16" i="73"/>
  <c r="J16" i="73" s="1"/>
  <c r="F16" i="73"/>
  <c r="E16" i="73"/>
  <c r="G16" i="73" s="1"/>
  <c r="J15" i="73"/>
  <c r="I15" i="73"/>
  <c r="H15" i="73"/>
  <c r="G15" i="73"/>
  <c r="F15" i="73"/>
  <c r="E15" i="73"/>
  <c r="H14" i="73"/>
  <c r="E14" i="73"/>
  <c r="C11" i="73"/>
  <c r="C7" i="73"/>
  <c r="F116" i="72"/>
  <c r="E116" i="72"/>
  <c r="F14" i="72"/>
  <c r="E14" i="72"/>
  <c r="C11" i="72"/>
  <c r="C7" i="72"/>
  <c r="F116" i="71"/>
  <c r="E116" i="71"/>
  <c r="F14" i="71"/>
  <c r="E14" i="71"/>
  <c r="C11" i="71"/>
  <c r="C7" i="71"/>
  <c r="H116" i="70"/>
  <c r="G116" i="70"/>
  <c r="F116" i="70"/>
  <c r="E116" i="70"/>
  <c r="H14" i="70"/>
  <c r="G14" i="70"/>
  <c r="F14" i="70"/>
  <c r="E14" i="70"/>
  <c r="C11" i="70"/>
  <c r="C7" i="70"/>
  <c r="I116" i="69"/>
  <c r="H116" i="69"/>
  <c r="G116" i="69"/>
  <c r="F116" i="69"/>
  <c r="E116" i="69"/>
  <c r="I14" i="69"/>
  <c r="H14" i="69"/>
  <c r="G14" i="69"/>
  <c r="F14" i="69"/>
  <c r="E14" i="69"/>
  <c r="C11" i="69"/>
  <c r="C7" i="69"/>
  <c r="I116" i="68"/>
  <c r="H116" i="68"/>
  <c r="G116" i="68"/>
  <c r="F116" i="68"/>
  <c r="E116" i="68"/>
  <c r="I14" i="68"/>
  <c r="H14" i="68"/>
  <c r="G14" i="68"/>
  <c r="F14" i="68"/>
  <c r="E14" i="68"/>
  <c r="C11" i="68"/>
  <c r="C7" i="68"/>
  <c r="K116" i="67"/>
  <c r="I116" i="67"/>
  <c r="H116" i="67"/>
  <c r="G116" i="67"/>
  <c r="F116" i="67"/>
  <c r="E116" i="67"/>
  <c r="J115" i="67"/>
  <c r="J114" i="67"/>
  <c r="J113" i="67"/>
  <c r="J112" i="67"/>
  <c r="J111" i="67"/>
  <c r="J110" i="67"/>
  <c r="J109" i="67"/>
  <c r="J108" i="67"/>
  <c r="J107" i="67"/>
  <c r="J106" i="67"/>
  <c r="J105" i="67"/>
  <c r="J104" i="67"/>
  <c r="J103" i="67"/>
  <c r="J102" i="67"/>
  <c r="J101" i="67"/>
  <c r="J100" i="67"/>
  <c r="J99" i="67"/>
  <c r="J98" i="67"/>
  <c r="J97" i="67"/>
  <c r="J96" i="67"/>
  <c r="J95" i="67"/>
  <c r="J94" i="67"/>
  <c r="J93" i="67"/>
  <c r="J92" i="67"/>
  <c r="J91" i="67"/>
  <c r="J90" i="67"/>
  <c r="J89" i="67"/>
  <c r="J88" i="67"/>
  <c r="J87" i="67"/>
  <c r="J86" i="67"/>
  <c r="J85" i="67"/>
  <c r="J84" i="67"/>
  <c r="J83" i="67"/>
  <c r="J82" i="67"/>
  <c r="J81" i="67"/>
  <c r="J80" i="67"/>
  <c r="J79" i="67"/>
  <c r="J78" i="67"/>
  <c r="J77" i="67"/>
  <c r="J76" i="67"/>
  <c r="J75" i="67"/>
  <c r="J74" i="67"/>
  <c r="J73" i="67"/>
  <c r="J72" i="67"/>
  <c r="J71" i="67"/>
  <c r="J70" i="67"/>
  <c r="J69" i="67"/>
  <c r="J68" i="67"/>
  <c r="J67" i="67"/>
  <c r="J66" i="67"/>
  <c r="J65" i="67"/>
  <c r="J64" i="67"/>
  <c r="J63" i="67"/>
  <c r="J62" i="67"/>
  <c r="J61" i="67"/>
  <c r="J60" i="67"/>
  <c r="J59" i="67"/>
  <c r="J58" i="67"/>
  <c r="J57" i="67"/>
  <c r="J56" i="67"/>
  <c r="J55" i="67"/>
  <c r="J54" i="67"/>
  <c r="J53" i="67"/>
  <c r="J52" i="67"/>
  <c r="J51" i="67"/>
  <c r="J50" i="67"/>
  <c r="J49" i="67"/>
  <c r="J48" i="67"/>
  <c r="J47" i="67"/>
  <c r="J46" i="67"/>
  <c r="J45" i="67"/>
  <c r="J44" i="67"/>
  <c r="J43" i="67"/>
  <c r="J42" i="67"/>
  <c r="J41" i="67"/>
  <c r="J40" i="67"/>
  <c r="J39" i="67"/>
  <c r="J38" i="67"/>
  <c r="J37" i="67"/>
  <c r="J36" i="67"/>
  <c r="J35" i="67"/>
  <c r="J34" i="67"/>
  <c r="J33" i="67"/>
  <c r="J32" i="67"/>
  <c r="J31" i="67"/>
  <c r="J30" i="67"/>
  <c r="J29" i="67"/>
  <c r="J28" i="67"/>
  <c r="J27" i="67"/>
  <c r="J26" i="67"/>
  <c r="J25" i="67"/>
  <c r="J24" i="67"/>
  <c r="J23" i="67"/>
  <c r="J22" i="67"/>
  <c r="J21" i="67"/>
  <c r="J20" i="67"/>
  <c r="J19" i="67"/>
  <c r="J18" i="67"/>
  <c r="J17" i="67"/>
  <c r="J16" i="67"/>
  <c r="J116" i="67" s="1"/>
  <c r="K15" i="67"/>
  <c r="J15" i="67"/>
  <c r="I15" i="67"/>
  <c r="H15" i="67"/>
  <c r="G15" i="67"/>
  <c r="F15" i="67"/>
  <c r="E15" i="67"/>
  <c r="K14" i="67"/>
  <c r="J14" i="67"/>
  <c r="H14" i="67"/>
  <c r="F14" i="67"/>
  <c r="E14" i="67"/>
  <c r="C11" i="67"/>
  <c r="C7" i="67"/>
  <c r="F116" i="66"/>
  <c r="E116" i="66"/>
  <c r="F14" i="66"/>
  <c r="E14" i="66"/>
  <c r="C11" i="66"/>
  <c r="C7" i="66"/>
  <c r="F116" i="65"/>
  <c r="E116" i="65"/>
  <c r="F14" i="65"/>
  <c r="E14" i="65"/>
  <c r="C11" i="65"/>
  <c r="C7" i="65"/>
  <c r="I116" i="64"/>
  <c r="H116" i="64"/>
  <c r="G116" i="64"/>
  <c r="F116" i="64"/>
  <c r="E116" i="64"/>
  <c r="I14" i="64"/>
  <c r="H14" i="64"/>
  <c r="G14" i="64"/>
  <c r="F14" i="64"/>
  <c r="E14" i="64"/>
  <c r="C11" i="64"/>
  <c r="C7" i="64"/>
  <c r="I116" i="63"/>
  <c r="H116" i="63"/>
  <c r="G116" i="63"/>
  <c r="F116" i="63"/>
  <c r="E116" i="63"/>
  <c r="I14" i="63"/>
  <c r="H14" i="63"/>
  <c r="G14" i="63"/>
  <c r="F14" i="63"/>
  <c r="E14" i="63"/>
  <c r="C11" i="63"/>
  <c r="C7" i="63"/>
  <c r="G38" i="62"/>
  <c r="F38" i="62"/>
  <c r="E38" i="62"/>
  <c r="G14" i="62"/>
  <c r="F14" i="62"/>
  <c r="E14" i="62"/>
  <c r="C11" i="62"/>
  <c r="C7" i="62"/>
  <c r="G38" i="61"/>
  <c r="F38" i="61"/>
  <c r="E38" i="61"/>
  <c r="G14" i="61"/>
  <c r="F14" i="61"/>
  <c r="E14" i="61"/>
  <c r="C11" i="61"/>
  <c r="C7" i="61"/>
  <c r="G38" i="60"/>
  <c r="F38" i="60"/>
  <c r="E38" i="60"/>
  <c r="G14" i="60"/>
  <c r="F14" i="60"/>
  <c r="E14" i="60"/>
  <c r="C11" i="60"/>
  <c r="C7" i="60"/>
  <c r="G38" i="59"/>
  <c r="F38" i="59"/>
  <c r="E38" i="59"/>
  <c r="G14" i="59"/>
  <c r="F14" i="59"/>
  <c r="E14" i="59"/>
  <c r="C11" i="59"/>
  <c r="C7" i="59"/>
  <c r="I116" i="58"/>
  <c r="H116" i="58"/>
  <c r="G116" i="58"/>
  <c r="F116" i="58"/>
  <c r="E116" i="58"/>
  <c r="I14" i="58"/>
  <c r="H14" i="58"/>
  <c r="G14" i="58"/>
  <c r="F14" i="58"/>
  <c r="E14" i="58"/>
  <c r="C11" i="58"/>
  <c r="C7" i="58"/>
  <c r="K116" i="57"/>
  <c r="J116" i="57"/>
  <c r="I116" i="57"/>
  <c r="H116" i="57"/>
  <c r="G116" i="57"/>
  <c r="F116" i="57"/>
  <c r="E116" i="57"/>
  <c r="K14" i="57"/>
  <c r="J14" i="57"/>
  <c r="I14" i="57"/>
  <c r="H14" i="57"/>
  <c r="G14" i="57"/>
  <c r="F14" i="57"/>
  <c r="E14" i="57"/>
  <c r="C11" i="57"/>
  <c r="C7" i="57"/>
  <c r="I116" i="56"/>
  <c r="H116" i="56"/>
  <c r="G116" i="56"/>
  <c r="F116" i="56"/>
  <c r="E116" i="56"/>
  <c r="I14" i="56"/>
  <c r="H14" i="56"/>
  <c r="G14" i="56"/>
  <c r="F14" i="56"/>
  <c r="E14" i="56"/>
  <c r="C11" i="56"/>
  <c r="C7" i="56"/>
  <c r="K116" i="55"/>
  <c r="J116" i="55"/>
  <c r="I116" i="55"/>
  <c r="H116" i="55"/>
  <c r="G116" i="55"/>
  <c r="F116" i="55"/>
  <c r="E116" i="55"/>
  <c r="K14" i="55"/>
  <c r="J14" i="55"/>
  <c r="I14" i="55"/>
  <c r="H14" i="55"/>
  <c r="G14" i="55"/>
  <c r="F14" i="55"/>
  <c r="E14" i="55"/>
  <c r="C11" i="55"/>
  <c r="C7" i="55"/>
  <c r="L116" i="54"/>
  <c r="K116" i="54"/>
  <c r="J116" i="54"/>
  <c r="I116" i="54"/>
  <c r="H116" i="54"/>
  <c r="G116" i="54"/>
  <c r="F116" i="54"/>
  <c r="E116" i="54"/>
  <c r="L14" i="54"/>
  <c r="K14" i="54"/>
  <c r="J14" i="54"/>
  <c r="I14" i="54"/>
  <c r="H14" i="54"/>
  <c r="G14" i="54"/>
  <c r="F14" i="54"/>
  <c r="E14" i="54"/>
  <c r="C11" i="54"/>
  <c r="C7" i="54"/>
  <c r="I116" i="53"/>
  <c r="H116" i="53"/>
  <c r="G116" i="53"/>
  <c r="F116" i="53"/>
  <c r="E116" i="53"/>
  <c r="I14" i="53"/>
  <c r="H14" i="53"/>
  <c r="G14" i="53"/>
  <c r="F14" i="53"/>
  <c r="E14" i="53"/>
  <c r="C11" i="53"/>
  <c r="C7" i="53"/>
  <c r="K116" i="52"/>
  <c r="J116" i="52"/>
  <c r="I116" i="52"/>
  <c r="H116" i="52"/>
  <c r="G116" i="52"/>
  <c r="F116" i="52"/>
  <c r="E116" i="52"/>
  <c r="K14" i="52"/>
  <c r="J14" i="52"/>
  <c r="I14" i="52"/>
  <c r="H14" i="52"/>
  <c r="G14" i="52"/>
  <c r="F14" i="52"/>
  <c r="E14" i="52"/>
  <c r="C11" i="52"/>
  <c r="C7" i="52"/>
  <c r="I116" i="51"/>
  <c r="H116" i="51"/>
  <c r="G116" i="51"/>
  <c r="F116" i="51"/>
  <c r="E116" i="51"/>
  <c r="I14" i="51"/>
  <c r="H14" i="51"/>
  <c r="G14" i="51"/>
  <c r="F14" i="51"/>
  <c r="E14" i="51"/>
  <c r="C11" i="51"/>
  <c r="C7" i="51"/>
  <c r="I116" i="50"/>
  <c r="H116" i="50"/>
  <c r="G116" i="50"/>
  <c r="F116" i="50"/>
  <c r="E116" i="50"/>
  <c r="I14" i="50"/>
  <c r="H14" i="50"/>
  <c r="G14" i="50"/>
  <c r="F14" i="50"/>
  <c r="E14" i="50"/>
  <c r="C11" i="50"/>
  <c r="C7" i="50"/>
  <c r="H116" i="49"/>
  <c r="G116" i="49"/>
  <c r="F116" i="49"/>
  <c r="E116" i="49"/>
  <c r="H14" i="49"/>
  <c r="G14" i="49"/>
  <c r="F14" i="49"/>
  <c r="E14" i="49"/>
  <c r="C11" i="49"/>
  <c r="C7" i="49"/>
  <c r="G116" i="48"/>
  <c r="F116" i="48"/>
  <c r="E116" i="48"/>
  <c r="G14" i="48"/>
  <c r="F14" i="48"/>
  <c r="E14" i="48"/>
  <c r="C11" i="48"/>
  <c r="C7" i="48"/>
  <c r="L116" i="47"/>
  <c r="K116" i="47"/>
  <c r="J116" i="47"/>
  <c r="I116" i="47"/>
  <c r="H116" i="47"/>
  <c r="G116" i="47"/>
  <c r="F116" i="47"/>
  <c r="E116" i="47"/>
  <c r="L14" i="47"/>
  <c r="K14" i="47"/>
  <c r="J14" i="47"/>
  <c r="I14" i="47"/>
  <c r="H14" i="47"/>
  <c r="G14" i="47"/>
  <c r="F14" i="47"/>
  <c r="E14" i="47"/>
  <c r="C11" i="47"/>
  <c r="C7" i="47"/>
  <c r="L116" i="46"/>
  <c r="K116" i="46"/>
  <c r="J116" i="46"/>
  <c r="I116" i="46"/>
  <c r="H116" i="46"/>
  <c r="G116" i="46"/>
  <c r="F116" i="46"/>
  <c r="E116" i="46"/>
  <c r="L14" i="46"/>
  <c r="K14" i="46"/>
  <c r="J14" i="46"/>
  <c r="I14" i="46"/>
  <c r="H14" i="46"/>
  <c r="G14" i="46"/>
  <c r="F14" i="46"/>
  <c r="E14" i="46"/>
  <c r="C11" i="46"/>
  <c r="C7" i="46"/>
  <c r="M116" i="45"/>
  <c r="L116" i="45"/>
  <c r="K116" i="45"/>
  <c r="J116" i="45"/>
  <c r="I116" i="45"/>
  <c r="H116" i="45"/>
  <c r="G116" i="45"/>
  <c r="F116" i="45"/>
  <c r="E116" i="45"/>
  <c r="M14" i="45"/>
  <c r="L14" i="45"/>
  <c r="K14" i="45"/>
  <c r="J14" i="45"/>
  <c r="I14" i="45"/>
  <c r="H14" i="45"/>
  <c r="G14" i="45"/>
  <c r="F14" i="45"/>
  <c r="E14" i="45"/>
  <c r="C11" i="45"/>
  <c r="C7" i="45"/>
  <c r="J116" i="44"/>
  <c r="I116" i="44"/>
  <c r="H116" i="44"/>
  <c r="G116" i="44"/>
  <c r="F116" i="44"/>
  <c r="E116" i="44"/>
  <c r="J14" i="44"/>
  <c r="I14" i="44"/>
  <c r="H14" i="44"/>
  <c r="G14" i="44"/>
  <c r="F14" i="44"/>
  <c r="E14" i="44"/>
  <c r="C11" i="44"/>
  <c r="C7" i="44"/>
  <c r="K116" i="43"/>
  <c r="J116" i="43"/>
  <c r="I116" i="43"/>
  <c r="H116" i="43"/>
  <c r="G116" i="43"/>
  <c r="F116" i="43"/>
  <c r="E116" i="43"/>
  <c r="K14" i="43"/>
  <c r="J14" i="43"/>
  <c r="I14" i="43"/>
  <c r="H14" i="43"/>
  <c r="G14" i="43"/>
  <c r="F14" i="43"/>
  <c r="E14" i="43"/>
  <c r="C11" i="43"/>
  <c r="C7" i="43"/>
  <c r="K116" i="42"/>
  <c r="J116" i="42"/>
  <c r="I116" i="42"/>
  <c r="H116" i="42"/>
  <c r="G116" i="42"/>
  <c r="F116" i="42"/>
  <c r="E116" i="42"/>
  <c r="K14" i="42"/>
  <c r="J14" i="42"/>
  <c r="I14" i="42"/>
  <c r="H14" i="42"/>
  <c r="G14" i="42"/>
  <c r="F14" i="42"/>
  <c r="E14" i="42"/>
  <c r="C11" i="42"/>
  <c r="C7" i="42"/>
  <c r="M116" i="41"/>
  <c r="L116" i="41"/>
  <c r="K116" i="41"/>
  <c r="J116" i="41"/>
  <c r="I116" i="41"/>
  <c r="H116" i="41"/>
  <c r="G116" i="41"/>
  <c r="F116" i="41"/>
  <c r="E116" i="41"/>
  <c r="M14" i="41"/>
  <c r="L14" i="41"/>
  <c r="K14" i="41"/>
  <c r="J14" i="41"/>
  <c r="I14" i="41"/>
  <c r="H14" i="41"/>
  <c r="G14" i="41"/>
  <c r="F14" i="41"/>
  <c r="E14" i="41"/>
  <c r="C11" i="41"/>
  <c r="C7" i="41"/>
  <c r="O116" i="40"/>
  <c r="N116" i="40"/>
  <c r="M116" i="40"/>
  <c r="L116" i="40"/>
  <c r="K116" i="40"/>
  <c r="J116" i="40"/>
  <c r="I116" i="40"/>
  <c r="H116" i="40"/>
  <c r="G116" i="40"/>
  <c r="F116" i="40"/>
  <c r="E116" i="40"/>
  <c r="O14" i="40"/>
  <c r="N14" i="40"/>
  <c r="M14" i="40"/>
  <c r="L14" i="40"/>
  <c r="K14" i="40"/>
  <c r="J14" i="40"/>
  <c r="I14" i="40"/>
  <c r="H14" i="40"/>
  <c r="G14" i="40"/>
  <c r="F14" i="40"/>
  <c r="E14" i="40"/>
  <c r="C11" i="40"/>
  <c r="C7" i="40"/>
  <c r="J116" i="39"/>
  <c r="I116" i="39"/>
  <c r="H116" i="39"/>
  <c r="G116" i="39"/>
  <c r="F116" i="39"/>
  <c r="E116" i="39"/>
  <c r="J14" i="39"/>
  <c r="I14" i="39"/>
  <c r="H14" i="39"/>
  <c r="G14" i="39"/>
  <c r="F14" i="39"/>
  <c r="E14" i="39"/>
  <c r="C11" i="39"/>
  <c r="C7" i="39"/>
  <c r="M116" i="38"/>
  <c r="L116" i="38"/>
  <c r="K116" i="38"/>
  <c r="J116" i="38"/>
  <c r="I116" i="38"/>
  <c r="H116" i="38"/>
  <c r="G116" i="38"/>
  <c r="F116" i="38"/>
  <c r="E116" i="38"/>
  <c r="M14" i="38"/>
  <c r="L14" i="38"/>
  <c r="K14" i="38"/>
  <c r="J14" i="38"/>
  <c r="I14" i="38"/>
  <c r="H14" i="38"/>
  <c r="G14" i="38"/>
  <c r="F14" i="38"/>
  <c r="E14" i="38"/>
  <c r="C11" i="38"/>
  <c r="C7" i="38"/>
  <c r="K116" i="37"/>
  <c r="J116" i="37"/>
  <c r="I116" i="37"/>
  <c r="H116" i="37"/>
  <c r="G116" i="37"/>
  <c r="F116" i="37"/>
  <c r="E116" i="37"/>
  <c r="K14" i="37"/>
  <c r="J14" i="37"/>
  <c r="I14" i="37"/>
  <c r="H14" i="37"/>
  <c r="G14" i="37"/>
  <c r="F14" i="37"/>
  <c r="E14" i="37"/>
  <c r="C11" i="37"/>
  <c r="C7" i="37"/>
  <c r="J116" i="36"/>
  <c r="I116" i="36"/>
  <c r="H116" i="36"/>
  <c r="G116" i="36"/>
  <c r="F116" i="36"/>
  <c r="E116" i="36"/>
  <c r="J14" i="36"/>
  <c r="I14" i="36"/>
  <c r="H14" i="36"/>
  <c r="G14" i="36"/>
  <c r="F14" i="36"/>
  <c r="E14" i="36"/>
  <c r="C11" i="36"/>
  <c r="C7" i="36"/>
  <c r="I116" i="35"/>
  <c r="H116" i="35"/>
  <c r="G116" i="35"/>
  <c r="F116" i="35"/>
  <c r="E116" i="35"/>
  <c r="I14" i="35"/>
  <c r="H14" i="35"/>
  <c r="G14" i="35"/>
  <c r="F14" i="35"/>
  <c r="E14" i="35"/>
  <c r="C11" i="35"/>
  <c r="C7" i="35"/>
  <c r="L116" i="34"/>
  <c r="K116" i="34"/>
  <c r="J116" i="34"/>
  <c r="I116" i="34"/>
  <c r="H116" i="34"/>
  <c r="G116" i="34"/>
  <c r="F116" i="34"/>
  <c r="E116" i="34"/>
  <c r="L14" i="34"/>
  <c r="K14" i="34"/>
  <c r="J14" i="34"/>
  <c r="I14" i="34"/>
  <c r="H14" i="34"/>
  <c r="G14" i="34"/>
  <c r="F14" i="34"/>
  <c r="E14" i="34"/>
  <c r="C11" i="34"/>
  <c r="C7" i="34"/>
  <c r="J116" i="33"/>
  <c r="I116" i="33"/>
  <c r="H116" i="33"/>
  <c r="G116" i="33"/>
  <c r="F116" i="33"/>
  <c r="E116" i="33"/>
  <c r="J14" i="33"/>
  <c r="I14" i="33"/>
  <c r="H14" i="33"/>
  <c r="G14" i="33"/>
  <c r="F14" i="33"/>
  <c r="E14" i="33"/>
  <c r="C11" i="33"/>
  <c r="C7" i="33"/>
  <c r="N116" i="32"/>
  <c r="M116" i="32"/>
  <c r="L116" i="32"/>
  <c r="K116" i="32"/>
  <c r="J116" i="32"/>
  <c r="I116" i="32"/>
  <c r="H116" i="32"/>
  <c r="G116" i="32"/>
  <c r="F116" i="32"/>
  <c r="E116" i="32"/>
  <c r="N14" i="32"/>
  <c r="M14" i="32"/>
  <c r="L14" i="32"/>
  <c r="K14" i="32"/>
  <c r="J14" i="32"/>
  <c r="I14" i="32"/>
  <c r="H14" i="32"/>
  <c r="G14" i="32"/>
  <c r="F14" i="32"/>
  <c r="E14" i="32"/>
  <c r="C11" i="32"/>
  <c r="C7" i="32"/>
  <c r="N116" i="31"/>
  <c r="M116" i="31"/>
  <c r="L116" i="31"/>
  <c r="K116" i="31"/>
  <c r="J116" i="31"/>
  <c r="I116" i="31"/>
  <c r="H116" i="31"/>
  <c r="G116" i="31"/>
  <c r="F116" i="31"/>
  <c r="E116" i="31"/>
  <c r="N14" i="31"/>
  <c r="M14" i="31"/>
  <c r="L14" i="31"/>
  <c r="K14" i="31"/>
  <c r="J14" i="31"/>
  <c r="I14" i="31"/>
  <c r="H14" i="31"/>
  <c r="G14" i="31"/>
  <c r="F14" i="31"/>
  <c r="E14" i="31"/>
  <c r="C11" i="31"/>
  <c r="C7" i="31"/>
  <c r="L116" i="30"/>
  <c r="K116" i="30"/>
  <c r="J116" i="30"/>
  <c r="I116" i="30"/>
  <c r="H116" i="30"/>
  <c r="G116" i="30"/>
  <c r="F116" i="30"/>
  <c r="E116" i="30"/>
  <c r="L14" i="30"/>
  <c r="K14" i="30"/>
  <c r="J14" i="30"/>
  <c r="I14" i="30"/>
  <c r="H14" i="30"/>
  <c r="G14" i="30"/>
  <c r="F14" i="30"/>
  <c r="E14" i="30"/>
  <c r="C11" i="30"/>
  <c r="C7" i="30"/>
  <c r="L116" i="29"/>
  <c r="K116" i="29"/>
  <c r="J116" i="29"/>
  <c r="I116" i="29"/>
  <c r="H116" i="29"/>
  <c r="G116" i="29"/>
  <c r="F116" i="29"/>
  <c r="E116" i="29"/>
  <c r="L14" i="29"/>
  <c r="K14" i="29"/>
  <c r="J14" i="29"/>
  <c r="I14" i="29"/>
  <c r="H14" i="29"/>
  <c r="G14" i="29"/>
  <c r="F14" i="29"/>
  <c r="E14" i="29"/>
  <c r="C11" i="29"/>
  <c r="C7" i="29"/>
  <c r="M116" i="28"/>
  <c r="L116" i="28"/>
  <c r="K116" i="28"/>
  <c r="J116" i="28"/>
  <c r="I116" i="28"/>
  <c r="H116" i="28"/>
  <c r="G116" i="28"/>
  <c r="F116" i="28"/>
  <c r="E116" i="28"/>
  <c r="M14" i="28"/>
  <c r="L14" i="28"/>
  <c r="K14" i="28"/>
  <c r="J14" i="28"/>
  <c r="I14" i="28"/>
  <c r="H14" i="28"/>
  <c r="G14" i="28"/>
  <c r="F14" i="28"/>
  <c r="E14" i="28"/>
  <c r="C7" i="28"/>
  <c r="L15" i="27"/>
  <c r="K15" i="27"/>
  <c r="J15" i="27"/>
  <c r="I15" i="27"/>
  <c r="H15" i="27"/>
  <c r="G15" i="27"/>
  <c r="F15" i="27"/>
  <c r="E15" i="27"/>
  <c r="J14" i="27"/>
  <c r="E14" i="27"/>
  <c r="C7" i="27"/>
  <c r="J116" i="25"/>
  <c r="I116" i="25"/>
  <c r="H116" i="25"/>
  <c r="G116" i="25"/>
  <c r="F116" i="25"/>
  <c r="E116" i="25"/>
  <c r="J15" i="25"/>
  <c r="I15" i="25"/>
  <c r="H15" i="25"/>
  <c r="G15" i="25"/>
  <c r="F15" i="25"/>
  <c r="E15" i="25"/>
  <c r="J14" i="25"/>
  <c r="G14" i="25"/>
  <c r="E14" i="25"/>
  <c r="C7" i="25"/>
  <c r="L116" i="24"/>
  <c r="K116" i="24"/>
  <c r="J116" i="24"/>
  <c r="I116" i="24"/>
  <c r="H116" i="24"/>
  <c r="G116" i="24"/>
  <c r="F116" i="24"/>
  <c r="E116" i="24"/>
  <c r="L15" i="24"/>
  <c r="K15" i="24"/>
  <c r="J15" i="24"/>
  <c r="I15" i="24"/>
  <c r="H15" i="24"/>
  <c r="G15" i="24"/>
  <c r="F15" i="24"/>
  <c r="E15" i="24"/>
  <c r="L14" i="24"/>
  <c r="I14" i="24"/>
  <c r="G14" i="24"/>
  <c r="F14" i="24"/>
  <c r="E14" i="24"/>
  <c r="C7" i="24"/>
  <c r="L116" i="23"/>
  <c r="K116" i="23"/>
  <c r="J116" i="23"/>
  <c r="I116" i="23"/>
  <c r="H116" i="23"/>
  <c r="G116" i="23"/>
  <c r="F116" i="23"/>
  <c r="E116" i="23"/>
  <c r="L15" i="23"/>
  <c r="K15" i="23"/>
  <c r="J15" i="23"/>
  <c r="I15" i="23"/>
  <c r="H15" i="23"/>
  <c r="G15" i="23"/>
  <c r="F15" i="23"/>
  <c r="E15" i="23"/>
  <c r="L14" i="23"/>
  <c r="I14" i="23"/>
  <c r="G14" i="23"/>
  <c r="F14" i="23"/>
  <c r="E14" i="23"/>
  <c r="C7" i="23"/>
  <c r="E16" i="22"/>
  <c r="E14" i="22"/>
  <c r="C7" i="22"/>
  <c r="F14" i="21"/>
  <c r="E14" i="21"/>
  <c r="D14" i="21"/>
  <c r="C7" i="21"/>
  <c r="H14" i="20"/>
  <c r="G14" i="20"/>
  <c r="F14" i="20"/>
  <c r="E14" i="20"/>
  <c r="D14" i="20"/>
  <c r="C7" i="20"/>
  <c r="D14" i="19"/>
  <c r="C7" i="19"/>
  <c r="Q37" i="18"/>
  <c r="M37" i="18"/>
  <c r="I37" i="18"/>
  <c r="E37" i="18"/>
  <c r="D37" i="18"/>
  <c r="Q36" i="18"/>
  <c r="M36" i="18"/>
  <c r="I36" i="18"/>
  <c r="E36" i="18"/>
  <c r="D36" i="18"/>
  <c r="Q35" i="18"/>
  <c r="M35" i="18"/>
  <c r="I35" i="18"/>
  <c r="Q34" i="18"/>
  <c r="M34" i="18"/>
  <c r="I34" i="18"/>
  <c r="Q33" i="18"/>
  <c r="M33" i="18"/>
  <c r="I33" i="18"/>
  <c r="Q32" i="18"/>
  <c r="M32" i="18"/>
  <c r="I32" i="18"/>
  <c r="Q31" i="18"/>
  <c r="M31" i="18"/>
  <c r="I31" i="18"/>
  <c r="Q30" i="18"/>
  <c r="M30" i="18"/>
  <c r="I30" i="18"/>
  <c r="Q29" i="18"/>
  <c r="M29" i="18"/>
  <c r="I29" i="18"/>
  <c r="Q28" i="18"/>
  <c r="M28" i="18"/>
  <c r="I28" i="18"/>
  <c r="Q27" i="18"/>
  <c r="M27" i="18"/>
  <c r="I27" i="18"/>
  <c r="Q26" i="18"/>
  <c r="M26" i="18"/>
  <c r="I26" i="18"/>
  <c r="Q25" i="18"/>
  <c r="M25" i="18"/>
  <c r="I25" i="18"/>
  <c r="Q24" i="18"/>
  <c r="M24" i="18"/>
  <c r="I24" i="18"/>
  <c r="Q23" i="18"/>
  <c r="M23" i="18"/>
  <c r="I23" i="18"/>
  <c r="Q22" i="18"/>
  <c r="M22" i="18"/>
  <c r="I22" i="18"/>
  <c r="Q21" i="18"/>
  <c r="M21" i="18"/>
  <c r="I21" i="18"/>
  <c r="Q20" i="18"/>
  <c r="M20" i="18"/>
  <c r="I20" i="18"/>
  <c r="Q19" i="18"/>
  <c r="M19" i="18"/>
  <c r="I19" i="18"/>
  <c r="Q18" i="18"/>
  <c r="M18" i="18"/>
  <c r="I18" i="18"/>
  <c r="Q16" i="18"/>
  <c r="M16" i="18"/>
  <c r="I16" i="18"/>
  <c r="R15" i="18"/>
  <c r="Q15" i="18"/>
  <c r="P15" i="18"/>
  <c r="O15" i="18"/>
  <c r="N15" i="18"/>
  <c r="M15" i="18"/>
  <c r="L15" i="18"/>
  <c r="K15" i="18"/>
  <c r="J15" i="18"/>
  <c r="I15" i="18"/>
  <c r="H15" i="18"/>
  <c r="G15" i="18"/>
  <c r="F15" i="18"/>
  <c r="E15" i="18"/>
  <c r="D15" i="18"/>
  <c r="O14" i="18"/>
  <c r="K14" i="18"/>
  <c r="G14" i="18"/>
  <c r="D14" i="18"/>
  <c r="C7" i="18"/>
  <c r="D25" i="17"/>
  <c r="D24" i="17"/>
  <c r="D23" i="17"/>
  <c r="D22" i="17"/>
  <c r="D19" i="17"/>
  <c r="D14" i="17"/>
  <c r="C7" i="17"/>
  <c r="AI66" i="16"/>
  <c r="AH66" i="16"/>
  <c r="AG66" i="16"/>
  <c r="AG67" i="16" s="1"/>
  <c r="AF66" i="16"/>
  <c r="AF67" i="16" s="1"/>
  <c r="AD66" i="16"/>
  <c r="AD67" i="16" s="1"/>
  <c r="N66" i="16"/>
  <c r="N67" i="16" s="1"/>
  <c r="V66" i="16"/>
  <c r="V67" i="16" s="1"/>
  <c r="R66" i="16"/>
  <c r="R67" i="16" s="1"/>
  <c r="F66" i="16"/>
  <c r="F67" i="16" s="1"/>
  <c r="Z66" i="16"/>
  <c r="Z67" i="16" s="1"/>
  <c r="J66" i="16"/>
  <c r="J67" i="16" s="1"/>
  <c r="AC66" i="16"/>
  <c r="AC67" i="16" s="1"/>
  <c r="Y66" i="16"/>
  <c r="Y67" i="16" s="1"/>
  <c r="U66" i="16"/>
  <c r="U67" i="16" s="1"/>
  <c r="Q66" i="16"/>
  <c r="Q67" i="16" s="1"/>
  <c r="M66" i="16"/>
  <c r="M67" i="16" s="1"/>
  <c r="I66" i="16"/>
  <c r="I67" i="16" s="1"/>
  <c r="AI15" i="16"/>
  <c r="AH15" i="16"/>
  <c r="AG15" i="16"/>
  <c r="AF15" i="16"/>
  <c r="AE15" i="16"/>
  <c r="AD15" i="16"/>
  <c r="AC15" i="16"/>
  <c r="AB15" i="16"/>
  <c r="AA15" i="16"/>
  <c r="Z15" i="16"/>
  <c r="Y15" i="16"/>
  <c r="X15" i="16"/>
  <c r="W15" i="16"/>
  <c r="V15" i="16"/>
  <c r="U15" i="16"/>
  <c r="T15" i="16"/>
  <c r="S15" i="16"/>
  <c r="R15" i="16"/>
  <c r="Q15" i="16"/>
  <c r="P15" i="16"/>
  <c r="O15" i="16"/>
  <c r="N15" i="16"/>
  <c r="M15" i="16"/>
  <c r="L15" i="16"/>
  <c r="K15" i="16"/>
  <c r="J15" i="16"/>
  <c r="I15" i="16"/>
  <c r="H15" i="16"/>
  <c r="G15" i="16"/>
  <c r="F15" i="16"/>
  <c r="E15" i="16"/>
  <c r="D15" i="16"/>
  <c r="AH14" i="16"/>
  <c r="AF14" i="16"/>
  <c r="AD14" i="16"/>
  <c r="AB14" i="16"/>
  <c r="Z14" i="16"/>
  <c r="V14" i="16"/>
  <c r="T14" i="16"/>
  <c r="R14" i="16"/>
  <c r="P14" i="16"/>
  <c r="N14" i="16"/>
  <c r="L14" i="16"/>
  <c r="J14" i="16"/>
  <c r="H14" i="16"/>
  <c r="F14" i="16"/>
  <c r="D14" i="16"/>
  <c r="C7" i="16"/>
  <c r="D49" i="15"/>
  <c r="D48" i="15"/>
  <c r="D47" i="15"/>
  <c r="D46" i="15"/>
  <c r="D45" i="15"/>
  <c r="D44" i="15"/>
  <c r="D43" i="15"/>
  <c r="D42" i="15"/>
  <c r="D41" i="15"/>
  <c r="D40" i="15"/>
  <c r="D38" i="15"/>
  <c r="D37" i="15"/>
  <c r="D36" i="15"/>
  <c r="D34" i="15"/>
  <c r="D33" i="15"/>
  <c r="D32" i="15"/>
  <c r="D31" i="15"/>
  <c r="D30" i="15"/>
  <c r="D29" i="15"/>
  <c r="D28" i="15"/>
  <c r="D26" i="15"/>
  <c r="D25" i="15"/>
  <c r="D24" i="15"/>
  <c r="D23" i="15"/>
  <c r="D22" i="15"/>
  <c r="D21" i="15"/>
  <c r="D20" i="15"/>
  <c r="D19" i="15"/>
  <c r="D18" i="15"/>
  <c r="D17" i="15"/>
  <c r="D16" i="15"/>
  <c r="I15" i="15"/>
  <c r="H15" i="15"/>
  <c r="G15" i="15"/>
  <c r="F15" i="15"/>
  <c r="E15" i="15"/>
  <c r="D15" i="15"/>
  <c r="I14" i="15"/>
  <c r="G14" i="15"/>
  <c r="E14" i="15"/>
  <c r="D14" i="15"/>
  <c r="C7" i="15"/>
  <c r="I14" i="14"/>
  <c r="H14" i="14"/>
  <c r="G14" i="14"/>
  <c r="F14" i="14"/>
  <c r="E14" i="14"/>
  <c r="D14" i="14"/>
  <c r="C7" i="14"/>
  <c r="K116" i="13"/>
  <c r="I116" i="13"/>
  <c r="H116" i="13"/>
  <c r="G116" i="13"/>
  <c r="F116" i="13"/>
  <c r="E116" i="13"/>
  <c r="K115" i="13"/>
  <c r="J115" i="13"/>
  <c r="L115" i="13" s="1"/>
  <c r="L114" i="13"/>
  <c r="K114" i="13"/>
  <c r="J114" i="13"/>
  <c r="K113" i="13"/>
  <c r="L113" i="13" s="1"/>
  <c r="J113" i="13"/>
  <c r="K112" i="13"/>
  <c r="J112" i="13"/>
  <c r="L112" i="13" s="1"/>
  <c r="K111" i="13"/>
  <c r="J111" i="13"/>
  <c r="L111" i="13" s="1"/>
  <c r="L110" i="13"/>
  <c r="K110" i="13"/>
  <c r="J110" i="13"/>
  <c r="K109" i="13"/>
  <c r="L109" i="13" s="1"/>
  <c r="J109" i="13"/>
  <c r="K108" i="13"/>
  <c r="J108" i="13"/>
  <c r="L108" i="13" s="1"/>
  <c r="K107" i="13"/>
  <c r="J107" i="13"/>
  <c r="L107" i="13" s="1"/>
  <c r="L106" i="13"/>
  <c r="K106" i="13"/>
  <c r="J106" i="13"/>
  <c r="K105" i="13"/>
  <c r="L105" i="13" s="1"/>
  <c r="J105" i="13"/>
  <c r="K104" i="13"/>
  <c r="J104" i="13"/>
  <c r="L104" i="13" s="1"/>
  <c r="K103" i="13"/>
  <c r="J103" i="13"/>
  <c r="L103" i="13" s="1"/>
  <c r="L102" i="13"/>
  <c r="K102" i="13"/>
  <c r="J102" i="13"/>
  <c r="K101" i="13"/>
  <c r="L101" i="13" s="1"/>
  <c r="J101" i="13"/>
  <c r="K100" i="13"/>
  <c r="J100" i="13"/>
  <c r="L100" i="13" s="1"/>
  <c r="K99" i="13"/>
  <c r="J99" i="13"/>
  <c r="L99" i="13" s="1"/>
  <c r="L98" i="13"/>
  <c r="K98" i="13"/>
  <c r="J98" i="13"/>
  <c r="K97" i="13"/>
  <c r="L97" i="13" s="1"/>
  <c r="J97" i="13"/>
  <c r="K96" i="13"/>
  <c r="J96" i="13"/>
  <c r="L96" i="13" s="1"/>
  <c r="K95" i="13"/>
  <c r="J95" i="13"/>
  <c r="L95" i="13" s="1"/>
  <c r="L94" i="13"/>
  <c r="K94" i="13"/>
  <c r="J94" i="13"/>
  <c r="K93" i="13"/>
  <c r="L93" i="13" s="1"/>
  <c r="J93" i="13"/>
  <c r="K92" i="13"/>
  <c r="J92" i="13"/>
  <c r="L92" i="13" s="1"/>
  <c r="K91" i="13"/>
  <c r="J91" i="13"/>
  <c r="L91" i="13" s="1"/>
  <c r="L90" i="13"/>
  <c r="K90" i="13"/>
  <c r="J90" i="13"/>
  <c r="K89" i="13"/>
  <c r="L89" i="13" s="1"/>
  <c r="J89" i="13"/>
  <c r="K88" i="13"/>
  <c r="J88" i="13"/>
  <c r="L88" i="13" s="1"/>
  <c r="K87" i="13"/>
  <c r="J87" i="13"/>
  <c r="L87" i="13" s="1"/>
  <c r="L86" i="13"/>
  <c r="K86" i="13"/>
  <c r="J86" i="13"/>
  <c r="K85" i="13"/>
  <c r="L85" i="13" s="1"/>
  <c r="J85" i="13"/>
  <c r="K84" i="13"/>
  <c r="J84" i="13"/>
  <c r="L84" i="13" s="1"/>
  <c r="K83" i="13"/>
  <c r="J83" i="13"/>
  <c r="L83" i="13" s="1"/>
  <c r="L82" i="13"/>
  <c r="K82" i="13"/>
  <c r="J82" i="13"/>
  <c r="K81" i="13"/>
  <c r="L81" i="13" s="1"/>
  <c r="J81" i="13"/>
  <c r="K80" i="13"/>
  <c r="J80" i="13"/>
  <c r="L80" i="13" s="1"/>
  <c r="K79" i="13"/>
  <c r="J79" i="13"/>
  <c r="L79" i="13" s="1"/>
  <c r="L78" i="13"/>
  <c r="K78" i="13"/>
  <c r="J78" i="13"/>
  <c r="K77" i="13"/>
  <c r="L77" i="13" s="1"/>
  <c r="J77" i="13"/>
  <c r="K76" i="13"/>
  <c r="J76" i="13"/>
  <c r="L76" i="13" s="1"/>
  <c r="K75" i="13"/>
  <c r="J75" i="13"/>
  <c r="L75" i="13" s="1"/>
  <c r="L74" i="13"/>
  <c r="K74" i="13"/>
  <c r="J74" i="13"/>
  <c r="K73" i="13"/>
  <c r="L73" i="13" s="1"/>
  <c r="J73" i="13"/>
  <c r="K72" i="13"/>
  <c r="J72" i="13"/>
  <c r="L72" i="13" s="1"/>
  <c r="K71" i="13"/>
  <c r="J71" i="13"/>
  <c r="L71" i="13" s="1"/>
  <c r="L70" i="13"/>
  <c r="K70" i="13"/>
  <c r="J70" i="13"/>
  <c r="K69" i="13"/>
  <c r="L69" i="13" s="1"/>
  <c r="J69" i="13"/>
  <c r="K68" i="13"/>
  <c r="J68" i="13"/>
  <c r="L68" i="13" s="1"/>
  <c r="K67" i="13"/>
  <c r="J67" i="13"/>
  <c r="L67" i="13" s="1"/>
  <c r="L66" i="13"/>
  <c r="K66" i="13"/>
  <c r="J66" i="13"/>
  <c r="K65" i="13"/>
  <c r="L65" i="13" s="1"/>
  <c r="J65" i="13"/>
  <c r="K64" i="13"/>
  <c r="J64" i="13"/>
  <c r="L64" i="13" s="1"/>
  <c r="K63" i="13"/>
  <c r="J63" i="13"/>
  <c r="L63" i="13" s="1"/>
  <c r="L62" i="13"/>
  <c r="K62" i="13"/>
  <c r="J62" i="13"/>
  <c r="K61" i="13"/>
  <c r="L61" i="13" s="1"/>
  <c r="J61" i="13"/>
  <c r="K60" i="13"/>
  <c r="J60" i="13"/>
  <c r="L60" i="13" s="1"/>
  <c r="K59" i="13"/>
  <c r="J59" i="13"/>
  <c r="L59" i="13" s="1"/>
  <c r="L58" i="13"/>
  <c r="K58" i="13"/>
  <c r="J58" i="13"/>
  <c r="K57" i="13"/>
  <c r="L57" i="13" s="1"/>
  <c r="J57" i="13"/>
  <c r="K56" i="13"/>
  <c r="J56" i="13"/>
  <c r="L56" i="13" s="1"/>
  <c r="K55" i="13"/>
  <c r="J55" i="13"/>
  <c r="L55" i="13" s="1"/>
  <c r="L54" i="13"/>
  <c r="K54" i="13"/>
  <c r="J54" i="13"/>
  <c r="K53" i="13"/>
  <c r="L53" i="13" s="1"/>
  <c r="J53" i="13"/>
  <c r="K52" i="13"/>
  <c r="J52" i="13"/>
  <c r="L52" i="13" s="1"/>
  <c r="K51" i="13"/>
  <c r="J51" i="13"/>
  <c r="L51" i="13" s="1"/>
  <c r="L50" i="13"/>
  <c r="K50" i="13"/>
  <c r="J50" i="13"/>
  <c r="L49" i="13"/>
  <c r="K49" i="13"/>
  <c r="J49" i="13"/>
  <c r="K48" i="13"/>
  <c r="J48" i="13"/>
  <c r="K47" i="13"/>
  <c r="J47" i="13"/>
  <c r="L47" i="13" s="1"/>
  <c r="L46" i="13"/>
  <c r="K46" i="13"/>
  <c r="J46" i="13"/>
  <c r="K45" i="13"/>
  <c r="L45" i="13" s="1"/>
  <c r="J45" i="13"/>
  <c r="K44" i="13"/>
  <c r="J44" i="13"/>
  <c r="L44" i="13" s="1"/>
  <c r="K43" i="13"/>
  <c r="J43" i="13"/>
  <c r="L43" i="13" s="1"/>
  <c r="L42" i="13"/>
  <c r="K42" i="13"/>
  <c r="J42" i="13"/>
  <c r="L41" i="13"/>
  <c r="K41" i="13"/>
  <c r="J41" i="13"/>
  <c r="K40" i="13"/>
  <c r="J40" i="13"/>
  <c r="K39" i="13"/>
  <c r="J39" i="13"/>
  <c r="L39" i="13" s="1"/>
  <c r="L38" i="13"/>
  <c r="K38" i="13"/>
  <c r="J38" i="13"/>
  <c r="K37" i="13"/>
  <c r="L37" i="13" s="1"/>
  <c r="J37" i="13"/>
  <c r="K36" i="13"/>
  <c r="J36" i="13"/>
  <c r="L36" i="13" s="1"/>
  <c r="K35" i="13"/>
  <c r="J35" i="13"/>
  <c r="L35" i="13" s="1"/>
  <c r="L34" i="13"/>
  <c r="K34" i="13"/>
  <c r="J34" i="13"/>
  <c r="L33" i="13"/>
  <c r="K33" i="13"/>
  <c r="J33" i="13"/>
  <c r="K32" i="13"/>
  <c r="J32" i="13"/>
  <c r="K31" i="13"/>
  <c r="J31" i="13"/>
  <c r="L31" i="13" s="1"/>
  <c r="L30" i="13"/>
  <c r="K30" i="13"/>
  <c r="J30" i="13"/>
  <c r="K29" i="13"/>
  <c r="L29" i="13" s="1"/>
  <c r="J29" i="13"/>
  <c r="K28" i="13"/>
  <c r="J28" i="13"/>
  <c r="L28" i="13" s="1"/>
  <c r="K27" i="13"/>
  <c r="J27" i="13"/>
  <c r="L27" i="13" s="1"/>
  <c r="L26" i="13"/>
  <c r="K26" i="13"/>
  <c r="J26" i="13"/>
  <c r="L14" i="13"/>
  <c r="K14" i="13"/>
  <c r="J14" i="13"/>
  <c r="I14" i="13"/>
  <c r="H14" i="13"/>
  <c r="G14" i="13"/>
  <c r="F14" i="13"/>
  <c r="E14" i="13"/>
  <c r="C7" i="13"/>
  <c r="D101" i="12"/>
  <c r="D100" i="12"/>
  <c r="D99" i="12"/>
  <c r="D98" i="12"/>
  <c r="D96" i="12"/>
  <c r="D95" i="12"/>
  <c r="D94" i="12"/>
  <c r="D93" i="12"/>
  <c r="D92" i="12"/>
  <c r="D91" i="12"/>
  <c r="D89" i="12" s="1"/>
  <c r="D90" i="12"/>
  <c r="D88" i="12"/>
  <c r="D87" i="12"/>
  <c r="D86" i="12"/>
  <c r="D85" i="12"/>
  <c r="D84" i="12"/>
  <c r="D82" i="12"/>
  <c r="D80" i="12"/>
  <c r="D79" i="12"/>
  <c r="D78" i="12"/>
  <c r="D77" i="12"/>
  <c r="D76" i="12"/>
  <c r="D75" i="12" s="1"/>
  <c r="D73" i="12" s="1"/>
  <c r="D74" i="12"/>
  <c r="D72" i="12"/>
  <c r="D71" i="12"/>
  <c r="D70" i="12" s="1"/>
  <c r="D69" i="12"/>
  <c r="D68" i="12"/>
  <c r="D66" i="12"/>
  <c r="D65" i="12"/>
  <c r="D64" i="12"/>
  <c r="D63" i="12"/>
  <c r="D61" i="12"/>
  <c r="D60" i="12"/>
  <c r="D57" i="12"/>
  <c r="D56" i="12"/>
  <c r="D55" i="12"/>
  <c r="D54" i="12"/>
  <c r="D52" i="12"/>
  <c r="D51" i="12"/>
  <c r="D50" i="12"/>
  <c r="D49" i="12"/>
  <c r="D48" i="12"/>
  <c r="D47" i="12"/>
  <c r="D46" i="12"/>
  <c r="D45" i="12"/>
  <c r="D44" i="12" s="1"/>
  <c r="D43" i="12"/>
  <c r="D42" i="12"/>
  <c r="D41" i="12"/>
  <c r="D40" i="12"/>
  <c r="D39" i="12"/>
  <c r="D38" i="12"/>
  <c r="D30" i="12"/>
  <c r="D29" i="12"/>
  <c r="D28" i="12"/>
  <c r="D27" i="12"/>
  <c r="D25" i="12" s="1"/>
  <c r="D26" i="12"/>
  <c r="D24" i="12"/>
  <c r="D23" i="12"/>
  <c r="D22" i="12"/>
  <c r="D21" i="12"/>
  <c r="D20" i="12"/>
  <c r="D18" i="12"/>
  <c r="I15" i="12"/>
  <c r="H15" i="12"/>
  <c r="G15" i="12"/>
  <c r="F15" i="12"/>
  <c r="E15" i="12"/>
  <c r="D15" i="12"/>
  <c r="I14" i="12"/>
  <c r="G14" i="12"/>
  <c r="E14" i="12"/>
  <c r="D14" i="12"/>
  <c r="C7" i="12"/>
  <c r="D14" i="11"/>
  <c r="C7" i="11"/>
  <c r="G14" i="10"/>
  <c r="F14" i="10"/>
  <c r="E14" i="10"/>
  <c r="C7" i="10"/>
  <c r="F14" i="9"/>
  <c r="E14" i="9"/>
  <c r="D14" i="9"/>
  <c r="C7" i="9"/>
  <c r="I15" i="8"/>
  <c r="H15" i="8"/>
  <c r="G15" i="8"/>
  <c r="F15" i="8"/>
  <c r="E15" i="8"/>
  <c r="D15" i="8"/>
  <c r="C7" i="8"/>
  <c r="D14" i="7"/>
  <c r="C7" i="7"/>
  <c r="C7" i="6"/>
  <c r="G14" i="5"/>
  <c r="F14" i="5"/>
  <c r="E14" i="5"/>
  <c r="D14" i="5"/>
  <c r="C7" i="5"/>
  <c r="K15" i="4"/>
  <c r="J15" i="4"/>
  <c r="I15" i="4"/>
  <c r="H15" i="4"/>
  <c r="G15" i="4"/>
  <c r="F15" i="4"/>
  <c r="E15" i="4"/>
  <c r="D15" i="4"/>
  <c r="J14" i="4"/>
  <c r="H14" i="4"/>
  <c r="F14" i="4"/>
  <c r="D14" i="4"/>
  <c r="C11" i="4"/>
  <c r="C7" i="4"/>
  <c r="C33" i="2"/>
  <c r="C32" i="2"/>
  <c r="C31" i="2"/>
  <c r="C30" i="2"/>
  <c r="C22" i="2"/>
  <c r="D13" i="1"/>
  <c r="G4" i="1"/>
  <c r="G3" i="1"/>
  <c r="E64" i="100" l="1"/>
  <c r="E66" i="100" s="1"/>
  <c r="I64" i="100"/>
  <c r="I66" i="100" s="1"/>
  <c r="G64" i="100"/>
  <c r="G66" i="100" s="1"/>
  <c r="F64" i="100"/>
  <c r="F66" i="100" s="1"/>
  <c r="D83" i="12"/>
  <c r="D59" i="12"/>
  <c r="G66" i="16"/>
  <c r="G67" i="16" s="1"/>
  <c r="O66" i="16"/>
  <c r="O67" i="16" s="1"/>
  <c r="AE66" i="16"/>
  <c r="AE67" i="16" s="1"/>
  <c r="J116" i="13"/>
  <c r="L32" i="13"/>
  <c r="L40" i="13"/>
  <c r="L48" i="13"/>
  <c r="D97" i="12"/>
  <c r="W66" i="16"/>
  <c r="W67" i="16" s="1"/>
  <c r="D62" i="12"/>
  <c r="D66" i="16"/>
  <c r="D67" i="16" s="1"/>
  <c r="H66" i="16"/>
  <c r="H67" i="16" s="1"/>
  <c r="L66" i="16"/>
  <c r="L67" i="16" s="1"/>
  <c r="P66" i="16"/>
  <c r="P67" i="16" s="1"/>
  <c r="T66" i="16"/>
  <c r="T67" i="16" s="1"/>
  <c r="X66" i="16"/>
  <c r="X67" i="16" s="1"/>
  <c r="AB66" i="16"/>
  <c r="AB67" i="16" s="1"/>
  <c r="D81" i="12"/>
  <c r="D67" i="12" s="1"/>
  <c r="D19" i="12"/>
  <c r="D17" i="12" s="1"/>
  <c r="D37" i="12"/>
  <c r="E66" i="16"/>
  <c r="E67" i="16" s="1"/>
  <c r="K66" i="16"/>
  <c r="K67" i="16" s="1"/>
  <c r="S66" i="16"/>
  <c r="S67" i="16" s="1"/>
  <c r="AA66" i="16"/>
  <c r="AA67" i="16" s="1"/>
  <c r="E44" i="76"/>
  <c r="M44" i="76"/>
  <c r="O27" i="76"/>
  <c r="O33" i="76" s="1"/>
  <c r="O35" i="76" s="1"/>
  <c r="O44" i="76" s="1"/>
  <c r="O25" i="77"/>
  <c r="O16" i="77" s="1"/>
  <c r="F33" i="77"/>
  <c r="F25" i="77"/>
  <c r="R33" i="77"/>
  <c r="R25" i="77"/>
  <c r="R16" i="77" s="1"/>
  <c r="L16" i="77"/>
  <c r="T16" i="77"/>
  <c r="G33" i="77"/>
  <c r="G25" i="77"/>
  <c r="G16" i="77" s="1"/>
  <c r="K33" i="77"/>
  <c r="K25" i="77"/>
  <c r="K16" i="77" s="1"/>
  <c r="S33" i="77"/>
  <c r="S25" i="77"/>
  <c r="S16" i="77" s="1"/>
  <c r="I44" i="76"/>
  <c r="U27" i="76"/>
  <c r="U33" i="76" s="1"/>
  <c r="U35" i="76" s="1"/>
  <c r="U44" i="76" s="1"/>
  <c r="K27" i="76"/>
  <c r="K33" i="76" s="1"/>
  <c r="K35" i="76" s="1"/>
  <c r="K44" i="76" s="1"/>
  <c r="S27" i="76"/>
  <c r="S33" i="76" s="1"/>
  <c r="S35" i="76" s="1"/>
  <c r="S44" i="76" s="1"/>
  <c r="P25" i="77"/>
  <c r="P16" i="77" s="1"/>
  <c r="U20" i="79"/>
  <c r="U25" i="79" s="1"/>
  <c r="F16" i="77"/>
  <c r="J16" i="77"/>
  <c r="N16" i="77"/>
  <c r="E33" i="77"/>
  <c r="E25" i="77"/>
  <c r="E16" i="77" s="1"/>
  <c r="I33" i="77"/>
  <c r="I25" i="77"/>
  <c r="I16" i="77" s="1"/>
  <c r="M33" i="77"/>
  <c r="M25" i="77"/>
  <c r="M16" i="77" s="1"/>
  <c r="Q33" i="77"/>
  <c r="Q25" i="77"/>
  <c r="Q16" i="77" s="1"/>
  <c r="E64" i="80"/>
  <c r="E66" i="80" s="1"/>
  <c r="L116" i="82"/>
  <c r="H25" i="77"/>
  <c r="H16" i="77" s="1"/>
  <c r="L26" i="115"/>
  <c r="L26" i="123"/>
  <c r="N16" i="98"/>
  <c r="H64" i="100"/>
  <c r="H66" i="100" s="1"/>
  <c r="M16" i="109"/>
  <c r="L25" i="113"/>
  <c r="L26" i="113" s="1"/>
  <c r="L25" i="115"/>
  <c r="L25" i="117"/>
  <c r="L26" i="117" s="1"/>
  <c r="L25" i="119"/>
  <c r="L26" i="119" s="1"/>
  <c r="L25" i="121"/>
  <c r="L26" i="121" s="1"/>
  <c r="L25" i="123"/>
  <c r="L25" i="125"/>
  <c r="L26" i="125" s="1"/>
  <c r="J116" i="82"/>
  <c r="F29" i="105"/>
  <c r="F19" i="106" l="1"/>
  <c r="F16" i="106" s="1"/>
  <c r="L116" i="13"/>
  <c r="AH67" i="16"/>
  <c r="AI67" i="16"/>
  <c r="D58" i="12"/>
  <c r="D16" i="12" s="1"/>
  <c r="U33" i="77"/>
</calcChain>
</file>

<file path=xl/comments1.xml><?xml version="1.0" encoding="utf-8"?>
<comments xmlns="http://schemas.openxmlformats.org/spreadsheetml/2006/main">
  <authors>
    <author>Vastunadia Yusnasari</author>
  </authors>
  <commentList>
    <comment ref="A47" authorId="0" shapeId="0">
      <text>
        <r>
          <rPr>
            <b/>
            <sz val="9"/>
            <color indexed="81"/>
            <rFont val="Tahoma"/>
            <family val="2"/>
          </rPr>
          <t>Vastunadia Yusnasari:</t>
        </r>
        <r>
          <rPr>
            <sz val="9"/>
            <color indexed="81"/>
            <rFont val="Tahoma"/>
            <family val="2"/>
          </rPr>
          <t xml:space="preserve">
DLPB:Investasi lain??
</t>
        </r>
      </text>
    </comment>
  </commentList>
</comments>
</file>

<file path=xl/comments2.xml><?xml version="1.0" encoding="utf-8"?>
<comments xmlns="http://schemas.openxmlformats.org/spreadsheetml/2006/main">
  <authors>
    <author>Vastunadia Yusnasari</author>
  </authors>
  <commentList>
    <comment ref="A15" authorId="0" shapeId="0">
      <text>
        <r>
          <rPr>
            <b/>
            <sz val="9"/>
            <color indexed="81"/>
            <rFont val="Tahoma"/>
            <family val="2"/>
          </rPr>
          <t>Vastunadia Yusnasari:</t>
        </r>
        <r>
          <rPr>
            <sz val="9"/>
            <color indexed="81"/>
            <rFont val="Tahoma"/>
            <family val="2"/>
          </rPr>
          <t xml:space="preserve">
DLPB:Gempa Bumi?</t>
        </r>
      </text>
    </comment>
  </commentList>
</comments>
</file>

<file path=xl/comments3.xml><?xml version="1.0" encoding="utf-8"?>
<comments xmlns="http://schemas.openxmlformats.org/spreadsheetml/2006/main">
  <authors>
    <author>Vastunadia Yusnasari</author>
  </authors>
  <commentList>
    <comment ref="A15" authorId="0" shapeId="0">
      <text>
        <r>
          <rPr>
            <b/>
            <sz val="9"/>
            <color indexed="81"/>
            <rFont val="Tahoma"/>
            <family val="2"/>
          </rPr>
          <t>Vastunadia Yusnasari:</t>
        </r>
        <r>
          <rPr>
            <sz val="9"/>
            <color indexed="81"/>
            <rFont val="Tahoma"/>
            <family val="2"/>
          </rPr>
          <t xml:space="preserve">
DLPB: Gempa Bumi?</t>
        </r>
      </text>
    </comment>
  </commentList>
</comments>
</file>

<file path=xl/comments4.xml><?xml version="1.0" encoding="utf-8"?>
<comments xmlns="http://schemas.openxmlformats.org/spreadsheetml/2006/main">
  <authors>
    <author>Vastunadia Yusnasari</author>
  </authors>
  <commentList>
    <comment ref="A15" authorId="0" shapeId="0">
      <text>
        <r>
          <rPr>
            <b/>
            <sz val="9"/>
            <color indexed="81"/>
            <rFont val="Tahoma"/>
            <family val="2"/>
          </rPr>
          <t>Vastunadia Yusnasari:</t>
        </r>
        <r>
          <rPr>
            <sz val="9"/>
            <color indexed="81"/>
            <rFont val="Tahoma"/>
            <family val="2"/>
          </rPr>
          <t xml:space="preserve">
DLPB: gempa bumi?</t>
        </r>
      </text>
    </comment>
  </commentList>
</comments>
</file>

<file path=xl/comments5.xml><?xml version="1.0" encoding="utf-8"?>
<comments xmlns="http://schemas.openxmlformats.org/spreadsheetml/2006/main">
  <authors>
    <author>Vastunadia Yusnasari</author>
  </authors>
  <commentList>
    <comment ref="A14" authorId="0" shapeId="0">
      <text>
        <r>
          <rPr>
            <b/>
            <sz val="9"/>
            <color indexed="81"/>
            <rFont val="Tahoma"/>
            <family val="2"/>
          </rPr>
          <t>Vastunadia Yusnasari:</t>
        </r>
        <r>
          <rPr>
            <sz val="9"/>
            <color indexed="81"/>
            <rFont val="Tahoma"/>
            <family val="2"/>
          </rPr>
          <t xml:space="preserve">
DLPB: gempa bumi?</t>
        </r>
      </text>
    </comment>
  </commentList>
</comments>
</file>

<file path=xl/comments6.xml><?xml version="1.0" encoding="utf-8"?>
<comments xmlns="http://schemas.openxmlformats.org/spreadsheetml/2006/main">
  <authors>
    <author>Vastunadia Yusnasari</author>
  </authors>
  <commentList>
    <comment ref="A14" authorId="0" shapeId="0">
      <text>
        <r>
          <rPr>
            <b/>
            <sz val="9"/>
            <color indexed="81"/>
            <rFont val="Tahoma"/>
            <family val="2"/>
          </rPr>
          <t>Vastunadia Yusnasari:</t>
        </r>
        <r>
          <rPr>
            <sz val="9"/>
            <color indexed="81"/>
            <rFont val="Tahoma"/>
            <family val="2"/>
          </rPr>
          <t xml:space="preserve">
DLPB: gempa bumi?</t>
        </r>
      </text>
    </comment>
  </commentList>
</comments>
</file>

<file path=xl/comments7.xml><?xml version="1.0" encoding="utf-8"?>
<comments xmlns="http://schemas.openxmlformats.org/spreadsheetml/2006/main">
  <authors>
    <author>Vastunadia Yusnasari</author>
  </authors>
  <commentList>
    <comment ref="A14" authorId="0" shapeId="0">
      <text>
        <r>
          <rPr>
            <b/>
            <sz val="9"/>
            <color indexed="81"/>
            <rFont val="Tahoma"/>
            <family val="2"/>
          </rPr>
          <t>Vastunadia Yusnasari:</t>
        </r>
        <r>
          <rPr>
            <sz val="9"/>
            <color indexed="81"/>
            <rFont val="Tahoma"/>
            <family val="2"/>
          </rPr>
          <t xml:space="preserve">
DLPB: gempa bumi?</t>
        </r>
      </text>
    </comment>
  </commentList>
</comments>
</file>

<file path=xl/comments8.xml><?xml version="1.0" encoding="utf-8"?>
<comments xmlns="http://schemas.openxmlformats.org/spreadsheetml/2006/main">
  <authors>
    <author>Vastunadia Yusnasari</author>
  </authors>
  <commentList>
    <comment ref="A14" authorId="0" shapeId="0">
      <text>
        <r>
          <rPr>
            <b/>
            <sz val="9"/>
            <color indexed="81"/>
            <rFont val="Tahoma"/>
            <family val="2"/>
          </rPr>
          <t>Vastunadia Yusnasari:</t>
        </r>
        <r>
          <rPr>
            <sz val="9"/>
            <color indexed="81"/>
            <rFont val="Tahoma"/>
            <family val="2"/>
          </rPr>
          <t xml:space="preserve">
DLPB: gempa bumi?</t>
        </r>
      </text>
    </comment>
  </commentList>
</comments>
</file>

<file path=xl/comments9.xml><?xml version="1.0" encoding="utf-8"?>
<comments xmlns="http://schemas.openxmlformats.org/spreadsheetml/2006/main">
  <authors>
    <author>System</author>
  </authors>
  <commentList>
    <comment ref="G14" authorId="0" shapeId="0">
      <text>
        <r>
          <rPr>
            <sz val="11"/>
            <rFont val="Calibri"/>
          </rPr>
          <t>Nama Jenis Investasi</t>
        </r>
      </text>
    </comment>
    <comment ref="M14" authorId="0" shapeId="0">
      <text>
        <r>
          <rPr>
            <sz val="11"/>
            <rFont val="Calibri"/>
          </rPr>
          <t>Nama Jenis Investasi</t>
        </r>
      </text>
    </comment>
    <comment ref="Q14" authorId="0" shapeId="0">
      <text>
        <r>
          <rPr>
            <sz val="11"/>
            <rFont val="Calibri"/>
          </rPr>
          <t>Nama Jenis Investasi</t>
        </r>
      </text>
    </comment>
    <comment ref="V14" authorId="0" shapeId="0">
      <text>
        <r>
          <rPr>
            <sz val="11"/>
            <rFont val="Calibri"/>
          </rPr>
          <t>Nama Jenis Investasi</t>
        </r>
      </text>
    </comment>
    <comment ref="AB14" authorId="0" shapeId="0">
      <text>
        <r>
          <rPr>
            <sz val="11"/>
            <rFont val="Calibri"/>
          </rPr>
          <t>Nama Jenis Investasi</t>
        </r>
      </text>
    </comment>
    <comment ref="AC14" authorId="0" shapeId="0">
      <text>
        <r>
          <rPr>
            <sz val="11"/>
            <rFont val="Calibri"/>
          </rPr>
          <t>Saldo SAK</t>
        </r>
      </text>
    </comment>
  </commentList>
</comments>
</file>

<file path=xl/sharedStrings.xml><?xml version="1.0" encoding="utf-8"?>
<sst xmlns="http://schemas.openxmlformats.org/spreadsheetml/2006/main" count="32648" uniqueCount="1183">
  <si>
    <t>K</t>
  </si>
  <si>
    <t>LTPAU11</t>
  </si>
  <si>
    <t>Data Umum</t>
  </si>
  <si>
    <t>Januari</t>
  </si>
  <si>
    <t>ASUM</t>
  </si>
  <si>
    <t>Versi Laporan</t>
  </si>
  <si>
    <t>Februari</t>
  </si>
  <si>
    <t>1</t>
  </si>
  <si>
    <t>Tanggal Pelaporan</t>
  </si>
  <si>
    <t>Maret</t>
  </si>
  <si>
    <t>N</t>
  </si>
  <si>
    <t>Kode Perusahaan / Pihak</t>
  </si>
  <si>
    <t>April</t>
  </si>
  <si>
    <t>Nama Perusahaan / Pihak</t>
  </si>
  <si>
    <t>Mei</t>
  </si>
  <si>
    <t>Alamat Perusahaan / Pihak</t>
  </si>
  <si>
    <t>Juni</t>
  </si>
  <si>
    <t>Juli</t>
  </si>
  <si>
    <t>Agustus</t>
  </si>
  <si>
    <t>Periode Pelaporan</t>
  </si>
  <si>
    <t>September</t>
  </si>
  <si>
    <t>Bulan Pelaporan</t>
  </si>
  <si>
    <t>Oktober</t>
  </si>
  <si>
    <t>Tahun Fiskal</t>
  </si>
  <si>
    <t>November</t>
  </si>
  <si>
    <t>Jenis Periode Pelaporan</t>
  </si>
  <si>
    <t>Desember</t>
  </si>
  <si>
    <t>Nama Direksi / Penanggung Jawab</t>
  </si>
  <si>
    <t>Jabatan Direksi / Penanggung Jawab</t>
  </si>
  <si>
    <t>K e p a d a</t>
  </si>
  <si>
    <t>Otoritas Jasa Keuangan</t>
  </si>
  <si>
    <t>Jl. Lapangan Banteng Timur 1 - 4</t>
  </si>
  <si>
    <t>Jakarta - 10710</t>
  </si>
  <si>
    <t>LAPORAN KEUANGAN</t>
  </si>
  <si>
    <t>Keterangan</t>
  </si>
  <si>
    <t>LPKTRPAU</t>
  </si>
  <si>
    <t>LRHU</t>
  </si>
  <si>
    <t>RC505-TW</t>
  </si>
  <si>
    <t>LRHIPAYDI</t>
  </si>
  <si>
    <t>SU_ALL</t>
  </si>
  <si>
    <t>RNCSBNAUTW</t>
  </si>
  <si>
    <t>Laporan Posisi Keuangan</t>
  </si>
  <si>
    <t>Bukan Konsolidasi</t>
  </si>
  <si>
    <t>(dalam jutaan rupiah)</t>
  </si>
  <si>
    <t>Uraian</t>
  </si>
  <si>
    <t>ASET</t>
  </si>
  <si>
    <t>Investasi</t>
  </si>
  <si>
    <t xml:space="preserve">Deposito Berjangka </t>
  </si>
  <si>
    <t>Sertifikat Deposito</t>
  </si>
  <si>
    <t xml:space="preserve">Saham </t>
  </si>
  <si>
    <t>Obligasi Korporasi</t>
  </si>
  <si>
    <t>MTN</t>
  </si>
  <si>
    <t xml:space="preserve">Surat Berharga yang Diterbitkan oleh Negara RI </t>
  </si>
  <si>
    <t xml:space="preserve">Surat Berharga yang Diterbitkan oleh Negara Selain Negara RI </t>
  </si>
  <si>
    <t>Surat Berharga yang Diterbitkan oleh Bank Indonesia</t>
  </si>
  <si>
    <t>Surat Berharga yang Diterbitkan oleh Lembaga Multinasional</t>
  </si>
  <si>
    <t>Reksa Dana</t>
  </si>
  <si>
    <t>Efek Beragun Aset</t>
  </si>
  <si>
    <t>Dana Investasi Real Estat</t>
  </si>
  <si>
    <t>REPO</t>
  </si>
  <si>
    <t>Penyertaan Langsung</t>
  </si>
  <si>
    <t>Tanah, Bangunan dengan Hak Strata, atau Tanah dengan Bangunan, untuk Investasi</t>
  </si>
  <si>
    <t>Pembiayaan Melalui Kerjasama dengan Pihak Lain (Executing)</t>
  </si>
  <si>
    <t>Emas Murni</t>
  </si>
  <si>
    <t>Pinjaman yang Dijamin dengan Hak Tanggungan</t>
  </si>
  <si>
    <t>Pinjaman Polis</t>
  </si>
  <si>
    <t>Investasi Lain</t>
  </si>
  <si>
    <t>Jumlah Investasi</t>
  </si>
  <si>
    <t>Bukan Investasi</t>
  </si>
  <si>
    <t>Kas dan Bank</t>
  </si>
  <si>
    <t>Tagihan Premi Penutupan Langsung</t>
  </si>
  <si>
    <t>Tagihan Premi Reasuransi</t>
  </si>
  <si>
    <t>Aset Reasuransi</t>
  </si>
  <si>
    <t>Tagihan Klaim Koasuransi</t>
  </si>
  <si>
    <t>Tagihan Klaim Reasuransi</t>
  </si>
  <si>
    <t>Tagihan Investasi</t>
  </si>
  <si>
    <t>Tagihan Hasil Investasi</t>
  </si>
  <si>
    <t>Bangunan dengan Hak Strata atau Tanah dengan Bangunan untuk Dipakai Sendiri</t>
  </si>
  <si>
    <t>Biaya Akuisisi yang Ditangguhkan</t>
  </si>
  <si>
    <t>Aset Tetap Lain</t>
  </si>
  <si>
    <t>Aset Lain</t>
  </si>
  <si>
    <t>Jumlah Bukan Investasi</t>
  </si>
  <si>
    <t>JUMLAH ASET</t>
  </si>
  <si>
    <t>LIABILITAS DAN EKUITAS</t>
  </si>
  <si>
    <t>Liabilitas</t>
  </si>
  <si>
    <t>Utang</t>
  </si>
  <si>
    <t>Utang Klaim</t>
  </si>
  <si>
    <t>Utang Koasuransi</t>
  </si>
  <si>
    <t>Utang Reasuransi</t>
  </si>
  <si>
    <t>Utang Komisi</t>
  </si>
  <si>
    <t>Utang Pajak</t>
  </si>
  <si>
    <t>Biaya yang Masih Harus Dibayar</t>
  </si>
  <si>
    <t>Utang Lain</t>
  </si>
  <si>
    <t>Jumlah Utang</t>
  </si>
  <si>
    <t>Cadangan Teknis</t>
  </si>
  <si>
    <t>Cadangan Premi</t>
  </si>
  <si>
    <t>Cadangan Atas Premi Yang Belum Merupakan Pendapatan</t>
  </si>
  <si>
    <t xml:space="preserve">Cadangan Klaim </t>
  </si>
  <si>
    <t>Cadangan atas Risiko Bencana (Catastrophic)</t>
  </si>
  <si>
    <t>Jumlah Cadangan Teknis</t>
  </si>
  <si>
    <t>Jumlah Liabilitas</t>
  </si>
  <si>
    <t>Pinjaman Subordinasi</t>
  </si>
  <si>
    <t>Ekuitas</t>
  </si>
  <si>
    <t>Modal Disetor</t>
  </si>
  <si>
    <t>Agio Saham</t>
  </si>
  <si>
    <t>Saldo Laba</t>
  </si>
  <si>
    <t>Komponen Ekuitas Lainnya</t>
  </si>
  <si>
    <t>Selisih Penilaian Berdasar SAK &amp; SAP</t>
  </si>
  <si>
    <t>Aset yang Tidak Termasuk AYD</t>
  </si>
  <si>
    <t>Jumlah Ekuitas</t>
  </si>
  <si>
    <t>JUMLAH LIABILITAS DAN EKUITAS</t>
  </si>
  <si>
    <t>LRKTRPAU</t>
  </si>
  <si>
    <t xml:space="preserve">Laporan Laba Rugi Komprehensif </t>
  </si>
  <si>
    <t xml:space="preserve"> (dalam jutaan rupiah)</t>
  </si>
  <si>
    <t xml:space="preserve"> Uraian</t>
  </si>
  <si>
    <t>Pendapatan Underwriting</t>
  </si>
  <si>
    <t>Premi Bruto</t>
  </si>
  <si>
    <t>a. Premi Penutupan Langsung</t>
  </si>
  <si>
    <t>b. Premi Penutupan Tidak Langsung</t>
  </si>
  <si>
    <t>Jumlah Pendapatan Premi</t>
  </si>
  <si>
    <t>c. Komisi Dibayar</t>
  </si>
  <si>
    <t>Jumlah Premi Bruto</t>
  </si>
  <si>
    <t>Premi Reasuransi</t>
  </si>
  <si>
    <t>a. Premi Reasuransi Dibayar</t>
  </si>
  <si>
    <t>b.Komisi Reasuransi Diterima</t>
  </si>
  <si>
    <t>Jumlah Premi Reasuransi</t>
  </si>
  <si>
    <t>Premi Netto</t>
  </si>
  <si>
    <t>Penurunan (Kenaikan) Cadangan Premi, CAPYBMP, dan Cadangan Catastrophic</t>
  </si>
  <si>
    <t>a. Penurunan (Kenaikan) Cadangan Premi</t>
  </si>
  <si>
    <t>b. Penurunan (Kenaikan) CAPYBMP</t>
  </si>
  <si>
    <t>c. Penurunan (kenaikan) Cadangan atas Risiko Bencana (Catastrophic)</t>
  </si>
  <si>
    <t xml:space="preserve">Jumlah Penurunan (Kenaikan) Cadangan Premi dan CAPYBMP </t>
  </si>
  <si>
    <t>Jumlah Pendapatan Premi Neto</t>
  </si>
  <si>
    <t>Pendapatan Underwriting Lain Neto</t>
  </si>
  <si>
    <t xml:space="preserve">PENDAPATAN UNDERWRITING </t>
  </si>
  <si>
    <t>Beban Underwriting</t>
  </si>
  <si>
    <t>Beban Klaim</t>
  </si>
  <si>
    <t>a. Klaim Bruto</t>
  </si>
  <si>
    <t>b. Klaim Reasuransi</t>
  </si>
  <si>
    <t>c. Kenaikan (Penurunan) Cadangan Klaim</t>
  </si>
  <si>
    <t xml:space="preserve">Jumlah Beban Klaim Neto </t>
  </si>
  <si>
    <t>Beban Underwriting Lain Neto</t>
  </si>
  <si>
    <t xml:space="preserve">JUMLAH BEBAN UNDERWRITING </t>
  </si>
  <si>
    <t xml:space="preserve">HASIL UNDERWRITING </t>
  </si>
  <si>
    <t>Hasil Investasi</t>
  </si>
  <si>
    <t>Beban Usaha</t>
  </si>
  <si>
    <t>a. Beban Pemasaran</t>
  </si>
  <si>
    <t>b. Beban Umum dan Administrasi:</t>
  </si>
  <si>
    <t>- Beban Pegawai dan Pengurus</t>
  </si>
  <si>
    <t>- Beban Pendidikan dan Pelatihan</t>
  </si>
  <si>
    <t>- Beban Umum dan Administrasi lainnya</t>
  </si>
  <si>
    <t>c. Biaya Terkait Estimasi Kecelakaan Diri</t>
  </si>
  <si>
    <t>d. Biaya Manajemen</t>
  </si>
  <si>
    <t>JUMLAH BEBAN USAHA</t>
  </si>
  <si>
    <t xml:space="preserve">LABA (RUGI) USAHA ASURANSI </t>
  </si>
  <si>
    <t>Hasil (Beban) Lain</t>
  </si>
  <si>
    <t xml:space="preserve">LABA (RUGI)SEBELUM PAJAK </t>
  </si>
  <si>
    <t>Pajak Penghasilan</t>
  </si>
  <si>
    <t xml:space="preserve">LABA SETELAH PAJAK </t>
  </si>
  <si>
    <t xml:space="preserve">PENDAPATAN KOMPREHENSIF LAIN </t>
  </si>
  <si>
    <t xml:space="preserve">TOTAL LABA (RUGI) KOMPREHENSIF </t>
  </si>
  <si>
    <t>LTAKPAU1</t>
  </si>
  <si>
    <t>Laporan Arus Kas</t>
  </si>
  <si>
    <t>SALDO AWAL KAS DAN BANK</t>
  </si>
  <si>
    <t>ARUS KAS DARI AKTIVITAS OPERASI</t>
  </si>
  <si>
    <t>Arus Kas Masuk</t>
  </si>
  <si>
    <t>a. Premi</t>
  </si>
  <si>
    <t>b. Klaim Koasuransi</t>
  </si>
  <si>
    <t>c. Klaim Reasuransi</t>
  </si>
  <si>
    <t>d. Komisi</t>
  </si>
  <si>
    <t>e. Piutang</t>
  </si>
  <si>
    <t>f. Lain-lain</t>
  </si>
  <si>
    <t xml:space="preserve"> Jumlah Arus Kas Masuk</t>
  </si>
  <si>
    <t>Arus Kas Keluar</t>
  </si>
  <si>
    <t>a. Premi Reasuransi</t>
  </si>
  <si>
    <t>b. Klaim</t>
  </si>
  <si>
    <t>c. Komisi</t>
  </si>
  <si>
    <t>d. Biaya-biaya</t>
  </si>
  <si>
    <t>e. Lain-lain</t>
  </si>
  <si>
    <t xml:space="preserve"> Jumlah Arus Kas Keluar</t>
  </si>
  <si>
    <t>JUMLAH ARUS KAS DARI AKTIVITAS OPERASI</t>
  </si>
  <si>
    <t>ARUS KAS DARI AKTIVITAS INVESTASI</t>
  </si>
  <si>
    <t>a. Penerimaan Hasil Investasi</t>
  </si>
  <si>
    <t>b. Pencairan Investasi</t>
  </si>
  <si>
    <t>c. Penjualan Aset Tetap</t>
  </si>
  <si>
    <t>d. Lain-lain</t>
  </si>
  <si>
    <t>a. Penempatan Investasi</t>
  </si>
  <si>
    <t>b. Pembelian Aset Tetap</t>
  </si>
  <si>
    <t>c. Lain-lain</t>
  </si>
  <si>
    <t>JUMLAH ARUS KAS DARI AKTIVITAS INVESTASI</t>
  </si>
  <si>
    <t>ARUS KAS DARI AKTIVITAS PENDANAAN</t>
  </si>
  <si>
    <t>a. Pinjaman Subordinasi</t>
  </si>
  <si>
    <t>b. Setoran Modal</t>
  </si>
  <si>
    <t>a. Pembayaran Dividen</t>
  </si>
  <si>
    <t>b. Pembayaran Pinjaman Subordinasi</t>
  </si>
  <si>
    <t>JUMLAH ARUS KAS DARI AKTIVITAS PENDANAAN</t>
  </si>
  <si>
    <t>SALDO AKHIR KAS DAN BANK</t>
  </si>
  <si>
    <t>LPETR</t>
  </si>
  <si>
    <t>LAPORAN PERUBAHAN EKUITAS</t>
  </si>
  <si>
    <t>(Dalam Jutaan Rupiah)</t>
  </si>
  <si>
    <t>Ekuitas SAK</t>
  </si>
  <si>
    <t>Saldo Awal</t>
  </si>
  <si>
    <t>Penambahan:</t>
  </si>
  <si>
    <t>Laba (Rugi) Komprehensif Periode Berjalan</t>
  </si>
  <si>
    <t>Penambahan Lainnya:</t>
  </si>
  <si>
    <t>a.</t>
  </si>
  <si>
    <t/>
  </si>
  <si>
    <t>b.</t>
  </si>
  <si>
    <t>c.</t>
  </si>
  <si>
    <t>d.</t>
  </si>
  <si>
    <t>e.</t>
  </si>
  <si>
    <t>Jumlah Penambahan</t>
  </si>
  <si>
    <t>Pengurangan:</t>
  </si>
  <si>
    <t xml:space="preserve"> Pembayaran Dividen</t>
  </si>
  <si>
    <t xml:space="preserve"> Pengurangan Lainnya:</t>
  </si>
  <si>
    <t xml:space="preserve"> a.</t>
  </si>
  <si>
    <t xml:space="preserve"> b.</t>
  </si>
  <si>
    <t xml:space="preserve"> c.</t>
  </si>
  <si>
    <t xml:space="preserve"> d.</t>
  </si>
  <si>
    <t xml:space="preserve"> e.</t>
  </si>
  <si>
    <t>Jumlah Pengurangan</t>
  </si>
  <si>
    <t xml:space="preserve">Saldo Akhir SAK </t>
  </si>
  <si>
    <t>Ekuitas SAP</t>
  </si>
  <si>
    <t xml:space="preserve">Saldo Awal </t>
  </si>
  <si>
    <t xml:space="preserve">Perubahan Ekuitas SAK </t>
  </si>
  <si>
    <t>Kenaikan (penurunan) Selisih Penilaian SAK dan SAP</t>
  </si>
  <si>
    <t>(Kenaikan) penurunan Aset Yang Tidak Termasuk AYD</t>
  </si>
  <si>
    <t>Saldo Akhir SAP</t>
  </si>
  <si>
    <t>LTPDPAU</t>
  </si>
  <si>
    <t>Laporan Pemisahan Dana Asuransi dan Dana Perusahaan</t>
  </si>
  <si>
    <t>Surplus (Defisit) - Aset Neto</t>
  </si>
  <si>
    <t>LTSTRRS0</t>
  </si>
  <si>
    <t>Laporan Pencapaian Solvabilitas - Rasio 1</t>
  </si>
  <si>
    <t>Tabel 1</t>
  </si>
  <si>
    <t>Periode</t>
  </si>
  <si>
    <t>Tingkat Solvabilitas</t>
  </si>
  <si>
    <t>Aset Yang Diperkenankan</t>
  </si>
  <si>
    <t>Liabilitas (kecuali Pinjaman Subordinasi)</t>
  </si>
  <si>
    <t>Jumlah Tingkat Solvabilitas</t>
  </si>
  <si>
    <t>Modal Minimum Berbasis RIsiko (MMBR)</t>
  </si>
  <si>
    <t>Risiko Kredit</t>
  </si>
  <si>
    <t>a. Risiko Kredit a (Risiko Kegagalan Debitur)</t>
  </si>
  <si>
    <t>b. Risiko Kredit b (Risiko Kegagalan Reasuradur)</t>
  </si>
  <si>
    <t>Jumlah Risiko Kredit</t>
  </si>
  <si>
    <t>RIsiko Likuiditas</t>
  </si>
  <si>
    <t>Risiko Pasar</t>
  </si>
  <si>
    <t>a. Risiko pasar a (Risiko Perubahan Harga Pasar)</t>
  </si>
  <si>
    <t>b. Risiko pasar b (Risiko Perubahan Nilai Tukar Mata Uang Asing)</t>
  </si>
  <si>
    <t>c. Risiko pasar c  (Risiko Perubahan Tingkat Bunga)</t>
  </si>
  <si>
    <t>Jumlah Risiko Pasar</t>
  </si>
  <si>
    <t>Risiko Asuransi</t>
  </si>
  <si>
    <t>Risiko Operasional</t>
  </si>
  <si>
    <t>Jumlah MBBR</t>
  </si>
  <si>
    <t>Kelebihan (Kekurangan) Batas Tingkat Solvabilitas</t>
  </si>
  <si>
    <t>Rasio Pencapaian Solvabilitas (dalam %)</t>
  </si>
  <si>
    <t>Dalam hal Perusahaan mengalami kekurangan solvabilitas, jumlah dana yang dibutuhkan untuk mencapai rasio RBC</t>
  </si>
  <si>
    <t>a. 100%</t>
  </si>
  <si>
    <t>b. (Target Solvabilitas)</t>
  </si>
  <si>
    <t>LTTSRBPAU1</t>
  </si>
  <si>
    <t>Laporan Tingkat Solvabilitas - Rasio 2</t>
  </si>
  <si>
    <t>Tabel 2</t>
  </si>
  <si>
    <t>Tahun  :</t>
  </si>
  <si>
    <t xml:space="preserve">   Triwulan  :</t>
  </si>
  <si>
    <t>LTSTRRS2</t>
  </si>
  <si>
    <t>Laporan Tingkat Solvabilitas - Rasio 3</t>
  </si>
  <si>
    <t>Tabel 3</t>
  </si>
  <si>
    <t>Penyebab tidak tercapainya target rasio solvabilitas triwulan/tahun berjalan :</t>
  </si>
  <si>
    <t>Penyebab penurunan tingkat solvabilitas &gt;50% meskipun masih memenuhi ketentuan :</t>
  </si>
  <si>
    <t>LTSTRRK</t>
  </si>
  <si>
    <t>LAPORAN TINGKAT SOLVABILITAS</t>
  </si>
  <si>
    <t>Modal Minimum Berbasis Risiko - Risiko Kredit</t>
  </si>
  <si>
    <t>INVESTASI</t>
  </si>
  <si>
    <t>Deposito Berjangka dan Sertifikat Deposito</t>
  </si>
  <si>
    <t>Kategori Khusus (sampai dengan 2 milyar per bank)</t>
  </si>
  <si>
    <t>Kategori Lain, sesuai peringkat Bank:</t>
  </si>
  <si>
    <t>a. Peringkat klaster 1</t>
  </si>
  <si>
    <t>b. Peringkat klaster 2</t>
  </si>
  <si>
    <t>c. Peringkat klaster 3</t>
  </si>
  <si>
    <t>d. Peringkat klaster 4</t>
  </si>
  <si>
    <t>e. Peringkat klaster 5</t>
  </si>
  <si>
    <t>a. Peringkat Klaster 1</t>
  </si>
  <si>
    <t>b. Peringkat Klaster 2</t>
  </si>
  <si>
    <t>c. Peringkat Klaster 3</t>
  </si>
  <si>
    <t>d. Peringkat Klaster 4</t>
  </si>
  <si>
    <t>e. Peringkat Klaster 5</t>
  </si>
  <si>
    <t>Surat Berharga Yang Diterbitkan oleh Negara RI</t>
  </si>
  <si>
    <t xml:space="preserve">Surat Berharga Yang Diterbitkan oleh Negara selain Negara RI </t>
  </si>
  <si>
    <t>Repurchase Agreement</t>
  </si>
  <si>
    <t>Pembiayaan Melalui Kerjasama dengan Pihak Lain*</t>
  </si>
  <si>
    <t>a. Sangat Sehat</t>
  </si>
  <si>
    <t>b. Sehat</t>
  </si>
  <si>
    <t>c. Kurang Sehat</t>
  </si>
  <si>
    <t>d. Tidak Sehat</t>
  </si>
  <si>
    <t>Properti residensial</t>
  </si>
  <si>
    <t>a. LTV &lt; 65%</t>
  </si>
  <si>
    <t>b. 65% &lt; LTV &lt; 75%</t>
  </si>
  <si>
    <t>Properti komersial lainnya</t>
  </si>
  <si>
    <t>Properti yang tidak digunakan</t>
  </si>
  <si>
    <t>BUKAN INVESTASI</t>
  </si>
  <si>
    <t>a. aset yang bersumber dari nilai estimasi pemulihan klaim atas porsi pertanggungan ulang (dicharge dalam Risiko Kredit b)</t>
  </si>
  <si>
    <t>b. aset yang bersumber dari program reasuransi dukungan modal (capital oriented reinsurance)</t>
  </si>
  <si>
    <t>Dalam Negeri</t>
  </si>
  <si>
    <t>Luar Negeri:</t>
  </si>
  <si>
    <t xml:space="preserve">Tagihan Premi Reasuransi </t>
  </si>
  <si>
    <t>a. Investasi yang belum diterima pembayarannya pada tanggal jatuh tempo</t>
  </si>
  <si>
    <t>b. Investasi yang gagal bayar pada tanggal jatuh tempo/saat dicairkan</t>
  </si>
  <si>
    <t xml:space="preserve">Total </t>
  </si>
  <si>
    <t>LTSTRRK2</t>
  </si>
  <si>
    <t>Nomor Baris</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</si>
  <si>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</si>
  <si>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</si>
  <si>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</si>
  <si>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</si>
  <si>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</si>
  <si>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</si>
  <si>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</si>
  <si>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</si>
  <si>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</si>
  <si>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</si>
  <si>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</si>
  <si>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</si>
  <si>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</si>
  <si>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</si>
  <si>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</si>
  <si>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</si>
  <si>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</si>
  <si>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</si>
  <si>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</si>
  <si>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</si>
  <si>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</si>
  <si>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</si>
  <si>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</si>
  <si>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</si>
  <si>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</si>
  <si>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</si>
  <si>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</si>
  <si>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</si>
  <si>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</si>
  <si>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</si>
  <si>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</si>
  <si>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</si>
  <si>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</si>
  <si>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</si>
  <si>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</si>
  <si>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</si>
  <si>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</si>
  <si>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</si>
  <si>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</si>
  <si>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</si>
  <si>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</si>
  <si>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</si>
  <si>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</si>
  <si>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</si>
  <si>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</si>
  <si>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</si>
  <si>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</si>
  <si>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</si>
  <si>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</si>
  <si>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</si>
  <si>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</si>
  <si>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</si>
  <si>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</si>
  <si>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</si>
  <si>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</si>
  <si>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</si>
  <si>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</si>
  <si>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</si>
  <si>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</si>
  <si>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</si>
  <si>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</si>
  <si>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</si>
  <si>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</si>
  <si>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</si>
  <si>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</si>
  <si>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</si>
  <si>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</si>
  <si>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</si>
  <si>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</si>
  <si>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</si>
  <si>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</si>
  <si>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</si>
  <si>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</si>
  <si>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</si>
  <si>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</si>
  <si>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</si>
  <si>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</si>
  <si>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</si>
  <si>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</si>
  <si>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</si>
  <si>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</si>
  <si>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</si>
  <si>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</si>
  <si>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</si>
  <si>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</si>
  <si>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</si>
  <si>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</si>
  <si>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</si>
  <si>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</si>
  <si>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</si>
  <si>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</si>
  <si>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</si>
  <si>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</si>
  <si>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</si>
  <si>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</si>
  <si>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</si>
  <si>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</si>
  <si>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</si>
  <si>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 Baris</t>
  </si>
  <si>
    <t>100</t>
  </si>
  <si>
    <t>&lt;EOR&gt;</t>
  </si>
  <si>
    <t>Total</t>
  </si>
  <si>
    <t>LTSTRRL</t>
  </si>
  <si>
    <t>Laporan Tingkat Solvabilitas - Modal Minimum Berbasis Risiko</t>
  </si>
  <si>
    <t>Risiko Likuiditas</t>
  </si>
  <si>
    <t>SELISIH LIABILITAS DAN ASET</t>
  </si>
  <si>
    <t>DEVIASI (4% X (Maks (Li - AYDi), 0))</t>
  </si>
  <si>
    <t>Jumlah Cadangan Premi PAYDI</t>
  </si>
  <si>
    <t>Faktor</t>
  </si>
  <si>
    <t>Deviasi</t>
  </si>
  <si>
    <t>Total Deviasi untuk Risiko Likuiditas</t>
  </si>
  <si>
    <t>LTSTRRP01</t>
  </si>
  <si>
    <t>Risiko Pasar - Risiko Kegagalan Aset</t>
  </si>
  <si>
    <t>Saham</t>
  </si>
  <si>
    <t>Termasuk IDX30 atau JII</t>
  </si>
  <si>
    <t>Saham diperdagangkan di bursa Indonesia</t>
  </si>
  <si>
    <t>Saham diperdagangkan di bursa luar negeri:</t>
  </si>
  <si>
    <t xml:space="preserve">Saham penyusun indeks utama bursa utama negara Asia Pasifik dan Eropa anggota World Federation of Exchanges </t>
  </si>
  <si>
    <t>Saham Lainnya</t>
  </si>
  <si>
    <t>Sepenuhnya berupa surat utang pemerintah</t>
  </si>
  <si>
    <t>Sepenuhnya berupa surat utang swasta dan atau surat  berharga pasar uang (SBPU)</t>
  </si>
  <si>
    <t>Sepenuhnya berupa surat berharga ekuitas</t>
  </si>
  <si>
    <t>Campuran1)</t>
  </si>
  <si>
    <t>Dalam Pengawasan OJK</t>
  </si>
  <si>
    <t>Tidak Dalam Pengawasan OJK</t>
  </si>
  <si>
    <t>Penyertaan langsung pada Perusahaan dengan tujuan khusus (SPV)**</t>
  </si>
  <si>
    <t>Tanah, Bangunan dengan Hak Strata, atau Tanah dengan Bangunan untuk Investasi</t>
  </si>
  <si>
    <t>Hasil Investasi 4% atau lebih</t>
  </si>
  <si>
    <t>Hasil Investasi 2% - 4%</t>
  </si>
  <si>
    <t>Hasil Investasi kurang dari 2%</t>
  </si>
  <si>
    <t>Bangunan dengan Hak Strata, atau Tanah dengan Bangunan, untuk dipakai sendiri</t>
  </si>
  <si>
    <t>*) rt= Rata-rata tertimbang</t>
  </si>
  <si>
    <t>**) Faktor risikonya disesuaikan dengan bidang usaha anak  usaha yang dominan yang dibobot  berdasarkan aset Perusahaan</t>
  </si>
  <si>
    <t>LTSTRRP02</t>
  </si>
  <si>
    <t>Risiko Pasar - Risiko Ketidakseimbangan Antara Nilai Aset dan Liabilitas Dalam Setiap Jenis Mata Uang Asing</t>
  </si>
  <si>
    <t>(dalam satuan mata uang penuh)</t>
  </si>
  <si>
    <t>Surat Berharga yang Diterbitkan oleh Negara RI</t>
  </si>
  <si>
    <t xml:space="preserve">Jumlah Aset Yang Diperkenankan </t>
  </si>
  <si>
    <t xml:space="preserve">Jumlah Liabilitas </t>
  </si>
  <si>
    <t>Kurs</t>
  </si>
  <si>
    <t xml:space="preserve">Jumlah Aset Yang Diperkenankan Dalam Jutaan Rupiah </t>
  </si>
  <si>
    <t xml:space="preserve">Jumlah Liabilitas Dalam Jutaan Rupiah </t>
  </si>
  <si>
    <t xml:space="preserve">Selisih Aset Yang Diperkenankan atas Liabilitas </t>
  </si>
  <si>
    <t>Faktor (sesuai SE MMBR 2017)</t>
  </si>
  <si>
    <t>Jumlah Deviasi</t>
  </si>
  <si>
    <t>LTSTRRP03</t>
  </si>
  <si>
    <t>Risiko Pasar - Risiko Tingkat Bunga</t>
  </si>
  <si>
    <t>(dalam Jutaan Rupiah)</t>
  </si>
  <si>
    <t>CPrf</t>
  </si>
  <si>
    <t>CPo</t>
  </si>
  <si>
    <t>Maks((CPrf-CPo),0)</t>
  </si>
  <si>
    <t>Faktor Perubahan Tingkat Bunga</t>
  </si>
  <si>
    <t>Perubahan Tingkat Bunga</t>
  </si>
  <si>
    <t>Catatan:</t>
  </si>
  <si>
    <t>- CP0 = cadangan premi yang dihitung aktuaris perusahaan</t>
  </si>
  <si>
    <t xml:space="preserve"> (cadangan premi yang disajikan di laporan posisi  keuangan/neraca)</t>
  </si>
  <si>
    <t>LTSTRRA</t>
  </si>
  <si>
    <t xml:space="preserve"> Laporan Tingkat Solvabilitas - Modal Minimum Berbasis Risiko</t>
  </si>
  <si>
    <t>Cabang Asuransi</t>
  </si>
  <si>
    <t>Harta Benda (Property)</t>
  </si>
  <si>
    <t>Kendaraan Bermotor (Own Damage, Third Party Liability, dan Personal Accident)</t>
  </si>
  <si>
    <t>Pengangkutan (Marine Cargo)</t>
  </si>
  <si>
    <t>Rangka Kapal (Marine Hull)</t>
  </si>
  <si>
    <t>Rangka Pesawat (Aviation Hull)</t>
  </si>
  <si>
    <t>Satelit</t>
  </si>
  <si>
    <t>Energi Onshore (Oil and Gas)</t>
  </si>
  <si>
    <t>Energi Offshore (Oil and Gas)</t>
  </si>
  <si>
    <t>Rekayasa (Engineering)</t>
  </si>
  <si>
    <t>Tanggung Gugat (Liability)</t>
  </si>
  <si>
    <t>Kecelakaan Diri</t>
  </si>
  <si>
    <t>Kesehatan</t>
  </si>
  <si>
    <t xml:space="preserve">Kredit (Credit) </t>
  </si>
  <si>
    <t>Suretyship</t>
  </si>
  <si>
    <t>Aneka</t>
  </si>
  <si>
    <t>Jiwa*)</t>
  </si>
  <si>
    <t>I. Total Cadangan Premi</t>
  </si>
  <si>
    <t>II. Total CAPYBMP</t>
  </si>
  <si>
    <t>III. Total Cadangan Klaim</t>
  </si>
  <si>
    <t>IV. Total Cadangan Atas Risiko Bencana</t>
  </si>
  <si>
    <t>Total Deviasi untuk Risiko Asuransi</t>
  </si>
  <si>
    <t>LTSTRRO</t>
  </si>
  <si>
    <t>I. Risiko Operasional Perusahaan</t>
  </si>
  <si>
    <t>a. Beban Umum dan Administrasi</t>
  </si>
  <si>
    <t>b. Beban Pendidikan dan Pelatihan</t>
  </si>
  <si>
    <t>c. Saldo Biaya Akuisisi yang Ditangguhkan</t>
  </si>
  <si>
    <t>Sub Total Risiko Operasional Perusahaan ((0,01 x (a-b)) + (0,5 x c)</t>
  </si>
  <si>
    <t>II. Risiko Operasional PAYDI (ROPAYDI)</t>
  </si>
  <si>
    <t xml:space="preserve">d. Dana Kelolaan PAYDI </t>
  </si>
  <si>
    <t>Sub Total Risiko Operasional PAYDI (ROPAYDI = (1‰*g))</t>
  </si>
  <si>
    <t>Total Deviasi</t>
  </si>
  <si>
    <t>LPASAP</t>
  </si>
  <si>
    <t>PERHITUNGAN ASET SAP</t>
  </si>
  <si>
    <t>Deposito Berjangka</t>
  </si>
  <si>
    <t>Tanah, Bangunan dengan Hak Strata atau Tanah dengan Bangunan untuk Investasi</t>
  </si>
  <si>
    <t>Pembiayaan Melalui Kerjasama dengan Pihak Lain</t>
  </si>
  <si>
    <t xml:space="preserve">JUMLAH ASET </t>
  </si>
  <si>
    <t>LPASAP2</t>
  </si>
  <si>
    <t>PERHITUNGAN LIABILITAS SAP</t>
  </si>
  <si>
    <t>Cadangan Klaim</t>
  </si>
  <si>
    <t>JUMLAH LIABILITAS</t>
  </si>
  <si>
    <t>SUB A</t>
  </si>
  <si>
    <t>PERHITUNGAN ASET DAN LIABILITAS SAP</t>
  </si>
  <si>
    <t>SUB A - PENEMPATAN INVESTASI YANG BUKAN PADA SATU PIHAK</t>
  </si>
  <si>
    <t>Jenis Investasi</t>
  </si>
  <si>
    <t>Penempatan di Dalam Negeri</t>
  </si>
  <si>
    <t>Sub Total</t>
  </si>
  <si>
    <t>Penempatan di Luar Negeri</t>
  </si>
  <si>
    <t>Total Sub A</t>
  </si>
  <si>
    <t>LPALS02</t>
  </si>
  <si>
    <t>SUB B - Penempatan Investasi Pada Pihak Terafiliasi dengan Perusahaan</t>
  </si>
  <si>
    <t>LPALS03</t>
  </si>
  <si>
    <t>SUB C - PENEMPATAN INVESTASI PADA PIHAK TERAFILIASI TIDAK DENGAN PERUSAHAAN</t>
  </si>
  <si>
    <t>LPALS04</t>
  </si>
  <si>
    <t>SUB D - PENEMPATAN INVESTASI DI LUAR NEGERI</t>
  </si>
  <si>
    <t>Bank Umum</t>
  </si>
  <si>
    <t>(Default Blank)</t>
  </si>
  <si>
    <t>Dalam pengawasan OJK</t>
  </si>
  <si>
    <t>&gt;4% per tahun</t>
  </si>
  <si>
    <t>Tanah</t>
  </si>
  <si>
    <t>Properti Residensial</t>
  </si>
  <si>
    <t>LTV&lt;=65%</t>
  </si>
  <si>
    <t>Kas</t>
  </si>
  <si>
    <t>Tertanggung</t>
  </si>
  <si>
    <t>Koasuradur Dalam Negeri</t>
  </si>
  <si>
    <t>Reasuradur Dalam Negeri</t>
  </si>
  <si>
    <t>Agen</t>
  </si>
  <si>
    <t>Bank Syariah</t>
  </si>
  <si>
    <t xml:space="preserve">Pertanian </t>
  </si>
  <si>
    <t>MTN Syariah</t>
  </si>
  <si>
    <t>Tidak Dalam pengawasan OJK</t>
  </si>
  <si>
    <t>2%-4% per tahun</t>
  </si>
  <si>
    <t>Bangunan</t>
  </si>
  <si>
    <t>Properti Komersial Lainnya</t>
  </si>
  <si>
    <t>65%&lt;LTV&lt;75%</t>
  </si>
  <si>
    <t>Tabungan Dalam Negeri</t>
  </si>
  <si>
    <t>Pialang Asuransi</t>
  </si>
  <si>
    <t>Luar Negeri</t>
  </si>
  <si>
    <t>Koasuradur Luar Negeri</t>
  </si>
  <si>
    <t>Reasuradur Luar Negeri</t>
  </si>
  <si>
    <t>Luar Negeri (ASEAN)</t>
  </si>
  <si>
    <t>Pialang</t>
  </si>
  <si>
    <t>Surat Berharga yang diterbitkan oleh negara selain Negara RI</t>
  </si>
  <si>
    <t>BPR</t>
  </si>
  <si>
    <t xml:space="preserve">Pertambangan </t>
  </si>
  <si>
    <t>&lt;2% per tahun</t>
  </si>
  <si>
    <t>Tanah dan Bangunan</t>
  </si>
  <si>
    <t>Properti Yang Tidak Digunakan</t>
  </si>
  <si>
    <t>Tabungan Luar Negeri</t>
  </si>
  <si>
    <t>Tagihan Premi Koasuransi</t>
  </si>
  <si>
    <t>Luar Negeri (Selain ASEAN)</t>
  </si>
  <si>
    <t>Bank</t>
  </si>
  <si>
    <t>Surat Berharga yang diterbitkan oleh Lembaga Multinasional</t>
  </si>
  <si>
    <t>BPRS</t>
  </si>
  <si>
    <t xml:space="preserve">Industri Dasar dan Kimia </t>
  </si>
  <si>
    <t>Perusahaan Pembiayaan</t>
  </si>
  <si>
    <t xml:space="preserve">Aneka Industri </t>
  </si>
  <si>
    <t>Lain-Lain</t>
  </si>
  <si>
    <t xml:space="preserve">Industri Barang Konsumsi </t>
  </si>
  <si>
    <t xml:space="preserve">Properti dan Real Estate </t>
  </si>
  <si>
    <t xml:space="preserve">Transportasi dan Infrastruktur </t>
  </si>
  <si>
    <t xml:space="preserve">Keuangan </t>
  </si>
  <si>
    <t xml:space="preserve">Perdagangan, Jasa dan Investasi </t>
  </si>
  <si>
    <t>LPALS05</t>
  </si>
  <si>
    <t>SUB E - DAFTAR PERUSAHAAN TERAFILIASI</t>
  </si>
  <si>
    <t>LRDB1</t>
  </si>
  <si>
    <t>RINCIAN 101</t>
  </si>
  <si>
    <t>LRSD</t>
  </si>
  <si>
    <t>SERTIFIKAT DEPOSITO</t>
  </si>
  <si>
    <t>RINCIAN 102</t>
  </si>
  <si>
    <t>LRSHM</t>
  </si>
  <si>
    <t>SAHAM</t>
  </si>
  <si>
    <t>LROK</t>
  </si>
  <si>
    <t>OBLIGASI KORPORASI</t>
  </si>
  <si>
    <t>RINCIAN 104</t>
  </si>
  <si>
    <t>LRMTN</t>
  </si>
  <si>
    <t>RINCIAN 105</t>
  </si>
  <si>
    <t>RCN106T</t>
  </si>
  <si>
    <t>SURAT BERHARGA YANG DITERBITKAN OLEH NEGARA REPUBLIK INDONESIA</t>
  </si>
  <si>
    <t>RINCIAN 106</t>
  </si>
  <si>
    <t>LRSBSNRI</t>
  </si>
  <si>
    <t>RINCIAN 107</t>
  </si>
  <si>
    <t>LRSBBI</t>
  </si>
  <si>
    <t>SURAT BERHARGA YANG DITERBITKAN OLEH BANK INDONESIA</t>
  </si>
  <si>
    <t>RINCIAN 108</t>
  </si>
  <si>
    <t>LRSBLM</t>
  </si>
  <si>
    <t>SURAT BERHARGA YANG DITERBITKAN OLEH LEMBAGA MULTINASIONAL</t>
  </si>
  <si>
    <t>RINCIAN 109</t>
  </si>
  <si>
    <t>RC110-TW</t>
  </si>
  <si>
    <t>REKSA DANA</t>
  </si>
  <si>
    <t>RINCIAN 110</t>
  </si>
  <si>
    <t>LREBA</t>
  </si>
  <si>
    <t>EFEK BERAGUN ASET</t>
  </si>
  <si>
    <t>RINCIAN 111</t>
  </si>
  <si>
    <t>LRDIRE</t>
  </si>
  <si>
    <t>RINCIAN 112</t>
  </si>
  <si>
    <t>LRREPO</t>
  </si>
  <si>
    <t>RINCIAN 113</t>
  </si>
  <si>
    <t>LRPL</t>
  </si>
  <si>
    <t>PENYERTAAN LANGSUNG</t>
  </si>
  <si>
    <t>RINCIAN 114</t>
  </si>
  <si>
    <t>LRPROPINV</t>
  </si>
  <si>
    <t>TANAH, BANGUNAN DENGAN HAK STRATA ATAU TANAH DENGAN BANGUNAN UNTUK INVESTASI</t>
  </si>
  <si>
    <t>RINCIAN 115</t>
  </si>
  <si>
    <t>LRPEMB</t>
  </si>
  <si>
    <t>PEMBIAYAAN MELALUI KERJASAMA PIHAK LAIN</t>
  </si>
  <si>
    <t>RINCIAN 116</t>
  </si>
  <si>
    <t>LREM</t>
  </si>
  <si>
    <t>EMAS MURNI</t>
  </si>
  <si>
    <t>RINCIAN 117</t>
  </si>
  <si>
    <t>LRHIP</t>
  </si>
  <si>
    <t>PINJAMAN YANG DIJAMIN DENGAN HAK TANGGUNGAN</t>
  </si>
  <si>
    <t>RINCIAN 118</t>
  </si>
  <si>
    <t>LRPP</t>
  </si>
  <si>
    <t>PINJAMAN POLIS - SALDO AWAL TAHUN BERJALAN</t>
  </si>
  <si>
    <t>RINCIAN 119</t>
  </si>
  <si>
    <t>LRPPA</t>
  </si>
  <si>
    <t>PINJAMAN POLIS -  PERIODE BERJALAN</t>
  </si>
  <si>
    <t>LRIL</t>
  </si>
  <si>
    <t>INVESTASI LAIN</t>
  </si>
  <si>
    <t>RINCIAN 120</t>
  </si>
  <si>
    <t>LRKAS</t>
  </si>
  <si>
    <t>KAS DAN BANK</t>
  </si>
  <si>
    <t>RINCIAN  201</t>
  </si>
  <si>
    <t>LRTPPL</t>
  </si>
  <si>
    <t>TAGIHAN PREMI PENUTUPAN LANGSUNG</t>
  </si>
  <si>
    <t>RINCIAN 202</t>
  </si>
  <si>
    <t>LRTPPL2</t>
  </si>
  <si>
    <t>TAGIHAN PREMI PENUTUPAN LANGSUNG BERDASARKAN UMURNYA</t>
  </si>
  <si>
    <t>LRTPRA</t>
  </si>
  <si>
    <t>TAGIHAN PREMI REASURANSI</t>
  </si>
  <si>
    <t>RINCIAN 203</t>
  </si>
  <si>
    <t>LRTPRA1</t>
  </si>
  <si>
    <t xml:space="preserve">TAGIHAN PREMI REASURANSI MENURUT UMURNYA </t>
  </si>
  <si>
    <t>LRAR</t>
  </si>
  <si>
    <t>ASET REASURANSI</t>
  </si>
  <si>
    <t>RINCIAN 204</t>
  </si>
  <si>
    <t>LRTKK</t>
  </si>
  <si>
    <t>TAGIHAN KLAIM KOASURANSI</t>
  </si>
  <si>
    <t>RINCIAN 205</t>
  </si>
  <si>
    <t>LRTKK_2</t>
  </si>
  <si>
    <t>TAGIHAN KLAIM KOASURANSI - MENURUT UMUR</t>
  </si>
  <si>
    <t>LRTKR</t>
  </si>
  <si>
    <t>TAGIHAN KLAIM REASURANSI</t>
  </si>
  <si>
    <t>RINCIAN 206</t>
  </si>
  <si>
    <t>LRTKR02</t>
  </si>
  <si>
    <t>TAGIHAN KLAIM REASURANSI MENURUT UMURNYA</t>
  </si>
  <si>
    <t>LRTIA</t>
  </si>
  <si>
    <t>TAGIHAN INVESTASI</t>
  </si>
  <si>
    <t>RINCIAN 207</t>
  </si>
  <si>
    <t>LRTIAA</t>
  </si>
  <si>
    <t>RINCIAN TAGIHAN INVESTASI MENURUT UMURNYA</t>
  </si>
  <si>
    <t>LRTHIA</t>
  </si>
  <si>
    <t>Rincian 208</t>
  </si>
  <si>
    <t>TAGIHAN HASIL INVESTASI</t>
  </si>
  <si>
    <t xml:space="preserve">Surat Berharga yang diterbitkan oleh Negara RI </t>
  </si>
  <si>
    <t xml:space="preserve">Surat Berharga yang diterbitkan oleh negara selain Negara RI </t>
  </si>
  <si>
    <t>Surat Berharga yang diterbitkan oleh Bank Indonesia</t>
  </si>
  <si>
    <t>Reksa dana</t>
  </si>
  <si>
    <t>Dana Investasi real estat</t>
  </si>
  <si>
    <t>Pinjaman yang dijamin dengan hak tanggungan</t>
  </si>
  <si>
    <t>LRTHIA2</t>
  </si>
  <si>
    <t>LRPROP</t>
  </si>
  <si>
    <t xml:space="preserve">BANGUNAN DENGAN HAK STRATA ATAU TANAH DENGAN BANGUNAN UNTUK DIPAKAI SENDIRI </t>
  </si>
  <si>
    <t>RINCIAN 209</t>
  </si>
  <si>
    <t>LRBAYD</t>
  </si>
  <si>
    <t>BIAYA AKUISISI YANG DITANGGUHKAN</t>
  </si>
  <si>
    <t>RINCIAN 210</t>
  </si>
  <si>
    <t>LRATLA</t>
  </si>
  <si>
    <t>ASET TETAP LAIN</t>
  </si>
  <si>
    <t>RINCIAN 211</t>
  </si>
  <si>
    <t>LRAL</t>
  </si>
  <si>
    <t>ASET LAIN</t>
  </si>
  <si>
    <t>RINCIAN 212</t>
  </si>
  <si>
    <t>LRBYMHD</t>
  </si>
  <si>
    <t>UTANG KLAIM</t>
  </si>
  <si>
    <t>RINCIAN 301</t>
  </si>
  <si>
    <t>LRUPK</t>
  </si>
  <si>
    <t>UTANG PREMI KOASURANSI</t>
  </si>
  <si>
    <t>RINCIAN 302</t>
  </si>
  <si>
    <t>LRUR</t>
  </si>
  <si>
    <t>UTANG REASURANSI</t>
  </si>
  <si>
    <t>RINCIAN 303</t>
  </si>
  <si>
    <t>LRUK</t>
  </si>
  <si>
    <t>UTANG KOMISI</t>
  </si>
  <si>
    <t>RINCIAN 304</t>
  </si>
  <si>
    <t>LRUKA</t>
  </si>
  <si>
    <t>BIAYA YANG MASIH HARUS DIBAYAR</t>
  </si>
  <si>
    <t>RINCIAN 305</t>
  </si>
  <si>
    <t>LRUL</t>
  </si>
  <si>
    <t>UTANG LAIN</t>
  </si>
  <si>
    <t>RINCIAN 306</t>
  </si>
  <si>
    <t>LRCAPYBMP</t>
  </si>
  <si>
    <t>RINCIAN 401</t>
  </si>
  <si>
    <t>CADANGAN PREMI DAN CADANGAN ATAS PREMI YANG BELUM MERUPAKAN PENDAPATAN</t>
  </si>
  <si>
    <t>Total Cadangan Premi</t>
  </si>
  <si>
    <t>CAPYBMP</t>
  </si>
  <si>
    <t>Kredit (Credit)</t>
  </si>
  <si>
    <t>Total CAPYBMP</t>
  </si>
  <si>
    <t>*) diisi apabila Perusahaan merupakan Perusahaan Reasuransi</t>
  </si>
  <si>
    <t>LRCKTU</t>
  </si>
  <si>
    <t>RINCIAN 402</t>
  </si>
  <si>
    <t>CADANGAN KLAIM</t>
  </si>
  <si>
    <t>Jiwa</t>
  </si>
  <si>
    <t>LRCARB</t>
  </si>
  <si>
    <t>RINCIAN 403</t>
  </si>
  <si>
    <t>CADANGAN ATAS RISIKO BENCANA</t>
  </si>
  <si>
    <t>Jiwa**</t>
  </si>
  <si>
    <t>Catatan</t>
  </si>
  <si>
    <t>*) Jumlah cadangan catastrophic retensi sendiri dimasukkan ke LPK</t>
  </si>
  <si>
    <t>**)diisi apabila Perusahaan merupakan Perusahaan Reasuransi</t>
  </si>
  <si>
    <t>RINCIAN 501</t>
  </si>
  <si>
    <t>HASIL UNDERWRITING</t>
  </si>
  <si>
    <t>PENDAPATAN UNDERWRITING</t>
  </si>
  <si>
    <t>b. Komisi Reasuransi Diterima</t>
  </si>
  <si>
    <t xml:space="preserve">Jumlah Premi Reasuransi </t>
  </si>
  <si>
    <t xml:space="preserve">Premi Neto </t>
  </si>
  <si>
    <t xml:space="preserve">a. Penurunan (kenaikan) Cadangan Premi </t>
  </si>
  <si>
    <t>b. Penurunan (kenaikan) Cadangan CAPYBMP</t>
  </si>
  <si>
    <t>Jumlah Penurunan (Kenaikan) Cadangan Premi, CAPYBMP, dan Cadangan Catastrophic</t>
  </si>
  <si>
    <t xml:space="preserve">Pendapatan Premi Neto </t>
  </si>
  <si>
    <t>BEBAN UNDERWRITING</t>
  </si>
  <si>
    <t xml:space="preserve"> Beban Klaim</t>
  </si>
  <si>
    <t xml:space="preserve"> a. Klaim Bruto</t>
  </si>
  <si>
    <t xml:space="preserve"> b. Klaim Reasuransi</t>
  </si>
  <si>
    <t xml:space="preserve"> c. Kenaikan (Penurunan) Cadangan Klaim</t>
  </si>
  <si>
    <t>*)diisi apabila Perusahaan merupakan Perusahaan Reasuransi</t>
  </si>
  <si>
    <t>LRPKR</t>
  </si>
  <si>
    <t>RINCIAN 502</t>
  </si>
  <si>
    <t>PREMI DAN KLAIM BERDASARKAN REGION</t>
  </si>
  <si>
    <t>-Dalam Negeri</t>
  </si>
  <si>
    <t>-ASEAN</t>
  </si>
  <si>
    <t>-Lainnya</t>
  </si>
  <si>
    <t>c. Jumlah Pendapatan Premi</t>
  </si>
  <si>
    <t>d. Komisi Dibayar</t>
  </si>
  <si>
    <t>Jumlah Klaim Retensi Sendiri</t>
  </si>
  <si>
    <t>LRPR</t>
  </si>
  <si>
    <t>RINCIAN 503</t>
  </si>
  <si>
    <t>PREMI REASURANSI</t>
  </si>
  <si>
    <t>LRPKCABYMP</t>
  </si>
  <si>
    <t>RINCIAN 504</t>
  </si>
  <si>
    <t>PENURUNAN (KENAIKAN ) CADANGAN PREMI, CAPYBMP DAN KENAIKAN (PENURUNAN) CADANGAN KLAIM</t>
  </si>
  <si>
    <t>Penurunan ( Kenaikan )  Cadangan Premi</t>
  </si>
  <si>
    <t>a. Cadangan Premi tahun/triwulan lalu</t>
  </si>
  <si>
    <t>b. Cadangan Premi tahun/triwulan berjalan</t>
  </si>
  <si>
    <t>Jumlah Penurunan ( Kenaikan )  Cadangan Premi Gross</t>
  </si>
  <si>
    <t>Penurunan ( Kenaikan )  Aset Reasuransi Atas Cadangan Premi</t>
  </si>
  <si>
    <t>a. Aset Reasuransi atas cadangan premi tahun/triwulan lalu</t>
  </si>
  <si>
    <t>b. Aset Reasuransi atas cadangan premi tahun/triwulan berjalan</t>
  </si>
  <si>
    <t>Jumlah  Penurunan ( Kenaikan )  Aset Reasuransi Atas Cadangan Premi</t>
  </si>
  <si>
    <t>Jumlah Penurunan ( Kenaikan )  Cadangan Premi</t>
  </si>
  <si>
    <t>Penurunan ( Kenaikan )  CAPYBMP</t>
  </si>
  <si>
    <t>a. CAPYBMP tahun/triwulan lalu</t>
  </si>
  <si>
    <t>b. CAPYBMP tahun/triwulan berjalan</t>
  </si>
  <si>
    <t xml:space="preserve">Jumlah  Penurunan ( Kenaikan )  CAPYBMP Gross </t>
  </si>
  <si>
    <t xml:space="preserve"> Penurunan ( Kenaikan )  Aset Reasuransi Atas CAPYBMP</t>
  </si>
  <si>
    <t>a. Aset Reasuransi atas CAPYBMP tahun/triwulan lalu</t>
  </si>
  <si>
    <t>b. Aset Reasuransi atas CAPYBMP tahun/triwulan berjalan</t>
  </si>
  <si>
    <t>Jumlah  Penurunan ( Kenaikan )  Aset Reasuransi Atas CAPYBMP</t>
  </si>
  <si>
    <t>Jumlah Penurunan ( Kenaikan )  CAPYBMP</t>
  </si>
  <si>
    <t xml:space="preserve"> Penurunan ( Kenaikan ) Cadangan atas Risiko Bencana (Catastrophic)</t>
  </si>
  <si>
    <t>a. Cadangan atas Risiko Bencana  tahun/triwulan berjalan</t>
  </si>
  <si>
    <t>b. Cadangan atas Risiko Bencana  tahun/triwulan lalu</t>
  </si>
  <si>
    <t>Jumlah   Penurunan ( Kenaikan ) Cadangan atas Risiko Bencana (Catastrophic) Netto</t>
  </si>
  <si>
    <t>Kenaikan ( Penurunan )  Cadangan Klaim</t>
  </si>
  <si>
    <t>a. Cadangan Klaim tahun/triwulan berjalan</t>
  </si>
  <si>
    <t>b. Cadangan Klaim tahun/triwulan lalu</t>
  </si>
  <si>
    <t>Jumlah  Kenaikan ( Penurunan ) Cadangan Klaim Gross</t>
  </si>
  <si>
    <t>Kenaikan ( Penurunan )  Aset Reasuransi Atas Cadangan Klaim</t>
  </si>
  <si>
    <t>a. Aset Reasuransi atas Cadangan Klaim tahun/triwulan berjalan</t>
  </si>
  <si>
    <t>b. Aset Reasuransi atas Cadangan Klaim tahun/triwulan lalu</t>
  </si>
  <si>
    <t>Jumlah Kenaikan ( Penurunan )  Aset Reasuransi Atas Cadangan Klaim</t>
  </si>
  <si>
    <t>Jumlah Kenaikan ( Penurunan )  Cadangan Klaim</t>
  </si>
  <si>
    <t>HASIL INVESTASI</t>
  </si>
  <si>
    <t>RINCIAN 505</t>
  </si>
  <si>
    <t>Penempatan Investasi Pada Bukan-Afiliasi</t>
  </si>
  <si>
    <t>Surat Berharga yang Diterbitkan oleh Negara Selain Negara</t>
  </si>
  <si>
    <t>Penempatan Investasi Pada Afiliasi</t>
  </si>
  <si>
    <t>Tanah, Bangunan dengan Hak Strata, atau Tanah dengan Bangunan, untuk Invrestasi</t>
  </si>
  <si>
    <t>Hasil Investasi Bruto</t>
  </si>
  <si>
    <t>Beban Investasi</t>
  </si>
  <si>
    <t>Hasil Investasi Neto</t>
  </si>
  <si>
    <t>LRBU</t>
  </si>
  <si>
    <t>RINCIAN 506</t>
  </si>
  <si>
    <t>BEBAN USAHA</t>
  </si>
  <si>
    <t>LRHBL</t>
  </si>
  <si>
    <t>RINCIAN 507</t>
  </si>
  <si>
    <t>HASIL (BEBAN) LAIN</t>
  </si>
  <si>
    <t>LRPKL</t>
  </si>
  <si>
    <t>RINCIAN 508</t>
  </si>
  <si>
    <t>PENDAPATAN KOMPREHENSIF LAIN</t>
  </si>
  <si>
    <t>LRALTA</t>
  </si>
  <si>
    <t>RINCIAN 601</t>
  </si>
  <si>
    <t>ASET LANCAR DAN LIABILITAS LANCAR</t>
  </si>
  <si>
    <t>Dalam Jutaan Rupiah</t>
  </si>
  <si>
    <t>JUMLAH ASET LANCAR</t>
  </si>
  <si>
    <t xml:space="preserve">LIABILITAS </t>
  </si>
  <si>
    <t xml:space="preserve"> Jumlah Cadangan teknis</t>
  </si>
  <si>
    <t xml:space="preserve"> Jumlah Utang</t>
  </si>
  <si>
    <t>JUMLAH LIABILITAS LANCAR</t>
  </si>
  <si>
    <t>LRDBPAYDI</t>
  </si>
  <si>
    <t>DEPOSITO BERJANGKA</t>
  </si>
  <si>
    <t>RINCIAN 1101</t>
  </si>
  <si>
    <t>LRSDPAYDI</t>
  </si>
  <si>
    <t>SERTIFIKAT DEPOSITO (PAYDI)</t>
  </si>
  <si>
    <t>LRSHMPAYDI</t>
  </si>
  <si>
    <t>SAHAM (PAYDI)</t>
  </si>
  <si>
    <t>LROKPAYDI</t>
  </si>
  <si>
    <t>PRODUK ASURANSI YANG DIKAITKAN DENGAN INVESTASI - OBLIGASI KORPORASI</t>
  </si>
  <si>
    <t>RINCIAN 1104</t>
  </si>
  <si>
    <t>LRMTNPAYDI</t>
  </si>
  <si>
    <t>PRODUK ASURANSI YANG DIKAITKAN DENGAN INVESTASI - MTN</t>
  </si>
  <si>
    <t>RINCIAN 1105</t>
  </si>
  <si>
    <t>LRSBNPAYDI</t>
  </si>
  <si>
    <t>PRODUK ASURANSI YANG DIKAITKAN DENGAN INVESTASI - SURAT BERHARGA YANG DITERBITKAN RI</t>
  </si>
  <si>
    <t>RINCIAN 1106</t>
  </si>
  <si>
    <t>LRSBSNRIP</t>
  </si>
  <si>
    <t xml:space="preserve"> SURAT BERHARGA YANG DITERBITKAN OLEH NEGARA SELAIN NEGARA REPUBLIK INDONESIA</t>
  </si>
  <si>
    <t>RINCIAN 1107</t>
  </si>
  <si>
    <t>LRSSBBIPAY</t>
  </si>
  <si>
    <t>Surat Berharga yang Diterbitkan oleh Bank Indonesia (PAYDI)</t>
  </si>
  <si>
    <t>RINCIAN 1108</t>
  </si>
  <si>
    <t>LRSBLMP</t>
  </si>
  <si>
    <t>PRODUK ASURANSI YANG DIKAITKAN DENGAN INVESTASI - SURAT BERHARGA YANG DITERBITKAN OLEH LEMBAGA MULTINASIONAL</t>
  </si>
  <si>
    <t>RINCIAN 1109</t>
  </si>
  <si>
    <t>LRRDPAYDI</t>
  </si>
  <si>
    <t>REKSA DANA (PAYDI)</t>
  </si>
  <si>
    <t>LREBAPAYDI</t>
  </si>
  <si>
    <t>PRODUK YANG DIKAITKAN DENGAN INVESTASI - EFEK BERAGUN ASET</t>
  </si>
  <si>
    <t>RINCIAN 1111</t>
  </si>
  <si>
    <t>LRREPOP</t>
  </si>
  <si>
    <t>RINCIAN 1112</t>
  </si>
  <si>
    <t>LREMPAYDI</t>
  </si>
  <si>
    <t>RINCIAN 1113</t>
  </si>
  <si>
    <t>LRCAPYD</t>
  </si>
  <si>
    <t>PRODUK ASURANSI YANG DIKAITKAN DENGAN INVESTASI</t>
  </si>
  <si>
    <t>RINCIAN 1401 - CADANGAN ATAS PAYDI</t>
  </si>
  <si>
    <t>Asuransi Umum</t>
  </si>
  <si>
    <t>Kematian Akibat Kecelakaan Diri</t>
  </si>
  <si>
    <t>Lainnya</t>
  </si>
  <si>
    <t>*Jumlah kolom total dibukukan di LPK PAYDI</t>
  </si>
  <si>
    <t>**Jumlah cadangan risiko dibukukan di LPK tradisional</t>
  </si>
  <si>
    <t>LRPPPAYDI</t>
  </si>
  <si>
    <t xml:space="preserve">PRODUK ASURANSI YANG DIKAITKAN DENGAN INVESTASI  Laporan Tingkat Solvabilitas </t>
  </si>
  <si>
    <t>RINCIAN 1501 - PENDAPATAN PREMI</t>
  </si>
  <si>
    <t>Premi Produksi Baru</t>
  </si>
  <si>
    <t>a. Asuransi Perorangan</t>
  </si>
  <si>
    <t>Premi Tunggal</t>
  </si>
  <si>
    <t>Premi Cicilan (Tahunan, Semesteran, dll)</t>
  </si>
  <si>
    <t>Jumlah Premi Produksi Baru Perorangan</t>
  </si>
  <si>
    <t>b. Asuransi Kumpulan</t>
  </si>
  <si>
    <t xml:space="preserve">Jumlah Premi Produksi Baru </t>
  </si>
  <si>
    <t>Premi Lanjutan</t>
  </si>
  <si>
    <t>Jumlah Premi Lanjutan</t>
  </si>
  <si>
    <t>Premi Top Up</t>
  </si>
  <si>
    <t xml:space="preserve">Jumlah Premi Top Up </t>
  </si>
  <si>
    <t xml:space="preserve">Jumlah Pendapatan Premi </t>
  </si>
  <si>
    <t>*) Jumlah kolom Premi Risiko dibukukan di LPK tradisional</t>
  </si>
  <si>
    <t>HASIL INVESTASI PAYDI</t>
  </si>
  <si>
    <t>RINCIAN 1502</t>
  </si>
  <si>
    <t>LRKPU</t>
  </si>
  <si>
    <t>RINCIAN 1503</t>
  </si>
  <si>
    <t>KLAIM PENEBUSAN UNIT</t>
  </si>
  <si>
    <t>Klaim Penebusan Unit</t>
  </si>
  <si>
    <t>Kematian</t>
  </si>
  <si>
    <t>Habis Kontrak</t>
  </si>
  <si>
    <t>Nilai Tunai</t>
  </si>
  <si>
    <t>Jumlah Klaim Penebusan Unit</t>
  </si>
  <si>
    <t>Catatan :</t>
  </si>
  <si>
    <t>*) Jumlah kolom Klaim Risiko dibukukan di LPK tradisional</t>
  </si>
  <si>
    <t>LTPKSE</t>
  </si>
  <si>
    <t>RINCIAN PENDAPATAN PREMI DAN PEMBAYARAN KLAIM</t>
  </si>
  <si>
    <t>BERDASARKAN SEKTOR EKONOMI</t>
  </si>
  <si>
    <t>Sektor Ekonomi</t>
  </si>
  <si>
    <t>Pertanian, kehutanan dan perikanan</t>
  </si>
  <si>
    <t>Pertambangan dan penggalian</t>
  </si>
  <si>
    <t>Industri pengolahan</t>
  </si>
  <si>
    <t>Pengadaan listrik, gas, uap/air panas dan udara dingin</t>
  </si>
  <si>
    <t>Pengadaan air, pengelolaan sampah dan daur ulang, pembuangan dan pembersihan limbah dan sampah</t>
  </si>
  <si>
    <t>Konstruksi</t>
  </si>
  <si>
    <t>Perdagangan besar dan eceran; reparasi dan perawatan mobil dan sepeda motor</t>
  </si>
  <si>
    <t>Transportasi dan pergudangan</t>
  </si>
  <si>
    <t>Penyediaan akomodasi dan penyediaan makan minum</t>
  </si>
  <si>
    <t>Informasi dan komunikasi</t>
  </si>
  <si>
    <t>Jasa keuangan dan asuransi</t>
  </si>
  <si>
    <t>Real Estat</t>
  </si>
  <si>
    <t>Jasa profesional, ilmiah dan teknis</t>
  </si>
  <si>
    <t>Jasa persewaan dan sewa guna usaha tanpa hak opsi, ketenagakerjaan, agen perjalanan dan penunjang usaha lainnya</t>
  </si>
  <si>
    <t>Administrasi pemerintahan, pertahanan dan jaminan sosial wajib</t>
  </si>
  <si>
    <t>Jasa pendidikan</t>
  </si>
  <si>
    <t>Jasa kesehatan dan kegiatan sosial</t>
  </si>
  <si>
    <t>Kesenian, hiburan dan rekreasi</t>
  </si>
  <si>
    <t>Kegiatan jasa lainnya</t>
  </si>
  <si>
    <t>Jasa perorangan yang melayani rumah tangga; kegiatan yang menghasilkan barang dan jasa oleh rumah tangga yang digunakan sendiri untuk memenuhi kebutuhan</t>
  </si>
  <si>
    <t>Kegiatan badan internasional dan badan ekstra internasional lainnya</t>
  </si>
  <si>
    <t>Rumah tangga</t>
  </si>
  <si>
    <t>Bukan Lapangan Usaha Lainnya</t>
  </si>
  <si>
    <t>*Data premi dan klaim merupakan data gabungan tradisional dan PAYDI</t>
  </si>
  <si>
    <t>LTPKBC</t>
  </si>
  <si>
    <t>RINCIAN PENDAPATAN PREMI DAN PEMBAYARAN KLAIM BERDASARKAN COUNTERPARTY (MITRA)</t>
  </si>
  <si>
    <t>Counterparty (Mitra)</t>
  </si>
  <si>
    <t>Rumah Tangga</t>
  </si>
  <si>
    <t>Lembaga Non Profit yang Melayani RT</t>
  </si>
  <si>
    <t>Pemerintah</t>
  </si>
  <si>
    <t>Korporasi Finansial</t>
  </si>
  <si>
    <t>Korporasi Non Finansial</t>
  </si>
  <si>
    <t>*) Data premi dan klaim merupakan data gabungan tradisional dan PAYDI</t>
  </si>
  <si>
    <t>LTCTBC</t>
  </si>
  <si>
    <t xml:space="preserve"> Laporan Tambahan</t>
  </si>
  <si>
    <t>RINCIAN CADANGAN TEKNIS BERDASARKAN COUNTERPARTY (MITRA)</t>
  </si>
  <si>
    <t>LTRL</t>
  </si>
  <si>
    <t>Rasio Tingkat Kesehatan Keuangan Selain MMBR</t>
  </si>
  <si>
    <t>Uraiain</t>
  </si>
  <si>
    <t>Rasio Likuiditas</t>
  </si>
  <si>
    <t>a. Aset Lancar</t>
  </si>
  <si>
    <t xml:space="preserve">b. Liabilitas Lancar </t>
  </si>
  <si>
    <t>c. Rasio (a : b)</t>
  </si>
  <si>
    <t>Rasio Kecukupan Investasi</t>
  </si>
  <si>
    <t>a. Investasi + Kas &amp; Bank (Lihat Neraca SAP)</t>
  </si>
  <si>
    <t>b. Cadangan Teknis Retensi Sendiri</t>
  </si>
  <si>
    <t>c. Utang Klaim Retensi Sendiri + Utang Lain Kepada Tertanggung</t>
  </si>
  <si>
    <t>d. Rasio (a : (b + c))</t>
  </si>
  <si>
    <t>Rasio Perimbangan Hasil Investasi dengan Pendapatan Premi Neto</t>
  </si>
  <si>
    <t>a. Hasil Investasi</t>
  </si>
  <si>
    <t>b. Pendapatan Premi Neto</t>
  </si>
  <si>
    <t>Rasio Beban Klaim, Beban Usaha, dan Komisi</t>
  </si>
  <si>
    <t>a. Beban Klaim Neto</t>
  </si>
  <si>
    <t>b. Beban Usaha</t>
  </si>
  <si>
    <t>c. Komisi Neto</t>
  </si>
  <si>
    <t>d. Pendapatan Premi Neto</t>
  </si>
  <si>
    <t>e. Rasio a : d (rasio I)</t>
  </si>
  <si>
    <t xml:space="preserve">f.  Rasio b : d (rasio II) </t>
  </si>
  <si>
    <t>g. Rasio c : d (rasio III)</t>
  </si>
  <si>
    <t>h. Rasio I + Rasio II + Rasio III</t>
  </si>
  <si>
    <t>Pertumbuhan Investasi</t>
  </si>
  <si>
    <t>a. Jumlah investasi bulan ini (Mo)</t>
  </si>
  <si>
    <t>b. Jumlah investasi bulan lalu (M-1)</t>
  </si>
  <si>
    <t>c. Pertumbuhan Investasi = (a-b)/b</t>
  </si>
  <si>
    <t>Pertumbuhan Ekuitas</t>
  </si>
  <si>
    <t>a. Jumlah ekuitas bulan ini (Mo)</t>
  </si>
  <si>
    <t>b. Jumlah ekuitas bulan lalu (M-1)</t>
  </si>
  <si>
    <t>c. Pertumbuhan ekuitas = (a-b)/b</t>
  </si>
  <si>
    <t>Pertumbuhan Aset</t>
  </si>
  <si>
    <t>a. Jumlah aset bulan ini (Mo)</t>
  </si>
  <si>
    <t>b. Jumlah aset bulan lalu (M-1)</t>
  </si>
  <si>
    <t>c. Pertumbuhan aset = (a-b)/b</t>
  </si>
  <si>
    <t xml:space="preserve">Pertumbuhan ? Premi </t>
  </si>
  <si>
    <t>a. Jumlah ? Premi  bulan ini (Mo)</t>
  </si>
  <si>
    <t>b. Jumlah ? Premi  bulan lalu (M-1)</t>
  </si>
  <si>
    <t>c. Pertumbuhan ? Premi  = (a-b)/b</t>
  </si>
  <si>
    <t xml:space="preserve">Pertumbuhan ? Klaim </t>
  </si>
  <si>
    <t>a. Jumlah ? klaim bulan ini (Mo)</t>
  </si>
  <si>
    <t>b. Jumlah ? klaim bulan lalu (M-1)</t>
  </si>
  <si>
    <t>c. Pertumbuhan ? klaim  = (a-b)/b</t>
  </si>
  <si>
    <t>LTRL1</t>
  </si>
  <si>
    <t>Mohon diberikan penjelasan apabila:</t>
  </si>
  <si>
    <t>Pertumbuhan Investasi PI &lt; -5%</t>
  </si>
  <si>
    <t>Pertumbuhan Ekuitas PE &lt; -5%</t>
  </si>
  <si>
    <t>RBC  &lt; 150%</t>
  </si>
  <si>
    <t>Kenaikan/Penurunan Nilai Aset dari bulan sebelumnya ± 5%</t>
  </si>
  <si>
    <t>Kenaikan/Penurunan Nilai ? Premi dari bulan sebelumnya ± 5%</t>
  </si>
  <si>
    <t>Kenaikan/Penurunan Nilai ? Klaim dari bulan sebelumnya ± 5%</t>
  </si>
  <si>
    <t>LTRL2</t>
  </si>
  <si>
    <t>Biaya Pendidikan dan Pelatihan</t>
  </si>
  <si>
    <t>LTRL3</t>
  </si>
  <si>
    <t>Rasio Pendidikan dan Pelatihan</t>
  </si>
  <si>
    <t>dalam jutaan rupiah</t>
  </si>
  <si>
    <t xml:space="preserve"> Biaya Pegawai, Direksi, dan Komisaris</t>
  </si>
  <si>
    <t xml:space="preserve"> Biaya Pendidikan dan Latihan (Diklat)</t>
  </si>
  <si>
    <t>a. Diklat Pegawai</t>
  </si>
  <si>
    <t>b. Diklat Direksi</t>
  </si>
  <si>
    <t>c. Diklat Komisaris</t>
  </si>
  <si>
    <t xml:space="preserve"> Total Biaya Diklat</t>
  </si>
  <si>
    <t xml:space="preserve"> Rasio Biaya Diklat dan Biaya Pegawai, Direksi, dan Komisaris</t>
  </si>
  <si>
    <t>LTRPDC</t>
  </si>
  <si>
    <t>RINCIAN PENDAPATAN PREMI DAN BEBAN KLAIM BERDASARKAN DISTRIBUTION CHANNEL</t>
  </si>
  <si>
    <t>Jumlah Beban Klaim</t>
  </si>
  <si>
    <t>LTLDUR</t>
  </si>
  <si>
    <t>LAPORAN DANA JAMINAN</t>
  </si>
  <si>
    <t>Ringkasan Perkembangan Dana Jaminan dan Perhitungan Kecukupan Dana Jaminan</t>
  </si>
  <si>
    <t>1. Ringkasan Perkembangan Dana Jaminan</t>
  </si>
  <si>
    <t>Saldo Awal Dana Jaminan</t>
  </si>
  <si>
    <t>Penempatan Dana Jaminan Baru:</t>
  </si>
  <si>
    <t>a. Dana Jaminan Dalam Bentuk Deposito</t>
  </si>
  <si>
    <t>b. Dana Jaminan dalam Bentuk SUN/Surat Berharga Lain yang Diterbitkan Negara (SBN)</t>
  </si>
  <si>
    <t>Total Penempatan Dana Jaminan Baru</t>
  </si>
  <si>
    <t>Pencairan Dana Jaminan:</t>
  </si>
  <si>
    <t>Total pencairan Dana Jaminan</t>
  </si>
  <si>
    <t>Saldo Akhir Dana Jaminan</t>
  </si>
  <si>
    <t>2. Perhitungan Kecukupan Dana Jaminan Tahunan</t>
  </si>
  <si>
    <t>Ekuitas minimum yang dipersyaratkan</t>
  </si>
  <si>
    <t>Jumlah Premi neto</t>
  </si>
  <si>
    <t>Jumlah Premi reasuransi</t>
  </si>
  <si>
    <t>Jumlah Cadangan atas PAYDI</t>
  </si>
  <si>
    <t>Batas Minimum Dana Jaminan I</t>
  </si>
  <si>
    <t>Batas Minimum Dana Jaminan II</t>
  </si>
  <si>
    <t>Batas Minimum Dana Jaminan Yang Digunakan</t>
  </si>
  <si>
    <t>Dana Jaminan yang dimiliki</t>
  </si>
  <si>
    <t>Kelebihan (Kekurangan) Dana Jaminan</t>
  </si>
  <si>
    <t>LTRDJ</t>
  </si>
  <si>
    <t>Rincian Posisi Akhir Dana Jaminan - Deposito</t>
  </si>
  <si>
    <t>PERHITUNGAN SURPLUS UNDERWRITING</t>
  </si>
  <si>
    <t>Seluruh Cabang</t>
  </si>
  <si>
    <t xml:space="preserve"> Keterangan</t>
  </si>
  <si>
    <t>Premi</t>
  </si>
  <si>
    <t>Komisi</t>
  </si>
  <si>
    <t>Cadangan Atas Premi Yang Belum Merupakan Pendapatan - Tahun Lalu</t>
  </si>
  <si>
    <t>Cadangan Atas Premi Yang Belum Merupakan Pendapatan - Tahun Berjalan</t>
  </si>
  <si>
    <t>Pendapatan Premi</t>
  </si>
  <si>
    <t>Klaim Dibayar</t>
  </si>
  <si>
    <t>Biaya Adjuster</t>
  </si>
  <si>
    <t>Cadangan/Outstanding Klaim - Tahun Lalu</t>
  </si>
  <si>
    <t>Cadangan/Outstanding Klaim - Tahun Berjalan</t>
  </si>
  <si>
    <t>Surplus Underwriting</t>
  </si>
  <si>
    <t>SU_AHB</t>
  </si>
  <si>
    <t>Lini Usaha Asuransi Harta Benda</t>
  </si>
  <si>
    <t>SU_AKB</t>
  </si>
  <si>
    <t>Lini Usaha Asuransi Kendaraan Bermotor</t>
  </si>
  <si>
    <t>SU_APG</t>
  </si>
  <si>
    <t>Lini Usaha Asuransi Pengangkutan</t>
  </si>
  <si>
    <t>SU_ARK</t>
  </si>
  <si>
    <t>Lini Usaha Asuransi Rangka Kapal</t>
  </si>
  <si>
    <t>SU_ARP</t>
  </si>
  <si>
    <t>Lini Usaha Asuransi Rangka Pesawat</t>
  </si>
  <si>
    <t>SU_SAT</t>
  </si>
  <si>
    <t>Lini Usaha Asuransi Satelit</t>
  </si>
  <si>
    <t>SU_EON</t>
  </si>
  <si>
    <t>Lini Usaha Asuransi Energy Onshore</t>
  </si>
  <si>
    <t>SU_EOF</t>
  </si>
  <si>
    <t>Lini Usaha Asuransi Energy Offshore</t>
  </si>
  <si>
    <t>SU_RKY</t>
  </si>
  <si>
    <t>Lini Usaha Asuransi Rekayasa</t>
  </si>
  <si>
    <t>SU_TGG</t>
  </si>
  <si>
    <t>Lini Usaha Asuransi Tanggung Gugat</t>
  </si>
  <si>
    <t>SU_PAH</t>
  </si>
  <si>
    <t>Lini Usaha Asuransi Kecelakaan Diri dan Kesehatan</t>
  </si>
  <si>
    <t>SU_KRE</t>
  </si>
  <si>
    <t>Lini Usaha Asuransi Kredit</t>
  </si>
  <si>
    <t>SU_SRT</t>
  </si>
  <si>
    <t>Lini Usaha Asuransi Suretyship</t>
  </si>
  <si>
    <t>SU_ANK</t>
  </si>
  <si>
    <t>Lini Usaha Asuransi Aneka</t>
  </si>
  <si>
    <t>RINCIAN PEMENUHAN KETENTUAN MENGENAI INVESTASI SBN</t>
  </si>
  <si>
    <t>Laporan Triwulanan/Tahunan</t>
  </si>
  <si>
    <t>Obligasi / Sukuk Daerah</t>
  </si>
  <si>
    <t>Dana Investasi Infrastruktur Berbentuk Kontrak Investasi Kolektif</t>
  </si>
  <si>
    <t>Untuk Periode Yang Berakhir Pada Tanggal</t>
  </si>
  <si>
    <t>DD-MMM-YYYY</t>
  </si>
  <si>
    <t>Per MMM-YYYY</t>
  </si>
  <si>
    <t>*Saldo awal kas dan bank merupakan saldo per 1 Januari per tahun berjalan
** Laporan arus kas perusahaan merupakan laporan arus kas gabungan antara produk asuransi tradisional dan PAYDI</t>
  </si>
  <si>
    <t>Per (MMM-YYYY)-1</t>
  </si>
  <si>
    <t>-  CPrf = cadangan premi yang dihitung dengan bunga bebas risiko</t>
  </si>
  <si>
    <t>Gempa Bumi</t>
  </si>
  <si>
    <t>Per DD-MMM-YYYY</t>
  </si>
  <si>
    <t>Surat Pernyataan</t>
  </si>
  <si>
    <t>Laporan Keuangan</t>
  </si>
  <si>
    <t>Per</t>
  </si>
  <si>
    <t>Tahun</t>
  </si>
  <si>
    <t>"Periode"</t>
  </si>
  <si>
    <t>"Nama Perusahaan"</t>
  </si>
  <si>
    <t>Saya yang bertanda tangan dibawah ini menyatakan bahwa:</t>
  </si>
  <si>
    <t>1.</t>
  </si>
  <si>
    <t xml:space="preserve">Bertanggung jawab atas penyusunan dan penyajian laporan keuangan 
</t>
  </si>
  <si>
    <t>2.</t>
  </si>
  <si>
    <t>Semua informasi dalam laporan keuangan Perusahaan telah disajikan secara lengkap dan</t>
  </si>
  <si>
    <t>sesuai dengan kondisi yang sebenarnya;</t>
  </si>
  <si>
    <t>3.</t>
  </si>
  <si>
    <t>Laporan keuangan Perusahaan tidak mengandung informasi atau fakta material yang tidak</t>
  </si>
  <si>
    <t>benar, dan tidak menghilangkan informasi atau fakta material.</t>
  </si>
  <si>
    <t>Demikian pernyataan ini dibuat dengan sebenarnya.</t>
  </si>
  <si>
    <t>"Tempat", "Tanggal"</t>
  </si>
  <si>
    <t>"Nama Direksi"</t>
  </si>
  <si>
    <t>"Jabatan Direksi"</t>
  </si>
  <si>
    <t xml:space="preserve">Saya, </t>
  </si>
  <si>
    <t>"Nama Aktuaris"</t>
  </si>
  <si>
    <t>, nomor register</t>
  </si>
  <si>
    <t>"No Reg PAI"</t>
  </si>
  <si>
    <t>dengan ini menyatakan bahwa:</t>
  </si>
  <si>
    <t xml:space="preserve"> telah menyajikan semua data </t>
  </si>
  <si>
    <t>secara wajar</t>
  </si>
  <si>
    <t>Saya telah melakukan penelaahan terhadap laporan keuangan perusahaan berdasarkan</t>
  </si>
  <si>
    <t>berdasarkan ketentuan peraturan perundang-undangan di bidang kesehatan keuangan</t>
  </si>
  <si>
    <t>perusahaan perasuransian</t>
  </si>
  <si>
    <t>NB: Untuk laporan tahunan saja</t>
  </si>
  <si>
    <t>"Tanggal"</t>
  </si>
  <si>
    <t>Triwulan</t>
  </si>
  <si>
    <t>NB: Untuk laporan triwulanan saja</t>
  </si>
  <si>
    <t>PERUSAHAAN ASURANSI UMUM / REASURANSI</t>
  </si>
  <si>
    <t xml:space="preserve"> </t>
  </si>
  <si>
    <t>RINCIAN 121</t>
  </si>
  <si>
    <t>RINCIAN 121A</t>
  </si>
  <si>
    <t>RINCIAN 122</t>
  </si>
  <si>
    <t>RINCIAN 1102</t>
  </si>
  <si>
    <t>RINCIAN 1103</t>
  </si>
  <si>
    <t>RINCIAN 1110</t>
  </si>
  <si>
    <t>Data Audit</t>
  </si>
  <si>
    <t>SK Izin Auditor</t>
  </si>
  <si>
    <t>Jenis Audit</t>
  </si>
  <si>
    <t>Kode Auditor</t>
  </si>
  <si>
    <t>Nama Auditor</t>
  </si>
  <si>
    <t>Opini</t>
  </si>
  <si>
    <t>Pelaksana Audit</t>
  </si>
  <si>
    <t>Tanggal Audit</t>
  </si>
  <si>
    <t>Rincian</t>
  </si>
  <si>
    <t>RINCIAN 103</t>
  </si>
  <si>
    <t>Obligasi/Sukuk Daerah</t>
  </si>
  <si>
    <t>Gambaran Tingkat Risiko dan Klaim</t>
  </si>
  <si>
    <t>Lini Usaha</t>
  </si>
  <si>
    <t>Risk and Loss Profile</t>
  </si>
  <si>
    <t>Jumlah Polis</t>
  </si>
  <si>
    <t>Premi (jutaan Rupiah)</t>
  </si>
  <si>
    <t>Klaim Dibayar (jutaan Rupiah)</t>
  </si>
  <si>
    <t>LTRDJSJ</t>
  </si>
  <si>
    <t>ASURANSI JIWA</t>
  </si>
  <si>
    <t>Rincian Posisi Akhir Dana Jaminan - SBN</t>
  </si>
  <si>
    <t>RNCSBNAJTW</t>
  </si>
  <si>
    <t>PEMENUHAN KRITERIA BADAN HUKUM ASING YANG MENJADI PEMILIK/PEMEGANG SAHAM PERUSAHAAN</t>
  </si>
  <si>
    <t>Nama Pemegang Saham</t>
  </si>
  <si>
    <t>Kewarganegaraan/ Negara Tempat Badan Hukum Terdaftar</t>
  </si>
  <si>
    <t>Jenis Usaha</t>
  </si>
  <si>
    <t>Nama Otoritas Pengawas</t>
  </si>
  <si>
    <t>Anak Usaha Perasuransian</t>
  </si>
  <si>
    <t>Rating Badan Hukum</t>
  </si>
  <si>
    <t>Lembaga Pemeringkat</t>
  </si>
  <si>
    <t>Jumlah Nominal Saham (Rp)</t>
  </si>
  <si>
    <t>Persentase Kepemilikan (%)</t>
  </si>
  <si>
    <t>Kewarganegaraan / Negara Tempat Badan Hukum Terdaftar</t>
  </si>
  <si>
    <t>Nama Perusahaan</t>
  </si>
  <si>
    <t>Derajat Pertama</t>
  </si>
  <si>
    <t>.....1) - .....2), 3)</t>
  </si>
  <si>
    <t>PT.....</t>
  </si>
  <si>
    <t>Derajat Kedua</t>
  </si>
  <si>
    <t>Derajat Ketiga (dan seterusnya)</t>
  </si>
  <si>
    <t>DAFTAR PERSENTASE KEPEMILIKAN PERUSAHAAN OLEH PIHAK ASING</t>
  </si>
  <si>
    <t>Yth.Direktorat Pengawasan Asuransi dan BPJS Kesehatan</t>
  </si>
  <si>
    <t>Wisma Mulia 2</t>
  </si>
  <si>
    <t>ASURANSI UMUM</t>
  </si>
  <si>
    <t xml:space="preserve">PT...
Pemegang Saham Langsung Derajat Pertama
Untuk Periode...
</t>
  </si>
  <si>
    <t xml:space="preserve">PT...
Pemegang Saham Tidak Langsung Derajat Kedua
Untuk Periode...
</t>
  </si>
  <si>
    <t xml:space="preserve">PT...
Pemegang Saham Tidak Langsung Derajat Ketiga (dan seterusnya)
Untuk Periode...
</t>
  </si>
  <si>
    <t xml:space="preserve">PT ...
Pemegang Saham Langsung Derajat Pertama
Untuk Periode...
</t>
  </si>
  <si>
    <t>PER....</t>
  </si>
  <si>
    <t>1) nama pemegang saham</t>
  </si>
  <si>
    <t>Ket:</t>
  </si>
  <si>
    <t>2) jenis pemegang saham yaitu WNI/BHI/WNA/BHA</t>
  </si>
  <si>
    <t>3) persentase kepemilikan saham</t>
  </si>
  <si>
    <t>OBLIGASI/SUKUK DAERAH</t>
  </si>
  <si>
    <t>PER...</t>
  </si>
  <si>
    <t>Keterangan:</t>
  </si>
  <si>
    <t>Kolom ini diisi dengan nama lengkap pemegang saham perorangan dan/atau nama badan hukum pemegang saham sesuai dengan anggaran dasar</t>
  </si>
  <si>
    <t>Kolom ini diisi dengan asal kewarganegaraan pemegang saham perseorangan atau negara di mana pemegang saham terdaftar bagi pemegang saham berbentuk badan hukum. Bagi Perusahaan yang berstatus perseroan tertutup, warga negara asing tidak diperkenankan menjadi pemegang saham Perusahaan melalui penyertaan langsung. Warga negara asing dapat menjadi pemegang saham/pemilik melalui transaksi di bursa efek</t>
  </si>
  <si>
    <t>c. Jenis Usaha</t>
  </si>
  <si>
    <t>a. Nama Pemegang Saham</t>
  </si>
  <si>
    <t>b. Kewarganegaan/Negara Tempat Badan Hukum Terdaftar</t>
  </si>
  <si>
    <t xml:space="preserve">      Kolom ini diisi dengan jenis usaha dari pemegang saham berbentuk badan hukum yang tercatat atau terdaftar pada otoritas negara lain (Badan Hukum Asing) sesuai dengan anggaran dasar badan hukum dimaksud.</t>
  </si>
  <si>
    <t>d. Nama Otoritas Pengawas</t>
  </si>
  <si>
    <t xml:space="preserve">     Kolom ini diisi dengan nama otoritas pengawas dari badan hukum asing yang menjadi pemegang saham Perasuransian melalui penyertaan langsung. Dalam hal, badan hukum asing yang menjadi pemegang saham Perusahaan adalah perusahaan induk (holding company) yang salah satu anak perusahaannya bergerak di bidang usaha perasuransian yang sejenis maka disampaikan nama instansi yang mengeluarkan izin usaha atas perusahaan induk (holding company) dimaksud.</t>
  </si>
  <si>
    <t>e. Anak Usaha Perasuransian</t>
  </si>
  <si>
    <t>usaha dari pemegang saham dimaksud yang memiliki usaha sejenis dengan Perusahaan.</t>
  </si>
  <si>
    <t xml:space="preserve">     Dalam hal badan hukum asing yang menjadi pemegang saham Perusahaan adalah perusahaan induk (holding company), kolom diisi dengan nama anak usaha dari pemegang saham dimaksud yang memiliki usaha sejenis dengan Perusahaan</t>
  </si>
  <si>
    <t>Dalam hal pemegang saham Perusahaan merupakan badan hukum Indonesia, maka tidak diperlukan pengisian nilai rating dari lembaga pemeringkat dalam kolom tersebut.</t>
  </si>
  <si>
    <t>f. Rating Badan Hukum</t>
  </si>
  <si>
    <t>Dalam hal pemegang saham Perusahaan melalui penyertaan langsung/derajat pertama adalah badan hukum asing, kolom ini diisi dengan nilai rating dan periode dikeluarkannya rating.</t>
  </si>
  <si>
    <t>Dalam hal pemegang saham Perusahaan melalui penyertaan langsung/derajat pertama adalah badan hukum asing adalah badan hukum asing yang merupakan perusahaan induk (holding company) yang salah satu anak perusahaannya bergerak di bidang usaha perasuransian yang sejenis maka ketentuan rating dapat dipenuhi oleh rating dari salah satu anak perusahaannya yang bergerak di bidang usaha perasuransian yang sejenis.</t>
  </si>
  <si>
    <t>g. Lembaga Pemeringkat</t>
  </si>
  <si>
    <t xml:space="preserve">     Kolom ini diisi dengan nama lembaga pemeringkat yang diakui secara international.</t>
  </si>
  <si>
    <t>h. Ekuitas</t>
  </si>
  <si>
    <t xml:space="preserve">     Kolom diisi dengan jumlah ekuitas dari pemegang saham berbentuk badan hukum Indonesia dan badan hukum asing berdasarkan laporan keuangan per 31 Desember 2017 yang telah diaudit bagi pemegang saham pada seluruh derajat atau laporan keuangan periode terakhir yang telah diaudit dalam hal pemegang saham memiliki periode pelaporan yang berbeda sebelum berlakunya Peraturan Pemerintah Nomor 14 Tahun 2018.</t>
  </si>
  <si>
    <t>i. Jumlah Nominal Saham</t>
  </si>
  <si>
    <t xml:space="preserve">     Kolom diisi dengan jumlah nominal kepemilikan saham masing-masing pemegang saham terhadap Perusahaan atau badan hukum derajat di bawahnya. Dalam hal terdapat dua jenis saham, jumlah nominal saham adalah sebesar akumulasi masing-masing jenis saham dikalikan nilai nominal tiap jenis saham.</t>
  </si>
  <si>
    <t>j. Persentase Kepemilikan</t>
  </si>
  <si>
    <t xml:space="preserve">    Kolom diisi dengan persentase kepemilikan saham masing-masing pemegang saham terhadap Perusahaan atau badan hukum satu derajat dibawahnya. Persentase kepemilikan saham merupakan persentase jumlah nominal saham sebagaimana dimaksud pada huruf i terhadap akumulasi seluruh saham beredar dikalikan nilai nominal saham.</t>
  </si>
  <si>
    <t>a. Kepemilikan asing...</t>
  </si>
  <si>
    <t>b. Kepemilikan lokal...</t>
  </si>
  <si>
    <t>Perhitungan jumlah baik langsung maupun kumulatif (langsung dan tidak langsung):</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</si>
</sst>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dd\-mmm\-yyyy"/>
    <numFmt numFmtId="165" formatCode="0_);\(0\)"/>
    <numFmt numFmtId="166" formatCode="_(* #,##0.00_);_(* \(#,##0.00\);_(* &quot; - &quot;??_);_(@_)"/>
    <numFmt numFmtId="167" formatCode="_(* #,##0.0000_);_(* \(#,##0.0000\);_(* &quot; - &quot;??_);_(@_)"/>
    <numFmt numFmtId="168" formatCode="_(* #,##0_);_(* \(#,##0\);_(* &quot; - &quot;??_);_(@_)"/>
    <numFmt numFmtId="169" formatCode="0.0%"/>
    <numFmt numFmtId="170" formatCode="_(* #,##0.00000_);_(* \(#,##0.00000\);_(* &quot; - &quot;??_);_(@_)"/>
    <numFmt numFmtId="171" formatCode="_(* #,##0.0_);_(* \(#,##0.0\);_(* &quot; - &quot;??_);_(@_)"/>
    <numFmt numFmtId="172" formatCode="dd\-mmmm"/>
  </numFmts>
  <fonts count="29">
    <font>
      <sz val="11"/>
      <name val="Calibri"/>
    </font>
    <font>
      <b/>
      <sz val="11"/>
      <name val="Calibri"/>
    </font>
    <font>
      <b/>
      <sz val="16"/>
      <name val="Calibri"/>
    </font>
    <font>
      <sz val="11"/>
      <color rgb="FFFFFFFF"/>
      <name val="Calibri"/>
    </font>
    <font>
      <sz val="12"/>
      <name val="Calibri"/>
    </font>
    <font>
      <b/>
      <sz val="13"/>
      <name val="Calibri"/>
    </font>
    <font>
      <b/>
      <sz val="20"/>
      <name val="Calibri"/>
    </font>
    <font>
      <sz val="14"/>
      <name val="Calibri"/>
    </font>
    <font>
      <sz val="10"/>
      <name val="Calibri"/>
    </font>
    <font>
      <sz val="10"/>
      <color rgb="FFFFFFFF"/>
      <name val="Calibri"/>
    </font>
    <font>
      <b/>
      <sz val="11"/>
      <color rgb="FF000000"/>
      <name val="Calibri"/>
    </font>
    <font>
      <sz val="11"/>
      <color rgb="FF808080"/>
      <name val="Calibri"/>
    </font>
    <font>
      <b/>
      <sz val="11"/>
      <name val="Calibri"/>
      <family val="2"/>
    </font>
    <font>
      <sz val="11"/>
      <name val="Calibri"/>
      <family val="2"/>
    </font>
    <font>
      <b/>
      <sz val="10"/>
      <color theme="1"/>
      <name val="Calibri"/>
      <family val="2"/>
    </font>
    <font>
      <sz val="10"/>
      <color theme="1"/>
      <name val="Calibri"/>
      <family val="2"/>
    </font>
    <font>
      <sz val="10"/>
      <name val="Calibri"/>
      <family val="2"/>
    </font>
    <font>
      <sz val="10"/>
      <name val="Arial"/>
      <family val="2"/>
    </font>
    <font>
      <sz val="11"/>
      <name val="Arial"/>
      <family val="2"/>
    </font>
    <font>
      <sz val="12"/>
      <name val="SWISS"/>
    </font>
    <font>
      <b/>
      <sz val="11"/>
      <name val="Arial"/>
      <family val="2"/>
    </font>
    <font>
      <sz val="11"/>
      <name val="SWISS"/>
    </font>
    <font>
      <b/>
      <i/>
      <sz val="11"/>
      <name val="Arial"/>
      <family val="2"/>
    </font>
    <font>
      <b/>
      <i/>
      <u/>
      <sz val="11"/>
      <name val="Arial"/>
      <family val="2"/>
    </font>
    <font>
      <sz val="11"/>
      <color rgb="FFFFFFFF"/>
      <name val="Calibri"/>
      <family val="2"/>
    </font>
    <font>
      <sz val="10.5"/>
      <color rgb="FF000000"/>
      <name val="Bookman Old Style"/>
      <family val="1"/>
    </font>
    <font>
      <sz val="10.5"/>
      <name val="Bookman Old Style"/>
      <family val="1"/>
    </font>
    <font>
      <sz val="9"/>
      <color indexed="81"/>
      <name val="Tahoma"/>
      <family val="2"/>
    </font>
    <font>
      <b/>
      <sz val="9"/>
      <color indexed="81"/>
      <name val="Tahoma"/>
      <family val="2"/>
    </font>
  </fonts>
  <fills count="11">
    <fill>
      <patternFill patternType="none"/>
    </fill>
    <fill>
      <patternFill patternType="gray125"/>
    </fill>
    <fill>
      <patternFill patternType="solid">
        <fgColor rgb="FF808080"/>
      </patternFill>
    </fill>
    <fill>
      <patternFill patternType="solid">
        <fgColor rgb="FFFFFFFF"/>
      </patternFill>
    </fill>
    <fill>
      <patternFill patternType="solid">
        <fgColor rgb="FFD3D3D3"/>
      </patternFill>
    </fill>
    <fill>
      <patternFill patternType="solid">
        <fgColor rgb="FFFFFF00"/>
      </patternFill>
    </fill>
    <fill>
      <patternFill patternType="lightGrid">
        <fgColor rgb="FFFFFFFF"/>
        <bgColor rgb="FFD3D3D3"/>
      </patternFill>
    </fill>
    <fill>
      <patternFill patternType="solid">
        <fgColor rgb="FFC00000"/>
        <bgColor indexed="64"/>
      </patternFill>
    </fill>
    <fill>
      <patternFill patternType="solid">
        <fgColor rgb="FF00B0F0"/>
        <bgColor indexed="64"/>
      </patternFill>
    </fill>
    <fill>
      <patternFill patternType="solid">
        <fgColor rgb="FFFFFF00"/>
        <bgColor indexed="64"/>
      </patternFill>
    </fill>
    <fill>
      <patternFill patternType="solid">
        <fgColor theme="9" tint="0.79998168889431442"/>
        <bgColor indexed="64"/>
      </patternFill>
    </fill>
  </fills>
  <borders count="28">
    <border>
      <left/>
      <right/>
      <top/>
      <bottom/>
      <diagonal/>
    </border>
    <border>
      <left style="hair">
        <color rgb="FFD3D3D3"/>
      </left>
      <right style="hair">
        <color rgb="FFD3D3D3"/>
      </right>
      <top style="hair">
        <color rgb="FFD3D3D3"/>
      </top>
      <bottom style="hair">
        <color rgb="FFD3D3D3"/>
      </bottom>
      <diagonal/>
    </border>
    <border>
      <left/>
      <right/>
      <top/>
      <bottom style="hair">
        <color rgb="FF808080"/>
      </bottom>
      <diagonal/>
    </border>
    <border>
      <left style="hair">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right/>
      <top style="hair">
        <color rgb="FF000000"/>
      </top>
      <bottom style="hair">
        <color rgb="FF00000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hair">
        <color rgb="FF000000"/>
      </left>
      <right/>
      <top/>
      <bottom style="hair">
        <color rgb="FF000000"/>
      </bottom>
      <diagonal/>
    </border>
    <border>
      <left/>
      <right style="hair">
        <color rgb="FF000000"/>
      </right>
      <top/>
      <bottom style="hair">
        <color rgb="FF000000"/>
      </bottom>
      <diagonal/>
    </border>
    <border>
      <left style="hair">
        <color rgb="FFD3D3D3"/>
      </left>
      <right style="hair">
        <color rgb="FFD3D3D3"/>
      </right>
      <top/>
      <bottom style="hair">
        <color rgb="FFD3D3D3"/>
      </bottom>
      <diagonal/>
    </border>
    <border>
      <left style="hair">
        <color rgb="FF000000"/>
      </left>
      <right/>
      <top style="thin">
        <color indexed="64"/>
      </top>
      <bottom style="hair">
        <color rgb="FF000000"/>
      </bottom>
      <diagonal/>
    </border>
    <border>
      <left/>
      <right style="hair">
        <color rgb="FF000000"/>
      </right>
      <top style="thin">
        <color indexed="64"/>
      </top>
      <bottom style="hair">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hair">
        <color rgb="FF000000"/>
      </right>
      <top style="hair">
        <color rgb="FF000000"/>
      </top>
      <bottom/>
      <diagonal/>
    </border>
    <border>
      <left style="thin">
        <color indexed="64"/>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top style="hair">
        <color rgb="FF000000"/>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5">
    <xf numFmtId="0" fontId="0" fillId="0" borderId="0"/>
    <xf numFmtId="0" fontId="17" fillId="0" borderId="0"/>
    <xf numFmtId="0" fontId="19" fillId="0" borderId="0"/>
    <xf numFmtId="0" fontId="21" fillId="0" borderId="0"/>
    <xf numFmtId="0" fontId="13" fillId="0" borderId="0"/>
  </cellStyleXfs>
  <cellXfs count="212">
    <xf numFmtId="0" fontId="0" fillId="0" borderId="0" xfId="0"/>
    <xf numFmtId="0" fontId="0" fillId="2" borderId="0" xfId="0" applyFill="1" applyAlignment="1">
      <alignment vertical="top"/>
    </xf>
    <xf numFmtId="0" fontId="0" fillId="3" borderId="0" xfId="0" applyFill="1" applyAlignment="1">
      <alignment vertical="top"/>
    </xf>
    <xf numFmtId="0" fontId="0" fillId="3" borderId="0" xfId="0" applyFill="1" applyAlignment="1" applyProtection="1">
      <alignment vertical="top"/>
      <protection locked="0"/>
    </xf>
    <xf numFmtId="0" fontId="0" fillId="5" borderId="0" xfId="0" applyFill="1" applyAlignment="1" applyProtection="1">
      <alignment vertical="top"/>
      <protection hidden="1"/>
    </xf>
    <xf numFmtId="0" fontId="3" fillId="3" borderId="0" xfId="0" applyFont="1" applyFill="1" applyAlignment="1">
      <alignment vertical="top"/>
    </xf>
    <xf numFmtId="166" fontId="9" fillId="3" borderId="1" xfId="0" applyNumberFormat="1" applyFont="1" applyFill="1" applyBorder="1" applyAlignment="1">
      <alignment horizontal="right" vertical="top"/>
    </xf>
    <xf numFmtId="0" fontId="8" fillId="6" borderId="0" xfId="0" applyFont="1" applyFill="1" applyAlignment="1">
      <alignment horizontal="right" vertical="top"/>
    </xf>
    <xf numFmtId="166" fontId="8" fillId="6" borderId="0" xfId="0" applyNumberFormat="1" applyFont="1" applyFill="1" applyAlignment="1">
      <alignment horizontal="right" vertical="top"/>
    </xf>
    <xf numFmtId="168" fontId="8" fillId="6" borderId="0" xfId="0" applyNumberFormat="1" applyFont="1" applyFill="1" applyAlignment="1">
      <alignment horizontal="right" vertical="top"/>
    </xf>
    <xf numFmtId="0" fontId="8" fillId="6" borderId="0" xfId="0" applyFont="1" applyFill="1" applyAlignment="1">
      <alignment horizontal="left" vertical="top"/>
    </xf>
    <xf numFmtId="10" fontId="8" fillId="6" borderId="0" xfId="0" applyNumberFormat="1" applyFont="1" applyFill="1" applyAlignment="1">
      <alignment horizontal="right" vertical="top"/>
    </xf>
    <xf numFmtId="0" fontId="0" fillId="2" borderId="0" xfId="0" applyFill="1" applyAlignment="1" applyProtection="1">
      <alignment vertical="top"/>
      <protection locked="0"/>
    </xf>
    <xf numFmtId="166" fontId="8" fillId="6" borderId="0" xfId="0" applyNumberFormat="1" applyFont="1" applyFill="1" applyAlignment="1" applyProtection="1">
      <alignment horizontal="right" vertical="top"/>
      <protection locked="0"/>
    </xf>
    <xf numFmtId="10" fontId="8" fillId="6" borderId="0" xfId="0" applyNumberFormat="1" applyFont="1" applyFill="1" applyAlignment="1" applyProtection="1">
      <alignment horizontal="right" vertical="top"/>
      <protection locked="0"/>
    </xf>
    <xf numFmtId="0" fontId="10" fillId="5" borderId="0" xfId="0" applyFont="1" applyFill="1" applyAlignment="1" applyProtection="1">
      <alignment vertical="top"/>
      <protection locked="0"/>
    </xf>
    <xf numFmtId="0" fontId="11" fillId="2" borderId="0" xfId="0" applyFont="1" applyFill="1" applyAlignment="1">
      <alignment vertical="top"/>
    </xf>
    <xf numFmtId="171" fontId="8" fillId="6" borderId="0" xfId="0" applyNumberFormat="1" applyFont="1" applyFill="1" applyAlignment="1">
      <alignment horizontal="right" vertical="top"/>
    </xf>
    <xf numFmtId="0" fontId="9" fillId="3" borderId="1" xfId="0" applyFont="1" applyFill="1" applyBorder="1" applyAlignment="1">
      <alignment horizontal="right" vertical="top"/>
    </xf>
    <xf numFmtId="0" fontId="8" fillId="6" borderId="0" xfId="0" applyFont="1" applyFill="1" applyAlignment="1" applyProtection="1">
      <alignment horizontal="left" vertical="top"/>
      <protection locked="0"/>
    </xf>
    <xf numFmtId="0" fontId="0" fillId="3" borderId="8" xfId="0" applyFill="1" applyBorder="1" applyAlignment="1">
      <alignment vertical="top"/>
    </xf>
    <xf numFmtId="0" fontId="1" fillId="4" borderId="8" xfId="0" applyFont="1" applyFill="1" applyBorder="1" applyAlignment="1">
      <alignment vertical="top"/>
    </xf>
    <xf numFmtId="164" fontId="0" fillId="3" borderId="8" xfId="0" applyNumberFormat="1" applyFill="1" applyBorder="1" applyAlignment="1" applyProtection="1">
      <alignment vertical="top"/>
      <protection locked="0"/>
    </xf>
    <xf numFmtId="0" fontId="0" fillId="3" borderId="8" xfId="0" applyFill="1" applyBorder="1" applyAlignment="1" applyProtection="1">
      <alignment vertical="top"/>
      <protection locked="0"/>
    </xf>
    <xf numFmtId="165" fontId="1" fillId="4" borderId="8" xfId="0" applyNumberFormat="1" applyFont="1" applyFill="1" applyBorder="1" applyAlignment="1">
      <alignment vertical="top"/>
    </xf>
    <xf numFmtId="0" fontId="0" fillId="4" borderId="8" xfId="0" applyFill="1" applyBorder="1" applyAlignment="1">
      <alignment horizontal="center" vertical="top" wrapText="1"/>
    </xf>
    <xf numFmtId="0" fontId="2" fillId="3" borderId="9" xfId="0" applyFont="1" applyFill="1" applyBorder="1" applyAlignment="1">
      <alignment vertical="top"/>
    </xf>
    <xf numFmtId="0" fontId="0" fillId="3" borderId="9" xfId="0" applyFill="1" applyBorder="1" applyAlignment="1">
      <alignment vertical="top"/>
    </xf>
    <xf numFmtId="0" fontId="12" fillId="4" borderId="8" xfId="0" applyFont="1" applyFill="1" applyBorder="1" applyAlignment="1">
      <alignment vertical="top"/>
    </xf>
    <xf numFmtId="0" fontId="0" fillId="3" borderId="10" xfId="0" applyFill="1" applyBorder="1" applyAlignment="1">
      <alignment vertical="top"/>
    </xf>
    <xf numFmtId="0" fontId="4" fillId="3" borderId="0" xfId="0" applyFont="1" applyFill="1" applyBorder="1" applyAlignment="1">
      <alignment vertical="top"/>
    </xf>
    <xf numFmtId="0" fontId="0" fillId="3" borderId="0" xfId="0" applyFill="1" applyBorder="1" applyAlignment="1">
      <alignment vertical="top"/>
    </xf>
    <xf numFmtId="0" fontId="5" fillId="3" borderId="0" xfId="0" applyFont="1" applyFill="1" applyBorder="1" applyAlignment="1">
      <alignment vertical="top"/>
    </xf>
    <xf numFmtId="0" fontId="4" fillId="7" borderId="0" xfId="0" applyFont="1" applyFill="1" applyBorder="1" applyAlignment="1">
      <alignment vertical="top"/>
    </xf>
    <xf numFmtId="166" fontId="9" fillId="3" borderId="8" xfId="0" applyNumberFormat="1" applyFont="1" applyFill="1" applyBorder="1" applyAlignment="1">
      <alignment horizontal="right" vertical="top"/>
    </xf>
    <xf numFmtId="0" fontId="8" fillId="6" borderId="8" xfId="0" applyFont="1" applyFill="1" applyBorder="1" applyAlignment="1">
      <alignment horizontal="right" vertical="top"/>
    </xf>
    <xf numFmtId="166" fontId="8" fillId="6" borderId="8" xfId="0" applyNumberFormat="1" applyFont="1" applyFill="1" applyBorder="1" applyAlignment="1">
      <alignment horizontal="right" vertical="top"/>
    </xf>
    <xf numFmtId="167" fontId="8" fillId="6" borderId="8" xfId="0" applyNumberFormat="1" applyFont="1" applyFill="1" applyBorder="1" applyAlignment="1">
      <alignment horizontal="right" vertical="top"/>
    </xf>
    <xf numFmtId="168" fontId="8" fillId="6" borderId="8" xfId="0" applyNumberFormat="1" applyFont="1" applyFill="1" applyBorder="1" applyAlignment="1">
      <alignment horizontal="right" vertical="top"/>
    </xf>
    <xf numFmtId="0" fontId="8" fillId="6" borderId="8" xfId="0" applyFont="1" applyFill="1" applyBorder="1" applyAlignment="1">
      <alignment horizontal="left" vertical="top"/>
    </xf>
    <xf numFmtId="0" fontId="0" fillId="4" borderId="8" xfId="0" applyFill="1" applyBorder="1" applyAlignment="1">
      <alignment horizontal="left" vertical="top" wrapText="1"/>
    </xf>
    <xf numFmtId="0" fontId="0" fillId="4" borderId="8" xfId="0" applyFill="1" applyBorder="1" applyAlignment="1">
      <alignment horizontal="left" vertical="top" wrapText="1" indent="1"/>
    </xf>
    <xf numFmtId="0" fontId="0" fillId="4" borderId="8" xfId="0" applyFill="1" applyBorder="1" applyAlignment="1">
      <alignment horizontal="left" vertical="top" wrapText="1" indent="2"/>
    </xf>
    <xf numFmtId="0" fontId="0" fillId="4" borderId="8" xfId="0" applyFill="1" applyBorder="1" applyAlignment="1">
      <alignment horizontal="left" vertical="top" wrapText="1" indent="3"/>
    </xf>
    <xf numFmtId="166" fontId="0" fillId="3" borderId="8" xfId="0" applyNumberFormat="1" applyFill="1" applyBorder="1" applyAlignment="1" applyProtection="1">
      <alignment vertical="top" wrapText="1"/>
      <protection locked="0"/>
    </xf>
    <xf numFmtId="0" fontId="0" fillId="8" borderId="8" xfId="0" applyFill="1" applyBorder="1" applyAlignment="1">
      <alignment horizontal="left" vertical="top" wrapText="1" indent="2"/>
    </xf>
    <xf numFmtId="0" fontId="0" fillId="3" borderId="0" xfId="0" applyFill="1" applyAlignment="1">
      <alignment vertical="top" wrapText="1"/>
    </xf>
    <xf numFmtId="0" fontId="16" fillId="3" borderId="0" xfId="0" applyFont="1" applyFill="1" applyAlignment="1">
      <alignment vertical="top" wrapText="1"/>
    </xf>
    <xf numFmtId="0" fontId="13" fillId="8" borderId="8" xfId="0" applyFont="1" applyFill="1" applyBorder="1" applyAlignment="1">
      <alignment horizontal="left" vertical="top" wrapText="1" indent="2"/>
    </xf>
    <xf numFmtId="10" fontId="8" fillId="6" borderId="8" xfId="0" applyNumberFormat="1" applyFont="1" applyFill="1" applyBorder="1" applyAlignment="1">
      <alignment horizontal="right" vertical="top"/>
    </xf>
    <xf numFmtId="166" fontId="9" fillId="0" borderId="8" xfId="0" applyNumberFormat="1" applyFont="1" applyFill="1" applyBorder="1" applyAlignment="1">
      <alignment horizontal="right" vertical="top"/>
    </xf>
    <xf numFmtId="166" fontId="8" fillId="0" borderId="8" xfId="0" applyNumberFormat="1" applyFont="1" applyFill="1" applyBorder="1" applyAlignment="1">
      <alignment horizontal="right" vertical="top"/>
    </xf>
    <xf numFmtId="10" fontId="8" fillId="0" borderId="8" xfId="0" applyNumberFormat="1" applyFont="1" applyFill="1" applyBorder="1" applyAlignment="1">
      <alignment horizontal="right" vertical="top"/>
    </xf>
    <xf numFmtId="0" fontId="8" fillId="0" borderId="8" xfId="0" applyFont="1" applyFill="1" applyBorder="1" applyAlignment="1">
      <alignment horizontal="left" vertical="top"/>
    </xf>
    <xf numFmtId="166" fontId="0" fillId="0" borderId="8" xfId="0" applyNumberFormat="1" applyFill="1" applyBorder="1" applyAlignment="1" applyProtection="1">
      <alignment vertical="top" wrapText="1"/>
      <protection locked="0"/>
    </xf>
    <xf numFmtId="169" fontId="8" fillId="6" borderId="8" xfId="0" applyNumberFormat="1" applyFont="1" applyFill="1" applyBorder="1" applyAlignment="1">
      <alignment horizontal="right" vertical="top"/>
    </xf>
    <xf numFmtId="170" fontId="9" fillId="3" borderId="8" xfId="0" applyNumberFormat="1" applyFont="1" applyFill="1" applyBorder="1" applyAlignment="1">
      <alignment horizontal="right" vertical="top"/>
    </xf>
    <xf numFmtId="0" fontId="13" fillId="8" borderId="8" xfId="0" applyFont="1" applyFill="1" applyBorder="1" applyAlignment="1">
      <alignment horizontal="left" vertical="top" wrapText="1" indent="1"/>
    </xf>
    <xf numFmtId="9" fontId="8" fillId="6" borderId="8" xfId="0" applyNumberFormat="1" applyFont="1" applyFill="1" applyBorder="1" applyAlignment="1">
      <alignment horizontal="right" vertical="top"/>
    </xf>
    <xf numFmtId="0" fontId="13" fillId="4" borderId="8" xfId="0" quotePrefix="1" applyFont="1" applyFill="1" applyBorder="1" applyAlignment="1">
      <alignment horizontal="left" vertical="top" wrapText="1"/>
    </xf>
    <xf numFmtId="171" fontId="8" fillId="6" borderId="8" xfId="0" applyNumberFormat="1" applyFont="1" applyFill="1" applyBorder="1" applyAlignment="1">
      <alignment horizontal="right" vertical="top"/>
    </xf>
    <xf numFmtId="0" fontId="13" fillId="9" borderId="8" xfId="0" applyFont="1" applyFill="1" applyBorder="1" applyAlignment="1">
      <alignment horizontal="left" vertical="top" wrapText="1"/>
    </xf>
    <xf numFmtId="0" fontId="8" fillId="0" borderId="0" xfId="0" applyFont="1" applyFill="1" applyBorder="1" applyAlignment="1">
      <alignment horizontal="left" vertical="top"/>
    </xf>
    <xf numFmtId="0" fontId="0" fillId="0" borderId="0" xfId="0" applyFill="1" applyAlignment="1">
      <alignment vertical="top"/>
    </xf>
    <xf numFmtId="0" fontId="0" fillId="8" borderId="8" xfId="0" applyFill="1" applyBorder="1" applyAlignment="1">
      <alignment horizontal="left" vertical="top" wrapText="1" indent="1"/>
    </xf>
    <xf numFmtId="0" fontId="0" fillId="3" borderId="1" xfId="0" applyFill="1" applyBorder="1" applyAlignment="1" applyProtection="1">
      <alignment vertical="top" wrapText="1"/>
      <protection locked="0"/>
    </xf>
    <xf numFmtId="166" fontId="0" fillId="3" borderId="1" xfId="0" applyNumberFormat="1" applyFill="1" applyBorder="1" applyAlignment="1" applyProtection="1">
      <alignment vertical="top" wrapText="1"/>
      <protection locked="0"/>
    </xf>
    <xf numFmtId="0" fontId="18" fillId="0" borderId="0" xfId="2" applyFont="1" applyAlignment="1">
      <alignment horizontal="right"/>
    </xf>
    <xf numFmtId="0" fontId="18" fillId="0" borderId="0" xfId="2" applyFont="1"/>
    <xf numFmtId="0" fontId="20" fillId="0" borderId="0" xfId="1" applyFont="1" applyAlignment="1"/>
    <xf numFmtId="0" fontId="20" fillId="0" borderId="0" xfId="3" applyFont="1" applyAlignment="1">
      <alignment horizontal="center"/>
    </xf>
    <xf numFmtId="172" fontId="22" fillId="10" borderId="0" xfId="3" applyNumberFormat="1" applyFont="1" applyFill="1" applyAlignment="1" applyProtection="1">
      <alignment horizontal="center"/>
      <protection locked="0"/>
    </xf>
    <xf numFmtId="0" fontId="22" fillId="10" borderId="0" xfId="3" applyFont="1" applyFill="1" applyAlignment="1" applyProtection="1">
      <alignment horizontal="center"/>
      <protection locked="0"/>
    </xf>
    <xf numFmtId="0" fontId="18" fillId="0" borderId="0" xfId="1" applyFont="1" applyFill="1"/>
    <xf numFmtId="0" fontId="18" fillId="0" borderId="0" xfId="1" applyFont="1" applyAlignment="1">
      <alignment horizontal="centerContinuous"/>
    </xf>
    <xf numFmtId="0" fontId="20" fillId="10" borderId="0" xfId="1" applyFont="1" applyFill="1" applyAlignment="1"/>
    <xf numFmtId="0" fontId="18" fillId="0" borderId="0" xfId="1" applyFont="1" applyAlignment="1">
      <alignment horizontal="center" wrapText="1"/>
    </xf>
    <xf numFmtId="0" fontId="19" fillId="0" borderId="0" xfId="2"/>
    <xf numFmtId="166" fontId="0" fillId="3" borderId="1" xfId="0" applyNumberFormat="1" applyFill="1" applyBorder="1" applyAlignment="1" applyProtection="1">
      <alignment vertical="top" wrapText="1"/>
      <protection locked="0"/>
    </xf>
    <xf numFmtId="0" fontId="1" fillId="4" borderId="8" xfId="0" applyFont="1" applyFill="1" applyBorder="1" applyAlignment="1">
      <alignment vertical="top"/>
    </xf>
    <xf numFmtId="0" fontId="0" fillId="4" borderId="8" xfId="0" applyFill="1" applyBorder="1" applyAlignment="1">
      <alignment horizontal="left" vertical="top" wrapText="1"/>
    </xf>
    <xf numFmtId="166" fontId="0" fillId="3" borderId="1" xfId="0" applyNumberFormat="1" applyFill="1" applyBorder="1" applyAlignment="1" applyProtection="1">
      <alignment vertical="top" wrapText="1"/>
      <protection locked="0"/>
    </xf>
    <xf numFmtId="166" fontId="0" fillId="3" borderId="1" xfId="0" applyNumberFormat="1" applyFill="1" applyBorder="1" applyAlignment="1" applyProtection="1">
      <alignment vertical="top" wrapText="1"/>
      <protection locked="0"/>
    </xf>
    <xf numFmtId="0" fontId="0" fillId="3" borderId="1" xfId="0" applyFill="1" applyBorder="1" applyAlignment="1" applyProtection="1">
      <alignment vertical="top" wrapText="1"/>
      <protection locked="0"/>
    </xf>
    <xf numFmtId="164" fontId="0" fillId="3" borderId="1" xfId="0" applyNumberFormat="1" applyFill="1" applyBorder="1" applyAlignment="1" applyProtection="1">
      <alignment vertical="top" wrapText="1"/>
      <protection locked="0"/>
    </xf>
    <xf numFmtId="0" fontId="2" fillId="3" borderId="18" xfId="0" applyFont="1" applyFill="1" applyBorder="1" applyAlignment="1">
      <alignment vertical="top"/>
    </xf>
    <xf numFmtId="0" fontId="18" fillId="0" borderId="0" xfId="1" applyFont="1"/>
    <xf numFmtId="0" fontId="18" fillId="0" borderId="0" xfId="1" applyFont="1" applyAlignment="1"/>
    <xf numFmtId="0" fontId="20" fillId="0" borderId="0" xfId="1" applyFont="1" applyAlignment="1">
      <alignment horizontal="center"/>
    </xf>
    <xf numFmtId="0" fontId="18" fillId="0" borderId="0" xfId="1" applyFont="1" applyAlignment="1">
      <alignment horizontal="center"/>
    </xf>
    <xf numFmtId="0" fontId="20" fillId="10" borderId="0" xfId="1" quotePrefix="1" applyFont="1" applyFill="1" applyAlignment="1"/>
    <xf numFmtId="0" fontId="24" fillId="3" borderId="0" xfId="4" applyFont="1" applyFill="1" applyAlignment="1">
      <alignment vertical="top"/>
    </xf>
    <xf numFmtId="0" fontId="13" fillId="3" borderId="0" xfId="4" applyFill="1" applyAlignment="1">
      <alignment vertical="top"/>
    </xf>
    <xf numFmtId="0" fontId="13" fillId="2" borderId="0" xfId="4" applyFill="1" applyAlignment="1">
      <alignment vertical="top"/>
    </xf>
    <xf numFmtId="0" fontId="25" fillId="0" borderId="8" xfId="4" applyFont="1" applyBorder="1" applyAlignment="1">
      <alignment horizontal="center" vertical="center" wrapText="1"/>
    </xf>
    <xf numFmtId="0" fontId="13" fillId="3" borderId="8" xfId="4" applyFill="1" applyBorder="1" applyAlignment="1">
      <alignment vertical="top"/>
    </xf>
    <xf numFmtId="0" fontId="13" fillId="3" borderId="0" xfId="4" applyFill="1" applyAlignment="1" applyProtection="1">
      <alignment vertical="top"/>
      <protection locked="0"/>
    </xf>
    <xf numFmtId="0" fontId="13" fillId="2" borderId="0" xfId="4" applyFill="1" applyAlignment="1" applyProtection="1">
      <alignment vertical="top"/>
      <protection locked="0"/>
    </xf>
    <xf numFmtId="0" fontId="13" fillId="3" borderId="8" xfId="4" applyFill="1" applyBorder="1" applyAlignment="1">
      <alignment horizontal="left" vertical="top"/>
    </xf>
    <xf numFmtId="0" fontId="26" fillId="0" borderId="0" xfId="0" applyFont="1"/>
    <xf numFmtId="0" fontId="12" fillId="3" borderId="0" xfId="4" applyFont="1" applyFill="1" applyAlignment="1">
      <alignment vertical="top"/>
    </xf>
    <xf numFmtId="0" fontId="13" fillId="3" borderId="0" xfId="4" applyFill="1" applyAlignment="1">
      <alignment horizontal="left" vertical="top" wrapText="1"/>
    </xf>
    <xf numFmtId="0" fontId="1" fillId="4" borderId="8" xfId="0" applyFont="1" applyFill="1" applyBorder="1" applyAlignment="1">
      <alignment vertical="top"/>
    </xf>
    <xf numFmtId="0" fontId="4" fillId="3" borderId="2" xfId="0" applyFont="1" applyFill="1" applyBorder="1" applyAlignment="1">
      <alignment horizontal="center" vertical="top" wrapText="1"/>
    </xf>
    <xf numFmtId="0" fontId="6" fillId="3" borderId="0" xfId="0" applyFont="1" applyFill="1" applyAlignment="1">
      <alignment horizontal="center" vertical="top" wrapText="1"/>
    </xf>
    <xf numFmtId="0" fontId="2" fillId="3" borderId="0" xfId="0" applyFont="1" applyFill="1" applyAlignment="1">
      <alignment horizontal="center" vertical="top" wrapText="1"/>
    </xf>
    <xf numFmtId="0" fontId="7" fillId="3" borderId="0" xfId="0" applyFont="1" applyFill="1" applyAlignment="1">
      <alignment horizontal="center" vertical="top" wrapText="1"/>
    </xf>
    <xf numFmtId="0" fontId="18" fillId="0" borderId="0" xfId="1" applyFont="1"/>
    <xf numFmtId="0" fontId="23" fillId="10" borderId="0" xfId="1" quotePrefix="1" applyFont="1" applyFill="1" applyAlignment="1" applyProtection="1">
      <alignment horizontal="center"/>
      <protection locked="0"/>
    </xf>
    <xf numFmtId="0" fontId="23" fillId="10" borderId="0" xfId="1" applyFont="1" applyFill="1" applyAlignment="1" applyProtection="1">
      <alignment horizontal="center"/>
      <protection locked="0"/>
    </xf>
    <xf numFmtId="0" fontId="22" fillId="10" borderId="0" xfId="1" quotePrefix="1" applyFont="1" applyFill="1" applyAlignment="1">
      <alignment horizontal="center"/>
    </xf>
    <xf numFmtId="0" fontId="22" fillId="10" borderId="0" xfId="1" quotePrefix="1" applyFont="1" applyFill="1" applyAlignment="1" applyProtection="1">
      <alignment horizontal="center"/>
      <protection locked="0"/>
    </xf>
    <xf numFmtId="0" fontId="22" fillId="10" borderId="0" xfId="1" applyFont="1" applyFill="1" applyAlignment="1" applyProtection="1">
      <alignment horizontal="center"/>
      <protection locked="0"/>
    </xf>
    <xf numFmtId="0" fontId="22" fillId="10" borderId="0" xfId="1" applyFont="1" applyFill="1" applyAlignment="1">
      <alignment horizontal="center"/>
    </xf>
    <xf numFmtId="0" fontId="18" fillId="0" borderId="0" xfId="1" applyFont="1" applyAlignment="1"/>
    <xf numFmtId="0" fontId="20" fillId="0" borderId="0" xfId="1" applyFont="1" applyAlignment="1">
      <alignment horizontal="center"/>
    </xf>
    <xf numFmtId="0" fontId="18" fillId="0" borderId="0" xfId="1" applyFont="1" applyAlignment="1">
      <alignment wrapText="1"/>
    </xf>
    <xf numFmtId="0" fontId="18" fillId="0" borderId="0" xfId="1" applyFont="1" applyAlignment="1">
      <alignment horizontal="center"/>
    </xf>
    <xf numFmtId="0" fontId="20" fillId="10" borderId="0" xfId="1" quotePrefix="1" applyFont="1" applyFill="1" applyAlignment="1"/>
    <xf numFmtId="0" fontId="20" fillId="10" borderId="0" xfId="1" quotePrefix="1" applyFont="1" applyFill="1" applyAlignment="1">
      <alignment horizontal="center"/>
    </xf>
    <xf numFmtId="0" fontId="20" fillId="10" borderId="0" xfId="1" applyFont="1" applyFill="1" applyAlignment="1">
      <alignment horizontal="center"/>
    </xf>
    <xf numFmtId="166" fontId="0" fillId="3" borderId="8" xfId="0" applyNumberFormat="1" applyFill="1" applyBorder="1" applyAlignment="1" applyProtection="1">
      <alignment vertical="top" wrapText="1"/>
      <protection locked="0"/>
    </xf>
    <xf numFmtId="167" fontId="0" fillId="3" borderId="8" xfId="0" applyNumberFormat="1" applyFill="1" applyBorder="1" applyAlignment="1" applyProtection="1">
      <alignment vertical="top" wrapText="1"/>
      <protection locked="0"/>
    </xf>
    <xf numFmtId="0" fontId="5" fillId="3" borderId="0" xfId="0" applyFont="1" applyFill="1" applyBorder="1" applyAlignment="1">
      <alignment horizontal="center" vertical="top" wrapText="1"/>
    </xf>
    <xf numFmtId="0" fontId="0" fillId="3" borderId="0" xfId="0" applyFill="1" applyBorder="1" applyAlignment="1">
      <alignment horizontal="center" vertical="top" wrapText="1"/>
    </xf>
    <xf numFmtId="0" fontId="8" fillId="3" borderId="0" xfId="0" applyFont="1" applyFill="1" applyBorder="1" applyAlignment="1">
      <alignment horizontal="center" vertical="top" wrapText="1"/>
    </xf>
    <xf numFmtId="0" fontId="8" fillId="3" borderId="0" xfId="0" applyFont="1" applyFill="1" applyBorder="1" applyAlignment="1">
      <alignment horizontal="right" vertical="top" wrapText="1"/>
    </xf>
    <xf numFmtId="0" fontId="0" fillId="4" borderId="8" xfId="0" applyFill="1" applyBorder="1" applyAlignment="1">
      <alignment horizontal="center" vertical="top" wrapText="1"/>
    </xf>
    <xf numFmtId="0" fontId="0" fillId="4" borderId="8" xfId="0" applyFill="1" applyBorder="1" applyAlignment="1">
      <alignment vertical="top" wrapText="1"/>
    </xf>
    <xf numFmtId="0" fontId="0" fillId="3" borderId="0" xfId="0" applyFill="1" applyAlignment="1">
      <alignment horizontal="center" vertical="top" wrapText="1"/>
    </xf>
    <xf numFmtId="0" fontId="8" fillId="3" borderId="0" xfId="0" applyFont="1" applyFill="1" applyAlignment="1">
      <alignment horizontal="center" vertical="top" wrapText="1"/>
    </xf>
    <xf numFmtId="0" fontId="14" fillId="5" borderId="0" xfId="0" applyFont="1" applyFill="1" applyBorder="1" applyAlignment="1" applyProtection="1">
      <alignment horizontal="left" vertical="top" wrapText="1"/>
      <protection locked="0"/>
    </xf>
    <xf numFmtId="0" fontId="15" fillId="3" borderId="0" xfId="0" applyFont="1" applyFill="1" applyBorder="1" applyAlignment="1">
      <alignment horizontal="right" vertical="top" wrapText="1"/>
    </xf>
    <xf numFmtId="0" fontId="13" fillId="4" borderId="8" xfId="0" applyFont="1" applyFill="1" applyBorder="1" applyAlignment="1">
      <alignment horizontal="center" vertical="top" wrapText="1"/>
    </xf>
    <xf numFmtId="0" fontId="16" fillId="3" borderId="0" xfId="0" applyFont="1" applyFill="1" applyAlignment="1">
      <alignment horizontal="right" vertical="top" wrapText="1"/>
    </xf>
    <xf numFmtId="0" fontId="16" fillId="3" borderId="0" xfId="0" applyFont="1" applyFill="1" applyAlignment="1">
      <alignment horizontal="center" vertical="top" wrapText="1"/>
    </xf>
    <xf numFmtId="166" fontId="0" fillId="0" borderId="8" xfId="0" applyNumberFormat="1" applyFill="1" applyBorder="1" applyAlignment="1" applyProtection="1">
      <alignment vertical="top" wrapText="1"/>
      <protection locked="0"/>
    </xf>
    <xf numFmtId="0" fontId="0" fillId="4" borderId="8" xfId="0" applyFill="1" applyBorder="1" applyAlignment="1">
      <alignment horizontal="left" vertical="top" wrapText="1"/>
    </xf>
    <xf numFmtId="0" fontId="0" fillId="3" borderId="8" xfId="0" applyFill="1" applyBorder="1" applyAlignment="1" applyProtection="1">
      <alignment vertical="top" wrapText="1"/>
      <protection locked="0"/>
    </xf>
    <xf numFmtId="10" fontId="0" fillId="3" borderId="8" xfId="0" applyNumberFormat="1" applyFill="1" applyBorder="1" applyAlignment="1" applyProtection="1">
      <alignment vertical="top" wrapText="1"/>
      <protection locked="0"/>
    </xf>
    <xf numFmtId="0" fontId="13" fillId="4" borderId="8" xfId="0" applyFont="1" applyFill="1" applyBorder="1" applyAlignment="1">
      <alignment horizontal="left" vertical="top" wrapText="1"/>
    </xf>
    <xf numFmtId="0" fontId="8" fillId="3" borderId="9" xfId="0" applyFont="1" applyFill="1" applyBorder="1" applyAlignment="1">
      <alignment horizontal="right" vertical="top" wrapText="1"/>
    </xf>
    <xf numFmtId="0" fontId="0" fillId="4" borderId="3" xfId="0" applyFill="1" applyBorder="1" applyAlignment="1">
      <alignment horizontal="left" vertical="top" wrapText="1"/>
    </xf>
    <xf numFmtId="0" fontId="0" fillId="4" borderId="4" xfId="0" applyFill="1" applyBorder="1" applyAlignment="1">
      <alignment vertical="top" wrapText="1"/>
    </xf>
    <xf numFmtId="166" fontId="0" fillId="3" borderId="1" xfId="0" applyNumberFormat="1" applyFill="1" applyBorder="1" applyAlignment="1" applyProtection="1">
      <alignment vertical="top" wrapText="1"/>
      <protection locked="0"/>
    </xf>
    <xf numFmtId="0" fontId="0" fillId="4" borderId="3" xfId="0" applyFill="1" applyBorder="1" applyAlignment="1" applyProtection="1">
      <alignment horizontal="left" vertical="top" wrapText="1"/>
      <protection locked="0"/>
    </xf>
    <xf numFmtId="0" fontId="0" fillId="4" borderId="4" xfId="0" applyFill="1" applyBorder="1" applyAlignment="1" applyProtection="1">
      <alignment vertical="top" wrapText="1"/>
      <protection locked="0"/>
    </xf>
    <xf numFmtId="0" fontId="0" fillId="3" borderId="1" xfId="0" applyFill="1" applyBorder="1" applyAlignment="1" applyProtection="1">
      <alignment vertical="top" wrapText="1"/>
      <protection locked="0"/>
    </xf>
    <xf numFmtId="166" fontId="0" fillId="3" borderId="13" xfId="0" applyNumberFormat="1" applyFill="1" applyBorder="1" applyAlignment="1" applyProtection="1">
      <alignment vertical="top" wrapText="1"/>
      <protection locked="0"/>
    </xf>
    <xf numFmtId="0" fontId="0" fillId="4" borderId="11" xfId="0" applyFill="1" applyBorder="1" applyAlignment="1">
      <alignment horizontal="left" vertical="top" wrapText="1"/>
    </xf>
    <xf numFmtId="0" fontId="0" fillId="4" borderId="12" xfId="0" applyFill="1" applyBorder="1" applyAlignment="1">
      <alignment vertical="top" wrapText="1"/>
    </xf>
    <xf numFmtId="0" fontId="0" fillId="3" borderId="13" xfId="0" applyFill="1" applyBorder="1" applyAlignment="1" applyProtection="1">
      <alignment vertical="top" wrapText="1"/>
      <protection locked="0"/>
    </xf>
    <xf numFmtId="0" fontId="16" fillId="3" borderId="0" xfId="0" applyFont="1" applyFill="1" applyBorder="1" applyAlignment="1">
      <alignment horizontal="center" vertical="top" wrapText="1"/>
    </xf>
    <xf numFmtId="10" fontId="0" fillId="3" borderId="1" xfId="0" applyNumberFormat="1" applyFill="1" applyBorder="1" applyAlignment="1" applyProtection="1">
      <alignment vertical="top" wrapText="1"/>
      <protection locked="0"/>
    </xf>
    <xf numFmtId="10" fontId="0" fillId="3" borderId="13" xfId="0" applyNumberFormat="1" applyFill="1" applyBorder="1" applyAlignment="1" applyProtection="1">
      <alignment vertical="top" wrapText="1"/>
      <protection locked="0"/>
    </xf>
    <xf numFmtId="0" fontId="0" fillId="9" borderId="0" xfId="0" applyFill="1" applyBorder="1" applyAlignment="1">
      <alignment horizontal="center" vertical="top" wrapText="1"/>
    </xf>
    <xf numFmtId="0" fontId="5" fillId="3" borderId="8" xfId="0" applyFont="1" applyFill="1" applyBorder="1" applyAlignment="1">
      <alignment horizontal="center" vertical="top" wrapText="1"/>
    </xf>
    <xf numFmtId="0" fontId="5" fillId="3" borderId="0" xfId="0" applyFont="1" applyFill="1" applyAlignment="1">
      <alignment horizontal="center" vertical="top" wrapText="1"/>
    </xf>
    <xf numFmtId="0" fontId="0" fillId="3" borderId="8" xfId="0" applyFill="1" applyBorder="1" applyAlignment="1">
      <alignment horizontal="center" vertical="top" wrapText="1"/>
    </xf>
    <xf numFmtId="0" fontId="8" fillId="3" borderId="8" xfId="0" applyFont="1" applyFill="1" applyBorder="1" applyAlignment="1">
      <alignment horizontal="center" vertical="top" wrapText="1"/>
    </xf>
    <xf numFmtId="0" fontId="8" fillId="3" borderId="8" xfId="0" applyFont="1" applyFill="1" applyBorder="1" applyAlignment="1">
      <alignment horizontal="right" vertical="top" wrapText="1"/>
    </xf>
    <xf numFmtId="0" fontId="8" fillId="3" borderId="0" xfId="0" applyFont="1" applyFill="1" applyAlignment="1">
      <alignment horizontal="right" vertical="top" wrapText="1"/>
    </xf>
    <xf numFmtId="0" fontId="0" fillId="4" borderId="5" xfId="0" applyFill="1" applyBorder="1" applyAlignment="1">
      <alignment horizontal="center" vertical="top" wrapText="1"/>
    </xf>
    <xf numFmtId="0" fontId="0" fillId="4" borderId="6" xfId="0" applyFill="1" applyBorder="1" applyAlignment="1">
      <alignment vertical="top" wrapText="1"/>
    </xf>
    <xf numFmtId="0" fontId="13" fillId="3" borderId="8" xfId="0" applyFont="1" applyFill="1" applyBorder="1" applyAlignment="1">
      <alignment horizontal="center" vertical="top" wrapText="1"/>
    </xf>
    <xf numFmtId="164" fontId="0" fillId="3" borderId="1" xfId="0" applyNumberFormat="1" applyFill="1" applyBorder="1" applyAlignment="1" applyProtection="1">
      <alignment vertical="top" wrapText="1"/>
      <protection locked="0"/>
    </xf>
    <xf numFmtId="0" fontId="0" fillId="4" borderId="4" xfId="0" applyFill="1" applyBorder="1" applyAlignment="1">
      <alignment horizontal="left" vertical="top" wrapText="1"/>
    </xf>
    <xf numFmtId="0" fontId="13" fillId="8" borderId="3" xfId="0" applyFont="1" applyFill="1" applyBorder="1" applyAlignment="1">
      <alignment horizontal="left" vertical="top" wrapText="1"/>
    </xf>
    <xf numFmtId="0" fontId="13" fillId="8" borderId="4" xfId="0" applyFont="1" applyFill="1" applyBorder="1" applyAlignment="1">
      <alignment horizontal="left" vertical="top" wrapText="1"/>
    </xf>
    <xf numFmtId="0" fontId="13" fillId="4" borderId="3" xfId="0" applyFont="1" applyFill="1" applyBorder="1" applyAlignment="1">
      <alignment horizontal="left" vertical="top" wrapText="1"/>
    </xf>
    <xf numFmtId="0" fontId="13" fillId="4" borderId="4" xfId="0" applyFont="1" applyFill="1" applyBorder="1" applyAlignment="1">
      <alignment horizontal="left" vertical="top" wrapText="1"/>
    </xf>
    <xf numFmtId="0" fontId="0" fillId="4" borderId="16" xfId="0" applyFill="1" applyBorder="1" applyAlignment="1">
      <alignment horizontal="left" vertical="top" wrapText="1"/>
    </xf>
    <xf numFmtId="0" fontId="0" fillId="4" borderId="17" xfId="0" applyFill="1" applyBorder="1" applyAlignment="1">
      <alignment horizontal="left" vertical="top" wrapText="1"/>
    </xf>
    <xf numFmtId="0" fontId="0" fillId="4" borderId="14" xfId="0" applyFill="1" applyBorder="1" applyAlignment="1">
      <alignment horizontal="left" vertical="top" wrapText="1"/>
    </xf>
    <xf numFmtId="0" fontId="0" fillId="4" borderId="15" xfId="0" applyFill="1" applyBorder="1" applyAlignment="1">
      <alignment horizontal="left" vertical="top" wrapText="1"/>
    </xf>
    <xf numFmtId="0" fontId="0" fillId="8" borderId="4" xfId="0" applyFill="1" applyBorder="1" applyAlignment="1">
      <alignment vertical="top" wrapText="1"/>
    </xf>
    <xf numFmtId="0" fontId="0" fillId="4" borderId="3" xfId="0" applyFill="1" applyBorder="1" applyAlignment="1">
      <alignment horizontal="center" vertical="top" wrapText="1"/>
    </xf>
    <xf numFmtId="0" fontId="0" fillId="4" borderId="3" xfId="0" applyFill="1" applyBorder="1" applyAlignment="1">
      <alignment horizontal="left" vertical="top" wrapText="1" indent="1"/>
    </xf>
    <xf numFmtId="0" fontId="0" fillId="4" borderId="4" xfId="0" applyFill="1" applyBorder="1" applyAlignment="1">
      <alignment vertical="top" wrapText="1" indent="1"/>
    </xf>
    <xf numFmtId="0" fontId="0" fillId="4" borderId="7" xfId="0" applyFill="1" applyBorder="1" applyAlignment="1">
      <alignment vertical="top" wrapText="1"/>
    </xf>
    <xf numFmtId="0" fontId="0" fillId="4" borderId="3" xfId="0" applyFill="1" applyBorder="1" applyAlignment="1">
      <alignment horizontal="left" vertical="top" wrapText="1" indent="2"/>
    </xf>
    <xf numFmtId="0" fontId="0" fillId="4" borderId="4" xfId="0" applyFill="1" applyBorder="1" applyAlignment="1">
      <alignment vertical="top" wrapText="1" indent="2"/>
    </xf>
    <xf numFmtId="0" fontId="13" fillId="8" borderId="3" xfId="0" applyFont="1" applyFill="1" applyBorder="1" applyAlignment="1">
      <alignment horizontal="left" vertical="top" wrapText="1" indent="1"/>
    </xf>
    <xf numFmtId="0" fontId="0" fillId="8" borderId="4" xfId="0" applyFill="1" applyBorder="1" applyAlignment="1">
      <alignment vertical="top" wrapText="1" indent="1"/>
    </xf>
    <xf numFmtId="0" fontId="0" fillId="8" borderId="3" xfId="0" applyFill="1" applyBorder="1" applyAlignment="1">
      <alignment horizontal="left" vertical="top" wrapText="1" indent="1"/>
    </xf>
    <xf numFmtId="0" fontId="0" fillId="8" borderId="3" xfId="0" applyFill="1" applyBorder="1" applyAlignment="1">
      <alignment horizontal="left" vertical="top" wrapText="1" indent="2"/>
    </xf>
    <xf numFmtId="0" fontId="0" fillId="8" borderId="4" xfId="0" applyFill="1" applyBorder="1" applyAlignment="1">
      <alignment vertical="top" wrapText="1" indent="2"/>
    </xf>
    <xf numFmtId="0" fontId="13" fillId="8" borderId="3" xfId="0" applyFont="1" applyFill="1" applyBorder="1" applyAlignment="1">
      <alignment horizontal="left" vertical="top" wrapText="1" indent="2"/>
    </xf>
    <xf numFmtId="0" fontId="0" fillId="4" borderId="11" xfId="0" applyFill="1" applyBorder="1" applyAlignment="1">
      <alignment vertical="top" wrapText="1"/>
    </xf>
    <xf numFmtId="0" fontId="0" fillId="4" borderId="22" xfId="0" applyFill="1" applyBorder="1" applyAlignment="1">
      <alignment horizontal="center" vertical="top" wrapText="1"/>
    </xf>
    <xf numFmtId="0" fontId="0" fillId="4" borderId="11" xfId="0" applyFill="1" applyBorder="1" applyAlignment="1">
      <alignment horizontal="center" vertical="top" wrapText="1"/>
    </xf>
    <xf numFmtId="0" fontId="0" fillId="4" borderId="19" xfId="0" applyFill="1" applyBorder="1" applyAlignment="1">
      <alignment horizontal="center" vertical="top" wrapText="1"/>
    </xf>
    <xf numFmtId="0" fontId="0" fillId="4" borderId="20" xfId="0" applyFill="1" applyBorder="1" applyAlignment="1">
      <alignment horizontal="center" vertical="top" wrapText="1"/>
    </xf>
    <xf numFmtId="0" fontId="0" fillId="4" borderId="21" xfId="0" applyFill="1" applyBorder="1" applyAlignment="1">
      <alignment horizontal="center" vertical="top" wrapText="1"/>
    </xf>
    <xf numFmtId="0" fontId="0" fillId="4" borderId="6" xfId="0" applyFill="1" applyBorder="1" applyAlignment="1">
      <alignment horizontal="center" vertical="top" wrapText="1"/>
    </xf>
    <xf numFmtId="0" fontId="13" fillId="3" borderId="0" xfId="4" applyFill="1" applyAlignment="1">
      <alignment horizontal="center" vertical="top" wrapText="1"/>
    </xf>
    <xf numFmtId="0" fontId="13" fillId="3" borderId="0" xfId="4" applyFont="1" applyFill="1" applyAlignment="1">
      <alignment horizontal="center" vertical="top" wrapText="1"/>
    </xf>
    <xf numFmtId="0" fontId="13" fillId="3" borderId="10" xfId="4" applyFill="1" applyBorder="1" applyAlignment="1">
      <alignment horizontal="left" vertical="top"/>
    </xf>
    <xf numFmtId="0" fontId="13" fillId="3" borderId="23" xfId="4" applyFill="1" applyBorder="1" applyAlignment="1">
      <alignment horizontal="left" vertical="top"/>
    </xf>
    <xf numFmtId="0" fontId="13" fillId="3" borderId="24" xfId="4" applyFill="1" applyBorder="1" applyAlignment="1">
      <alignment horizontal="left" vertical="top"/>
    </xf>
    <xf numFmtId="0" fontId="13" fillId="3" borderId="10" xfId="4" applyFill="1" applyBorder="1" applyAlignment="1">
      <alignment horizontal="center" vertical="top"/>
    </xf>
    <xf numFmtId="0" fontId="13" fillId="3" borderId="23" xfId="4" applyFill="1" applyBorder="1" applyAlignment="1">
      <alignment horizontal="center" vertical="top"/>
    </xf>
    <xf numFmtId="0" fontId="13" fillId="3" borderId="24" xfId="4" applyFill="1" applyBorder="1" applyAlignment="1">
      <alignment horizontal="center" vertical="top"/>
    </xf>
    <xf numFmtId="0" fontId="13" fillId="3" borderId="0" xfId="4" applyFill="1" applyAlignment="1">
      <alignment horizontal="left" vertical="top" wrapText="1"/>
    </xf>
    <xf numFmtId="0" fontId="13" fillId="3" borderId="0" xfId="4" applyFill="1" applyAlignment="1">
      <alignment horizontal="center" vertical="top"/>
    </xf>
    <xf numFmtId="0" fontId="12" fillId="4" borderId="8" xfId="4" applyFont="1" applyFill="1" applyBorder="1" applyAlignment="1">
      <alignment horizontal="center" vertical="top" wrapText="1"/>
    </xf>
    <xf numFmtId="0" fontId="12" fillId="4" borderId="18" xfId="4" applyFont="1" applyFill="1" applyBorder="1" applyAlignment="1">
      <alignment horizontal="center" vertical="top" wrapText="1"/>
    </xf>
    <xf numFmtId="0" fontId="12" fillId="4" borderId="25" xfId="4" applyFont="1" applyFill="1" applyBorder="1" applyAlignment="1">
      <alignment horizontal="center" vertical="top" wrapText="1"/>
    </xf>
    <xf numFmtId="0" fontId="12" fillId="4" borderId="26" xfId="4" applyFont="1" applyFill="1" applyBorder="1" applyAlignment="1">
      <alignment horizontal="center" vertical="top" wrapText="1"/>
    </xf>
    <xf numFmtId="0" fontId="12" fillId="4" borderId="9" xfId="4" applyFont="1" applyFill="1" applyBorder="1" applyAlignment="1">
      <alignment horizontal="center" vertical="top" wrapText="1"/>
    </xf>
    <xf numFmtId="0" fontId="12" fillId="4" borderId="27" xfId="4" applyFont="1" applyFill="1" applyBorder="1" applyAlignment="1">
      <alignment horizontal="center" vertical="top" wrapText="1"/>
    </xf>
    <xf numFmtId="0" fontId="26" fillId="0" borderId="0" xfId="0" applyFont="1" applyAlignment="1">
      <alignment horizontal="left" wrapText="1"/>
    </xf>
  </cellXfs>
  <cellStyles count="5">
    <cellStyle name="Normal" xfId="0" builtinId="0"/>
    <cellStyle name="Normal 2" xfId="4"/>
    <cellStyle name="Normal 3" xfId="2"/>
    <cellStyle name="Normal_cover-jiwa" xfId="3"/>
    <cellStyle name="Normal_Umum"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styles" Target="style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externalLink" Target="externalLinks/externalLink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externalLink" Target="externalLinks/externalLink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drawings/drawing1.xml><?xml version="1.0" encoding="utf-8"?>
<xdr:wsDr xmlns:xdr="http://schemas.openxmlformats.org/drawingml/2006/spreadsheetDrawing" xmlns:a="http://schemas.openxmlformats.org/drawingml/2006/main">
  <xdr:twoCellAnchor>
    <xdr:from>
      <xdr:col>5</xdr:col>
      <xdr:colOff>9525</xdr:colOff>
      <xdr:row>16</xdr:row>
      <xdr:rowOff>19050</xdr:rowOff>
    </xdr:from>
    <xdr:to>
      <xdr:col>6</xdr:col>
      <xdr:colOff>9525</xdr:colOff>
      <xdr:row>18</xdr:row>
      <xdr:rowOff>0</xdr:rowOff>
    </xdr:to>
    <xdr:cxnSp macro="">
      <xdr:nvCxnSpPr>
        <xdr:cNvPr id="3" name="Straight Connector 2"/>
        <xdr:cNvCxnSpPr/>
      </xdr:nvCxnSpPr>
      <xdr:spPr>
        <a:xfrm flipV="1">
          <a:off x="4314825" y="2752725"/>
          <a:ext cx="971550" cy="390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1390650</xdr:colOff>
      <xdr:row>20</xdr:row>
      <xdr:rowOff>9525</xdr:rowOff>
    </xdr:from>
    <xdr:to>
      <xdr:col>6</xdr:col>
      <xdr:colOff>9525</xdr:colOff>
      <xdr:row>21</xdr:row>
      <xdr:rowOff>0</xdr:rowOff>
    </xdr:to>
    <xdr:cxnSp macro="">
      <xdr:nvCxnSpPr>
        <xdr:cNvPr id="5" name="Straight Connector 4"/>
        <xdr:cNvCxnSpPr/>
      </xdr:nvCxnSpPr>
      <xdr:spPr>
        <a:xfrm flipV="1">
          <a:off x="4295775" y="3590925"/>
          <a:ext cx="990600" cy="1809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3B-FSSVR\Untuk%20DHUK\Oksidea\Simplifikasi%20Laporan%20Asuransi\3.%2022%20Feb%202017\2.%20PAU\1.%20Konsep%20Laporan%20Keuangan%20Tradisional%20PAJ.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ormat%20II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file"/>
      <sheetName val="SP"/>
      <sheetName val="Daftar isi "/>
      <sheetName val="LPK"/>
      <sheetName val="LRK"/>
      <sheetName val="Arus Kas"/>
      <sheetName val="LPE"/>
      <sheetName val="Rasio"/>
      <sheetName val="Risiko Kredit"/>
      <sheetName val="Risiko Kredit (a)"/>
      <sheetName val="Risiko Kredit (b)"/>
      <sheetName val="Risiko Likuiditas"/>
      <sheetName val="Risiko Pasar"/>
      <sheetName val="Risiko Pasar (a)"/>
      <sheetName val="Risiko Pasar (b)"/>
      <sheetName val="Risiko Pasar (c)"/>
      <sheetName val="Risiko Asuransi"/>
      <sheetName val="Risiko Opr"/>
      <sheetName val="Pemisahan"/>
      <sheetName val="Perhitungan AYD"/>
      <sheetName val="Sub A"/>
      <sheetName val="Sub B "/>
      <sheetName val="Sub C "/>
      <sheetName val="Sub D  "/>
      <sheetName val="Sub E "/>
      <sheetName val="Rincian 101 Deposito"/>
      <sheetName val="Rincian 102 Saham"/>
      <sheetName val="Rincian 103 Obligasi"/>
      <sheetName val="Rincian 104 MTN"/>
      <sheetName val="Rincian 105 SBN"/>
      <sheetName val="Rincian 106 SB Lain"/>
      <sheetName val="Rincian 107 SBI"/>
      <sheetName val="Rincian 108 SB LM"/>
      <sheetName val="Rincian 109 Reksadana"/>
      <sheetName val="Rincian 110 EBA"/>
      <sheetName val="Rincian 111 DIRE"/>
      <sheetName val="Rincian 112 REPO"/>
      <sheetName val="Rincian 113 PL"/>
      <sheetName val="Rincian 114 Properti"/>
      <sheetName val="Rincian 115 Pembiayaan"/>
      <sheetName val="Rincian 116 Emas"/>
      <sheetName val="Rincian 117 Hipotik"/>
      <sheetName val="Rincian 118 Pinj Polis"/>
      <sheetName val="Rincian 119 Inv Lain"/>
      <sheetName val="Rincian 201 Kas"/>
      <sheetName val="Rincian 202 Premi PL"/>
      <sheetName val="Rincian 203 Premi Reas"/>
      <sheetName val="Rincian 204 Aset Reas"/>
      <sheetName val="Rincian 205 Klaim Koas"/>
      <sheetName val="Rincian 206 Klaim Reas"/>
      <sheetName val="Rincian 207 Tagihan Inv"/>
      <sheetName val="Rincian 208 Hasil Investasi"/>
      <sheetName val="Rincian 209 Bangunan"/>
      <sheetName val="Rincian 210 DAC"/>
      <sheetName val="Rincian 211 Aset Tetap Lain"/>
      <sheetName val="Rincian 212 Aset Lain"/>
      <sheetName val="Rincian 301 Utang Klaim"/>
      <sheetName val="Rincian 302 Utang Koas"/>
      <sheetName val="Rincian 303 Utang Reas"/>
      <sheetName val="Rincian 304 Utang Komisi"/>
      <sheetName val="Rincian 305 Biaya Hrs Dibayar"/>
      <sheetName val="Rincian 306"/>
      <sheetName val="Rincian 401 (PAJ) "/>
      <sheetName val="Rincian 401 "/>
      <sheetName val="Rincian 402 "/>
      <sheetName val="Rincian 403"/>
      <sheetName val="Rincian 404 (Cat-Risk)"/>
      <sheetName val="Rincian 501 Sumber Pdpt Premi "/>
      <sheetName val="Rincian 501A Region Premi"/>
      <sheetName val="Rincian 501B Premi kota-kab"/>
      <sheetName val="Rincian 502 Premi Reas"/>
      <sheetName val="Rincian 503 Hasil Inv"/>
      <sheetName val="Rincian 504 Fee"/>
      <sheetName val="Rincian 505 Pdpt Lain"/>
      <sheetName val="Rincian 506 Beban As"/>
      <sheetName val="Rincian 506A Region Klaim"/>
      <sheetName val="Rincian 506B Klaim kota-kab"/>
      <sheetName val="Rincian 507 Beban Lain"/>
      <sheetName val="Rincian 508 Pdpt Lain"/>
      <sheetName val="Rincian 601"/>
      <sheetName val="Dana Jaminan"/>
      <sheetName val="Rincian DJ"/>
      <sheetName val="Rasio Lain"/>
      <sheetName val="Rasio Diklat  "/>
      <sheetName val="ALM "/>
      <sheetName val="Rincian DC "/>
    </sheetNames>
    <sheetDataSet>
      <sheetData sheetId="0"/>
      <sheetData sheetId="1"/>
      <sheetData sheetId="2"/>
      <sheetData sheetId="3"/>
      <sheetData sheetId="4"/>
      <sheetData sheetId="5"/>
      <sheetData sheetId="6">
        <row r="52">
          <cell r="D52">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Umum"/>
      <sheetName val="Cover"/>
      <sheetName val="Validasi"/>
      <sheetName val="LKAJ"/>
      <sheetName val="LRKJ"/>
      <sheetName val="LAKS"/>
      <sheetName val="LPE"/>
      <sheetName val="Pemisahan"/>
      <sheetName val="Rasio Solvabilitas 1"/>
      <sheetName val="Rasio Solvabilitas 2"/>
      <sheetName val="Rasio Solvabilitas 3"/>
      <sheetName val="Risiko Kredit (a)"/>
      <sheetName val="Risiko Kredit (b)"/>
      <sheetName val="Risiko Likuiditas"/>
      <sheetName val="Risiko Pasar (a)"/>
      <sheetName val="Risiko Pasar (b)"/>
      <sheetName val="Risiko Pasar (c)"/>
      <sheetName val="Risiko Asuransi"/>
      <sheetName val="Risiko Opr"/>
      <sheetName val="Aset SAP"/>
      <sheetName val="Liabilitas SAP"/>
      <sheetName val="Sub A"/>
      <sheetName val="Sub B"/>
      <sheetName val="Sub C"/>
      <sheetName val="Sub D"/>
      <sheetName val="Sub E"/>
      <sheetName val="Rincian 101 Deposito"/>
      <sheetName val="Rincian 102 S. Deposito"/>
      <sheetName val="Rincian 103 Saham"/>
      <sheetName val="Rincian 104 Obligasi"/>
      <sheetName val="Rincian 105 Obligasi Daerah"/>
      <sheetName val="Rincian 106 MTN"/>
      <sheetName val="Rincian 107 SBN"/>
      <sheetName val="Rincian 108 SB Lain"/>
      <sheetName val="Rincian 109 SBI"/>
      <sheetName val="Rincian 110 SB LM"/>
      <sheetName val="Rincian 111 Reksa Dana"/>
      <sheetName val="Rincian 112 EBA"/>
      <sheetName val="Rincian 113 DIRE"/>
      <sheetName val="Rincian 114 DINFRA"/>
      <sheetName val="Rincian 115 REPO"/>
      <sheetName val="Rincian 116 PL"/>
      <sheetName val="Rincian 117 Properti"/>
      <sheetName val="Rincian 118 Pembiayaan"/>
      <sheetName val="Rincian 119 Emas Murni"/>
      <sheetName val="Rincian 120 Hipotik"/>
      <sheetName val="Rincian 121 Pinj Polis"/>
      <sheetName val="Rincian 121A Pinj Polis"/>
      <sheetName val="Rincian 122 Lain"/>
      <sheetName val="Rincian 201 Kas"/>
      <sheetName val="Rincian 202 Premi PL"/>
      <sheetName val="Rincian 202A"/>
      <sheetName val="Rincian 203 Premi Reas"/>
      <sheetName val="Rincian 203A Premi Reas"/>
      <sheetName val="Rincian 204 Aset Reas"/>
      <sheetName val="Rincian 205 Klaim Koas"/>
      <sheetName val="Rincian 205A Klaim Koas"/>
      <sheetName val="Rincian 206 Klaim Reas"/>
      <sheetName val="Rincian 206A Klaim Reas"/>
      <sheetName val="Rincian 207 Tagihan Inv"/>
      <sheetName val="Rincian 207A Tagihan Inv"/>
      <sheetName val="Rincian 208 Tag Hasil Inv"/>
      <sheetName val="Rincian 208A Tag Hasil Inv"/>
      <sheetName val="Rincian 209 Bangunan"/>
      <sheetName val="Rincian 210 DAC"/>
      <sheetName val="Rincian 211 Aset Tetap Lain"/>
      <sheetName val="Rincian 212 Aset Lain"/>
      <sheetName val="Rincian 301 Utang Klaim"/>
      <sheetName val="Rincian 302 Utang Koas"/>
      <sheetName val="Rincian 303 Utang Reas"/>
      <sheetName val="Rincian 304 Utang Komisi"/>
      <sheetName val="Rincian 305 Biaya Hrs Dibayar"/>
      <sheetName val="Rincian 306 Utang Lain"/>
      <sheetName val="Rincian 401 Cad Premi"/>
      <sheetName val="Rincian 402 CAPYBMP"/>
      <sheetName val="Rincian 403 Cad Klaim"/>
      <sheetName val="Rincian 404 Cad Risk"/>
      <sheetName val="Rincian 501 Pdpt Premi"/>
      <sheetName val="Rincian 502 Premi Klaim Region"/>
      <sheetName val="Rincian 503 Premi Reas"/>
      <sheetName val="Rincian 504 Hsl Investasi"/>
      <sheetName val="Rincian 505 Imbalan Jasa"/>
      <sheetName val="Rincian 506 Pdptan Lain"/>
      <sheetName val="Rincian 507 Beban As"/>
      <sheetName val="Rincian 508 OCI"/>
      <sheetName val="Rincian 601 A&amp;L Lancar"/>
      <sheetName val="Rincian 1101"/>
      <sheetName val="RIncian 1102"/>
      <sheetName val="Rincian 1103"/>
      <sheetName val="Rincian 1104"/>
      <sheetName val="Rincian 1105 MTN - PAYDI"/>
      <sheetName val="Rincian 1106"/>
      <sheetName val="Rincian 1107"/>
      <sheetName val="Rincian 1108"/>
      <sheetName val="Rincian 1109"/>
      <sheetName val="Rincian 1110"/>
      <sheetName val="Rincian 1111 EBA - PAYDI"/>
      <sheetName val="Rincian 1112"/>
      <sheetName val="Rincian 1113"/>
      <sheetName val="Rincian 1401"/>
      <sheetName val="Rincian 1501"/>
      <sheetName val="Rincian 1502"/>
      <sheetName val="Rincian 1503"/>
      <sheetName val="Premi Klaim Sektor Ekonomi"/>
      <sheetName val="Premi dan Klaim Per Mitra"/>
      <sheetName val="Cadangan Teknis Per Mitra"/>
      <sheetName val="Rasio Lain"/>
      <sheetName val="Rasio Lain (1)"/>
      <sheetName val="Biaya Diklat"/>
      <sheetName val="Rasio Diklat"/>
      <sheetName val="Rincian DC"/>
      <sheetName val="Lap Dana Jaminan"/>
      <sheetName val="Rincian DJ - Deposito"/>
      <sheetName val="Rincian DJ - SBN"/>
      <sheetName val="A1"/>
      <sheetName val="A2"/>
      <sheetName val="C1"/>
      <sheetName val="C2"/>
      <sheetName val="D1a"/>
      <sheetName val="D1b"/>
      <sheetName val="D1c"/>
      <sheetName val="D1d"/>
      <sheetName val="D1e"/>
      <sheetName val="D1f"/>
      <sheetName val="D2"/>
      <sheetName val="D3"/>
      <sheetName val="E"/>
      <sheetName val="Rincian SBN"/>
      <sheetName val="% Kep Asing"/>
      <sheetName val="Kepemilikan as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2:I25"/>
  <sheetViews>
    <sheetView showGridLines="0" view="pageBreakPreview" zoomScale="85" zoomScaleNormal="85" zoomScaleSheetLayoutView="85" workbookViewId="0">
      <selection activeCell="M19" sqref="M19"/>
    </sheetView>
  </sheetViews>
  <sheetFormatPr defaultRowHeight="15"/>
  <cols>
    <col min="1" max="1" width="9.140625" style="1" customWidth="1"/>
    <col min="2" max="2" width="1" style="1" customWidth="1"/>
    <col min="3" max="3" width="35" style="1" customWidth="1"/>
    <col min="4" max="4" width="42" style="1" customWidth="1"/>
    <col min="5" max="5" width="1" style="1" customWidth="1"/>
    <col min="6" max="6" width="9.140625" style="1" customWidth="1"/>
    <col min="7" max="9" width="9.140625" style="1" hidden="1" customWidth="1"/>
    <col min="10" max="10" width="9.140625" style="1" customWidth="1"/>
    <col min="11" max="16384" width="9.140625" style="1"/>
  </cols>
  <sheetData>
    <row r="2" spans="2:9" ht="5.0999999999999996" customHeight="1">
      <c r="B2" s="5" t="s">
        <v>0</v>
      </c>
      <c r="C2" s="2"/>
      <c r="D2" s="2"/>
      <c r="E2" s="2"/>
    </row>
    <row r="3" spans="2:9" ht="21">
      <c r="B3" s="5" t="s">
        <v>1</v>
      </c>
      <c r="C3" s="26" t="s">
        <v>2</v>
      </c>
      <c r="D3" s="27"/>
      <c r="E3" s="2"/>
      <c r="G3" s="4">
        <f>MONTH(D11)</f>
        <v>1</v>
      </c>
      <c r="H3" s="4">
        <v>1</v>
      </c>
      <c r="I3" s="4" t="s">
        <v>3</v>
      </c>
    </row>
    <row r="4" spans="2:9">
      <c r="B4" s="5" t="s">
        <v>4</v>
      </c>
      <c r="C4" s="21" t="s">
        <v>5</v>
      </c>
      <c r="D4" s="21"/>
      <c r="E4" s="2"/>
      <c r="G4" s="4" t="str">
        <f>VLOOKUP(G3,$H$3:$I$14,2,FALSE)</f>
        <v>Januari</v>
      </c>
      <c r="H4" s="4">
        <v>2</v>
      </c>
      <c r="I4" s="4" t="s">
        <v>6</v>
      </c>
    </row>
    <row r="5" spans="2:9">
      <c r="B5" s="5" t="s">
        <v>7</v>
      </c>
      <c r="C5" s="21" t="s">
        <v>8</v>
      </c>
      <c r="D5" s="22"/>
      <c r="E5" s="2"/>
      <c r="H5" s="4">
        <v>3</v>
      </c>
      <c r="I5" s="4" t="s">
        <v>9</v>
      </c>
    </row>
    <row r="6" spans="2:9">
      <c r="B6" s="5" t="s">
        <v>10</v>
      </c>
      <c r="C6" s="21" t="s">
        <v>11</v>
      </c>
      <c r="D6" s="23"/>
      <c r="E6" s="2"/>
      <c r="H6" s="4">
        <v>4</v>
      </c>
      <c r="I6" s="4" t="s">
        <v>12</v>
      </c>
    </row>
    <row r="7" spans="2:9">
      <c r="B7" s="2"/>
      <c r="C7" s="21" t="s">
        <v>13</v>
      </c>
      <c r="D7" s="23"/>
      <c r="E7" s="2"/>
      <c r="H7" s="4">
        <v>5</v>
      </c>
      <c r="I7" s="4" t="s">
        <v>14</v>
      </c>
    </row>
    <row r="8" spans="2:9">
      <c r="B8" s="2"/>
      <c r="C8" s="102" t="s">
        <v>15</v>
      </c>
      <c r="D8" s="23"/>
      <c r="E8" s="2"/>
      <c r="H8" s="4">
        <v>6</v>
      </c>
      <c r="I8" s="4" t="s">
        <v>16</v>
      </c>
    </row>
    <row r="9" spans="2:9">
      <c r="B9" s="2"/>
      <c r="C9" s="102" t="s">
        <v>15</v>
      </c>
      <c r="D9" s="23"/>
      <c r="E9" s="2"/>
      <c r="H9" s="4">
        <v>7</v>
      </c>
      <c r="I9" s="4" t="s">
        <v>17</v>
      </c>
    </row>
    <row r="10" spans="2:9">
      <c r="B10" s="2"/>
      <c r="C10" s="102" t="s">
        <v>15</v>
      </c>
      <c r="D10" s="23"/>
      <c r="E10" s="2"/>
      <c r="H10" s="4">
        <v>8</v>
      </c>
      <c r="I10" s="4" t="s">
        <v>18</v>
      </c>
    </row>
    <row r="11" spans="2:9">
      <c r="B11" s="2"/>
      <c r="C11" s="21" t="s">
        <v>19</v>
      </c>
      <c r="D11" s="22"/>
      <c r="E11" s="2"/>
      <c r="H11" s="4">
        <v>9</v>
      </c>
      <c r="I11" s="4" t="s">
        <v>20</v>
      </c>
    </row>
    <row r="12" spans="2:9">
      <c r="B12" s="2"/>
      <c r="C12" s="21" t="s">
        <v>21</v>
      </c>
      <c r="D12" s="21"/>
      <c r="E12" s="2"/>
      <c r="H12" s="4">
        <v>10</v>
      </c>
      <c r="I12" s="4" t="s">
        <v>22</v>
      </c>
    </row>
    <row r="13" spans="2:9">
      <c r="B13" s="2"/>
      <c r="C13" s="21" t="s">
        <v>23</v>
      </c>
      <c r="D13" s="24" t="str">
        <f>IF(ISBLANK(D11), "", IFERROR(YEAR(D11), ""))</f>
        <v/>
      </c>
      <c r="E13" s="2"/>
      <c r="H13" s="4">
        <v>11</v>
      </c>
      <c r="I13" s="4" t="s">
        <v>24</v>
      </c>
    </row>
    <row r="14" spans="2:9">
      <c r="B14" s="2"/>
      <c r="C14" s="21" t="s">
        <v>25</v>
      </c>
      <c r="D14" s="28" t="s">
        <v>1051</v>
      </c>
      <c r="E14" s="2"/>
      <c r="H14" s="4">
        <v>12</v>
      </c>
      <c r="I14" s="4" t="s">
        <v>26</v>
      </c>
    </row>
    <row r="15" spans="2:9">
      <c r="B15" s="2"/>
      <c r="C15" s="21" t="s">
        <v>27</v>
      </c>
      <c r="D15" s="23"/>
      <c r="E15" s="2"/>
    </row>
    <row r="16" spans="2:9">
      <c r="B16" s="2"/>
      <c r="C16" s="21" t="s">
        <v>28</v>
      </c>
      <c r="D16" s="23"/>
      <c r="E16" s="2"/>
    </row>
    <row r="17" spans="2:5" ht="18.75" customHeight="1">
      <c r="B17" s="2"/>
      <c r="C17" s="85"/>
      <c r="D17" s="85"/>
      <c r="E17" s="2"/>
    </row>
    <row r="18" spans="2:5" ht="21" customHeight="1">
      <c r="C18" s="26" t="s">
        <v>1103</v>
      </c>
      <c r="D18" s="26"/>
    </row>
    <row r="19" spans="2:5">
      <c r="C19" s="79" t="s">
        <v>1104</v>
      </c>
      <c r="D19" s="22"/>
    </row>
    <row r="20" spans="2:5">
      <c r="C20" s="79" t="s">
        <v>1105</v>
      </c>
      <c r="D20" s="22"/>
    </row>
    <row r="21" spans="2:5">
      <c r="C21" s="79" t="s">
        <v>1106</v>
      </c>
      <c r="D21" s="22"/>
    </row>
    <row r="22" spans="2:5">
      <c r="C22" s="79" t="s">
        <v>1107</v>
      </c>
      <c r="D22" s="22"/>
    </row>
    <row r="23" spans="2:5">
      <c r="C23" s="79" t="s">
        <v>1108</v>
      </c>
      <c r="D23" s="22"/>
    </row>
    <row r="24" spans="2:5">
      <c r="C24" s="79" t="s">
        <v>1109</v>
      </c>
      <c r="D24" s="22"/>
    </row>
    <row r="25" spans="2:5">
      <c r="C25" s="79" t="s">
        <v>1110</v>
      </c>
      <c r="D25" s="22"/>
    </row>
  </sheetData>
  <sheetProtection formatColumns="0" formatRows="0" selectLockedCells="1"/>
  <mergeCells count="1">
    <mergeCell ref="C8:C10"/>
  </mergeCells>
  <dataValidations count="1">
    <dataValidation type="date" showErrorMessage="1" errorTitle="Kesalahan Jenis Data" error="Data yang dimasukkan harus berupa tanggal!" sqref="D5 D11">
      <formula1>0</formula1>
      <formula2>2958465.99999999</formula2>
    </dataValidation>
  </dataValidations>
  <printOptions horizontalCentered="1"/>
  <pageMargins left="0.7" right="0.7" top="0.75" bottom="0.75" header="0.3" footer="0.3"/>
  <pageSetup paperSize="150" orientation="portrait" horizontalDpi="200"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B2:G41"/>
  <sheetViews>
    <sheetView showGridLines="0" view="pageBreakPreview" zoomScale="85" zoomScaleNormal="85" zoomScaleSheetLayoutView="85" workbookViewId="0">
      <selection activeCell="C27" sqref="C27"/>
    </sheetView>
  </sheetViews>
  <sheetFormatPr defaultRowHeight="15"/>
  <cols>
    <col min="1" max="1" width="9.140625" style="1" customWidth="1"/>
    <col min="2" max="2" width="1" style="1" customWidth="1"/>
    <col min="3" max="3" width="112.5703125" style="1" bestFit="1" customWidth="1"/>
    <col min="4" max="6" width="15.7109375" style="1" customWidth="1"/>
    <col min="7" max="7" width="1" style="1" customWidth="1"/>
    <col min="8" max="8" width="9.140625" style="1" customWidth="1"/>
    <col min="9" max="16384" width="9.140625" style="1"/>
  </cols>
  <sheetData>
    <row r="2" spans="2:7" ht="5.0999999999999996" customHeight="1">
      <c r="B2" s="5" t="s">
        <v>231</v>
      </c>
      <c r="C2" s="2"/>
      <c r="D2" s="2"/>
      <c r="E2" s="2"/>
      <c r="F2" s="2"/>
      <c r="G2" s="2"/>
    </row>
    <row r="3" spans="2:7" hidden="1">
      <c r="B3" s="5" t="s">
        <v>7</v>
      </c>
      <c r="C3" s="20"/>
      <c r="D3" s="2"/>
      <c r="E3" s="2"/>
      <c r="F3" s="2"/>
      <c r="G3" s="2"/>
    </row>
    <row r="4" spans="2:7" hidden="1">
      <c r="B4" s="2"/>
      <c r="C4" s="20"/>
      <c r="D4" s="2"/>
      <c r="E4" s="2"/>
      <c r="F4" s="2"/>
      <c r="G4" s="2"/>
    </row>
    <row r="5" spans="2:7" hidden="1">
      <c r="B5" s="2"/>
      <c r="C5" s="20"/>
      <c r="D5" s="2"/>
      <c r="E5" s="2"/>
      <c r="F5" s="2"/>
      <c r="G5" s="2"/>
    </row>
    <row r="6" spans="2:7" hidden="1">
      <c r="B6" s="2"/>
      <c r="C6" s="29"/>
      <c r="D6" s="2"/>
      <c r="E6" s="2"/>
      <c r="F6" s="2"/>
      <c r="G6" s="2"/>
    </row>
    <row r="7" spans="2:7" ht="17.25">
      <c r="B7" s="2"/>
      <c r="C7" s="123" t="str">
        <f>UPPER('Data Umum'!D7)</f>
        <v/>
      </c>
      <c r="D7" s="123"/>
      <c r="E7" s="123"/>
      <c r="F7" s="123"/>
      <c r="G7" s="2"/>
    </row>
    <row r="8" spans="2:7">
      <c r="B8" s="2"/>
      <c r="C8" s="124" t="s">
        <v>1095</v>
      </c>
      <c r="D8" s="124"/>
      <c r="E8" s="124"/>
      <c r="F8" s="124"/>
      <c r="G8" s="2"/>
    </row>
    <row r="9" spans="2:7">
      <c r="B9" s="2"/>
      <c r="C9" s="124" t="s">
        <v>232</v>
      </c>
      <c r="D9" s="124"/>
      <c r="E9" s="124"/>
      <c r="F9" s="124"/>
      <c r="G9" s="2"/>
    </row>
    <row r="10" spans="2:7">
      <c r="B10" s="2"/>
      <c r="C10" s="124" t="s">
        <v>233</v>
      </c>
      <c r="D10" s="124"/>
      <c r="E10" s="124"/>
      <c r="F10" s="124"/>
      <c r="G10" s="2"/>
    </row>
    <row r="11" spans="2:7">
      <c r="B11" s="2"/>
      <c r="C11" s="125" t="s">
        <v>1061</v>
      </c>
      <c r="D11" s="125"/>
      <c r="E11" s="125"/>
      <c r="F11" s="125"/>
      <c r="G11" s="2"/>
    </row>
    <row r="12" spans="2:7" hidden="1">
      <c r="B12" s="2"/>
      <c r="C12" s="31"/>
      <c r="D12" s="31"/>
      <c r="E12" s="31"/>
      <c r="F12" s="31"/>
      <c r="G12" s="2"/>
    </row>
    <row r="13" spans="2:7">
      <c r="B13" s="2"/>
      <c r="C13" s="126"/>
      <c r="D13" s="126"/>
      <c r="E13" s="126"/>
      <c r="F13" s="126"/>
      <c r="G13" s="2"/>
    </row>
    <row r="14" spans="2:7">
      <c r="B14" s="2"/>
      <c r="C14" s="127" t="s">
        <v>234</v>
      </c>
      <c r="D14" s="127" t="str">
        <f>"Tradisional"</f>
        <v>Tradisional</v>
      </c>
      <c r="E14" s="127" t="str">
        <f>"PAYDI"</f>
        <v>PAYDI</v>
      </c>
      <c r="F14" s="127" t="str">
        <f>"Total"</f>
        <v>Total</v>
      </c>
      <c r="G14" s="2"/>
    </row>
    <row r="15" spans="2:7">
      <c r="B15" s="2"/>
      <c r="C15" s="128"/>
      <c r="D15" s="128"/>
      <c r="E15" s="128"/>
      <c r="F15" s="128"/>
      <c r="G15" s="2"/>
    </row>
    <row r="16" spans="2:7">
      <c r="B16" s="2"/>
      <c r="C16" s="40" t="s">
        <v>235</v>
      </c>
      <c r="D16" s="50"/>
      <c r="E16" s="50"/>
      <c r="F16" s="51"/>
      <c r="G16" s="2"/>
    </row>
    <row r="17" spans="2:7" ht="15" customHeight="1">
      <c r="B17" s="2"/>
      <c r="C17" s="41" t="s">
        <v>236</v>
      </c>
      <c r="D17" s="136"/>
      <c r="E17" s="136"/>
      <c r="F17" s="51"/>
      <c r="G17" s="2"/>
    </row>
    <row r="18" spans="2:7" ht="15" customHeight="1">
      <c r="B18" s="2"/>
      <c r="C18" s="41" t="s">
        <v>237</v>
      </c>
      <c r="D18" s="136"/>
      <c r="E18" s="136"/>
      <c r="F18" s="51"/>
      <c r="G18" s="2"/>
    </row>
    <row r="19" spans="2:7" ht="15" customHeight="1">
      <c r="B19" s="2"/>
      <c r="C19" s="40" t="s">
        <v>238</v>
      </c>
      <c r="D19" s="51"/>
      <c r="E19" s="51"/>
      <c r="F19" s="51"/>
      <c r="G19" s="2"/>
    </row>
    <row r="20" spans="2:7" ht="15" customHeight="1">
      <c r="B20" s="2"/>
      <c r="C20" s="40" t="s">
        <v>239</v>
      </c>
      <c r="D20" s="50"/>
      <c r="E20" s="50"/>
      <c r="F20" s="51"/>
      <c r="G20" s="2"/>
    </row>
    <row r="21" spans="2:7">
      <c r="B21" s="2"/>
      <c r="C21" s="41" t="s">
        <v>240</v>
      </c>
      <c r="D21" s="51"/>
      <c r="E21" s="51"/>
      <c r="F21" s="51"/>
      <c r="G21" s="2"/>
    </row>
    <row r="22" spans="2:7" ht="15" customHeight="1">
      <c r="B22" s="2"/>
      <c r="C22" s="42" t="s">
        <v>241</v>
      </c>
      <c r="D22" s="136"/>
      <c r="E22" s="136"/>
      <c r="F22" s="51"/>
      <c r="G22" s="2"/>
    </row>
    <row r="23" spans="2:7" ht="15" customHeight="1">
      <c r="B23" s="2"/>
      <c r="C23" s="42" t="s">
        <v>242</v>
      </c>
      <c r="D23" s="136"/>
      <c r="E23" s="136"/>
      <c r="F23" s="51"/>
      <c r="G23" s="2"/>
    </row>
    <row r="24" spans="2:7" ht="15" customHeight="1">
      <c r="B24" s="2"/>
      <c r="C24" s="42" t="s">
        <v>243</v>
      </c>
      <c r="D24" s="51"/>
      <c r="E24" s="51"/>
      <c r="F24" s="51"/>
      <c r="G24" s="2"/>
    </row>
    <row r="25" spans="2:7">
      <c r="B25" s="2"/>
      <c r="C25" s="41" t="s">
        <v>244</v>
      </c>
      <c r="D25" s="136"/>
      <c r="E25" s="136"/>
      <c r="F25" s="51"/>
      <c r="G25" s="2"/>
    </row>
    <row r="26" spans="2:7">
      <c r="B26" s="2"/>
      <c r="C26" s="41" t="s">
        <v>245</v>
      </c>
      <c r="D26" s="51"/>
      <c r="E26" s="51"/>
      <c r="F26" s="51"/>
      <c r="G26" s="2"/>
    </row>
    <row r="27" spans="2:7" ht="15" customHeight="1">
      <c r="B27" s="2"/>
      <c r="C27" s="42" t="s">
        <v>246</v>
      </c>
      <c r="D27" s="136"/>
      <c r="E27" s="136"/>
      <c r="F27" s="51"/>
      <c r="G27" s="2"/>
    </row>
    <row r="28" spans="2:7" ht="15" customHeight="1">
      <c r="B28" s="2"/>
      <c r="C28" s="42" t="s">
        <v>247</v>
      </c>
      <c r="D28" s="136"/>
      <c r="E28" s="136"/>
      <c r="F28" s="51"/>
      <c r="G28" s="2"/>
    </row>
    <row r="29" spans="2:7" ht="15" customHeight="1">
      <c r="B29" s="2"/>
      <c r="C29" s="42" t="s">
        <v>248</v>
      </c>
      <c r="D29" s="136"/>
      <c r="E29" s="136"/>
      <c r="F29" s="51"/>
      <c r="G29" s="2"/>
    </row>
    <row r="30" spans="2:7" ht="15" customHeight="1">
      <c r="B30" s="2"/>
      <c r="C30" s="42" t="s">
        <v>249</v>
      </c>
      <c r="D30" s="51"/>
      <c r="E30" s="51"/>
      <c r="F30" s="51"/>
      <c r="G30" s="2"/>
    </row>
    <row r="31" spans="2:7">
      <c r="B31" s="2"/>
      <c r="C31" s="41" t="s">
        <v>250</v>
      </c>
      <c r="D31" s="136"/>
      <c r="E31" s="51"/>
      <c r="F31" s="51"/>
      <c r="G31" s="2"/>
    </row>
    <row r="32" spans="2:7">
      <c r="B32" s="2"/>
      <c r="C32" s="41" t="s">
        <v>251</v>
      </c>
      <c r="D32" s="136"/>
      <c r="E32" s="51"/>
      <c r="F32" s="51"/>
      <c r="G32" s="2"/>
    </row>
    <row r="33" spans="2:7">
      <c r="B33" s="2"/>
      <c r="C33" s="40" t="s">
        <v>252</v>
      </c>
      <c r="D33" s="51"/>
      <c r="E33" s="51"/>
      <c r="F33" s="51"/>
      <c r="G33" s="2"/>
    </row>
    <row r="34" spans="2:7" ht="15" customHeight="1">
      <c r="B34" s="2"/>
      <c r="C34" s="40" t="s">
        <v>253</v>
      </c>
      <c r="D34" s="51"/>
      <c r="E34" s="51"/>
      <c r="F34" s="51"/>
      <c r="G34" s="2"/>
    </row>
    <row r="35" spans="2:7" ht="15" customHeight="1">
      <c r="B35" s="2"/>
      <c r="C35" s="40" t="s">
        <v>254</v>
      </c>
      <c r="D35" s="51"/>
      <c r="E35" s="51"/>
      <c r="F35" s="52"/>
      <c r="G35" s="2"/>
    </row>
    <row r="36" spans="2:7">
      <c r="B36" s="2"/>
      <c r="C36" s="40"/>
      <c r="D36" s="53"/>
      <c r="E36" s="53"/>
      <c r="F36" s="53"/>
      <c r="G36" s="2"/>
    </row>
    <row r="37" spans="2:7" ht="15" customHeight="1">
      <c r="B37" s="2"/>
      <c r="C37" s="40" t="s">
        <v>255</v>
      </c>
      <c r="D37" s="50"/>
      <c r="E37" s="50"/>
      <c r="F37" s="51"/>
      <c r="G37" s="2"/>
    </row>
    <row r="38" spans="2:7">
      <c r="B38" s="2"/>
      <c r="C38" s="41" t="s">
        <v>256</v>
      </c>
      <c r="D38" s="51"/>
      <c r="E38" s="51"/>
      <c r="F38" s="136"/>
      <c r="G38" s="2"/>
    </row>
    <row r="39" spans="2:7" ht="15" customHeight="1">
      <c r="B39" s="2"/>
      <c r="C39" s="41" t="s">
        <v>257</v>
      </c>
      <c r="D39" s="51"/>
      <c r="E39" s="51"/>
      <c r="F39" s="136"/>
      <c r="G39" s="2"/>
    </row>
    <row r="40" spans="2:7">
      <c r="B40" s="2"/>
      <c r="C40" s="2"/>
      <c r="D40" s="2"/>
      <c r="E40" s="2"/>
      <c r="F40" s="2"/>
      <c r="G40" s="2"/>
    </row>
    <row r="41" spans="2:7" ht="5.0999999999999996" customHeight="1">
      <c r="B41" s="2"/>
      <c r="C41" s="2"/>
      <c r="D41" s="2"/>
      <c r="E41" s="2"/>
      <c r="F41" s="2"/>
      <c r="G41" s="2"/>
    </row>
  </sheetData>
  <sheetProtection formatColumns="0" formatRows="0" selectLockedCells="1"/>
  <mergeCells count="30">
    <mergeCell ref="C7:F7"/>
    <mergeCell ref="C8:F8"/>
    <mergeCell ref="C9:F9"/>
    <mergeCell ref="C10:F10"/>
    <mergeCell ref="C11:F11"/>
    <mergeCell ref="C13:F13"/>
    <mergeCell ref="C14:C15"/>
    <mergeCell ref="D14:D15"/>
    <mergeCell ref="E14:E15"/>
    <mergeCell ref="F14:F15"/>
    <mergeCell ref="D17"/>
    <mergeCell ref="E17"/>
    <mergeCell ref="D18"/>
    <mergeCell ref="E18"/>
    <mergeCell ref="D22"/>
    <mergeCell ref="E22"/>
    <mergeCell ref="D23"/>
    <mergeCell ref="E23"/>
    <mergeCell ref="D25"/>
    <mergeCell ref="E25"/>
    <mergeCell ref="D27"/>
    <mergeCell ref="E27"/>
    <mergeCell ref="D32"/>
    <mergeCell ref="F38"/>
    <mergeCell ref="F39"/>
    <mergeCell ref="D28"/>
    <mergeCell ref="E28"/>
    <mergeCell ref="D29"/>
    <mergeCell ref="E29"/>
    <mergeCell ref="D31"/>
  </mergeCells>
  <dataValidations count="1">
    <dataValidation type="decimal" showErrorMessage="1" errorTitle="Kesalahan Jenis Data" error="Data yang dimasukkan harus berupa Angka!" sqref="F38:F39 D31:D32 D27:E29 D25:E25 D22:E23 D17:E18">
      <formula1>-1000000000000000000</formula1>
      <formula2>1000000000000000000</formula2>
    </dataValidation>
  </dataValidations>
  <printOptions horizontalCentered="1"/>
  <pageMargins left="0.7" right="0.7" top="0.75" bottom="0.75" header="0.3" footer="0.3"/>
  <pageSetup paperSize="150" scale="82" orientation="landscape" horizontalDpi="200" verticalDpi="2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pageSetUpPr fitToPage="1"/>
  </sheetPr>
  <dimension ref="A2:K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J17"/>
    </sheetView>
  </sheetViews>
  <sheetFormatPr defaultRowHeight="15"/>
  <cols>
    <col min="1" max="1" width="9.140625" style="1" customWidth="1"/>
    <col min="2" max="3" width="1" style="1" customWidth="1"/>
    <col min="4" max="4" width="20" style="1" customWidth="1"/>
    <col min="5" max="10" width="30" style="1" customWidth="1"/>
    <col min="11" max="11" width="1" style="1" customWidth="1"/>
    <col min="12" max="12" width="9.140625" style="1" customWidth="1"/>
    <col min="13" max="16384" width="9.140625" style="1"/>
  </cols>
  <sheetData>
    <row r="2" spans="2:11" ht="5.0999999999999996" customHeight="1">
      <c r="B2" s="5" t="s">
        <v>840</v>
      </c>
      <c r="C2" s="2"/>
      <c r="D2" s="2"/>
      <c r="E2" s="2"/>
      <c r="F2" s="2"/>
      <c r="G2" s="2"/>
      <c r="H2" s="2"/>
      <c r="I2" s="2"/>
      <c r="J2" s="2"/>
      <c r="K2" s="2"/>
    </row>
    <row r="3" spans="2:11" hidden="1">
      <c r="B3" s="5" t="s">
        <v>7</v>
      </c>
      <c r="C3" s="20"/>
      <c r="D3" s="20"/>
      <c r="E3" s="2"/>
      <c r="F3" s="2"/>
      <c r="G3" s="2"/>
      <c r="H3" s="2"/>
      <c r="I3" s="2"/>
      <c r="J3" s="2"/>
      <c r="K3" s="2"/>
    </row>
    <row r="4" spans="2:11" hidden="1">
      <c r="B4" s="2"/>
      <c r="C4" s="20"/>
      <c r="D4" s="20"/>
      <c r="E4" s="2"/>
      <c r="F4" s="2"/>
      <c r="G4" s="2"/>
      <c r="H4" s="2"/>
      <c r="I4" s="2"/>
      <c r="J4" s="2"/>
      <c r="K4" s="2"/>
    </row>
    <row r="5" spans="2:11" hidden="1">
      <c r="B5" s="2"/>
      <c r="C5" s="20"/>
      <c r="D5" s="20"/>
      <c r="E5" s="2"/>
      <c r="F5" s="2"/>
      <c r="G5" s="2"/>
      <c r="H5" s="2"/>
      <c r="I5" s="2"/>
      <c r="J5" s="2"/>
      <c r="K5" s="2"/>
    </row>
    <row r="6" spans="2:11" hidden="1">
      <c r="B6" s="2"/>
      <c r="C6" s="20"/>
      <c r="D6" s="20"/>
      <c r="E6" s="2"/>
      <c r="F6" s="2"/>
      <c r="G6" s="2"/>
      <c r="H6" s="2"/>
      <c r="I6" s="2"/>
      <c r="J6" s="2"/>
      <c r="K6" s="2"/>
    </row>
    <row r="7" spans="2:11" ht="17.25">
      <c r="B7" s="2"/>
      <c r="C7" s="156" t="str">
        <f>UPPER('Data Umum'!D7)</f>
        <v/>
      </c>
      <c r="D7" s="156"/>
      <c r="E7" s="157"/>
      <c r="F7" s="157"/>
      <c r="G7" s="157"/>
      <c r="H7" s="157"/>
      <c r="I7" s="157"/>
      <c r="J7" s="157"/>
      <c r="K7" s="2"/>
    </row>
    <row r="8" spans="2:11">
      <c r="B8" s="2"/>
      <c r="C8" s="158" t="s">
        <v>1095</v>
      </c>
      <c r="D8" s="158"/>
      <c r="E8" s="129"/>
      <c r="F8" s="129"/>
      <c r="G8" s="129"/>
      <c r="H8" s="129"/>
      <c r="I8" s="129"/>
      <c r="J8" s="129"/>
      <c r="K8" s="2"/>
    </row>
    <row r="9" spans="2:11">
      <c r="B9" s="2"/>
      <c r="C9" s="158" t="s">
        <v>616</v>
      </c>
      <c r="D9" s="158"/>
      <c r="E9" s="129"/>
      <c r="F9" s="129"/>
      <c r="G9" s="129"/>
      <c r="H9" s="129"/>
      <c r="I9" s="129"/>
      <c r="J9" s="129"/>
      <c r="K9" s="2"/>
    </row>
    <row r="10" spans="2:11">
      <c r="B10" s="2"/>
      <c r="C10" s="158" t="s">
        <v>841</v>
      </c>
      <c r="D10" s="158"/>
      <c r="E10" s="129"/>
      <c r="F10" s="129"/>
      <c r="G10" s="129"/>
      <c r="H10" s="129"/>
      <c r="I10" s="129"/>
      <c r="J10" s="129"/>
      <c r="K10" s="2"/>
    </row>
    <row r="11" spans="2:11">
      <c r="B11" s="2"/>
      <c r="C11" s="159" t="str">
        <f>""</f>
        <v/>
      </c>
      <c r="D11" s="159"/>
      <c r="E11" s="130"/>
      <c r="F11" s="130"/>
      <c r="G11" s="130"/>
      <c r="H11" s="130"/>
      <c r="I11" s="130"/>
      <c r="J11" s="130"/>
      <c r="K11" s="2"/>
    </row>
    <row r="12" spans="2:11" hidden="1">
      <c r="B12" s="2"/>
      <c r="C12" s="20"/>
      <c r="D12" s="20"/>
      <c r="E12" s="2"/>
      <c r="F12" s="2"/>
      <c r="G12" s="2"/>
      <c r="H12" s="2"/>
      <c r="I12" s="2"/>
      <c r="J12" s="2"/>
      <c r="K12" s="2"/>
    </row>
    <row r="13" spans="2:11">
      <c r="B13" s="2"/>
      <c r="C13" s="160" t="s">
        <v>43</v>
      </c>
      <c r="D13" s="160"/>
      <c r="E13" s="161"/>
      <c r="F13" s="161"/>
      <c r="G13" s="161"/>
      <c r="H13" s="161"/>
      <c r="I13" s="161"/>
      <c r="J13" s="161"/>
      <c r="K13" s="2"/>
    </row>
    <row r="14" spans="2:11">
      <c r="B14" s="2"/>
      <c r="C14" s="127" t="s">
        <v>308</v>
      </c>
      <c r="D14" s="128"/>
      <c r="E14" s="162" t="str">
        <f>"Kode Akun"</f>
        <v>Kode Akun</v>
      </c>
      <c r="F14" s="162" t="str">
        <f>"Nama Kustodian"</f>
        <v>Nama Kustodian</v>
      </c>
      <c r="G14" s="162" t="str">
        <f>"Kuantitas (keping/gr)"</f>
        <v>Kuantitas (keping/gr)</v>
      </c>
      <c r="H14" s="162" t="str">
        <f>"Saldo SAK"</f>
        <v>Saldo SAK</v>
      </c>
      <c r="I14" s="162" t="str">
        <f>"AYD (PAYDI Garansi)"</f>
        <v>AYD (PAYDI Garansi)</v>
      </c>
      <c r="J14" s="162" t="str">
        <f>"Saldo SAK Lancar (Kurang dari satu Tahun)"</f>
        <v>Saldo SAK Lancar (Kurang dari satu Tahun)</v>
      </c>
      <c r="K14" s="2"/>
    </row>
    <row r="15" spans="2:11">
      <c r="B15" s="2"/>
      <c r="C15" s="128"/>
      <c r="D15" s="128"/>
      <c r="E15" s="163"/>
      <c r="F15" s="163"/>
      <c r="G15" s="163"/>
      <c r="H15" s="163"/>
      <c r="I15" s="163"/>
      <c r="J15" s="163"/>
      <c r="K15" s="2"/>
    </row>
    <row r="16" spans="2:11">
      <c r="B16" s="2"/>
      <c r="C16" s="137" t="s">
        <v>7</v>
      </c>
      <c r="D16" s="128"/>
      <c r="E16" s="147" t="s">
        <v>206</v>
      </c>
      <c r="F16" s="147" t="s">
        <v>206</v>
      </c>
      <c r="G16" s="147" t="s">
        <v>206</v>
      </c>
      <c r="H16" s="144">
        <v>0</v>
      </c>
      <c r="I16" s="144">
        <v>0</v>
      </c>
      <c r="J16" s="144">
        <v>0</v>
      </c>
      <c r="K16" s="2"/>
    </row>
    <row r="17" spans="2:11">
      <c r="B17" s="2"/>
      <c r="C17" s="142" t="s">
        <v>309</v>
      </c>
      <c r="D17" s="143"/>
      <c r="E17" s="147" t="s">
        <v>206</v>
      </c>
      <c r="F17" s="147" t="s">
        <v>206</v>
      </c>
      <c r="G17" s="147" t="s">
        <v>206</v>
      </c>
      <c r="H17" s="144">
        <v>0</v>
      </c>
      <c r="I17" s="144">
        <v>0</v>
      </c>
      <c r="J17" s="144">
        <v>0</v>
      </c>
      <c r="K17" s="2"/>
    </row>
    <row r="18" spans="2:11">
      <c r="B18" s="2"/>
      <c r="C18" s="142" t="s">
        <v>310</v>
      </c>
      <c r="D18" s="143"/>
      <c r="E18" s="147" t="s">
        <v>206</v>
      </c>
      <c r="F18" s="147" t="s">
        <v>206</v>
      </c>
      <c r="G18" s="147" t="s">
        <v>206</v>
      </c>
      <c r="H18" s="144">
        <v>0</v>
      </c>
      <c r="I18" s="144">
        <v>0</v>
      </c>
      <c r="J18" s="144">
        <v>0</v>
      </c>
      <c r="K18" s="2"/>
    </row>
    <row r="19" spans="2:11">
      <c r="B19" s="2"/>
      <c r="C19" s="142" t="s">
        <v>311</v>
      </c>
      <c r="D19" s="143"/>
      <c r="E19" s="147" t="s">
        <v>206</v>
      </c>
      <c r="F19" s="147" t="s">
        <v>206</v>
      </c>
      <c r="G19" s="147" t="s">
        <v>206</v>
      </c>
      <c r="H19" s="144">
        <v>0</v>
      </c>
      <c r="I19" s="144">
        <v>0</v>
      </c>
      <c r="J19" s="144">
        <v>0</v>
      </c>
      <c r="K19" s="2"/>
    </row>
    <row r="20" spans="2:11">
      <c r="B20" s="2"/>
      <c r="C20" s="142" t="s">
        <v>312</v>
      </c>
      <c r="D20" s="143"/>
      <c r="E20" s="147" t="s">
        <v>206</v>
      </c>
      <c r="F20" s="147" t="s">
        <v>206</v>
      </c>
      <c r="G20" s="147" t="s">
        <v>206</v>
      </c>
      <c r="H20" s="144">
        <v>0</v>
      </c>
      <c r="I20" s="144">
        <v>0</v>
      </c>
      <c r="J20" s="144">
        <v>0</v>
      </c>
      <c r="K20" s="2"/>
    </row>
    <row r="21" spans="2:11">
      <c r="B21" s="2"/>
      <c r="C21" s="142" t="s">
        <v>313</v>
      </c>
      <c r="D21" s="143"/>
      <c r="E21" s="147" t="s">
        <v>206</v>
      </c>
      <c r="F21" s="147" t="s">
        <v>206</v>
      </c>
      <c r="G21" s="147" t="s">
        <v>206</v>
      </c>
      <c r="H21" s="144">
        <v>0</v>
      </c>
      <c r="I21" s="144">
        <v>0</v>
      </c>
      <c r="J21" s="144">
        <v>0</v>
      </c>
      <c r="K21" s="2"/>
    </row>
    <row r="22" spans="2:11">
      <c r="B22" s="2"/>
      <c r="C22" s="142" t="s">
        <v>314</v>
      </c>
      <c r="D22" s="143"/>
      <c r="E22" s="147" t="s">
        <v>206</v>
      </c>
      <c r="F22" s="147" t="s">
        <v>206</v>
      </c>
      <c r="G22" s="147" t="s">
        <v>206</v>
      </c>
      <c r="H22" s="144">
        <v>0</v>
      </c>
      <c r="I22" s="144">
        <v>0</v>
      </c>
      <c r="J22" s="144">
        <v>0</v>
      </c>
      <c r="K22" s="2"/>
    </row>
    <row r="23" spans="2:11">
      <c r="B23" s="2"/>
      <c r="C23" s="142" t="s">
        <v>315</v>
      </c>
      <c r="D23" s="143"/>
      <c r="E23" s="147" t="s">
        <v>206</v>
      </c>
      <c r="F23" s="147" t="s">
        <v>206</v>
      </c>
      <c r="G23" s="147" t="s">
        <v>206</v>
      </c>
      <c r="H23" s="144">
        <v>0</v>
      </c>
      <c r="I23" s="144">
        <v>0</v>
      </c>
      <c r="J23" s="144">
        <v>0</v>
      </c>
      <c r="K23" s="2"/>
    </row>
    <row r="24" spans="2:11">
      <c r="B24" s="2"/>
      <c r="C24" s="142" t="s">
        <v>316</v>
      </c>
      <c r="D24" s="143"/>
      <c r="E24" s="147" t="s">
        <v>206</v>
      </c>
      <c r="F24" s="147" t="s">
        <v>206</v>
      </c>
      <c r="G24" s="147" t="s">
        <v>206</v>
      </c>
      <c r="H24" s="144">
        <v>0</v>
      </c>
      <c r="I24" s="144">
        <v>0</v>
      </c>
      <c r="J24" s="144">
        <v>0</v>
      </c>
      <c r="K24" s="2"/>
    </row>
    <row r="25" spans="2:11">
      <c r="B25" s="2"/>
      <c r="C25" s="142" t="s">
        <v>317</v>
      </c>
      <c r="D25" s="143"/>
      <c r="E25" s="147" t="s">
        <v>206</v>
      </c>
      <c r="F25" s="147" t="s">
        <v>206</v>
      </c>
      <c r="G25" s="147" t="s">
        <v>206</v>
      </c>
      <c r="H25" s="144">
        <v>0</v>
      </c>
      <c r="I25" s="144">
        <v>0</v>
      </c>
      <c r="J25" s="144">
        <v>0</v>
      </c>
      <c r="K25" s="2"/>
    </row>
    <row r="26" spans="2:11">
      <c r="B26" s="2"/>
      <c r="C26" s="142" t="s">
        <v>318</v>
      </c>
      <c r="D26" s="143"/>
      <c r="E26" s="147" t="s">
        <v>206</v>
      </c>
      <c r="F26" s="147" t="s">
        <v>206</v>
      </c>
      <c r="G26" s="147" t="s">
        <v>206</v>
      </c>
      <c r="H26" s="144">
        <v>0</v>
      </c>
      <c r="I26" s="144">
        <v>0</v>
      </c>
      <c r="J26" s="144">
        <v>0</v>
      </c>
      <c r="K26" s="2"/>
    </row>
    <row r="27" spans="2:11">
      <c r="B27" s="2"/>
      <c r="C27" s="142" t="s">
        <v>319</v>
      </c>
      <c r="D27" s="143"/>
      <c r="E27" s="147" t="s">
        <v>206</v>
      </c>
      <c r="F27" s="147" t="s">
        <v>206</v>
      </c>
      <c r="G27" s="147" t="s">
        <v>206</v>
      </c>
      <c r="H27" s="144">
        <v>0</v>
      </c>
      <c r="I27" s="144">
        <v>0</v>
      </c>
      <c r="J27" s="144">
        <v>0</v>
      </c>
      <c r="K27" s="2"/>
    </row>
    <row r="28" spans="2:11">
      <c r="B28" s="2"/>
      <c r="C28" s="142" t="s">
        <v>320</v>
      </c>
      <c r="D28" s="143"/>
      <c r="E28" s="147" t="s">
        <v>206</v>
      </c>
      <c r="F28" s="147" t="s">
        <v>206</v>
      </c>
      <c r="G28" s="147" t="s">
        <v>206</v>
      </c>
      <c r="H28" s="144">
        <v>0</v>
      </c>
      <c r="I28" s="144">
        <v>0</v>
      </c>
      <c r="J28" s="144">
        <v>0</v>
      </c>
      <c r="K28" s="2"/>
    </row>
    <row r="29" spans="2:11">
      <c r="B29" s="2"/>
      <c r="C29" s="142" t="s">
        <v>321</v>
      </c>
      <c r="D29" s="143"/>
      <c r="E29" s="147" t="s">
        <v>206</v>
      </c>
      <c r="F29" s="147" t="s">
        <v>206</v>
      </c>
      <c r="G29" s="147" t="s">
        <v>206</v>
      </c>
      <c r="H29" s="144">
        <v>0</v>
      </c>
      <c r="I29" s="144">
        <v>0</v>
      </c>
      <c r="J29" s="144">
        <v>0</v>
      </c>
      <c r="K29" s="2"/>
    </row>
    <row r="30" spans="2:11">
      <c r="B30" s="2"/>
      <c r="C30" s="142" t="s">
        <v>322</v>
      </c>
      <c r="D30" s="143"/>
      <c r="E30" s="147" t="s">
        <v>206</v>
      </c>
      <c r="F30" s="147" t="s">
        <v>206</v>
      </c>
      <c r="G30" s="147" t="s">
        <v>206</v>
      </c>
      <c r="H30" s="144">
        <v>0</v>
      </c>
      <c r="I30" s="144">
        <v>0</v>
      </c>
      <c r="J30" s="144">
        <v>0</v>
      </c>
      <c r="K30" s="2"/>
    </row>
    <row r="31" spans="2:11">
      <c r="B31" s="2"/>
      <c r="C31" s="142" t="s">
        <v>323</v>
      </c>
      <c r="D31" s="143"/>
      <c r="E31" s="147" t="s">
        <v>206</v>
      </c>
      <c r="F31" s="147" t="s">
        <v>206</v>
      </c>
      <c r="G31" s="147" t="s">
        <v>206</v>
      </c>
      <c r="H31" s="144">
        <v>0</v>
      </c>
      <c r="I31" s="144">
        <v>0</v>
      </c>
      <c r="J31" s="144">
        <v>0</v>
      </c>
      <c r="K31" s="2"/>
    </row>
    <row r="32" spans="2:11">
      <c r="B32" s="2"/>
      <c r="C32" s="142" t="s">
        <v>324</v>
      </c>
      <c r="D32" s="143"/>
      <c r="E32" s="147" t="s">
        <v>206</v>
      </c>
      <c r="F32" s="147" t="s">
        <v>206</v>
      </c>
      <c r="G32" s="147" t="s">
        <v>206</v>
      </c>
      <c r="H32" s="144">
        <v>0</v>
      </c>
      <c r="I32" s="144">
        <v>0</v>
      </c>
      <c r="J32" s="144">
        <v>0</v>
      </c>
      <c r="K32" s="2"/>
    </row>
    <row r="33" spans="2:11">
      <c r="B33" s="2"/>
      <c r="C33" s="142" t="s">
        <v>325</v>
      </c>
      <c r="D33" s="143"/>
      <c r="E33" s="147" t="s">
        <v>206</v>
      </c>
      <c r="F33" s="147" t="s">
        <v>206</v>
      </c>
      <c r="G33" s="147" t="s">
        <v>206</v>
      </c>
      <c r="H33" s="144">
        <v>0</v>
      </c>
      <c r="I33" s="144">
        <v>0</v>
      </c>
      <c r="J33" s="144">
        <v>0</v>
      </c>
      <c r="K33" s="2"/>
    </row>
    <row r="34" spans="2:11">
      <c r="B34" s="2"/>
      <c r="C34" s="142" t="s">
        <v>326</v>
      </c>
      <c r="D34" s="143"/>
      <c r="E34" s="147" t="s">
        <v>206</v>
      </c>
      <c r="F34" s="147" t="s">
        <v>206</v>
      </c>
      <c r="G34" s="147" t="s">
        <v>206</v>
      </c>
      <c r="H34" s="144">
        <v>0</v>
      </c>
      <c r="I34" s="144">
        <v>0</v>
      </c>
      <c r="J34" s="144">
        <v>0</v>
      </c>
      <c r="K34" s="2"/>
    </row>
    <row r="35" spans="2:11">
      <c r="B35" s="2"/>
      <c r="C35" s="142" t="s">
        <v>327</v>
      </c>
      <c r="D35" s="143"/>
      <c r="E35" s="147" t="s">
        <v>206</v>
      </c>
      <c r="F35" s="147" t="s">
        <v>206</v>
      </c>
      <c r="G35" s="147" t="s">
        <v>206</v>
      </c>
      <c r="H35" s="144">
        <v>0</v>
      </c>
      <c r="I35" s="144">
        <v>0</v>
      </c>
      <c r="J35" s="144">
        <v>0</v>
      </c>
      <c r="K35" s="2"/>
    </row>
    <row r="36" spans="2:11">
      <c r="B36" s="2"/>
      <c r="C36" s="142" t="s">
        <v>328</v>
      </c>
      <c r="D36" s="143"/>
      <c r="E36" s="147" t="s">
        <v>206</v>
      </c>
      <c r="F36" s="147" t="s">
        <v>206</v>
      </c>
      <c r="G36" s="147" t="s">
        <v>206</v>
      </c>
      <c r="H36" s="144">
        <v>0</v>
      </c>
      <c r="I36" s="144">
        <v>0</v>
      </c>
      <c r="J36" s="144">
        <v>0</v>
      </c>
      <c r="K36" s="2"/>
    </row>
    <row r="37" spans="2:11">
      <c r="B37" s="2"/>
      <c r="C37" s="142" t="s">
        <v>329</v>
      </c>
      <c r="D37" s="143"/>
      <c r="E37" s="147" t="s">
        <v>206</v>
      </c>
      <c r="F37" s="147" t="s">
        <v>206</v>
      </c>
      <c r="G37" s="147" t="s">
        <v>206</v>
      </c>
      <c r="H37" s="144">
        <v>0</v>
      </c>
      <c r="I37" s="144">
        <v>0</v>
      </c>
      <c r="J37" s="144">
        <v>0</v>
      </c>
      <c r="K37" s="2"/>
    </row>
    <row r="38" spans="2:11">
      <c r="B38" s="2"/>
      <c r="C38" s="142" t="s">
        <v>330</v>
      </c>
      <c r="D38" s="143"/>
      <c r="E38" s="147" t="s">
        <v>206</v>
      </c>
      <c r="F38" s="147" t="s">
        <v>206</v>
      </c>
      <c r="G38" s="147" t="s">
        <v>206</v>
      </c>
      <c r="H38" s="144">
        <v>0</v>
      </c>
      <c r="I38" s="144">
        <v>0</v>
      </c>
      <c r="J38" s="144">
        <v>0</v>
      </c>
      <c r="K38" s="2"/>
    </row>
    <row r="39" spans="2:11">
      <c r="B39" s="2"/>
      <c r="C39" s="142" t="s">
        <v>331</v>
      </c>
      <c r="D39" s="143"/>
      <c r="E39" s="147" t="s">
        <v>206</v>
      </c>
      <c r="F39" s="147" t="s">
        <v>206</v>
      </c>
      <c r="G39" s="147" t="s">
        <v>206</v>
      </c>
      <c r="H39" s="144">
        <v>0</v>
      </c>
      <c r="I39" s="144">
        <v>0</v>
      </c>
      <c r="J39" s="144">
        <v>0</v>
      </c>
      <c r="K39" s="2"/>
    </row>
    <row r="40" spans="2:11">
      <c r="B40" s="2"/>
      <c r="C40" s="142" t="s">
        <v>332</v>
      </c>
      <c r="D40" s="143"/>
      <c r="E40" s="147" t="s">
        <v>206</v>
      </c>
      <c r="F40" s="147" t="s">
        <v>206</v>
      </c>
      <c r="G40" s="147" t="s">
        <v>206</v>
      </c>
      <c r="H40" s="144">
        <v>0</v>
      </c>
      <c r="I40" s="144">
        <v>0</v>
      </c>
      <c r="J40" s="144">
        <v>0</v>
      </c>
      <c r="K40" s="2"/>
    </row>
    <row r="41" spans="2:11">
      <c r="B41" s="2"/>
      <c r="C41" s="142" t="s">
        <v>333</v>
      </c>
      <c r="D41" s="143"/>
      <c r="E41" s="147" t="s">
        <v>206</v>
      </c>
      <c r="F41" s="147" t="s">
        <v>206</v>
      </c>
      <c r="G41" s="147" t="s">
        <v>206</v>
      </c>
      <c r="H41" s="144">
        <v>0</v>
      </c>
      <c r="I41" s="144">
        <v>0</v>
      </c>
      <c r="J41" s="144">
        <v>0</v>
      </c>
      <c r="K41" s="2"/>
    </row>
    <row r="42" spans="2:11">
      <c r="B42" s="2"/>
      <c r="C42" s="142" t="s">
        <v>334</v>
      </c>
      <c r="D42" s="143"/>
      <c r="E42" s="147" t="s">
        <v>206</v>
      </c>
      <c r="F42" s="147" t="s">
        <v>206</v>
      </c>
      <c r="G42" s="147" t="s">
        <v>206</v>
      </c>
      <c r="H42" s="144">
        <v>0</v>
      </c>
      <c r="I42" s="144">
        <v>0</v>
      </c>
      <c r="J42" s="144">
        <v>0</v>
      </c>
      <c r="K42" s="2"/>
    </row>
    <row r="43" spans="2:11">
      <c r="B43" s="2"/>
      <c r="C43" s="142" t="s">
        <v>335</v>
      </c>
      <c r="D43" s="143"/>
      <c r="E43" s="147" t="s">
        <v>206</v>
      </c>
      <c r="F43" s="147" t="s">
        <v>206</v>
      </c>
      <c r="G43" s="147" t="s">
        <v>206</v>
      </c>
      <c r="H43" s="144">
        <v>0</v>
      </c>
      <c r="I43" s="144">
        <v>0</v>
      </c>
      <c r="J43" s="144">
        <v>0</v>
      </c>
      <c r="K43" s="2"/>
    </row>
    <row r="44" spans="2:11">
      <c r="B44" s="2"/>
      <c r="C44" s="142" t="s">
        <v>336</v>
      </c>
      <c r="D44" s="143"/>
      <c r="E44" s="147" t="s">
        <v>206</v>
      </c>
      <c r="F44" s="147" t="s">
        <v>206</v>
      </c>
      <c r="G44" s="147" t="s">
        <v>206</v>
      </c>
      <c r="H44" s="144">
        <v>0</v>
      </c>
      <c r="I44" s="144">
        <v>0</v>
      </c>
      <c r="J44" s="144">
        <v>0</v>
      </c>
      <c r="K44" s="2"/>
    </row>
    <row r="45" spans="2:11">
      <c r="B45" s="2"/>
      <c r="C45" s="142" t="s">
        <v>337</v>
      </c>
      <c r="D45" s="143"/>
      <c r="E45" s="147" t="s">
        <v>206</v>
      </c>
      <c r="F45" s="147" t="s">
        <v>206</v>
      </c>
      <c r="G45" s="147" t="s">
        <v>206</v>
      </c>
      <c r="H45" s="144">
        <v>0</v>
      </c>
      <c r="I45" s="144">
        <v>0</v>
      </c>
      <c r="J45" s="144">
        <v>0</v>
      </c>
      <c r="K45" s="2"/>
    </row>
    <row r="46" spans="2:11">
      <c r="B46" s="2"/>
      <c r="C46" s="142" t="s">
        <v>338</v>
      </c>
      <c r="D46" s="143"/>
      <c r="E46" s="147" t="s">
        <v>206</v>
      </c>
      <c r="F46" s="147" t="s">
        <v>206</v>
      </c>
      <c r="G46" s="147" t="s">
        <v>206</v>
      </c>
      <c r="H46" s="144">
        <v>0</v>
      </c>
      <c r="I46" s="144">
        <v>0</v>
      </c>
      <c r="J46" s="144">
        <v>0</v>
      </c>
      <c r="K46" s="2"/>
    </row>
    <row r="47" spans="2:11">
      <c r="B47" s="2"/>
      <c r="C47" s="142" t="s">
        <v>339</v>
      </c>
      <c r="D47" s="143"/>
      <c r="E47" s="147" t="s">
        <v>206</v>
      </c>
      <c r="F47" s="147" t="s">
        <v>206</v>
      </c>
      <c r="G47" s="147" t="s">
        <v>206</v>
      </c>
      <c r="H47" s="144">
        <v>0</v>
      </c>
      <c r="I47" s="144">
        <v>0</v>
      </c>
      <c r="J47" s="144">
        <v>0</v>
      </c>
      <c r="K47" s="2"/>
    </row>
    <row r="48" spans="2:11">
      <c r="B48" s="2"/>
      <c r="C48" s="142" t="s">
        <v>340</v>
      </c>
      <c r="D48" s="143"/>
      <c r="E48" s="147" t="s">
        <v>206</v>
      </c>
      <c r="F48" s="147" t="s">
        <v>206</v>
      </c>
      <c r="G48" s="147" t="s">
        <v>206</v>
      </c>
      <c r="H48" s="144">
        <v>0</v>
      </c>
      <c r="I48" s="144">
        <v>0</v>
      </c>
      <c r="J48" s="144">
        <v>0</v>
      </c>
      <c r="K48" s="2"/>
    </row>
    <row r="49" spans="2:11">
      <c r="B49" s="2"/>
      <c r="C49" s="142" t="s">
        <v>341</v>
      </c>
      <c r="D49" s="143"/>
      <c r="E49" s="147" t="s">
        <v>206</v>
      </c>
      <c r="F49" s="147" t="s">
        <v>206</v>
      </c>
      <c r="G49" s="147" t="s">
        <v>206</v>
      </c>
      <c r="H49" s="144">
        <v>0</v>
      </c>
      <c r="I49" s="144">
        <v>0</v>
      </c>
      <c r="J49" s="144">
        <v>0</v>
      </c>
      <c r="K49" s="2"/>
    </row>
    <row r="50" spans="2:11">
      <c r="B50" s="2"/>
      <c r="C50" s="142" t="s">
        <v>342</v>
      </c>
      <c r="D50" s="143"/>
      <c r="E50" s="147" t="s">
        <v>206</v>
      </c>
      <c r="F50" s="147" t="s">
        <v>206</v>
      </c>
      <c r="G50" s="147" t="s">
        <v>206</v>
      </c>
      <c r="H50" s="144">
        <v>0</v>
      </c>
      <c r="I50" s="144">
        <v>0</v>
      </c>
      <c r="J50" s="144">
        <v>0</v>
      </c>
      <c r="K50" s="2"/>
    </row>
    <row r="51" spans="2:11">
      <c r="B51" s="2"/>
      <c r="C51" s="142" t="s">
        <v>343</v>
      </c>
      <c r="D51" s="143"/>
      <c r="E51" s="147" t="s">
        <v>206</v>
      </c>
      <c r="F51" s="147" t="s">
        <v>206</v>
      </c>
      <c r="G51" s="147" t="s">
        <v>206</v>
      </c>
      <c r="H51" s="144">
        <v>0</v>
      </c>
      <c r="I51" s="144">
        <v>0</v>
      </c>
      <c r="J51" s="144">
        <v>0</v>
      </c>
      <c r="K51" s="2"/>
    </row>
    <row r="52" spans="2:11">
      <c r="B52" s="2"/>
      <c r="C52" s="142" t="s">
        <v>344</v>
      </c>
      <c r="D52" s="143"/>
      <c r="E52" s="147" t="s">
        <v>206</v>
      </c>
      <c r="F52" s="147" t="s">
        <v>206</v>
      </c>
      <c r="G52" s="147" t="s">
        <v>206</v>
      </c>
      <c r="H52" s="144">
        <v>0</v>
      </c>
      <c r="I52" s="144">
        <v>0</v>
      </c>
      <c r="J52" s="144">
        <v>0</v>
      </c>
      <c r="K52" s="2"/>
    </row>
    <row r="53" spans="2:11">
      <c r="B53" s="2"/>
      <c r="C53" s="142" t="s">
        <v>345</v>
      </c>
      <c r="D53" s="143"/>
      <c r="E53" s="147" t="s">
        <v>206</v>
      </c>
      <c r="F53" s="147" t="s">
        <v>206</v>
      </c>
      <c r="G53" s="147" t="s">
        <v>206</v>
      </c>
      <c r="H53" s="144">
        <v>0</v>
      </c>
      <c r="I53" s="144">
        <v>0</v>
      </c>
      <c r="J53" s="144">
        <v>0</v>
      </c>
      <c r="K53" s="2"/>
    </row>
    <row r="54" spans="2:11">
      <c r="B54" s="2"/>
      <c r="C54" s="142" t="s">
        <v>346</v>
      </c>
      <c r="D54" s="143"/>
      <c r="E54" s="147" t="s">
        <v>206</v>
      </c>
      <c r="F54" s="147" t="s">
        <v>206</v>
      </c>
      <c r="G54" s="147" t="s">
        <v>206</v>
      </c>
      <c r="H54" s="144">
        <v>0</v>
      </c>
      <c r="I54" s="144">
        <v>0</v>
      </c>
      <c r="J54" s="144">
        <v>0</v>
      </c>
      <c r="K54" s="2"/>
    </row>
    <row r="55" spans="2:11">
      <c r="B55" s="2"/>
      <c r="C55" s="142" t="s">
        <v>347</v>
      </c>
      <c r="D55" s="143"/>
      <c r="E55" s="147" t="s">
        <v>206</v>
      </c>
      <c r="F55" s="147" t="s">
        <v>206</v>
      </c>
      <c r="G55" s="147" t="s">
        <v>206</v>
      </c>
      <c r="H55" s="144">
        <v>0</v>
      </c>
      <c r="I55" s="144">
        <v>0</v>
      </c>
      <c r="J55" s="144">
        <v>0</v>
      </c>
      <c r="K55" s="2"/>
    </row>
    <row r="56" spans="2:11">
      <c r="B56" s="2"/>
      <c r="C56" s="142" t="s">
        <v>348</v>
      </c>
      <c r="D56" s="143"/>
      <c r="E56" s="147" t="s">
        <v>206</v>
      </c>
      <c r="F56" s="147" t="s">
        <v>206</v>
      </c>
      <c r="G56" s="147" t="s">
        <v>206</v>
      </c>
      <c r="H56" s="144">
        <v>0</v>
      </c>
      <c r="I56" s="144">
        <v>0</v>
      </c>
      <c r="J56" s="144">
        <v>0</v>
      </c>
      <c r="K56" s="2"/>
    </row>
    <row r="57" spans="2:11">
      <c r="B57" s="2"/>
      <c r="C57" s="142" t="s">
        <v>349</v>
      </c>
      <c r="D57" s="143"/>
      <c r="E57" s="147" t="s">
        <v>206</v>
      </c>
      <c r="F57" s="147" t="s">
        <v>206</v>
      </c>
      <c r="G57" s="147" t="s">
        <v>206</v>
      </c>
      <c r="H57" s="144">
        <v>0</v>
      </c>
      <c r="I57" s="144">
        <v>0</v>
      </c>
      <c r="J57" s="144">
        <v>0</v>
      </c>
      <c r="K57" s="2"/>
    </row>
    <row r="58" spans="2:11">
      <c r="B58" s="2"/>
      <c r="C58" s="142" t="s">
        <v>350</v>
      </c>
      <c r="D58" s="143"/>
      <c r="E58" s="147" t="s">
        <v>206</v>
      </c>
      <c r="F58" s="147" t="s">
        <v>206</v>
      </c>
      <c r="G58" s="147" t="s">
        <v>206</v>
      </c>
      <c r="H58" s="144">
        <v>0</v>
      </c>
      <c r="I58" s="144">
        <v>0</v>
      </c>
      <c r="J58" s="144">
        <v>0</v>
      </c>
      <c r="K58" s="2"/>
    </row>
    <row r="59" spans="2:11">
      <c r="B59" s="2"/>
      <c r="C59" s="142" t="s">
        <v>351</v>
      </c>
      <c r="D59" s="143"/>
      <c r="E59" s="147" t="s">
        <v>206</v>
      </c>
      <c r="F59" s="147" t="s">
        <v>206</v>
      </c>
      <c r="G59" s="147" t="s">
        <v>206</v>
      </c>
      <c r="H59" s="144">
        <v>0</v>
      </c>
      <c r="I59" s="144">
        <v>0</v>
      </c>
      <c r="J59" s="144">
        <v>0</v>
      </c>
      <c r="K59" s="2"/>
    </row>
    <row r="60" spans="2:11">
      <c r="B60" s="2"/>
      <c r="C60" s="142" t="s">
        <v>352</v>
      </c>
      <c r="D60" s="143"/>
      <c r="E60" s="147" t="s">
        <v>206</v>
      </c>
      <c r="F60" s="147" t="s">
        <v>206</v>
      </c>
      <c r="G60" s="147" t="s">
        <v>206</v>
      </c>
      <c r="H60" s="144">
        <v>0</v>
      </c>
      <c r="I60" s="144">
        <v>0</v>
      </c>
      <c r="J60" s="144">
        <v>0</v>
      </c>
      <c r="K60" s="2"/>
    </row>
    <row r="61" spans="2:11">
      <c r="B61" s="2"/>
      <c r="C61" s="142" t="s">
        <v>353</v>
      </c>
      <c r="D61" s="143"/>
      <c r="E61" s="147" t="s">
        <v>206</v>
      </c>
      <c r="F61" s="147" t="s">
        <v>206</v>
      </c>
      <c r="G61" s="147" t="s">
        <v>206</v>
      </c>
      <c r="H61" s="144">
        <v>0</v>
      </c>
      <c r="I61" s="144">
        <v>0</v>
      </c>
      <c r="J61" s="144">
        <v>0</v>
      </c>
      <c r="K61" s="2"/>
    </row>
    <row r="62" spans="2:11">
      <c r="B62" s="2"/>
      <c r="C62" s="142" t="s">
        <v>354</v>
      </c>
      <c r="D62" s="143"/>
      <c r="E62" s="147" t="s">
        <v>206</v>
      </c>
      <c r="F62" s="147" t="s">
        <v>206</v>
      </c>
      <c r="G62" s="147" t="s">
        <v>206</v>
      </c>
      <c r="H62" s="144">
        <v>0</v>
      </c>
      <c r="I62" s="144">
        <v>0</v>
      </c>
      <c r="J62" s="144">
        <v>0</v>
      </c>
      <c r="K62" s="2"/>
    </row>
    <row r="63" spans="2:11">
      <c r="B63" s="2"/>
      <c r="C63" s="142" t="s">
        <v>355</v>
      </c>
      <c r="D63" s="143"/>
      <c r="E63" s="147" t="s">
        <v>206</v>
      </c>
      <c r="F63" s="147" t="s">
        <v>206</v>
      </c>
      <c r="G63" s="147" t="s">
        <v>206</v>
      </c>
      <c r="H63" s="144">
        <v>0</v>
      </c>
      <c r="I63" s="144">
        <v>0</v>
      </c>
      <c r="J63" s="144">
        <v>0</v>
      </c>
      <c r="K63" s="2"/>
    </row>
    <row r="64" spans="2:11">
      <c r="B64" s="2"/>
      <c r="C64" s="142" t="s">
        <v>356</v>
      </c>
      <c r="D64" s="143"/>
      <c r="E64" s="147" t="s">
        <v>206</v>
      </c>
      <c r="F64" s="147" t="s">
        <v>206</v>
      </c>
      <c r="G64" s="147" t="s">
        <v>206</v>
      </c>
      <c r="H64" s="144">
        <v>0</v>
      </c>
      <c r="I64" s="144">
        <v>0</v>
      </c>
      <c r="J64" s="144">
        <v>0</v>
      </c>
      <c r="K64" s="2"/>
    </row>
    <row r="65" spans="2:11">
      <c r="B65" s="2"/>
      <c r="C65" s="142" t="s">
        <v>357</v>
      </c>
      <c r="D65" s="143"/>
      <c r="E65" s="147" t="s">
        <v>206</v>
      </c>
      <c r="F65" s="147" t="s">
        <v>206</v>
      </c>
      <c r="G65" s="147" t="s">
        <v>206</v>
      </c>
      <c r="H65" s="144">
        <v>0</v>
      </c>
      <c r="I65" s="144">
        <v>0</v>
      </c>
      <c r="J65" s="144">
        <v>0</v>
      </c>
      <c r="K65" s="2"/>
    </row>
    <row r="66" spans="2:11">
      <c r="B66" s="2"/>
      <c r="C66" s="142" t="s">
        <v>358</v>
      </c>
      <c r="D66" s="143"/>
      <c r="E66" s="147" t="s">
        <v>206</v>
      </c>
      <c r="F66" s="147" t="s">
        <v>206</v>
      </c>
      <c r="G66" s="147" t="s">
        <v>206</v>
      </c>
      <c r="H66" s="144">
        <v>0</v>
      </c>
      <c r="I66" s="144">
        <v>0</v>
      </c>
      <c r="J66" s="144">
        <v>0</v>
      </c>
      <c r="K66" s="2"/>
    </row>
    <row r="67" spans="2:11">
      <c r="B67" s="2"/>
      <c r="C67" s="142" t="s">
        <v>359</v>
      </c>
      <c r="D67" s="143"/>
      <c r="E67" s="147" t="s">
        <v>206</v>
      </c>
      <c r="F67" s="147" t="s">
        <v>206</v>
      </c>
      <c r="G67" s="147" t="s">
        <v>206</v>
      </c>
      <c r="H67" s="144">
        <v>0</v>
      </c>
      <c r="I67" s="144">
        <v>0</v>
      </c>
      <c r="J67" s="144">
        <v>0</v>
      </c>
      <c r="K67" s="2"/>
    </row>
    <row r="68" spans="2:11">
      <c r="B68" s="2"/>
      <c r="C68" s="142" t="s">
        <v>360</v>
      </c>
      <c r="D68" s="143"/>
      <c r="E68" s="147" t="s">
        <v>206</v>
      </c>
      <c r="F68" s="147" t="s">
        <v>206</v>
      </c>
      <c r="G68" s="147" t="s">
        <v>206</v>
      </c>
      <c r="H68" s="144">
        <v>0</v>
      </c>
      <c r="I68" s="144">
        <v>0</v>
      </c>
      <c r="J68" s="144">
        <v>0</v>
      </c>
      <c r="K68" s="2"/>
    </row>
    <row r="69" spans="2:11">
      <c r="B69" s="2"/>
      <c r="C69" s="142" t="s">
        <v>361</v>
      </c>
      <c r="D69" s="143"/>
      <c r="E69" s="147" t="s">
        <v>206</v>
      </c>
      <c r="F69" s="147" t="s">
        <v>206</v>
      </c>
      <c r="G69" s="147" t="s">
        <v>206</v>
      </c>
      <c r="H69" s="144">
        <v>0</v>
      </c>
      <c r="I69" s="144">
        <v>0</v>
      </c>
      <c r="J69" s="144">
        <v>0</v>
      </c>
      <c r="K69" s="2"/>
    </row>
    <row r="70" spans="2:11">
      <c r="B70" s="2"/>
      <c r="C70" s="142" t="s">
        <v>362</v>
      </c>
      <c r="D70" s="143"/>
      <c r="E70" s="147" t="s">
        <v>206</v>
      </c>
      <c r="F70" s="147" t="s">
        <v>206</v>
      </c>
      <c r="G70" s="147" t="s">
        <v>206</v>
      </c>
      <c r="H70" s="144">
        <v>0</v>
      </c>
      <c r="I70" s="144">
        <v>0</v>
      </c>
      <c r="J70" s="144">
        <v>0</v>
      </c>
      <c r="K70" s="2"/>
    </row>
    <row r="71" spans="2:11">
      <c r="B71" s="2"/>
      <c r="C71" s="142" t="s">
        <v>363</v>
      </c>
      <c r="D71" s="143"/>
      <c r="E71" s="147" t="s">
        <v>206</v>
      </c>
      <c r="F71" s="147" t="s">
        <v>206</v>
      </c>
      <c r="G71" s="147" t="s">
        <v>206</v>
      </c>
      <c r="H71" s="144">
        <v>0</v>
      </c>
      <c r="I71" s="144">
        <v>0</v>
      </c>
      <c r="J71" s="144">
        <v>0</v>
      </c>
      <c r="K71" s="2"/>
    </row>
    <row r="72" spans="2:11">
      <c r="B72" s="2"/>
      <c r="C72" s="142" t="s">
        <v>364</v>
      </c>
      <c r="D72" s="143"/>
      <c r="E72" s="147" t="s">
        <v>206</v>
      </c>
      <c r="F72" s="147" t="s">
        <v>206</v>
      </c>
      <c r="G72" s="147" t="s">
        <v>206</v>
      </c>
      <c r="H72" s="144">
        <v>0</v>
      </c>
      <c r="I72" s="144">
        <v>0</v>
      </c>
      <c r="J72" s="144">
        <v>0</v>
      </c>
      <c r="K72" s="2"/>
    </row>
    <row r="73" spans="2:11">
      <c r="B73" s="2"/>
      <c r="C73" s="142" t="s">
        <v>365</v>
      </c>
      <c r="D73" s="143"/>
      <c r="E73" s="147" t="s">
        <v>206</v>
      </c>
      <c r="F73" s="147" t="s">
        <v>206</v>
      </c>
      <c r="G73" s="147" t="s">
        <v>206</v>
      </c>
      <c r="H73" s="144">
        <v>0</v>
      </c>
      <c r="I73" s="144">
        <v>0</v>
      </c>
      <c r="J73" s="144">
        <v>0</v>
      </c>
      <c r="K73" s="2"/>
    </row>
    <row r="74" spans="2:11">
      <c r="B74" s="2"/>
      <c r="C74" s="142" t="s">
        <v>366</v>
      </c>
      <c r="D74" s="143"/>
      <c r="E74" s="147" t="s">
        <v>206</v>
      </c>
      <c r="F74" s="147" t="s">
        <v>206</v>
      </c>
      <c r="G74" s="147" t="s">
        <v>206</v>
      </c>
      <c r="H74" s="144">
        <v>0</v>
      </c>
      <c r="I74" s="144">
        <v>0</v>
      </c>
      <c r="J74" s="144">
        <v>0</v>
      </c>
      <c r="K74" s="2"/>
    </row>
    <row r="75" spans="2:11">
      <c r="B75" s="2"/>
      <c r="C75" s="142" t="s">
        <v>367</v>
      </c>
      <c r="D75" s="143"/>
      <c r="E75" s="147" t="s">
        <v>206</v>
      </c>
      <c r="F75" s="147" t="s">
        <v>206</v>
      </c>
      <c r="G75" s="147" t="s">
        <v>206</v>
      </c>
      <c r="H75" s="144">
        <v>0</v>
      </c>
      <c r="I75" s="144">
        <v>0</v>
      </c>
      <c r="J75" s="144">
        <v>0</v>
      </c>
      <c r="K75" s="2"/>
    </row>
    <row r="76" spans="2:11">
      <c r="B76" s="2"/>
      <c r="C76" s="142" t="s">
        <v>368</v>
      </c>
      <c r="D76" s="143"/>
      <c r="E76" s="147" t="s">
        <v>206</v>
      </c>
      <c r="F76" s="147" t="s">
        <v>206</v>
      </c>
      <c r="G76" s="147" t="s">
        <v>206</v>
      </c>
      <c r="H76" s="144">
        <v>0</v>
      </c>
      <c r="I76" s="144">
        <v>0</v>
      </c>
      <c r="J76" s="144">
        <v>0</v>
      </c>
      <c r="K76" s="2"/>
    </row>
    <row r="77" spans="2:11">
      <c r="B77" s="2"/>
      <c r="C77" s="142" t="s">
        <v>369</v>
      </c>
      <c r="D77" s="143"/>
      <c r="E77" s="147" t="s">
        <v>206</v>
      </c>
      <c r="F77" s="147" t="s">
        <v>206</v>
      </c>
      <c r="G77" s="147" t="s">
        <v>206</v>
      </c>
      <c r="H77" s="144">
        <v>0</v>
      </c>
      <c r="I77" s="144">
        <v>0</v>
      </c>
      <c r="J77" s="144">
        <v>0</v>
      </c>
      <c r="K77" s="2"/>
    </row>
    <row r="78" spans="2:11">
      <c r="B78" s="2"/>
      <c r="C78" s="142" t="s">
        <v>370</v>
      </c>
      <c r="D78" s="143"/>
      <c r="E78" s="147" t="s">
        <v>206</v>
      </c>
      <c r="F78" s="147" t="s">
        <v>206</v>
      </c>
      <c r="G78" s="147" t="s">
        <v>206</v>
      </c>
      <c r="H78" s="144">
        <v>0</v>
      </c>
      <c r="I78" s="144">
        <v>0</v>
      </c>
      <c r="J78" s="144">
        <v>0</v>
      </c>
      <c r="K78" s="2"/>
    </row>
    <row r="79" spans="2:11">
      <c r="B79" s="2"/>
      <c r="C79" s="142" t="s">
        <v>371</v>
      </c>
      <c r="D79" s="143"/>
      <c r="E79" s="147" t="s">
        <v>206</v>
      </c>
      <c r="F79" s="147" t="s">
        <v>206</v>
      </c>
      <c r="G79" s="147" t="s">
        <v>206</v>
      </c>
      <c r="H79" s="144">
        <v>0</v>
      </c>
      <c r="I79" s="144">
        <v>0</v>
      </c>
      <c r="J79" s="144">
        <v>0</v>
      </c>
      <c r="K79" s="2"/>
    </row>
    <row r="80" spans="2:11">
      <c r="B80" s="2"/>
      <c r="C80" s="142" t="s">
        <v>372</v>
      </c>
      <c r="D80" s="143"/>
      <c r="E80" s="147" t="s">
        <v>206</v>
      </c>
      <c r="F80" s="147" t="s">
        <v>206</v>
      </c>
      <c r="G80" s="147" t="s">
        <v>206</v>
      </c>
      <c r="H80" s="144">
        <v>0</v>
      </c>
      <c r="I80" s="144">
        <v>0</v>
      </c>
      <c r="J80" s="144">
        <v>0</v>
      </c>
      <c r="K80" s="2"/>
    </row>
    <row r="81" spans="2:11">
      <c r="B81" s="2"/>
      <c r="C81" s="142" t="s">
        <v>373</v>
      </c>
      <c r="D81" s="143"/>
      <c r="E81" s="147" t="s">
        <v>206</v>
      </c>
      <c r="F81" s="147" t="s">
        <v>206</v>
      </c>
      <c r="G81" s="147" t="s">
        <v>206</v>
      </c>
      <c r="H81" s="144">
        <v>0</v>
      </c>
      <c r="I81" s="144">
        <v>0</v>
      </c>
      <c r="J81" s="144">
        <v>0</v>
      </c>
      <c r="K81" s="2"/>
    </row>
    <row r="82" spans="2:11">
      <c r="B82" s="2"/>
      <c r="C82" s="142" t="s">
        <v>374</v>
      </c>
      <c r="D82" s="143"/>
      <c r="E82" s="147" t="s">
        <v>206</v>
      </c>
      <c r="F82" s="147" t="s">
        <v>206</v>
      </c>
      <c r="G82" s="147" t="s">
        <v>206</v>
      </c>
      <c r="H82" s="144">
        <v>0</v>
      </c>
      <c r="I82" s="144">
        <v>0</v>
      </c>
      <c r="J82" s="144">
        <v>0</v>
      </c>
      <c r="K82" s="2"/>
    </row>
    <row r="83" spans="2:11">
      <c r="B83" s="2"/>
      <c r="C83" s="142" t="s">
        <v>375</v>
      </c>
      <c r="D83" s="143"/>
      <c r="E83" s="147" t="s">
        <v>206</v>
      </c>
      <c r="F83" s="147" t="s">
        <v>206</v>
      </c>
      <c r="G83" s="147" t="s">
        <v>206</v>
      </c>
      <c r="H83" s="144">
        <v>0</v>
      </c>
      <c r="I83" s="144">
        <v>0</v>
      </c>
      <c r="J83" s="144">
        <v>0</v>
      </c>
      <c r="K83" s="2"/>
    </row>
    <row r="84" spans="2:11">
      <c r="B84" s="2"/>
      <c r="C84" s="142" t="s">
        <v>376</v>
      </c>
      <c r="D84" s="143"/>
      <c r="E84" s="147" t="s">
        <v>206</v>
      </c>
      <c r="F84" s="147" t="s">
        <v>206</v>
      </c>
      <c r="G84" s="147" t="s">
        <v>206</v>
      </c>
      <c r="H84" s="144">
        <v>0</v>
      </c>
      <c r="I84" s="144">
        <v>0</v>
      </c>
      <c r="J84" s="144">
        <v>0</v>
      </c>
      <c r="K84" s="2"/>
    </row>
    <row r="85" spans="2:11">
      <c r="B85" s="2"/>
      <c r="C85" s="142" t="s">
        <v>377</v>
      </c>
      <c r="D85" s="143"/>
      <c r="E85" s="147" t="s">
        <v>206</v>
      </c>
      <c r="F85" s="147" t="s">
        <v>206</v>
      </c>
      <c r="G85" s="147" t="s">
        <v>206</v>
      </c>
      <c r="H85" s="144">
        <v>0</v>
      </c>
      <c r="I85" s="144">
        <v>0</v>
      </c>
      <c r="J85" s="144">
        <v>0</v>
      </c>
      <c r="K85" s="2"/>
    </row>
    <row r="86" spans="2:11">
      <c r="B86" s="2"/>
      <c r="C86" s="142" t="s">
        <v>378</v>
      </c>
      <c r="D86" s="143"/>
      <c r="E86" s="147" t="s">
        <v>206</v>
      </c>
      <c r="F86" s="147" t="s">
        <v>206</v>
      </c>
      <c r="G86" s="147" t="s">
        <v>206</v>
      </c>
      <c r="H86" s="144">
        <v>0</v>
      </c>
      <c r="I86" s="144">
        <v>0</v>
      </c>
      <c r="J86" s="144">
        <v>0</v>
      </c>
      <c r="K86" s="2"/>
    </row>
    <row r="87" spans="2:11">
      <c r="B87" s="2"/>
      <c r="C87" s="142" t="s">
        <v>379</v>
      </c>
      <c r="D87" s="143"/>
      <c r="E87" s="147" t="s">
        <v>206</v>
      </c>
      <c r="F87" s="147" t="s">
        <v>206</v>
      </c>
      <c r="G87" s="147" t="s">
        <v>206</v>
      </c>
      <c r="H87" s="144">
        <v>0</v>
      </c>
      <c r="I87" s="144">
        <v>0</v>
      </c>
      <c r="J87" s="144">
        <v>0</v>
      </c>
      <c r="K87" s="2"/>
    </row>
    <row r="88" spans="2:11">
      <c r="B88" s="2"/>
      <c r="C88" s="142" t="s">
        <v>380</v>
      </c>
      <c r="D88" s="143"/>
      <c r="E88" s="147" t="s">
        <v>206</v>
      </c>
      <c r="F88" s="147" t="s">
        <v>206</v>
      </c>
      <c r="G88" s="147" t="s">
        <v>206</v>
      </c>
      <c r="H88" s="144">
        <v>0</v>
      </c>
      <c r="I88" s="144">
        <v>0</v>
      </c>
      <c r="J88" s="144">
        <v>0</v>
      </c>
      <c r="K88" s="2"/>
    </row>
    <row r="89" spans="2:11">
      <c r="B89" s="2"/>
      <c r="C89" s="142" t="s">
        <v>381</v>
      </c>
      <c r="D89" s="143"/>
      <c r="E89" s="147" t="s">
        <v>206</v>
      </c>
      <c r="F89" s="147" t="s">
        <v>206</v>
      </c>
      <c r="G89" s="147" t="s">
        <v>206</v>
      </c>
      <c r="H89" s="144">
        <v>0</v>
      </c>
      <c r="I89" s="144">
        <v>0</v>
      </c>
      <c r="J89" s="144">
        <v>0</v>
      </c>
      <c r="K89" s="2"/>
    </row>
    <row r="90" spans="2:11">
      <c r="B90" s="2"/>
      <c r="C90" s="142" t="s">
        <v>382</v>
      </c>
      <c r="D90" s="143"/>
      <c r="E90" s="147" t="s">
        <v>206</v>
      </c>
      <c r="F90" s="147" t="s">
        <v>206</v>
      </c>
      <c r="G90" s="147" t="s">
        <v>206</v>
      </c>
      <c r="H90" s="144">
        <v>0</v>
      </c>
      <c r="I90" s="144">
        <v>0</v>
      </c>
      <c r="J90" s="144">
        <v>0</v>
      </c>
      <c r="K90" s="2"/>
    </row>
    <row r="91" spans="2:11">
      <c r="B91" s="2"/>
      <c r="C91" s="142" t="s">
        <v>383</v>
      </c>
      <c r="D91" s="143"/>
      <c r="E91" s="147" t="s">
        <v>206</v>
      </c>
      <c r="F91" s="147" t="s">
        <v>206</v>
      </c>
      <c r="G91" s="147" t="s">
        <v>206</v>
      </c>
      <c r="H91" s="144">
        <v>0</v>
      </c>
      <c r="I91" s="144">
        <v>0</v>
      </c>
      <c r="J91" s="144">
        <v>0</v>
      </c>
      <c r="K91" s="2"/>
    </row>
    <row r="92" spans="2:11">
      <c r="B92" s="2"/>
      <c r="C92" s="142" t="s">
        <v>384</v>
      </c>
      <c r="D92" s="143"/>
      <c r="E92" s="147" t="s">
        <v>206</v>
      </c>
      <c r="F92" s="147" t="s">
        <v>206</v>
      </c>
      <c r="G92" s="147" t="s">
        <v>206</v>
      </c>
      <c r="H92" s="144">
        <v>0</v>
      </c>
      <c r="I92" s="144">
        <v>0</v>
      </c>
      <c r="J92" s="144">
        <v>0</v>
      </c>
      <c r="K92" s="2"/>
    </row>
    <row r="93" spans="2:11">
      <c r="B93" s="2"/>
      <c r="C93" s="142" t="s">
        <v>385</v>
      </c>
      <c r="D93" s="143"/>
      <c r="E93" s="147" t="s">
        <v>206</v>
      </c>
      <c r="F93" s="147" t="s">
        <v>206</v>
      </c>
      <c r="G93" s="147" t="s">
        <v>206</v>
      </c>
      <c r="H93" s="144">
        <v>0</v>
      </c>
      <c r="I93" s="144">
        <v>0</v>
      </c>
      <c r="J93" s="144">
        <v>0</v>
      </c>
      <c r="K93" s="2"/>
    </row>
    <row r="94" spans="2:11">
      <c r="B94" s="2"/>
      <c r="C94" s="142" t="s">
        <v>386</v>
      </c>
      <c r="D94" s="143"/>
      <c r="E94" s="147" t="s">
        <v>206</v>
      </c>
      <c r="F94" s="147" t="s">
        <v>206</v>
      </c>
      <c r="G94" s="147" t="s">
        <v>206</v>
      </c>
      <c r="H94" s="144">
        <v>0</v>
      </c>
      <c r="I94" s="144">
        <v>0</v>
      </c>
      <c r="J94" s="144">
        <v>0</v>
      </c>
      <c r="K94" s="2"/>
    </row>
    <row r="95" spans="2:11">
      <c r="B95" s="2"/>
      <c r="C95" s="142" t="s">
        <v>387</v>
      </c>
      <c r="D95" s="143"/>
      <c r="E95" s="147" t="s">
        <v>206</v>
      </c>
      <c r="F95" s="147" t="s">
        <v>206</v>
      </c>
      <c r="G95" s="147" t="s">
        <v>206</v>
      </c>
      <c r="H95" s="144">
        <v>0</v>
      </c>
      <c r="I95" s="144">
        <v>0</v>
      </c>
      <c r="J95" s="144">
        <v>0</v>
      </c>
      <c r="K95" s="2"/>
    </row>
    <row r="96" spans="2:11">
      <c r="B96" s="2"/>
      <c r="C96" s="142" t="s">
        <v>388</v>
      </c>
      <c r="D96" s="143"/>
      <c r="E96" s="147" t="s">
        <v>206</v>
      </c>
      <c r="F96" s="147" t="s">
        <v>206</v>
      </c>
      <c r="G96" s="147" t="s">
        <v>206</v>
      </c>
      <c r="H96" s="144">
        <v>0</v>
      </c>
      <c r="I96" s="144">
        <v>0</v>
      </c>
      <c r="J96" s="144">
        <v>0</v>
      </c>
      <c r="K96" s="2"/>
    </row>
    <row r="97" spans="2:11">
      <c r="B97" s="2"/>
      <c r="C97" s="142" t="s">
        <v>389</v>
      </c>
      <c r="D97" s="143"/>
      <c r="E97" s="147" t="s">
        <v>206</v>
      </c>
      <c r="F97" s="147" t="s">
        <v>206</v>
      </c>
      <c r="G97" s="147" t="s">
        <v>206</v>
      </c>
      <c r="H97" s="144">
        <v>0</v>
      </c>
      <c r="I97" s="144">
        <v>0</v>
      </c>
      <c r="J97" s="144">
        <v>0</v>
      </c>
      <c r="K97" s="2"/>
    </row>
    <row r="98" spans="2:11">
      <c r="B98" s="2"/>
      <c r="C98" s="142" t="s">
        <v>390</v>
      </c>
      <c r="D98" s="143"/>
      <c r="E98" s="147" t="s">
        <v>206</v>
      </c>
      <c r="F98" s="147" t="s">
        <v>206</v>
      </c>
      <c r="G98" s="147" t="s">
        <v>206</v>
      </c>
      <c r="H98" s="144">
        <v>0</v>
      </c>
      <c r="I98" s="144">
        <v>0</v>
      </c>
      <c r="J98" s="144">
        <v>0</v>
      </c>
      <c r="K98" s="2"/>
    </row>
    <row r="99" spans="2:11">
      <c r="B99" s="2"/>
      <c r="C99" s="142" t="s">
        <v>391</v>
      </c>
      <c r="D99" s="143"/>
      <c r="E99" s="147" t="s">
        <v>206</v>
      </c>
      <c r="F99" s="147" t="s">
        <v>206</v>
      </c>
      <c r="G99" s="147" t="s">
        <v>206</v>
      </c>
      <c r="H99" s="144">
        <v>0</v>
      </c>
      <c r="I99" s="144">
        <v>0</v>
      </c>
      <c r="J99" s="144">
        <v>0</v>
      </c>
      <c r="K99" s="2"/>
    </row>
    <row r="100" spans="2:11">
      <c r="B100" s="2"/>
      <c r="C100" s="142" t="s">
        <v>392</v>
      </c>
      <c r="D100" s="143"/>
      <c r="E100" s="147" t="s">
        <v>206</v>
      </c>
      <c r="F100" s="147" t="s">
        <v>206</v>
      </c>
      <c r="G100" s="147" t="s">
        <v>206</v>
      </c>
      <c r="H100" s="144">
        <v>0</v>
      </c>
      <c r="I100" s="144">
        <v>0</v>
      </c>
      <c r="J100" s="144">
        <v>0</v>
      </c>
      <c r="K100" s="2"/>
    </row>
    <row r="101" spans="2:11">
      <c r="B101" s="2"/>
      <c r="C101" s="142" t="s">
        <v>393</v>
      </c>
      <c r="D101" s="143"/>
      <c r="E101" s="147" t="s">
        <v>206</v>
      </c>
      <c r="F101" s="147" t="s">
        <v>206</v>
      </c>
      <c r="G101" s="147" t="s">
        <v>206</v>
      </c>
      <c r="H101" s="144">
        <v>0</v>
      </c>
      <c r="I101" s="144">
        <v>0</v>
      </c>
      <c r="J101" s="144">
        <v>0</v>
      </c>
      <c r="K101" s="2"/>
    </row>
    <row r="102" spans="2:11">
      <c r="B102" s="2"/>
      <c r="C102" s="142" t="s">
        <v>394</v>
      </c>
      <c r="D102" s="143"/>
      <c r="E102" s="147" t="s">
        <v>206</v>
      </c>
      <c r="F102" s="147" t="s">
        <v>206</v>
      </c>
      <c r="G102" s="147" t="s">
        <v>206</v>
      </c>
      <c r="H102" s="144">
        <v>0</v>
      </c>
      <c r="I102" s="144">
        <v>0</v>
      </c>
      <c r="J102" s="144">
        <v>0</v>
      </c>
      <c r="K102" s="2"/>
    </row>
    <row r="103" spans="2:11">
      <c r="B103" s="2"/>
      <c r="C103" s="142" t="s">
        <v>395</v>
      </c>
      <c r="D103" s="143"/>
      <c r="E103" s="147" t="s">
        <v>206</v>
      </c>
      <c r="F103" s="147" t="s">
        <v>206</v>
      </c>
      <c r="G103" s="147" t="s">
        <v>206</v>
      </c>
      <c r="H103" s="144">
        <v>0</v>
      </c>
      <c r="I103" s="144">
        <v>0</v>
      </c>
      <c r="J103" s="144">
        <v>0</v>
      </c>
      <c r="K103" s="2"/>
    </row>
    <row r="104" spans="2:11">
      <c r="B104" s="2"/>
      <c r="C104" s="142" t="s">
        <v>396</v>
      </c>
      <c r="D104" s="143"/>
      <c r="E104" s="147" t="s">
        <v>206</v>
      </c>
      <c r="F104" s="147" t="s">
        <v>206</v>
      </c>
      <c r="G104" s="147" t="s">
        <v>206</v>
      </c>
      <c r="H104" s="144">
        <v>0</v>
      </c>
      <c r="I104" s="144">
        <v>0</v>
      </c>
      <c r="J104" s="144">
        <v>0</v>
      </c>
      <c r="K104" s="2"/>
    </row>
    <row r="105" spans="2:11">
      <c r="B105" s="2"/>
      <c r="C105" s="142" t="s">
        <v>397</v>
      </c>
      <c r="D105" s="143"/>
      <c r="E105" s="147" t="s">
        <v>206</v>
      </c>
      <c r="F105" s="147" t="s">
        <v>206</v>
      </c>
      <c r="G105" s="147" t="s">
        <v>206</v>
      </c>
      <c r="H105" s="144">
        <v>0</v>
      </c>
      <c r="I105" s="144">
        <v>0</v>
      </c>
      <c r="J105" s="144">
        <v>0</v>
      </c>
      <c r="K105" s="2"/>
    </row>
    <row r="106" spans="2:11">
      <c r="B106" s="2"/>
      <c r="C106" s="142" t="s">
        <v>398</v>
      </c>
      <c r="D106" s="143"/>
      <c r="E106" s="147" t="s">
        <v>206</v>
      </c>
      <c r="F106" s="147" t="s">
        <v>206</v>
      </c>
      <c r="G106" s="147" t="s">
        <v>206</v>
      </c>
      <c r="H106" s="144">
        <v>0</v>
      </c>
      <c r="I106" s="144">
        <v>0</v>
      </c>
      <c r="J106" s="144">
        <v>0</v>
      </c>
      <c r="K106" s="2"/>
    </row>
    <row r="107" spans="2:11">
      <c r="B107" s="2"/>
      <c r="C107" s="142" t="s">
        <v>399</v>
      </c>
      <c r="D107" s="143"/>
      <c r="E107" s="147" t="s">
        <v>206</v>
      </c>
      <c r="F107" s="147" t="s">
        <v>206</v>
      </c>
      <c r="G107" s="147" t="s">
        <v>206</v>
      </c>
      <c r="H107" s="144">
        <v>0</v>
      </c>
      <c r="I107" s="144">
        <v>0</v>
      </c>
      <c r="J107" s="144">
        <v>0</v>
      </c>
      <c r="K107" s="2"/>
    </row>
    <row r="108" spans="2:11">
      <c r="B108" s="2"/>
      <c r="C108" s="142" t="s">
        <v>400</v>
      </c>
      <c r="D108" s="143"/>
      <c r="E108" s="147" t="s">
        <v>206</v>
      </c>
      <c r="F108" s="147" t="s">
        <v>206</v>
      </c>
      <c r="G108" s="147" t="s">
        <v>206</v>
      </c>
      <c r="H108" s="144">
        <v>0</v>
      </c>
      <c r="I108" s="144">
        <v>0</v>
      </c>
      <c r="J108" s="144">
        <v>0</v>
      </c>
      <c r="K108" s="2"/>
    </row>
    <row r="109" spans="2:11">
      <c r="B109" s="2"/>
      <c r="C109" s="142" t="s">
        <v>401</v>
      </c>
      <c r="D109" s="143"/>
      <c r="E109" s="147" t="s">
        <v>206</v>
      </c>
      <c r="F109" s="147" t="s">
        <v>206</v>
      </c>
      <c r="G109" s="147" t="s">
        <v>206</v>
      </c>
      <c r="H109" s="144">
        <v>0</v>
      </c>
      <c r="I109" s="144">
        <v>0</v>
      </c>
      <c r="J109" s="144">
        <v>0</v>
      </c>
      <c r="K109" s="2"/>
    </row>
    <row r="110" spans="2:11">
      <c r="B110" s="2"/>
      <c r="C110" s="142" t="s">
        <v>402</v>
      </c>
      <c r="D110" s="143"/>
      <c r="E110" s="147" t="s">
        <v>206</v>
      </c>
      <c r="F110" s="147" t="s">
        <v>206</v>
      </c>
      <c r="G110" s="147" t="s">
        <v>206</v>
      </c>
      <c r="H110" s="144">
        <v>0</v>
      </c>
      <c r="I110" s="144">
        <v>0</v>
      </c>
      <c r="J110" s="144">
        <v>0</v>
      </c>
      <c r="K110" s="2"/>
    </row>
    <row r="111" spans="2:11">
      <c r="B111" s="2"/>
      <c r="C111" s="142" t="s">
        <v>403</v>
      </c>
      <c r="D111" s="143"/>
      <c r="E111" s="147" t="s">
        <v>206</v>
      </c>
      <c r="F111" s="147" t="s">
        <v>206</v>
      </c>
      <c r="G111" s="147" t="s">
        <v>206</v>
      </c>
      <c r="H111" s="144">
        <v>0</v>
      </c>
      <c r="I111" s="144">
        <v>0</v>
      </c>
      <c r="J111" s="144">
        <v>0</v>
      </c>
      <c r="K111" s="2"/>
    </row>
    <row r="112" spans="2:11">
      <c r="B112" s="2"/>
      <c r="C112" s="142" t="s">
        <v>404</v>
      </c>
      <c r="D112" s="143"/>
      <c r="E112" s="147" t="s">
        <v>206</v>
      </c>
      <c r="F112" s="147" t="s">
        <v>206</v>
      </c>
      <c r="G112" s="147" t="s">
        <v>206</v>
      </c>
      <c r="H112" s="144">
        <v>0</v>
      </c>
      <c r="I112" s="144">
        <v>0</v>
      </c>
      <c r="J112" s="144">
        <v>0</v>
      </c>
      <c r="K112" s="2"/>
    </row>
    <row r="113" spans="1:11">
      <c r="B113" s="2"/>
      <c r="C113" s="142" t="s">
        <v>405</v>
      </c>
      <c r="D113" s="143"/>
      <c r="E113" s="147" t="s">
        <v>206</v>
      </c>
      <c r="F113" s="147" t="s">
        <v>206</v>
      </c>
      <c r="G113" s="147" t="s">
        <v>206</v>
      </c>
      <c r="H113" s="144">
        <v>0</v>
      </c>
      <c r="I113" s="144">
        <v>0</v>
      </c>
      <c r="J113" s="144">
        <v>0</v>
      </c>
      <c r="K113" s="2"/>
    </row>
    <row r="114" spans="1:11" s="12" customFormat="1">
      <c r="B114" s="3"/>
      <c r="C114" s="145" t="s">
        <v>406</v>
      </c>
      <c r="D114" s="146"/>
      <c r="E114" s="147" t="s">
        <v>206</v>
      </c>
      <c r="F114" s="147" t="s">
        <v>206</v>
      </c>
      <c r="G114" s="147" t="s">
        <v>206</v>
      </c>
      <c r="H114" s="144">
        <v>0</v>
      </c>
      <c r="I114" s="144">
        <v>0</v>
      </c>
      <c r="J114" s="144">
        <v>0</v>
      </c>
      <c r="K114" s="3"/>
    </row>
    <row r="115" spans="1:11" s="12" customFormat="1">
      <c r="A115" s="15" t="s">
        <v>407</v>
      </c>
      <c r="B115" s="3"/>
      <c r="C115" s="145" t="s">
        <v>408</v>
      </c>
      <c r="D115" s="146"/>
      <c r="E115" s="147" t="s">
        <v>206</v>
      </c>
      <c r="F115" s="147" t="s">
        <v>206</v>
      </c>
      <c r="G115" s="147" t="s">
        <v>206</v>
      </c>
      <c r="H115" s="144">
        <v>0</v>
      </c>
      <c r="I115" s="144">
        <v>0</v>
      </c>
      <c r="J115" s="144">
        <v>0</v>
      </c>
      <c r="K115" s="3"/>
    </row>
    <row r="116" spans="1:11">
      <c r="A116" s="16" t="s">
        <v>409</v>
      </c>
      <c r="B116" s="2"/>
      <c r="C116" s="142" t="s">
        <v>410</v>
      </c>
      <c r="D116" s="143"/>
      <c r="E116" s="10" t="str">
        <f>""</f>
        <v/>
      </c>
      <c r="F116" s="10" t="str">
        <f>""</f>
        <v/>
      </c>
      <c r="G116" s="10" t="str">
        <f>""</f>
        <v/>
      </c>
      <c r="H116" s="8">
        <f>SUM(H16:H115)</f>
        <v>0</v>
      </c>
      <c r="I116" s="8">
        <f>SUM(I16:I115)</f>
        <v>0</v>
      </c>
      <c r="J116" s="8">
        <f>SUM(J16:J115)</f>
        <v>0</v>
      </c>
      <c r="K116" s="2"/>
    </row>
    <row r="117" spans="1:11">
      <c r="B117" s="2"/>
      <c r="C117" s="2"/>
      <c r="D117" s="2"/>
      <c r="E117" s="2"/>
      <c r="F117" s="2"/>
      <c r="G117" s="2"/>
      <c r="H117" s="2"/>
      <c r="I117" s="2"/>
      <c r="J117" s="2"/>
      <c r="K117" s="2"/>
    </row>
    <row r="118" spans="1:11" ht="5.0999999999999996" customHeight="1">
      <c r="B118" s="2"/>
      <c r="C118" s="2"/>
      <c r="D118" s="2"/>
      <c r="E118" s="2"/>
      <c r="F118" s="2"/>
      <c r="G118" s="2"/>
      <c r="H118" s="2"/>
      <c r="I118" s="2"/>
      <c r="J118" s="2"/>
      <c r="K118" s="2"/>
    </row>
  </sheetData>
  <sheetProtection formatColumns="0" formatRows="0" insertRows="0" deleteRows="0" selectLockedCells="1"/>
  <mergeCells count="714">
    <mergeCell ref="C13:J13"/>
    <mergeCell ref="C14:D15"/>
    <mergeCell ref="E14:E15"/>
    <mergeCell ref="F14:F15"/>
    <mergeCell ref="G14:G15"/>
    <mergeCell ref="H14:H15"/>
    <mergeCell ref="I14:I15"/>
    <mergeCell ref="J14:J15"/>
    <mergeCell ref="C7:J7"/>
    <mergeCell ref="C8:J8"/>
    <mergeCell ref="C9:J9"/>
    <mergeCell ref="C10:J10"/>
    <mergeCell ref="C11:J11"/>
    <mergeCell ref="I16"/>
    <mergeCell ref="J16"/>
    <mergeCell ref="C17:D17"/>
    <mergeCell ref="E17"/>
    <mergeCell ref="F17"/>
    <mergeCell ref="G17"/>
    <mergeCell ref="H17"/>
    <mergeCell ref="I17"/>
    <mergeCell ref="J17"/>
    <mergeCell ref="C16:D16"/>
    <mergeCell ref="E16"/>
    <mergeCell ref="F16"/>
    <mergeCell ref="G16"/>
    <mergeCell ref="H16"/>
    <mergeCell ref="I18"/>
    <mergeCell ref="J18"/>
    <mergeCell ref="C19:D19"/>
    <mergeCell ref="E19"/>
    <mergeCell ref="F19"/>
    <mergeCell ref="G19"/>
    <mergeCell ref="H19"/>
    <mergeCell ref="I19"/>
    <mergeCell ref="J19"/>
    <mergeCell ref="C18:D18"/>
    <mergeCell ref="E18"/>
    <mergeCell ref="F18"/>
    <mergeCell ref="G18"/>
    <mergeCell ref="H18"/>
    <mergeCell ref="I20"/>
    <mergeCell ref="J20"/>
    <mergeCell ref="C21:D21"/>
    <mergeCell ref="E21"/>
    <mergeCell ref="F21"/>
    <mergeCell ref="G21"/>
    <mergeCell ref="H21"/>
    <mergeCell ref="I21"/>
    <mergeCell ref="J21"/>
    <mergeCell ref="C20:D20"/>
    <mergeCell ref="E20"/>
    <mergeCell ref="F20"/>
    <mergeCell ref="G20"/>
    <mergeCell ref="H20"/>
    <mergeCell ref="I22"/>
    <mergeCell ref="J22"/>
    <mergeCell ref="C23:D23"/>
    <mergeCell ref="E23"/>
    <mergeCell ref="F23"/>
    <mergeCell ref="G23"/>
    <mergeCell ref="H23"/>
    <mergeCell ref="I23"/>
    <mergeCell ref="J23"/>
    <mergeCell ref="C22:D22"/>
    <mergeCell ref="E22"/>
    <mergeCell ref="F22"/>
    <mergeCell ref="G22"/>
    <mergeCell ref="H22"/>
    <mergeCell ref="I24"/>
    <mergeCell ref="J24"/>
    <mergeCell ref="C25:D25"/>
    <mergeCell ref="E25"/>
    <mergeCell ref="F25"/>
    <mergeCell ref="G25"/>
    <mergeCell ref="H25"/>
    <mergeCell ref="I25"/>
    <mergeCell ref="J25"/>
    <mergeCell ref="C24:D24"/>
    <mergeCell ref="E24"/>
    <mergeCell ref="F24"/>
    <mergeCell ref="G24"/>
    <mergeCell ref="H24"/>
    <mergeCell ref="I26"/>
    <mergeCell ref="J26"/>
    <mergeCell ref="C27:D27"/>
    <mergeCell ref="E27"/>
    <mergeCell ref="F27"/>
    <mergeCell ref="G27"/>
    <mergeCell ref="H27"/>
    <mergeCell ref="I27"/>
    <mergeCell ref="J27"/>
    <mergeCell ref="C26:D26"/>
    <mergeCell ref="E26"/>
    <mergeCell ref="F26"/>
    <mergeCell ref="G26"/>
    <mergeCell ref="H26"/>
    <mergeCell ref="I28"/>
    <mergeCell ref="J28"/>
    <mergeCell ref="C29:D29"/>
    <mergeCell ref="E29"/>
    <mergeCell ref="F29"/>
    <mergeCell ref="G29"/>
    <mergeCell ref="H29"/>
    <mergeCell ref="I29"/>
    <mergeCell ref="J29"/>
    <mergeCell ref="C28:D28"/>
    <mergeCell ref="E28"/>
    <mergeCell ref="F28"/>
    <mergeCell ref="G28"/>
    <mergeCell ref="H28"/>
    <mergeCell ref="I30"/>
    <mergeCell ref="J30"/>
    <mergeCell ref="C31:D31"/>
    <mergeCell ref="E31"/>
    <mergeCell ref="F31"/>
    <mergeCell ref="G31"/>
    <mergeCell ref="H31"/>
    <mergeCell ref="I31"/>
    <mergeCell ref="J31"/>
    <mergeCell ref="C30:D30"/>
    <mergeCell ref="E30"/>
    <mergeCell ref="F30"/>
    <mergeCell ref="G30"/>
    <mergeCell ref="H30"/>
    <mergeCell ref="I32"/>
    <mergeCell ref="J32"/>
    <mergeCell ref="C33:D33"/>
    <mergeCell ref="E33"/>
    <mergeCell ref="F33"/>
    <mergeCell ref="G33"/>
    <mergeCell ref="H33"/>
    <mergeCell ref="I33"/>
    <mergeCell ref="J33"/>
    <mergeCell ref="C32:D32"/>
    <mergeCell ref="E32"/>
    <mergeCell ref="F32"/>
    <mergeCell ref="G32"/>
    <mergeCell ref="H32"/>
    <mergeCell ref="I34"/>
    <mergeCell ref="J34"/>
    <mergeCell ref="C35:D35"/>
    <mergeCell ref="E35"/>
    <mergeCell ref="F35"/>
    <mergeCell ref="G35"/>
    <mergeCell ref="H35"/>
    <mergeCell ref="I35"/>
    <mergeCell ref="J35"/>
    <mergeCell ref="C34:D34"/>
    <mergeCell ref="E34"/>
    <mergeCell ref="F34"/>
    <mergeCell ref="G34"/>
    <mergeCell ref="H34"/>
    <mergeCell ref="I36"/>
    <mergeCell ref="J36"/>
    <mergeCell ref="C37:D37"/>
    <mergeCell ref="E37"/>
    <mergeCell ref="F37"/>
    <mergeCell ref="G37"/>
    <mergeCell ref="H37"/>
    <mergeCell ref="I37"/>
    <mergeCell ref="J37"/>
    <mergeCell ref="C36:D36"/>
    <mergeCell ref="E36"/>
    <mergeCell ref="F36"/>
    <mergeCell ref="G36"/>
    <mergeCell ref="H36"/>
    <mergeCell ref="I38"/>
    <mergeCell ref="J38"/>
    <mergeCell ref="C39:D39"/>
    <mergeCell ref="E39"/>
    <mergeCell ref="F39"/>
    <mergeCell ref="G39"/>
    <mergeCell ref="H39"/>
    <mergeCell ref="I39"/>
    <mergeCell ref="J39"/>
    <mergeCell ref="C38:D38"/>
    <mergeCell ref="E38"/>
    <mergeCell ref="F38"/>
    <mergeCell ref="G38"/>
    <mergeCell ref="H38"/>
    <mergeCell ref="I40"/>
    <mergeCell ref="J40"/>
    <mergeCell ref="C41:D41"/>
    <mergeCell ref="E41"/>
    <mergeCell ref="F41"/>
    <mergeCell ref="G41"/>
    <mergeCell ref="H41"/>
    <mergeCell ref="I41"/>
    <mergeCell ref="J41"/>
    <mergeCell ref="C40:D40"/>
    <mergeCell ref="E40"/>
    <mergeCell ref="F40"/>
    <mergeCell ref="G40"/>
    <mergeCell ref="H40"/>
    <mergeCell ref="I42"/>
    <mergeCell ref="J42"/>
    <mergeCell ref="C43:D43"/>
    <mergeCell ref="E43"/>
    <mergeCell ref="F43"/>
    <mergeCell ref="G43"/>
    <mergeCell ref="H43"/>
    <mergeCell ref="I43"/>
    <mergeCell ref="J43"/>
    <mergeCell ref="C42:D42"/>
    <mergeCell ref="E42"/>
    <mergeCell ref="F42"/>
    <mergeCell ref="G42"/>
    <mergeCell ref="H42"/>
    <mergeCell ref="I44"/>
    <mergeCell ref="J44"/>
    <mergeCell ref="C45:D45"/>
    <mergeCell ref="E45"/>
    <mergeCell ref="F45"/>
    <mergeCell ref="G45"/>
    <mergeCell ref="H45"/>
    <mergeCell ref="I45"/>
    <mergeCell ref="J45"/>
    <mergeCell ref="C44:D44"/>
    <mergeCell ref="E44"/>
    <mergeCell ref="F44"/>
    <mergeCell ref="G44"/>
    <mergeCell ref="H44"/>
    <mergeCell ref="I46"/>
    <mergeCell ref="J46"/>
    <mergeCell ref="C47:D47"/>
    <mergeCell ref="E47"/>
    <mergeCell ref="F47"/>
    <mergeCell ref="G47"/>
    <mergeCell ref="H47"/>
    <mergeCell ref="I47"/>
    <mergeCell ref="J47"/>
    <mergeCell ref="C46:D46"/>
    <mergeCell ref="E46"/>
    <mergeCell ref="F46"/>
    <mergeCell ref="G46"/>
    <mergeCell ref="H46"/>
    <mergeCell ref="I48"/>
    <mergeCell ref="J48"/>
    <mergeCell ref="C49:D49"/>
    <mergeCell ref="E49"/>
    <mergeCell ref="F49"/>
    <mergeCell ref="G49"/>
    <mergeCell ref="H49"/>
    <mergeCell ref="I49"/>
    <mergeCell ref="J49"/>
    <mergeCell ref="C48:D48"/>
    <mergeCell ref="E48"/>
    <mergeCell ref="F48"/>
    <mergeCell ref="G48"/>
    <mergeCell ref="H48"/>
    <mergeCell ref="I50"/>
    <mergeCell ref="J50"/>
    <mergeCell ref="C51:D51"/>
    <mergeCell ref="E51"/>
    <mergeCell ref="F51"/>
    <mergeCell ref="G51"/>
    <mergeCell ref="H51"/>
    <mergeCell ref="I51"/>
    <mergeCell ref="J51"/>
    <mergeCell ref="C50:D50"/>
    <mergeCell ref="E50"/>
    <mergeCell ref="F50"/>
    <mergeCell ref="G50"/>
    <mergeCell ref="H50"/>
    <mergeCell ref="I52"/>
    <mergeCell ref="J52"/>
    <mergeCell ref="C53:D53"/>
    <mergeCell ref="E53"/>
    <mergeCell ref="F53"/>
    <mergeCell ref="G53"/>
    <mergeCell ref="H53"/>
    <mergeCell ref="I53"/>
    <mergeCell ref="J53"/>
    <mergeCell ref="C52:D52"/>
    <mergeCell ref="E52"/>
    <mergeCell ref="F52"/>
    <mergeCell ref="G52"/>
    <mergeCell ref="H52"/>
    <mergeCell ref="I54"/>
    <mergeCell ref="J54"/>
    <mergeCell ref="C55:D55"/>
    <mergeCell ref="E55"/>
    <mergeCell ref="F55"/>
    <mergeCell ref="G55"/>
    <mergeCell ref="H55"/>
    <mergeCell ref="I55"/>
    <mergeCell ref="J55"/>
    <mergeCell ref="C54:D54"/>
    <mergeCell ref="E54"/>
    <mergeCell ref="F54"/>
    <mergeCell ref="G54"/>
    <mergeCell ref="H54"/>
    <mergeCell ref="I56"/>
    <mergeCell ref="J56"/>
    <mergeCell ref="C57:D57"/>
    <mergeCell ref="E57"/>
    <mergeCell ref="F57"/>
    <mergeCell ref="G57"/>
    <mergeCell ref="H57"/>
    <mergeCell ref="I57"/>
    <mergeCell ref="J57"/>
    <mergeCell ref="C56:D56"/>
    <mergeCell ref="E56"/>
    <mergeCell ref="F56"/>
    <mergeCell ref="G56"/>
    <mergeCell ref="H56"/>
    <mergeCell ref="I58"/>
    <mergeCell ref="J58"/>
    <mergeCell ref="C59:D59"/>
    <mergeCell ref="E59"/>
    <mergeCell ref="F59"/>
    <mergeCell ref="G59"/>
    <mergeCell ref="H59"/>
    <mergeCell ref="I59"/>
    <mergeCell ref="J59"/>
    <mergeCell ref="C58:D58"/>
    <mergeCell ref="E58"/>
    <mergeCell ref="F58"/>
    <mergeCell ref="G58"/>
    <mergeCell ref="H58"/>
    <mergeCell ref="I60"/>
    <mergeCell ref="J60"/>
    <mergeCell ref="C61:D61"/>
    <mergeCell ref="E61"/>
    <mergeCell ref="F61"/>
    <mergeCell ref="G61"/>
    <mergeCell ref="H61"/>
    <mergeCell ref="I61"/>
    <mergeCell ref="J61"/>
    <mergeCell ref="C60:D60"/>
    <mergeCell ref="E60"/>
    <mergeCell ref="F60"/>
    <mergeCell ref="G60"/>
    <mergeCell ref="H60"/>
    <mergeCell ref="I62"/>
    <mergeCell ref="J62"/>
    <mergeCell ref="C63:D63"/>
    <mergeCell ref="E63"/>
    <mergeCell ref="F63"/>
    <mergeCell ref="G63"/>
    <mergeCell ref="H63"/>
    <mergeCell ref="I63"/>
    <mergeCell ref="J63"/>
    <mergeCell ref="C62:D62"/>
    <mergeCell ref="E62"/>
    <mergeCell ref="F62"/>
    <mergeCell ref="G62"/>
    <mergeCell ref="H62"/>
    <mergeCell ref="I64"/>
    <mergeCell ref="J64"/>
    <mergeCell ref="C65:D65"/>
    <mergeCell ref="E65"/>
    <mergeCell ref="F65"/>
    <mergeCell ref="G65"/>
    <mergeCell ref="H65"/>
    <mergeCell ref="I65"/>
    <mergeCell ref="J65"/>
    <mergeCell ref="C64:D64"/>
    <mergeCell ref="E64"/>
    <mergeCell ref="F64"/>
    <mergeCell ref="G64"/>
    <mergeCell ref="H64"/>
    <mergeCell ref="I66"/>
    <mergeCell ref="J66"/>
    <mergeCell ref="C67:D67"/>
    <mergeCell ref="E67"/>
    <mergeCell ref="F67"/>
    <mergeCell ref="G67"/>
    <mergeCell ref="H67"/>
    <mergeCell ref="I67"/>
    <mergeCell ref="J67"/>
    <mergeCell ref="C66:D66"/>
    <mergeCell ref="E66"/>
    <mergeCell ref="F66"/>
    <mergeCell ref="G66"/>
    <mergeCell ref="H66"/>
    <mergeCell ref="I68"/>
    <mergeCell ref="J68"/>
    <mergeCell ref="C69:D69"/>
    <mergeCell ref="E69"/>
    <mergeCell ref="F69"/>
    <mergeCell ref="G69"/>
    <mergeCell ref="H69"/>
    <mergeCell ref="I69"/>
    <mergeCell ref="J69"/>
    <mergeCell ref="C68:D68"/>
    <mergeCell ref="E68"/>
    <mergeCell ref="F68"/>
    <mergeCell ref="G68"/>
    <mergeCell ref="H68"/>
    <mergeCell ref="I70"/>
    <mergeCell ref="J70"/>
    <mergeCell ref="C71:D71"/>
    <mergeCell ref="E71"/>
    <mergeCell ref="F71"/>
    <mergeCell ref="G71"/>
    <mergeCell ref="H71"/>
    <mergeCell ref="I71"/>
    <mergeCell ref="J71"/>
    <mergeCell ref="C70:D70"/>
    <mergeCell ref="E70"/>
    <mergeCell ref="F70"/>
    <mergeCell ref="G70"/>
    <mergeCell ref="H70"/>
    <mergeCell ref="I72"/>
    <mergeCell ref="J72"/>
    <mergeCell ref="C73:D73"/>
    <mergeCell ref="E73"/>
    <mergeCell ref="F73"/>
    <mergeCell ref="G73"/>
    <mergeCell ref="H73"/>
    <mergeCell ref="I73"/>
    <mergeCell ref="J73"/>
    <mergeCell ref="C72:D72"/>
    <mergeCell ref="E72"/>
    <mergeCell ref="F72"/>
    <mergeCell ref="G72"/>
    <mergeCell ref="H72"/>
    <mergeCell ref="I74"/>
    <mergeCell ref="J74"/>
    <mergeCell ref="C75:D75"/>
    <mergeCell ref="E75"/>
    <mergeCell ref="F75"/>
    <mergeCell ref="G75"/>
    <mergeCell ref="H75"/>
    <mergeCell ref="I75"/>
    <mergeCell ref="J75"/>
    <mergeCell ref="C74:D74"/>
    <mergeCell ref="E74"/>
    <mergeCell ref="F74"/>
    <mergeCell ref="G74"/>
    <mergeCell ref="H74"/>
    <mergeCell ref="I76"/>
    <mergeCell ref="J76"/>
    <mergeCell ref="C77:D77"/>
    <mergeCell ref="E77"/>
    <mergeCell ref="F77"/>
    <mergeCell ref="G77"/>
    <mergeCell ref="H77"/>
    <mergeCell ref="I77"/>
    <mergeCell ref="J77"/>
    <mergeCell ref="C76:D76"/>
    <mergeCell ref="E76"/>
    <mergeCell ref="F76"/>
    <mergeCell ref="G76"/>
    <mergeCell ref="H76"/>
    <mergeCell ref="I78"/>
    <mergeCell ref="J78"/>
    <mergeCell ref="C79:D79"/>
    <mergeCell ref="E79"/>
    <mergeCell ref="F79"/>
    <mergeCell ref="G79"/>
    <mergeCell ref="H79"/>
    <mergeCell ref="I79"/>
    <mergeCell ref="J79"/>
    <mergeCell ref="C78:D78"/>
    <mergeCell ref="E78"/>
    <mergeCell ref="F78"/>
    <mergeCell ref="G78"/>
    <mergeCell ref="H78"/>
    <mergeCell ref="I80"/>
    <mergeCell ref="J80"/>
    <mergeCell ref="C81:D81"/>
    <mergeCell ref="E81"/>
    <mergeCell ref="F81"/>
    <mergeCell ref="G81"/>
    <mergeCell ref="H81"/>
    <mergeCell ref="I81"/>
    <mergeCell ref="J81"/>
    <mergeCell ref="C80:D80"/>
    <mergeCell ref="E80"/>
    <mergeCell ref="F80"/>
    <mergeCell ref="G80"/>
    <mergeCell ref="H80"/>
    <mergeCell ref="I82"/>
    <mergeCell ref="J82"/>
    <mergeCell ref="C83:D83"/>
    <mergeCell ref="E83"/>
    <mergeCell ref="F83"/>
    <mergeCell ref="G83"/>
    <mergeCell ref="H83"/>
    <mergeCell ref="I83"/>
    <mergeCell ref="J83"/>
    <mergeCell ref="C82:D82"/>
    <mergeCell ref="E82"/>
    <mergeCell ref="F82"/>
    <mergeCell ref="G82"/>
    <mergeCell ref="H82"/>
    <mergeCell ref="I84"/>
    <mergeCell ref="J84"/>
    <mergeCell ref="C85:D85"/>
    <mergeCell ref="E85"/>
    <mergeCell ref="F85"/>
    <mergeCell ref="G85"/>
    <mergeCell ref="H85"/>
    <mergeCell ref="I85"/>
    <mergeCell ref="J85"/>
    <mergeCell ref="C84:D84"/>
    <mergeCell ref="E84"/>
    <mergeCell ref="F84"/>
    <mergeCell ref="G84"/>
    <mergeCell ref="H84"/>
    <mergeCell ref="I86"/>
    <mergeCell ref="J86"/>
    <mergeCell ref="C87:D87"/>
    <mergeCell ref="E87"/>
    <mergeCell ref="F87"/>
    <mergeCell ref="G87"/>
    <mergeCell ref="H87"/>
    <mergeCell ref="I87"/>
    <mergeCell ref="J87"/>
    <mergeCell ref="C86:D86"/>
    <mergeCell ref="E86"/>
    <mergeCell ref="F86"/>
    <mergeCell ref="G86"/>
    <mergeCell ref="H86"/>
    <mergeCell ref="I88"/>
    <mergeCell ref="J88"/>
    <mergeCell ref="C89:D89"/>
    <mergeCell ref="E89"/>
    <mergeCell ref="F89"/>
    <mergeCell ref="G89"/>
    <mergeCell ref="H89"/>
    <mergeCell ref="I89"/>
    <mergeCell ref="J89"/>
    <mergeCell ref="C88:D88"/>
    <mergeCell ref="E88"/>
    <mergeCell ref="F88"/>
    <mergeCell ref="G88"/>
    <mergeCell ref="H88"/>
    <mergeCell ref="I90"/>
    <mergeCell ref="J90"/>
    <mergeCell ref="C91:D91"/>
    <mergeCell ref="E91"/>
    <mergeCell ref="F91"/>
    <mergeCell ref="G91"/>
    <mergeCell ref="H91"/>
    <mergeCell ref="I91"/>
    <mergeCell ref="J91"/>
    <mergeCell ref="C90:D90"/>
    <mergeCell ref="E90"/>
    <mergeCell ref="F90"/>
    <mergeCell ref="G90"/>
    <mergeCell ref="H90"/>
    <mergeCell ref="I92"/>
    <mergeCell ref="J92"/>
    <mergeCell ref="C93:D93"/>
    <mergeCell ref="E93"/>
    <mergeCell ref="F93"/>
    <mergeCell ref="G93"/>
    <mergeCell ref="H93"/>
    <mergeCell ref="I93"/>
    <mergeCell ref="J93"/>
    <mergeCell ref="C92:D92"/>
    <mergeCell ref="E92"/>
    <mergeCell ref="F92"/>
    <mergeCell ref="G92"/>
    <mergeCell ref="H92"/>
    <mergeCell ref="I94"/>
    <mergeCell ref="J94"/>
    <mergeCell ref="C95:D95"/>
    <mergeCell ref="E95"/>
    <mergeCell ref="F95"/>
    <mergeCell ref="G95"/>
    <mergeCell ref="H95"/>
    <mergeCell ref="I95"/>
    <mergeCell ref="J95"/>
    <mergeCell ref="C94:D94"/>
    <mergeCell ref="E94"/>
    <mergeCell ref="F94"/>
    <mergeCell ref="G94"/>
    <mergeCell ref="H94"/>
    <mergeCell ref="I96"/>
    <mergeCell ref="J96"/>
    <mergeCell ref="C97:D97"/>
    <mergeCell ref="E97"/>
    <mergeCell ref="F97"/>
    <mergeCell ref="G97"/>
    <mergeCell ref="H97"/>
    <mergeCell ref="I97"/>
    <mergeCell ref="J97"/>
    <mergeCell ref="C96:D96"/>
    <mergeCell ref="E96"/>
    <mergeCell ref="F96"/>
    <mergeCell ref="G96"/>
    <mergeCell ref="H96"/>
    <mergeCell ref="I98"/>
    <mergeCell ref="J98"/>
    <mergeCell ref="C99:D99"/>
    <mergeCell ref="E99"/>
    <mergeCell ref="F99"/>
    <mergeCell ref="G99"/>
    <mergeCell ref="H99"/>
    <mergeCell ref="I99"/>
    <mergeCell ref="J99"/>
    <mergeCell ref="C98:D98"/>
    <mergeCell ref="E98"/>
    <mergeCell ref="F98"/>
    <mergeCell ref="G98"/>
    <mergeCell ref="H98"/>
    <mergeCell ref="I100"/>
    <mergeCell ref="J100"/>
    <mergeCell ref="C101:D101"/>
    <mergeCell ref="E101"/>
    <mergeCell ref="F101"/>
    <mergeCell ref="G101"/>
    <mergeCell ref="H101"/>
    <mergeCell ref="I101"/>
    <mergeCell ref="J101"/>
    <mergeCell ref="C100:D100"/>
    <mergeCell ref="E100"/>
    <mergeCell ref="F100"/>
    <mergeCell ref="G100"/>
    <mergeCell ref="H100"/>
    <mergeCell ref="I102"/>
    <mergeCell ref="J102"/>
    <mergeCell ref="C103:D103"/>
    <mergeCell ref="E103"/>
    <mergeCell ref="F103"/>
    <mergeCell ref="G103"/>
    <mergeCell ref="H103"/>
    <mergeCell ref="I103"/>
    <mergeCell ref="J103"/>
    <mergeCell ref="C102:D102"/>
    <mergeCell ref="E102"/>
    <mergeCell ref="F102"/>
    <mergeCell ref="G102"/>
    <mergeCell ref="H102"/>
    <mergeCell ref="I104"/>
    <mergeCell ref="J104"/>
    <mergeCell ref="C105:D105"/>
    <mergeCell ref="E105"/>
    <mergeCell ref="F105"/>
    <mergeCell ref="G105"/>
    <mergeCell ref="H105"/>
    <mergeCell ref="I105"/>
    <mergeCell ref="J105"/>
    <mergeCell ref="C104:D104"/>
    <mergeCell ref="E104"/>
    <mergeCell ref="F104"/>
    <mergeCell ref="G104"/>
    <mergeCell ref="H104"/>
    <mergeCell ref="I106"/>
    <mergeCell ref="J106"/>
    <mergeCell ref="C107:D107"/>
    <mergeCell ref="E107"/>
    <mergeCell ref="F107"/>
    <mergeCell ref="G107"/>
    <mergeCell ref="H107"/>
    <mergeCell ref="I107"/>
    <mergeCell ref="J107"/>
    <mergeCell ref="C106:D106"/>
    <mergeCell ref="E106"/>
    <mergeCell ref="F106"/>
    <mergeCell ref="G106"/>
    <mergeCell ref="H106"/>
    <mergeCell ref="I108"/>
    <mergeCell ref="J108"/>
    <mergeCell ref="C109:D109"/>
    <mergeCell ref="E109"/>
    <mergeCell ref="F109"/>
    <mergeCell ref="G109"/>
    <mergeCell ref="H109"/>
    <mergeCell ref="I109"/>
    <mergeCell ref="J109"/>
    <mergeCell ref="C108:D108"/>
    <mergeCell ref="E108"/>
    <mergeCell ref="F108"/>
    <mergeCell ref="G108"/>
    <mergeCell ref="H108"/>
    <mergeCell ref="I110"/>
    <mergeCell ref="J110"/>
    <mergeCell ref="C111:D111"/>
    <mergeCell ref="E111"/>
    <mergeCell ref="F111"/>
    <mergeCell ref="G111"/>
    <mergeCell ref="H111"/>
    <mergeCell ref="I111"/>
    <mergeCell ref="J111"/>
    <mergeCell ref="C110:D110"/>
    <mergeCell ref="E110"/>
    <mergeCell ref="F110"/>
    <mergeCell ref="G110"/>
    <mergeCell ref="H110"/>
    <mergeCell ref="I112"/>
    <mergeCell ref="J112"/>
    <mergeCell ref="C113:D113"/>
    <mergeCell ref="E113"/>
    <mergeCell ref="F113"/>
    <mergeCell ref="G113"/>
    <mergeCell ref="H113"/>
    <mergeCell ref="I113"/>
    <mergeCell ref="J113"/>
    <mergeCell ref="C112:D112"/>
    <mergeCell ref="E112"/>
    <mergeCell ref="F112"/>
    <mergeCell ref="G112"/>
    <mergeCell ref="H112"/>
    <mergeCell ref="C116:D116"/>
    <mergeCell ref="I114"/>
    <mergeCell ref="J114"/>
    <mergeCell ref="C115:D115"/>
    <mergeCell ref="E115"/>
    <mergeCell ref="F115"/>
    <mergeCell ref="G115"/>
    <mergeCell ref="H115"/>
    <mergeCell ref="I115"/>
    <mergeCell ref="J115"/>
    <mergeCell ref="C114:D114"/>
    <mergeCell ref="E114"/>
    <mergeCell ref="F114"/>
    <mergeCell ref="G114"/>
    <mergeCell ref="H114"/>
  </mergeCells>
  <dataValidations count="300">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s>
  <printOptions horizontalCentered="1"/>
  <pageMargins left="0.7" right="0.7" top="0.75" bottom="0.75" header="0.3" footer="0.3"/>
  <pageSetup paperSize="150" scale="41" orientation="portrait" horizontalDpi="200" verticalDpi="2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fitToPage="1"/>
  </sheetPr>
  <dimension ref="B2:Q23"/>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E38" sqref="E38"/>
    </sheetView>
  </sheetViews>
  <sheetFormatPr defaultRowHeight="15"/>
  <cols>
    <col min="1" max="1" width="9.140625" style="1" customWidth="1"/>
    <col min="2" max="2" width="1" style="1" customWidth="1"/>
    <col min="3" max="4" width="20" style="1" customWidth="1"/>
    <col min="5" max="16" width="30" style="1" customWidth="1"/>
    <col min="17" max="17" width="1" style="1" customWidth="1"/>
    <col min="18" max="18" width="9.140625" style="1" customWidth="1"/>
    <col min="19" max="16384" width="9.140625" style="1"/>
  </cols>
  <sheetData>
    <row r="2" spans="2:17" ht="5.0999999999999996" customHeight="1">
      <c r="B2" s="5" t="s">
        <v>842</v>
      </c>
      <c r="C2" s="2"/>
      <c r="D2" s="2"/>
      <c r="E2" s="2"/>
      <c r="F2" s="2"/>
      <c r="G2" s="2"/>
      <c r="H2" s="2"/>
      <c r="I2" s="2"/>
      <c r="J2" s="2"/>
      <c r="K2" s="2"/>
      <c r="L2" s="2"/>
      <c r="M2" s="2"/>
      <c r="N2" s="2"/>
      <c r="O2" s="2"/>
      <c r="P2" s="2"/>
      <c r="Q2" s="2"/>
    </row>
    <row r="3" spans="2:17" hidden="1">
      <c r="B3" s="5" t="s">
        <v>7</v>
      </c>
      <c r="C3" s="20"/>
      <c r="D3" s="20"/>
      <c r="E3" s="2"/>
      <c r="F3" s="2"/>
      <c r="G3" s="2"/>
      <c r="H3" s="2"/>
      <c r="I3" s="2"/>
      <c r="J3" s="2"/>
      <c r="K3" s="2"/>
      <c r="L3" s="2"/>
      <c r="M3" s="2"/>
      <c r="N3" s="2"/>
      <c r="O3" s="2"/>
      <c r="P3" s="2"/>
      <c r="Q3" s="2"/>
    </row>
    <row r="4" spans="2:17" hidden="1">
      <c r="B4" s="2"/>
      <c r="C4" s="20"/>
      <c r="D4" s="20"/>
      <c r="E4" s="2"/>
      <c r="F4" s="2"/>
      <c r="G4" s="2"/>
      <c r="H4" s="2"/>
      <c r="I4" s="2"/>
      <c r="J4" s="2"/>
      <c r="K4" s="2"/>
      <c r="L4" s="2"/>
      <c r="M4" s="2"/>
      <c r="N4" s="2"/>
      <c r="O4" s="2"/>
      <c r="P4" s="2"/>
      <c r="Q4" s="2"/>
    </row>
    <row r="5" spans="2:17" hidden="1">
      <c r="B5" s="2"/>
      <c r="C5" s="20"/>
      <c r="D5" s="20"/>
      <c r="E5" s="2"/>
      <c r="F5" s="2"/>
      <c r="G5" s="2"/>
      <c r="H5" s="2"/>
      <c r="I5" s="2"/>
      <c r="J5" s="2"/>
      <c r="K5" s="2"/>
      <c r="L5" s="2"/>
      <c r="M5" s="2"/>
      <c r="N5" s="2"/>
      <c r="O5" s="2"/>
      <c r="P5" s="2"/>
      <c r="Q5" s="2"/>
    </row>
    <row r="6" spans="2:17" hidden="1">
      <c r="B6" s="2"/>
      <c r="C6" s="20"/>
      <c r="D6" s="20"/>
      <c r="E6" s="2"/>
      <c r="F6" s="2"/>
      <c r="G6" s="2"/>
      <c r="H6" s="2"/>
      <c r="I6" s="2"/>
      <c r="J6" s="2"/>
      <c r="K6" s="2"/>
      <c r="L6" s="2"/>
      <c r="M6" s="2"/>
      <c r="N6" s="2"/>
      <c r="O6" s="2"/>
      <c r="P6" s="2"/>
      <c r="Q6" s="2"/>
    </row>
    <row r="7" spans="2:17" ht="17.25">
      <c r="B7" s="2"/>
      <c r="C7" s="156" t="str">
        <f>UPPER('Data Umum'!D7)</f>
        <v/>
      </c>
      <c r="D7" s="156"/>
      <c r="E7" s="157"/>
      <c r="F7" s="157"/>
      <c r="G7" s="157"/>
      <c r="H7" s="157"/>
      <c r="I7" s="157"/>
      <c r="J7" s="157"/>
      <c r="K7" s="157"/>
      <c r="L7" s="157"/>
      <c r="M7" s="157"/>
      <c r="N7" s="157"/>
      <c r="O7" s="157"/>
      <c r="P7" s="157"/>
      <c r="Q7" s="2"/>
    </row>
    <row r="8" spans="2:17">
      <c r="B8" s="2"/>
      <c r="C8" s="158" t="s">
        <v>1095</v>
      </c>
      <c r="D8" s="158"/>
      <c r="E8" s="129"/>
      <c r="F8" s="129"/>
      <c r="G8" s="129"/>
      <c r="H8" s="129"/>
      <c r="I8" s="129"/>
      <c r="J8" s="129"/>
      <c r="K8" s="129"/>
      <c r="L8" s="129"/>
      <c r="M8" s="129"/>
      <c r="N8" s="129"/>
      <c r="O8" s="129"/>
      <c r="P8" s="129"/>
      <c r="Q8" s="2"/>
    </row>
    <row r="9" spans="2:17">
      <c r="B9" s="2"/>
      <c r="C9" s="158" t="s">
        <v>843</v>
      </c>
      <c r="D9" s="158"/>
      <c r="E9" s="129"/>
      <c r="F9" s="129"/>
      <c r="G9" s="129"/>
      <c r="H9" s="129"/>
      <c r="I9" s="129"/>
      <c r="J9" s="129"/>
      <c r="K9" s="129"/>
      <c r="L9" s="129"/>
      <c r="M9" s="129"/>
      <c r="N9" s="129"/>
      <c r="O9" s="129"/>
      <c r="P9" s="129"/>
      <c r="Q9" s="2"/>
    </row>
    <row r="10" spans="2:17">
      <c r="B10" s="2"/>
      <c r="C10" s="158" t="s">
        <v>844</v>
      </c>
      <c r="D10" s="158"/>
      <c r="E10" s="129"/>
      <c r="F10" s="129"/>
      <c r="G10" s="129"/>
      <c r="H10" s="129"/>
      <c r="I10" s="129"/>
      <c r="J10" s="129"/>
      <c r="K10" s="129"/>
      <c r="L10" s="129"/>
      <c r="M10" s="129"/>
      <c r="N10" s="129"/>
      <c r="O10" s="129"/>
      <c r="P10" s="129"/>
      <c r="Q10" s="2"/>
    </row>
    <row r="11" spans="2:17">
      <c r="B11" s="2"/>
      <c r="C11" s="159" t="str">
        <f>""</f>
        <v/>
      </c>
      <c r="D11" s="159"/>
      <c r="E11" s="130"/>
      <c r="F11" s="130"/>
      <c r="G11" s="130"/>
      <c r="H11" s="130"/>
      <c r="I11" s="130"/>
      <c r="J11" s="130"/>
      <c r="K11" s="130"/>
      <c r="L11" s="130"/>
      <c r="M11" s="130"/>
      <c r="N11" s="130"/>
      <c r="O11" s="130"/>
      <c r="P11" s="130"/>
      <c r="Q11" s="2"/>
    </row>
    <row r="12" spans="2:17" hidden="1">
      <c r="B12" s="2"/>
      <c r="C12" s="20"/>
      <c r="D12" s="20"/>
      <c r="E12" s="2"/>
      <c r="F12" s="2"/>
      <c r="G12" s="2"/>
      <c r="H12" s="2"/>
      <c r="I12" s="2"/>
      <c r="J12" s="2"/>
      <c r="K12" s="2"/>
      <c r="L12" s="2"/>
      <c r="M12" s="2"/>
      <c r="N12" s="2"/>
      <c r="O12" s="2"/>
      <c r="P12" s="2"/>
      <c r="Q12" s="2"/>
    </row>
    <row r="13" spans="2:17">
      <c r="B13" s="2"/>
      <c r="C13" s="160" t="s">
        <v>113</v>
      </c>
      <c r="D13" s="160"/>
      <c r="E13" s="161"/>
      <c r="F13" s="161"/>
      <c r="G13" s="161"/>
      <c r="H13" s="161"/>
      <c r="I13" s="161"/>
      <c r="J13" s="161"/>
      <c r="K13" s="161"/>
      <c r="L13" s="161"/>
      <c r="M13" s="161"/>
      <c r="N13" s="161"/>
      <c r="O13" s="161"/>
      <c r="P13" s="161"/>
      <c r="Q13" s="2"/>
    </row>
    <row r="14" spans="2:17">
      <c r="B14" s="2"/>
      <c r="C14" s="127" t="s">
        <v>467</v>
      </c>
      <c r="D14" s="128"/>
      <c r="E14" s="176" t="str">
        <f>"Cadangan Premi Polis-Polis Premi Tunggal"</f>
        <v>Cadangan Premi Polis-Polis Premi Tunggal</v>
      </c>
      <c r="F14" s="179"/>
      <c r="G14" s="143"/>
      <c r="H14" s="176" t="str">
        <f>"Cadangan Premi Polis-Polis Paid-Up"</f>
        <v>Cadangan Premi Polis-Polis Paid-Up</v>
      </c>
      <c r="I14" s="179"/>
      <c r="J14" s="143"/>
      <c r="K14" s="176" t="str">
        <f>"Cadangan Premi Polis-Polis Reguler (Cicilan)"</f>
        <v>Cadangan Premi Polis-Polis Reguler (Cicilan)</v>
      </c>
      <c r="L14" s="179"/>
      <c r="M14" s="143"/>
      <c r="N14" s="176" t="str">
        <f>""</f>
        <v/>
      </c>
      <c r="O14" s="179"/>
      <c r="P14" s="143"/>
      <c r="Q14" s="2"/>
    </row>
    <row r="15" spans="2:17">
      <c r="B15" s="2"/>
      <c r="C15" s="128"/>
      <c r="D15" s="128"/>
      <c r="E15" s="162" t="str">
        <f>"Cadangan Risiko"</f>
        <v>Cadangan Risiko</v>
      </c>
      <c r="F15" s="162" t="str">
        <f>"Cadangan Akumulasi Dana untuk PAYDI yang digaransi"</f>
        <v>Cadangan Akumulasi Dana untuk PAYDI yang digaransi</v>
      </c>
      <c r="G15" s="162" t="str">
        <f>"Cadangan Akumulasi Dana untuk PAYDI yang TIDAK digaransi"</f>
        <v>Cadangan Akumulasi Dana untuk PAYDI yang TIDAK digaransi</v>
      </c>
      <c r="H15" s="162" t="str">
        <f>"Cadangan Risiko"</f>
        <v>Cadangan Risiko</v>
      </c>
      <c r="I15" s="162" t="str">
        <f>"Cadangan Akumulasi Dana untuk PAYDI yang digaransi"</f>
        <v>Cadangan Akumulasi Dana untuk PAYDI yang digaransi</v>
      </c>
      <c r="J15" s="162" t="str">
        <f>"Cadangan Akumulasi Dana untuk PAYDI yang TIDAK digaransi"</f>
        <v>Cadangan Akumulasi Dana untuk PAYDI yang TIDAK digaransi</v>
      </c>
      <c r="K15" s="162" t="str">
        <f>"Cadangan Risiko"</f>
        <v>Cadangan Risiko</v>
      </c>
      <c r="L15" s="162" t="str">
        <f>"Cadangan Akumulasi Dana untuk PAYDI yang digaransi"</f>
        <v>Cadangan Akumulasi Dana untuk PAYDI yang digaransi</v>
      </c>
      <c r="M15" s="162" t="str">
        <f>"Cadangan Akumlasi Dana untuk PAYDI yang TIDAK digaransi"</f>
        <v>Cadangan Akumlasi Dana untuk PAYDI yang TIDAK digaransi</v>
      </c>
      <c r="N15" s="162" t="str">
        <f>"Total"</f>
        <v>Total</v>
      </c>
      <c r="O15" s="162" t="str">
        <f>"Cadangan Premi Polis-polis Yang Akan Jatuh Tempo &lt; 1 tahun"</f>
        <v>Cadangan Premi Polis-polis Yang Akan Jatuh Tempo &lt; 1 tahun</v>
      </c>
      <c r="P15" s="162" t="str">
        <f>"Triwulan Tahun Periode Sebelumnya"</f>
        <v>Triwulan Tahun Periode Sebelumnya</v>
      </c>
      <c r="Q15" s="2"/>
    </row>
    <row r="16" spans="2:17">
      <c r="B16" s="2"/>
      <c r="C16" s="137" t="s">
        <v>845</v>
      </c>
      <c r="D16" s="128"/>
      <c r="E16" s="6">
        <f t="shared" ref="E16:M16" si="0">IFERROR(E17, 0)+IFERROR(E18, 0)</f>
        <v>0</v>
      </c>
      <c r="F16" s="6">
        <f t="shared" si="0"/>
        <v>0</v>
      </c>
      <c r="G16" s="6">
        <f t="shared" si="0"/>
        <v>0</v>
      </c>
      <c r="H16" s="6">
        <f t="shared" si="0"/>
        <v>0</v>
      </c>
      <c r="I16" s="6">
        <f t="shared" si="0"/>
        <v>0</v>
      </c>
      <c r="J16" s="6">
        <f t="shared" si="0"/>
        <v>0</v>
      </c>
      <c r="K16" s="6">
        <f t="shared" si="0"/>
        <v>0</v>
      </c>
      <c r="L16" s="6">
        <f t="shared" si="0"/>
        <v>0</v>
      </c>
      <c r="M16" s="6">
        <f t="shared" si="0"/>
        <v>0</v>
      </c>
      <c r="N16" s="8">
        <f>F16+G16+I16+J16+L16+M16</f>
        <v>0</v>
      </c>
      <c r="O16" s="6">
        <f>IFERROR(O17, 0)+IFERROR(O18, 0)</f>
        <v>0</v>
      </c>
      <c r="P16" s="6">
        <f>IFERROR(P17, 0)+IFERROR(P18, 0)</f>
        <v>0</v>
      </c>
      <c r="Q16" s="2"/>
    </row>
    <row r="17" spans="2:17">
      <c r="B17" s="2"/>
      <c r="C17" s="177" t="s">
        <v>846</v>
      </c>
      <c r="D17" s="178"/>
      <c r="E17" s="144">
        <v>0</v>
      </c>
      <c r="F17" s="144">
        <v>0</v>
      </c>
      <c r="G17" s="144">
        <v>0</v>
      </c>
      <c r="H17" s="144">
        <v>0</v>
      </c>
      <c r="I17" s="144">
        <v>0</v>
      </c>
      <c r="J17" s="144">
        <v>0</v>
      </c>
      <c r="K17" s="144">
        <v>0</v>
      </c>
      <c r="L17" s="144">
        <v>0</v>
      </c>
      <c r="M17" s="144">
        <v>0</v>
      </c>
      <c r="N17" s="8">
        <f>F17+G17+I17+J17+L17+M17</f>
        <v>0</v>
      </c>
      <c r="O17" s="144">
        <v>0</v>
      </c>
      <c r="P17" s="144">
        <v>0</v>
      </c>
      <c r="Q17" s="2"/>
    </row>
    <row r="18" spans="2:17">
      <c r="B18" s="2"/>
      <c r="C18" s="177" t="s">
        <v>847</v>
      </c>
      <c r="D18" s="178"/>
      <c r="E18" s="144">
        <v>0</v>
      </c>
      <c r="F18" s="144">
        <v>0</v>
      </c>
      <c r="G18" s="144">
        <v>0</v>
      </c>
      <c r="H18" s="144">
        <v>0</v>
      </c>
      <c r="I18" s="144">
        <v>0</v>
      </c>
      <c r="J18" s="144">
        <v>0</v>
      </c>
      <c r="K18" s="144">
        <v>0</v>
      </c>
      <c r="L18" s="144">
        <v>0</v>
      </c>
      <c r="M18" s="144">
        <v>0</v>
      </c>
      <c r="N18" s="8">
        <f>F18+G18+I18+J18+L18+M18</f>
        <v>0</v>
      </c>
      <c r="O18" s="144">
        <v>0</v>
      </c>
      <c r="P18" s="144">
        <v>0</v>
      </c>
      <c r="Q18" s="2"/>
    </row>
    <row r="19" spans="2:17">
      <c r="B19" s="2"/>
      <c r="C19" s="142" t="s">
        <v>703</v>
      </c>
      <c r="D19" s="143"/>
      <c r="E19" s="8">
        <f t="shared" ref="E19:P19" si="1">SUM(E17:E18)</f>
        <v>0</v>
      </c>
      <c r="F19" s="8">
        <f t="shared" si="1"/>
        <v>0</v>
      </c>
      <c r="G19" s="8">
        <f t="shared" si="1"/>
        <v>0</v>
      </c>
      <c r="H19" s="8">
        <f t="shared" si="1"/>
        <v>0</v>
      </c>
      <c r="I19" s="8">
        <f t="shared" si="1"/>
        <v>0</v>
      </c>
      <c r="J19" s="8">
        <f t="shared" si="1"/>
        <v>0</v>
      </c>
      <c r="K19" s="8">
        <f t="shared" si="1"/>
        <v>0</v>
      </c>
      <c r="L19" s="8">
        <f t="shared" si="1"/>
        <v>0</v>
      </c>
      <c r="M19" s="8">
        <f t="shared" si="1"/>
        <v>0</v>
      </c>
      <c r="N19" s="8">
        <f t="shared" si="1"/>
        <v>0</v>
      </c>
      <c r="O19" s="8">
        <f t="shared" si="1"/>
        <v>0</v>
      </c>
      <c r="P19" s="8">
        <f t="shared" si="1"/>
        <v>0</v>
      </c>
      <c r="Q19" s="2"/>
    </row>
    <row r="20" spans="2:17">
      <c r="B20" s="2"/>
      <c r="C20" s="142" t="s">
        <v>848</v>
      </c>
      <c r="D20" s="143"/>
      <c r="E20" s="10" t="str">
        <f>""</f>
        <v/>
      </c>
      <c r="F20" s="10" t="str">
        <f>""</f>
        <v/>
      </c>
      <c r="G20" s="10" t="str">
        <f>""</f>
        <v/>
      </c>
      <c r="H20" s="10" t="str">
        <f>""</f>
        <v/>
      </c>
      <c r="I20" s="10" t="str">
        <f>""</f>
        <v/>
      </c>
      <c r="J20" s="10" t="str">
        <f>""</f>
        <v/>
      </c>
      <c r="K20" s="10" t="str">
        <f>""</f>
        <v/>
      </c>
      <c r="L20" s="10" t="str">
        <f>""</f>
        <v/>
      </c>
      <c r="M20" s="10" t="str">
        <f>""</f>
        <v/>
      </c>
      <c r="N20" s="10" t="str">
        <f>""</f>
        <v/>
      </c>
      <c r="O20" s="10" t="str">
        <f>""</f>
        <v/>
      </c>
      <c r="P20" s="10" t="str">
        <f>""</f>
        <v/>
      </c>
      <c r="Q20" s="2"/>
    </row>
    <row r="21" spans="2:17">
      <c r="B21" s="2"/>
      <c r="C21" s="142" t="s">
        <v>849</v>
      </c>
      <c r="D21" s="143"/>
      <c r="E21" s="10" t="str">
        <f>""</f>
        <v/>
      </c>
      <c r="F21" s="10" t="str">
        <f>""</f>
        <v/>
      </c>
      <c r="G21" s="10" t="str">
        <f>""</f>
        <v/>
      </c>
      <c r="H21" s="10" t="str">
        <f>""</f>
        <v/>
      </c>
      <c r="I21" s="10" t="str">
        <f>""</f>
        <v/>
      </c>
      <c r="J21" s="10" t="str">
        <f>""</f>
        <v/>
      </c>
      <c r="K21" s="10" t="str">
        <f>""</f>
        <v/>
      </c>
      <c r="L21" s="10" t="str">
        <f>""</f>
        <v/>
      </c>
      <c r="M21" s="10" t="str">
        <f>""</f>
        <v/>
      </c>
      <c r="N21" s="10" t="str">
        <f>""</f>
        <v/>
      </c>
      <c r="O21" s="10" t="str">
        <f>""</f>
        <v/>
      </c>
      <c r="P21" s="10" t="str">
        <f>""</f>
        <v/>
      </c>
      <c r="Q21" s="2"/>
    </row>
    <row r="22" spans="2:17">
      <c r="B22" s="2"/>
      <c r="C22" s="2"/>
      <c r="D22" s="2"/>
      <c r="E22" s="2"/>
      <c r="F22" s="2"/>
      <c r="G22" s="2"/>
      <c r="H22" s="2"/>
      <c r="I22" s="2"/>
      <c r="J22" s="2"/>
      <c r="K22" s="2"/>
      <c r="L22" s="2"/>
      <c r="M22" s="2"/>
      <c r="N22" s="2"/>
      <c r="O22" s="2"/>
      <c r="P22" s="2"/>
      <c r="Q22" s="2"/>
    </row>
    <row r="23" spans="2:17" ht="5.0999999999999996" customHeight="1">
      <c r="B23" s="2"/>
      <c r="C23" s="2"/>
      <c r="D23" s="2"/>
      <c r="E23" s="2"/>
      <c r="F23" s="2"/>
      <c r="G23" s="2"/>
      <c r="H23" s="2"/>
      <c r="I23" s="2"/>
      <c r="J23" s="2"/>
      <c r="K23" s="2"/>
      <c r="L23" s="2"/>
      <c r="M23" s="2"/>
      <c r="N23" s="2"/>
      <c r="O23" s="2"/>
      <c r="P23" s="2"/>
      <c r="Q23" s="2"/>
    </row>
  </sheetData>
  <sheetProtection formatColumns="0" formatRows="0" selectLockedCells="1"/>
  <mergeCells count="51">
    <mergeCell ref="C7:P7"/>
    <mergeCell ref="C8:P8"/>
    <mergeCell ref="C9:P9"/>
    <mergeCell ref="C10:P10"/>
    <mergeCell ref="C11:P11"/>
    <mergeCell ref="C13:P13"/>
    <mergeCell ref="C14:D15"/>
    <mergeCell ref="E15"/>
    <mergeCell ref="F15"/>
    <mergeCell ref="G15"/>
    <mergeCell ref="E14:G14"/>
    <mergeCell ref="H15"/>
    <mergeCell ref="I15"/>
    <mergeCell ref="J15"/>
    <mergeCell ref="H14:J14"/>
    <mergeCell ref="K15"/>
    <mergeCell ref="L15"/>
    <mergeCell ref="M15"/>
    <mergeCell ref="K14:M14"/>
    <mergeCell ref="N15"/>
    <mergeCell ref="O15"/>
    <mergeCell ref="N14:P14"/>
    <mergeCell ref="P15"/>
    <mergeCell ref="C16:D16"/>
    <mergeCell ref="C17:D17"/>
    <mergeCell ref="E17"/>
    <mergeCell ref="F17"/>
    <mergeCell ref="G17"/>
    <mergeCell ref="H17"/>
    <mergeCell ref="I17"/>
    <mergeCell ref="J17"/>
    <mergeCell ref="K17"/>
    <mergeCell ref="L17"/>
    <mergeCell ref="M17"/>
    <mergeCell ref="O17"/>
    <mergeCell ref="P17"/>
    <mergeCell ref="O18"/>
    <mergeCell ref="P18"/>
    <mergeCell ref="C19:D19"/>
    <mergeCell ref="C20:D20"/>
    <mergeCell ref="C21:D21"/>
    <mergeCell ref="I18"/>
    <mergeCell ref="J18"/>
    <mergeCell ref="K18"/>
    <mergeCell ref="L18"/>
    <mergeCell ref="M18"/>
    <mergeCell ref="C18:D18"/>
    <mergeCell ref="E18"/>
    <mergeCell ref="F18"/>
    <mergeCell ref="G18"/>
    <mergeCell ref="H18"/>
  </mergeCells>
  <dataValidations count="22">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O17">
      <formula1>-1000000000000000000</formula1>
      <formula2>1000000000000000000</formula2>
    </dataValidation>
    <dataValidation type="decimal" showErrorMessage="1" errorTitle="Kesalahan Jenis Data" error="Data yang dimasukkan harus berupa Angka!" sqref="P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O18">
      <formula1>-1000000000000000000</formula1>
      <formula2>1000000000000000000</formula2>
    </dataValidation>
    <dataValidation type="decimal" showErrorMessage="1" errorTitle="Kesalahan Jenis Data" error="Data yang dimasukkan harus berupa Angka!" sqref="P18">
      <formula1>-1000000000000000000</formula1>
      <formula2>1000000000000000000</formula2>
    </dataValidation>
  </dataValidations>
  <printOptions horizontalCentered="1"/>
  <pageMargins left="0.7" right="0.7" top="0.75" bottom="0.75" header="0.3" footer="0.3"/>
  <pageSetup paperSize="150" scale="21" orientation="portrait" horizontalDpi="200" verticalDpi="2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pageSetUpPr fitToPage="1"/>
  </sheetPr>
  <dimension ref="B2:I34"/>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G28" sqref="G28"/>
    </sheetView>
  </sheetViews>
  <sheetFormatPr defaultRowHeight="15"/>
  <cols>
    <col min="1" max="1" width="9.140625" style="1" customWidth="1"/>
    <col min="2" max="2" width="1" style="1" customWidth="1"/>
    <col min="3" max="4" width="20" style="1" customWidth="1"/>
    <col min="5" max="8" width="30" style="1" customWidth="1"/>
    <col min="9" max="9" width="1" style="1" customWidth="1"/>
    <col min="10" max="10" width="9.140625" style="1" customWidth="1"/>
    <col min="11" max="16384" width="9.140625" style="1"/>
  </cols>
  <sheetData>
    <row r="2" spans="2:9" ht="5.0999999999999996" customHeight="1">
      <c r="B2" s="5" t="s">
        <v>850</v>
      </c>
      <c r="C2" s="2"/>
      <c r="D2" s="2"/>
      <c r="E2" s="2"/>
      <c r="F2" s="2"/>
      <c r="G2" s="2"/>
      <c r="H2" s="2"/>
      <c r="I2" s="2"/>
    </row>
    <row r="3" spans="2:9" hidden="1">
      <c r="B3" s="5" t="s">
        <v>7</v>
      </c>
      <c r="C3" s="20"/>
      <c r="D3" s="20"/>
      <c r="E3" s="2"/>
      <c r="F3" s="2"/>
      <c r="G3" s="2"/>
      <c r="H3" s="2"/>
      <c r="I3" s="2"/>
    </row>
    <row r="4" spans="2:9" hidden="1">
      <c r="B4" s="2"/>
      <c r="C4" s="20"/>
      <c r="D4" s="20"/>
      <c r="E4" s="2"/>
      <c r="F4" s="2"/>
      <c r="G4" s="2"/>
      <c r="H4" s="2"/>
      <c r="I4" s="2"/>
    </row>
    <row r="5" spans="2:9" hidden="1">
      <c r="B5" s="2"/>
      <c r="C5" s="20"/>
      <c r="D5" s="20"/>
      <c r="E5" s="2"/>
      <c r="F5" s="2"/>
      <c r="G5" s="2"/>
      <c r="H5" s="2"/>
      <c r="I5" s="2"/>
    </row>
    <row r="6" spans="2:9" hidden="1">
      <c r="B6" s="2"/>
      <c r="C6" s="20"/>
      <c r="D6" s="20"/>
      <c r="E6" s="2"/>
      <c r="F6" s="2"/>
      <c r="G6" s="2"/>
      <c r="H6" s="2"/>
      <c r="I6" s="2"/>
    </row>
    <row r="7" spans="2:9" ht="17.25">
      <c r="B7" s="2"/>
      <c r="C7" s="156" t="str">
        <f>UPPER('Data Umum'!D7)</f>
        <v/>
      </c>
      <c r="D7" s="156"/>
      <c r="E7" s="157"/>
      <c r="F7" s="157"/>
      <c r="G7" s="157"/>
      <c r="H7" s="157"/>
      <c r="I7" s="2"/>
    </row>
    <row r="8" spans="2:9">
      <c r="B8" s="2"/>
      <c r="C8" s="158" t="s">
        <v>1095</v>
      </c>
      <c r="D8" s="158"/>
      <c r="E8" s="129"/>
      <c r="F8" s="129"/>
      <c r="G8" s="129"/>
      <c r="H8" s="129"/>
      <c r="I8" s="2"/>
    </row>
    <row r="9" spans="2:9">
      <c r="B9" s="2"/>
      <c r="C9" s="158" t="s">
        <v>851</v>
      </c>
      <c r="D9" s="158"/>
      <c r="E9" s="129"/>
      <c r="F9" s="129"/>
      <c r="G9" s="129"/>
      <c r="H9" s="129"/>
      <c r="I9" s="2"/>
    </row>
    <row r="10" spans="2:9">
      <c r="B10" s="2"/>
      <c r="C10" s="158" t="s">
        <v>852</v>
      </c>
      <c r="D10" s="158"/>
      <c r="E10" s="129"/>
      <c r="F10" s="129"/>
      <c r="G10" s="129"/>
      <c r="H10" s="129"/>
      <c r="I10" s="2"/>
    </row>
    <row r="11" spans="2:9">
      <c r="B11" s="2"/>
      <c r="C11" s="159" t="str">
        <f>""</f>
        <v/>
      </c>
      <c r="D11" s="159"/>
      <c r="E11" s="130"/>
      <c r="F11" s="130"/>
      <c r="G11" s="130"/>
      <c r="H11" s="130"/>
      <c r="I11" s="2"/>
    </row>
    <row r="12" spans="2:9" hidden="1">
      <c r="B12" s="2"/>
      <c r="C12" s="20"/>
      <c r="D12" s="20"/>
      <c r="E12" s="2"/>
      <c r="F12" s="2"/>
      <c r="G12" s="2"/>
      <c r="H12" s="2"/>
      <c r="I12" s="2"/>
    </row>
    <row r="13" spans="2:9">
      <c r="B13" s="2"/>
      <c r="C13" s="160" t="s">
        <v>113</v>
      </c>
      <c r="D13" s="160"/>
      <c r="E13" s="161"/>
      <c r="F13" s="161"/>
      <c r="G13" s="161"/>
      <c r="H13" s="161"/>
      <c r="I13" s="2"/>
    </row>
    <row r="14" spans="2:9">
      <c r="B14" s="2"/>
      <c r="C14" s="127" t="s">
        <v>44</v>
      </c>
      <c r="D14" s="128"/>
      <c r="E14" s="162" t="str">
        <f>"Premi Risiko*"</f>
        <v>Premi Risiko*</v>
      </c>
      <c r="F14" s="162" t="str">
        <f>"Premi PAYDI Digaransi"</f>
        <v>Premi PAYDI Digaransi</v>
      </c>
      <c r="G14" s="162" t="str">
        <f>"Premi PAYDI Tidak Digaransi"</f>
        <v>Premi PAYDI Tidak Digaransi</v>
      </c>
      <c r="H14" s="162" t="str">
        <f>"Jumlah"</f>
        <v>Jumlah</v>
      </c>
      <c r="I14" s="2"/>
    </row>
    <row r="15" spans="2:9">
      <c r="B15" s="2"/>
      <c r="C15" s="128"/>
      <c r="D15" s="128"/>
      <c r="E15" s="163"/>
      <c r="F15" s="163"/>
      <c r="G15" s="163"/>
      <c r="H15" s="163"/>
      <c r="I15" s="2"/>
    </row>
    <row r="16" spans="2:9">
      <c r="B16" s="2"/>
      <c r="C16" s="137" t="s">
        <v>853</v>
      </c>
      <c r="D16" s="128"/>
      <c r="E16" s="10" t="str">
        <f>""</f>
        <v/>
      </c>
      <c r="F16" s="10" t="str">
        <f>""</f>
        <v/>
      </c>
      <c r="G16" s="10" t="str">
        <f>""</f>
        <v/>
      </c>
      <c r="H16" s="10" t="str">
        <f>""</f>
        <v/>
      </c>
      <c r="I16" s="2"/>
    </row>
    <row r="17" spans="2:9">
      <c r="B17" s="2"/>
      <c r="C17" s="177" t="s">
        <v>854</v>
      </c>
      <c r="D17" s="178"/>
      <c r="E17" s="10" t="str">
        <f>""</f>
        <v/>
      </c>
      <c r="F17" s="10" t="str">
        <f>""</f>
        <v/>
      </c>
      <c r="G17" s="10" t="str">
        <f>""</f>
        <v/>
      </c>
      <c r="H17" s="10" t="str">
        <f>""</f>
        <v/>
      </c>
      <c r="I17" s="2"/>
    </row>
    <row r="18" spans="2:9">
      <c r="B18" s="2"/>
      <c r="C18" s="180" t="s">
        <v>855</v>
      </c>
      <c r="D18" s="181"/>
      <c r="E18" s="144">
        <v>0</v>
      </c>
      <c r="F18" s="144">
        <v>0</v>
      </c>
      <c r="G18" s="144">
        <v>0</v>
      </c>
      <c r="H18" s="8">
        <f>IFERROR(F18+G18,0)</f>
        <v>0</v>
      </c>
      <c r="I18" s="2"/>
    </row>
    <row r="19" spans="2:9">
      <c r="B19" s="2"/>
      <c r="C19" s="180" t="s">
        <v>856</v>
      </c>
      <c r="D19" s="181"/>
      <c r="E19" s="144">
        <v>0</v>
      </c>
      <c r="F19" s="144">
        <v>0</v>
      </c>
      <c r="G19" s="144">
        <v>0</v>
      </c>
      <c r="H19" s="8">
        <f>IFERROR(F19+G19,0)</f>
        <v>0</v>
      </c>
      <c r="I19" s="2"/>
    </row>
    <row r="20" spans="2:9">
      <c r="B20" s="2"/>
      <c r="C20" s="177" t="s">
        <v>857</v>
      </c>
      <c r="D20" s="178"/>
      <c r="E20" s="8">
        <f>IFERROR(E18+E19,0)</f>
        <v>0</v>
      </c>
      <c r="F20" s="8">
        <f>IFERROR(F18+F19,0)</f>
        <v>0</v>
      </c>
      <c r="G20" s="8">
        <f>IFERROR(G18+G19,0)</f>
        <v>0</v>
      </c>
      <c r="H20" s="8">
        <f>IFERROR(H18+H19,0)</f>
        <v>0</v>
      </c>
      <c r="I20" s="2"/>
    </row>
    <row r="21" spans="2:9">
      <c r="B21" s="2"/>
      <c r="C21" s="177" t="s">
        <v>858</v>
      </c>
      <c r="D21" s="178"/>
      <c r="E21" s="144">
        <v>0</v>
      </c>
      <c r="F21" s="144">
        <v>0</v>
      </c>
      <c r="G21" s="144">
        <v>0</v>
      </c>
      <c r="H21" s="8">
        <f>IFERROR(F21+G21,0)</f>
        <v>0</v>
      </c>
      <c r="I21" s="2"/>
    </row>
    <row r="22" spans="2:9">
      <c r="B22" s="2"/>
      <c r="C22" s="142" t="s">
        <v>859</v>
      </c>
      <c r="D22" s="143"/>
      <c r="E22" s="8">
        <f>IFERROR(E20+E21,0)</f>
        <v>0</v>
      </c>
      <c r="F22" s="8">
        <f>IFERROR(F20+F21,0)</f>
        <v>0</v>
      </c>
      <c r="G22" s="8">
        <f>IFERROR(G20+G21,0)</f>
        <v>0</v>
      </c>
      <c r="H22" s="8">
        <f>IFERROR(H20+H21,0)</f>
        <v>0</v>
      </c>
      <c r="I22" s="2"/>
    </row>
    <row r="23" spans="2:9">
      <c r="B23" s="2"/>
      <c r="C23" s="142" t="s">
        <v>860</v>
      </c>
      <c r="D23" s="143"/>
      <c r="E23" s="10" t="str">
        <f>""</f>
        <v/>
      </c>
      <c r="F23" s="10" t="str">
        <f>""</f>
        <v/>
      </c>
      <c r="G23" s="10" t="str">
        <f>""</f>
        <v/>
      </c>
      <c r="H23" s="10" t="str">
        <f>""</f>
        <v/>
      </c>
      <c r="I23" s="2"/>
    </row>
    <row r="24" spans="2:9">
      <c r="B24" s="2"/>
      <c r="C24" s="177" t="s">
        <v>854</v>
      </c>
      <c r="D24" s="178"/>
      <c r="E24" s="144">
        <v>0</v>
      </c>
      <c r="F24" s="144">
        <v>0</v>
      </c>
      <c r="G24" s="144">
        <v>0</v>
      </c>
      <c r="H24" s="8">
        <f>IFERROR(F24+G24,0)</f>
        <v>0</v>
      </c>
      <c r="I24" s="2"/>
    </row>
    <row r="25" spans="2:9">
      <c r="B25" s="2"/>
      <c r="C25" s="177" t="s">
        <v>858</v>
      </c>
      <c r="D25" s="178"/>
      <c r="E25" s="144">
        <v>0</v>
      </c>
      <c r="F25" s="144">
        <v>0</v>
      </c>
      <c r="G25" s="144">
        <v>0</v>
      </c>
      <c r="H25" s="8">
        <f>IFERROR(F25+G25,0)</f>
        <v>0</v>
      </c>
      <c r="I25" s="2"/>
    </row>
    <row r="26" spans="2:9">
      <c r="B26" s="2"/>
      <c r="C26" s="142" t="s">
        <v>861</v>
      </c>
      <c r="D26" s="143"/>
      <c r="E26" s="8">
        <f>IFERROR(E24+E25,0)</f>
        <v>0</v>
      </c>
      <c r="F26" s="8">
        <f>IFERROR(F24+F25,0)</f>
        <v>0</v>
      </c>
      <c r="G26" s="8">
        <f>IFERROR(G24+G25,0)</f>
        <v>0</v>
      </c>
      <c r="H26" s="8">
        <f>IFERROR(H24+H25,0)</f>
        <v>0</v>
      </c>
      <c r="I26" s="2"/>
    </row>
    <row r="27" spans="2:9">
      <c r="B27" s="2"/>
      <c r="C27" s="142" t="s">
        <v>862</v>
      </c>
      <c r="D27" s="143"/>
      <c r="E27" s="10" t="str">
        <f>""</f>
        <v/>
      </c>
      <c r="F27" s="10" t="str">
        <f>""</f>
        <v/>
      </c>
      <c r="G27" s="10" t="str">
        <f>""</f>
        <v/>
      </c>
      <c r="H27" s="10" t="str">
        <f>""</f>
        <v/>
      </c>
      <c r="I27" s="2"/>
    </row>
    <row r="28" spans="2:9">
      <c r="B28" s="2"/>
      <c r="C28" s="177" t="s">
        <v>854</v>
      </c>
      <c r="D28" s="178"/>
      <c r="E28" s="144">
        <v>0</v>
      </c>
      <c r="F28" s="144">
        <v>0</v>
      </c>
      <c r="G28" s="144">
        <v>0</v>
      </c>
      <c r="H28" s="8">
        <f>IFERROR(F28+G28,0)</f>
        <v>0</v>
      </c>
      <c r="I28" s="2"/>
    </row>
    <row r="29" spans="2:9">
      <c r="B29" s="2"/>
      <c r="C29" s="177" t="s">
        <v>858</v>
      </c>
      <c r="D29" s="178"/>
      <c r="E29" s="144">
        <v>0</v>
      </c>
      <c r="F29" s="144">
        <v>0</v>
      </c>
      <c r="G29" s="144">
        <v>0</v>
      </c>
      <c r="H29" s="8">
        <f>IFERROR(F29+G29,0)</f>
        <v>0</v>
      </c>
      <c r="I29" s="2"/>
    </row>
    <row r="30" spans="2:9">
      <c r="B30" s="2"/>
      <c r="C30" s="142" t="s">
        <v>863</v>
      </c>
      <c r="D30" s="143"/>
      <c r="E30" s="8">
        <f>IFERROR(E28+E29,0)</f>
        <v>0</v>
      </c>
      <c r="F30" s="8">
        <f>IFERROR(F28+F29,0)</f>
        <v>0</v>
      </c>
      <c r="G30" s="8">
        <f>IFERROR(G28+G29,0)</f>
        <v>0</v>
      </c>
      <c r="H30" s="8">
        <f>IFERROR(H28+H29,0)</f>
        <v>0</v>
      </c>
      <c r="I30" s="2"/>
    </row>
    <row r="31" spans="2:9">
      <c r="B31" s="2"/>
      <c r="C31" s="142" t="s">
        <v>864</v>
      </c>
      <c r="D31" s="143"/>
      <c r="E31" s="8">
        <f>IFERROR(E22+E26+E30,0)</f>
        <v>0</v>
      </c>
      <c r="F31" s="8">
        <f>IFERROR(F22+F26+F30,0)</f>
        <v>0</v>
      </c>
      <c r="G31" s="8">
        <f>IFERROR(G22+G26+G30,0)</f>
        <v>0</v>
      </c>
      <c r="H31" s="8">
        <f>IFERROR(H22+H26+H30,0)</f>
        <v>0</v>
      </c>
      <c r="I31" s="2"/>
    </row>
    <row r="32" spans="2:9">
      <c r="B32" s="2"/>
      <c r="C32" s="142" t="s">
        <v>865</v>
      </c>
      <c r="D32" s="143"/>
      <c r="E32" s="10" t="str">
        <f>""</f>
        <v/>
      </c>
      <c r="F32" s="10" t="str">
        <f>""</f>
        <v/>
      </c>
      <c r="G32" s="10" t="str">
        <f>""</f>
        <v/>
      </c>
      <c r="H32" s="10" t="str">
        <f>""</f>
        <v/>
      </c>
      <c r="I32" s="2"/>
    </row>
    <row r="33" spans="2:9">
      <c r="B33" s="2"/>
      <c r="C33" s="2"/>
      <c r="D33" s="2"/>
      <c r="E33" s="2"/>
      <c r="F33" s="2"/>
      <c r="G33" s="2"/>
      <c r="H33" s="2"/>
      <c r="I33" s="2"/>
    </row>
    <row r="34" spans="2:9" ht="5.0999999999999996" customHeight="1">
      <c r="B34" s="2"/>
      <c r="C34" s="2"/>
      <c r="D34" s="2"/>
      <c r="E34" s="2"/>
      <c r="F34" s="2"/>
      <c r="G34" s="2"/>
      <c r="H34" s="2"/>
      <c r="I34" s="2"/>
    </row>
  </sheetData>
  <sheetProtection formatColumns="0" formatRows="0" selectLockedCells="1"/>
  <mergeCells count="49">
    <mergeCell ref="C7:H7"/>
    <mergeCell ref="C8:H8"/>
    <mergeCell ref="C9:H9"/>
    <mergeCell ref="C10:H10"/>
    <mergeCell ref="C11:H11"/>
    <mergeCell ref="C13:H13"/>
    <mergeCell ref="C14:D15"/>
    <mergeCell ref="E14:E15"/>
    <mergeCell ref="F14:F15"/>
    <mergeCell ref="G14:G15"/>
    <mergeCell ref="H14:H15"/>
    <mergeCell ref="C16:D16"/>
    <mergeCell ref="C17:D17"/>
    <mergeCell ref="C18:D18"/>
    <mergeCell ref="E18"/>
    <mergeCell ref="F18"/>
    <mergeCell ref="G18"/>
    <mergeCell ref="C19:D19"/>
    <mergeCell ref="E19"/>
    <mergeCell ref="F19"/>
    <mergeCell ref="G19"/>
    <mergeCell ref="C20:D20"/>
    <mergeCell ref="C21:D21"/>
    <mergeCell ref="E21"/>
    <mergeCell ref="F21"/>
    <mergeCell ref="G21"/>
    <mergeCell ref="C22:D22"/>
    <mergeCell ref="C23:D23"/>
    <mergeCell ref="C24:D24"/>
    <mergeCell ref="E24"/>
    <mergeCell ref="F24"/>
    <mergeCell ref="G24"/>
    <mergeCell ref="C25:D25"/>
    <mergeCell ref="E25"/>
    <mergeCell ref="F25"/>
    <mergeCell ref="G25"/>
    <mergeCell ref="C26:D26"/>
    <mergeCell ref="C27:D27"/>
    <mergeCell ref="C28:D28"/>
    <mergeCell ref="E28"/>
    <mergeCell ref="F28"/>
    <mergeCell ref="C30:D30"/>
    <mergeCell ref="C31:D31"/>
    <mergeCell ref="C32:D32"/>
    <mergeCell ref="G28"/>
    <mergeCell ref="C29:D29"/>
    <mergeCell ref="E29"/>
    <mergeCell ref="F29"/>
    <mergeCell ref="G29"/>
  </mergeCells>
  <dataValidations count="21">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E25">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E28">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E29">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s>
  <printOptions horizontalCentered="1"/>
  <pageMargins left="0.7" right="0.7" top="0.75" bottom="0.75" header="0.3" footer="0.3"/>
  <pageSetup paperSize="150" scale="51" orientation="portrait" horizontalDpi="200" verticalDpi="2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00B0F0"/>
    <pageSetUpPr fitToPage="1"/>
  </sheetPr>
  <dimension ref="B2:J68"/>
  <sheetViews>
    <sheetView showGridLines="0" view="pageBreakPreview" zoomScale="85" zoomScaleNormal="85" zoomScaleSheetLayoutView="85" workbookViewId="0">
      <pane xSplit="4" ySplit="15" topLeftCell="E28" activePane="bottomRight" state="frozen"/>
      <selection activeCell="C3" sqref="C3:D17"/>
      <selection pane="topRight" activeCell="C3" sqref="C3:D17"/>
      <selection pane="bottomLeft" activeCell="C3" sqref="C3:D17"/>
      <selection pane="bottomRight" activeCell="H53" sqref="H53"/>
    </sheetView>
  </sheetViews>
  <sheetFormatPr defaultRowHeight="15"/>
  <cols>
    <col min="1" max="1" width="9.140625" style="1" customWidth="1"/>
    <col min="2" max="2" width="1" style="1" customWidth="1"/>
    <col min="3" max="4" width="20" style="1" customWidth="1"/>
    <col min="5" max="9" width="30" style="1" customWidth="1"/>
    <col min="10" max="10" width="1" style="1" customWidth="1"/>
    <col min="11" max="11" width="9.140625" style="1" customWidth="1"/>
    <col min="12" max="16384" width="9.140625" style="1"/>
  </cols>
  <sheetData>
    <row r="2" spans="2:10" ht="5.0999999999999996" customHeight="1">
      <c r="B2" s="5" t="s">
        <v>38</v>
      </c>
      <c r="C2" s="2"/>
      <c r="D2" s="2"/>
      <c r="E2" s="2"/>
      <c r="F2" s="2"/>
      <c r="G2" s="2"/>
      <c r="H2" s="2"/>
      <c r="I2" s="2"/>
      <c r="J2" s="2"/>
    </row>
    <row r="3" spans="2:10" hidden="1">
      <c r="B3" s="5" t="s">
        <v>7</v>
      </c>
      <c r="C3" s="20"/>
      <c r="D3" s="20"/>
      <c r="E3" s="2"/>
      <c r="F3" s="2"/>
      <c r="G3" s="2"/>
      <c r="H3" s="2"/>
      <c r="I3" s="2"/>
      <c r="J3" s="2"/>
    </row>
    <row r="4" spans="2:10" hidden="1">
      <c r="B4" s="2"/>
      <c r="C4" s="20"/>
      <c r="D4" s="20"/>
      <c r="E4" s="2"/>
      <c r="F4" s="2"/>
      <c r="G4" s="2"/>
      <c r="H4" s="2"/>
      <c r="I4" s="2"/>
      <c r="J4" s="2"/>
    </row>
    <row r="5" spans="2:10" hidden="1">
      <c r="B5" s="2"/>
      <c r="C5" s="20"/>
      <c r="D5" s="20"/>
      <c r="E5" s="2"/>
      <c r="F5" s="2"/>
      <c r="G5" s="2"/>
      <c r="H5" s="2"/>
      <c r="I5" s="2"/>
      <c r="J5" s="2"/>
    </row>
    <row r="6" spans="2:10" hidden="1">
      <c r="B6" s="2"/>
      <c r="C6" s="20"/>
      <c r="D6" s="20"/>
      <c r="E6" s="2"/>
      <c r="F6" s="2"/>
      <c r="G6" s="2"/>
      <c r="H6" s="2"/>
      <c r="I6" s="2"/>
      <c r="J6" s="2"/>
    </row>
    <row r="7" spans="2:10" ht="17.25">
      <c r="B7" s="2"/>
      <c r="C7" s="156" t="str">
        <f>UPPER('Data Umum'!D7)</f>
        <v/>
      </c>
      <c r="D7" s="156"/>
      <c r="E7" s="157"/>
      <c r="F7" s="157"/>
      <c r="G7" s="157"/>
      <c r="H7" s="157"/>
      <c r="I7" s="157"/>
      <c r="J7" s="2"/>
    </row>
    <row r="8" spans="2:10">
      <c r="B8" s="2"/>
      <c r="C8" s="158" t="s">
        <v>1095</v>
      </c>
      <c r="D8" s="158"/>
      <c r="E8" s="129"/>
      <c r="F8" s="129"/>
      <c r="G8" s="129"/>
      <c r="H8" s="129"/>
      <c r="I8" s="129"/>
      <c r="J8" s="2"/>
    </row>
    <row r="9" spans="2:10">
      <c r="B9" s="2"/>
      <c r="C9" s="158" t="s">
        <v>866</v>
      </c>
      <c r="D9" s="158"/>
      <c r="E9" s="129"/>
      <c r="F9" s="129"/>
      <c r="G9" s="129"/>
      <c r="H9" s="129"/>
      <c r="I9" s="129"/>
      <c r="J9" s="2"/>
    </row>
    <row r="10" spans="2:10">
      <c r="B10" s="2"/>
      <c r="C10" s="158" t="s">
        <v>867</v>
      </c>
      <c r="D10" s="158"/>
      <c r="E10" s="129"/>
      <c r="F10" s="129"/>
      <c r="G10" s="129"/>
      <c r="H10" s="129"/>
      <c r="I10" s="129"/>
      <c r="J10" s="2"/>
    </row>
    <row r="11" spans="2:10">
      <c r="B11" s="2"/>
      <c r="C11" s="159" t="str">
        <f>""</f>
        <v/>
      </c>
      <c r="D11" s="159"/>
      <c r="E11" s="130"/>
      <c r="F11" s="130"/>
      <c r="G11" s="130"/>
      <c r="H11" s="130"/>
      <c r="I11" s="130"/>
      <c r="J11" s="2"/>
    </row>
    <row r="12" spans="2:10" hidden="1">
      <c r="B12" s="2"/>
      <c r="C12" s="20"/>
      <c r="D12" s="20"/>
      <c r="E12" s="2"/>
      <c r="F12" s="2"/>
      <c r="G12" s="2"/>
      <c r="H12" s="2"/>
      <c r="I12" s="2"/>
      <c r="J12" s="2"/>
    </row>
    <row r="13" spans="2:10">
      <c r="B13" s="2"/>
      <c r="C13" s="160" t="s">
        <v>113</v>
      </c>
      <c r="D13" s="160"/>
      <c r="E13" s="161"/>
      <c r="F13" s="161"/>
      <c r="G13" s="161"/>
      <c r="H13" s="161"/>
      <c r="I13" s="161"/>
      <c r="J13" s="2"/>
    </row>
    <row r="14" spans="2:10">
      <c r="B14" s="2"/>
      <c r="C14" s="127" t="s">
        <v>512</v>
      </c>
      <c r="D14" s="128"/>
      <c r="E14" s="176" t="str">
        <f>"Pendapatan Setelah Pajak"</f>
        <v>Pendapatan Setelah Pajak</v>
      </c>
      <c r="F14" s="143"/>
      <c r="G14" s="176" t="str">
        <f>""</f>
        <v/>
      </c>
      <c r="H14" s="179"/>
      <c r="I14" s="143"/>
      <c r="J14" s="2"/>
    </row>
    <row r="15" spans="2:10">
      <c r="B15" s="2"/>
      <c r="C15" s="128"/>
      <c r="D15" s="128"/>
      <c r="E15" s="162" t="str">
        <f>"Diterima Kas"</f>
        <v>Diterima Kas</v>
      </c>
      <c r="F15" s="162" t="str">
        <f>"Piutang"</f>
        <v>Piutang</v>
      </c>
      <c r="G15" s="162" t="str">
        <f>"Unrealized Gain (Loss)"</f>
        <v>Unrealized Gain (Loss)</v>
      </c>
      <c r="H15" s="162" t="str">
        <f>"Total Hasil Investasi"</f>
        <v>Total Hasil Investasi</v>
      </c>
      <c r="I15" s="162" t="str">
        <f>"Keterangan (Jenis Hasil)"</f>
        <v>Keterangan (Jenis Hasil)</v>
      </c>
      <c r="J15" s="2"/>
    </row>
    <row r="16" spans="2:10">
      <c r="B16" s="2"/>
      <c r="C16" s="137" t="s">
        <v>783</v>
      </c>
      <c r="D16" s="128"/>
      <c r="E16" s="6">
        <f>IFERROR(E17, 0)+IFERROR(E18, 0)+IFERROR(E19, 0)+IFERROR(E20, 0)+IFERROR(E22, 0)+IFERROR(E23, 0)+IFERROR(E24, 0)+IFERROR(E25, 0)+IFERROR(E26, 0)+IFERROR(E27, 0)+IFERROR(E28, 0)+IFERROR(E29, 0)+IFERROR(E31, 0)+IFERROR(E32, 0)+IFERROR(E33, 0)+IFERROR(E34, 0)+IFERROR(E35, 0)+IFERROR(E36, 0)+IFERROR(E37, 0)+IFERROR(E38, 0)+0</f>
        <v>0</v>
      </c>
      <c r="F16" s="6">
        <f>IFERROR(F17, 0)+IFERROR(F18, 0)+IFERROR(F19, 0)+IFERROR(F20, 0)+IFERROR(F22, 0)+IFERROR(F23, 0)+IFERROR(F24, 0)+IFERROR(F25, 0)+IFERROR(F26, 0)+IFERROR(F27, 0)+IFERROR(F28, 0)+IFERROR(F29, 0)+IFERROR(F31, 0)+IFERROR(F32, 0)+IFERROR(F33, 0)+IFERROR(F34, 0)+IFERROR(F35, 0)+IFERROR(F36, 0)+IFERROR(F37, 0)+IFERROR(F38, 0)+0</f>
        <v>0</v>
      </c>
      <c r="G16" s="6">
        <f>IFERROR(G17, 0)+IFERROR(G18, 0)+IFERROR(G19, 0)+IFERROR(G20, 0)+IFERROR(G22, 0)+IFERROR(G23, 0)+IFERROR(G24, 0)+IFERROR(G25, 0)+IFERROR(G26, 0)+IFERROR(G27, 0)+IFERROR(G28, 0)+IFERROR(G29, 0)+IFERROR(G31, 0)+IFERROR(G32, 0)+IFERROR(G33, 0)+IFERROR(G34, 0)+IFERROR(G35, 0)+IFERROR(G36, 0)+IFERROR(G37, 0)+IFERROR(G38, 0)+0</f>
        <v>0</v>
      </c>
      <c r="H16" s="6">
        <f>IFERROR(H17, 0)+IFERROR(H18, 0)+IFERROR(H19, 0)+IFERROR(H20, 0)+IFERROR(H22, 0)+IFERROR(H23, 0)+IFERROR(H24, 0)+IFERROR(H25, 0)+IFERROR(H26, 0)+IFERROR(H27, 0)+IFERROR(H28, 0)+IFERROR(H29, 0)+IFERROR(H31, 0)+IFERROR(H32, 0)+IFERROR(H33, 0)+IFERROR(H34, 0)+IFERROR(H35, 0)+IFERROR(H36, 0)+IFERROR(H37, 0)+IFERROR(H38, 0)+0</f>
        <v>0</v>
      </c>
      <c r="I16" s="6">
        <f>IFERROR(I17, 0)+IFERROR(I18, 0)+IFERROR(I19, 0)+IFERROR(I20, 0)+IFERROR(I22, 0)+IFERROR(I23, 0)+IFERROR(I24, 0)+IFERROR(I25, 0)+IFERROR(I26, 0)+IFERROR(I27, 0)+IFERROR(I28, 0)+IFERROR(I29, 0)+IFERROR(I31, 0)+IFERROR(I32, 0)+IFERROR(I33, 0)+IFERROR(I34, 0)+IFERROR(I35, 0)+IFERROR(I36, 0)+IFERROR(I37, 0)+IFERROR(I38, 0)+0</f>
        <v>0</v>
      </c>
      <c r="J16" s="2"/>
    </row>
    <row r="17" spans="2:10">
      <c r="B17" s="2"/>
      <c r="C17" s="177" t="s">
        <v>501</v>
      </c>
      <c r="D17" s="178"/>
      <c r="E17" s="144">
        <v>0</v>
      </c>
      <c r="F17" s="144">
        <v>0</v>
      </c>
      <c r="G17" s="144">
        <v>0</v>
      </c>
      <c r="H17" s="144">
        <v>0</v>
      </c>
      <c r="I17" s="144">
        <v>0</v>
      </c>
      <c r="J17" s="2"/>
    </row>
    <row r="18" spans="2:10">
      <c r="B18" s="2"/>
      <c r="C18" s="177" t="s">
        <v>48</v>
      </c>
      <c r="D18" s="178"/>
      <c r="E18" s="144">
        <v>0</v>
      </c>
      <c r="F18" s="144">
        <v>0</v>
      </c>
      <c r="G18" s="144">
        <v>0</v>
      </c>
      <c r="H18" s="144">
        <v>0</v>
      </c>
      <c r="I18" s="144">
        <v>0</v>
      </c>
      <c r="J18" s="2"/>
    </row>
    <row r="19" spans="2:10">
      <c r="B19" s="2"/>
      <c r="C19" s="177" t="s">
        <v>422</v>
      </c>
      <c r="D19" s="178"/>
      <c r="E19" s="144">
        <v>0</v>
      </c>
      <c r="F19" s="144">
        <v>0</v>
      </c>
      <c r="G19" s="144">
        <v>0</v>
      </c>
      <c r="H19" s="144">
        <v>0</v>
      </c>
      <c r="I19" s="144">
        <v>0</v>
      </c>
      <c r="J19" s="2"/>
    </row>
    <row r="20" spans="2:10">
      <c r="B20" s="2"/>
      <c r="C20" s="177" t="s">
        <v>50</v>
      </c>
      <c r="D20" s="178"/>
      <c r="E20" s="144">
        <v>0</v>
      </c>
      <c r="F20" s="144">
        <v>0</v>
      </c>
      <c r="G20" s="144">
        <v>0</v>
      </c>
      <c r="H20" s="144">
        <v>0</v>
      </c>
      <c r="I20" s="144">
        <v>0</v>
      </c>
      <c r="J20" s="2"/>
    </row>
    <row r="21" spans="2:10">
      <c r="B21" s="2"/>
      <c r="C21" s="184" t="s">
        <v>1113</v>
      </c>
      <c r="D21" s="183"/>
      <c r="E21" s="81"/>
      <c r="F21" s="81"/>
      <c r="G21" s="81"/>
      <c r="H21" s="81"/>
      <c r="I21" s="81"/>
      <c r="J21" s="2"/>
    </row>
    <row r="22" spans="2:10">
      <c r="B22" s="2"/>
      <c r="C22" s="177" t="s">
        <v>51</v>
      </c>
      <c r="D22" s="178"/>
      <c r="E22" s="144">
        <v>0</v>
      </c>
      <c r="F22" s="144">
        <v>0</v>
      </c>
      <c r="G22" s="144">
        <v>0</v>
      </c>
      <c r="H22" s="144">
        <v>0</v>
      </c>
      <c r="I22" s="144">
        <v>0</v>
      </c>
      <c r="J22" s="2"/>
    </row>
    <row r="23" spans="2:10">
      <c r="B23" s="2"/>
      <c r="C23" s="177" t="s">
        <v>445</v>
      </c>
      <c r="D23" s="178"/>
      <c r="E23" s="144">
        <v>0</v>
      </c>
      <c r="F23" s="144">
        <v>0</v>
      </c>
      <c r="G23" s="144">
        <v>0</v>
      </c>
      <c r="H23" s="144">
        <v>0</v>
      </c>
      <c r="I23" s="144">
        <v>0</v>
      </c>
      <c r="J23" s="2"/>
    </row>
    <row r="24" spans="2:10">
      <c r="B24" s="2"/>
      <c r="C24" s="177" t="s">
        <v>784</v>
      </c>
      <c r="D24" s="178"/>
      <c r="E24" s="144">
        <v>0</v>
      </c>
      <c r="F24" s="144">
        <v>0</v>
      </c>
      <c r="G24" s="144">
        <v>0</v>
      </c>
      <c r="H24" s="144">
        <v>0</v>
      </c>
      <c r="I24" s="144">
        <v>0</v>
      </c>
      <c r="J24" s="2"/>
    </row>
    <row r="25" spans="2:10">
      <c r="B25" s="2"/>
      <c r="C25" s="177" t="s">
        <v>54</v>
      </c>
      <c r="D25" s="178"/>
      <c r="E25" s="144">
        <v>0</v>
      </c>
      <c r="F25" s="144">
        <v>0</v>
      </c>
      <c r="G25" s="144">
        <v>0</v>
      </c>
      <c r="H25" s="144">
        <v>0</v>
      </c>
      <c r="I25" s="144">
        <v>0</v>
      </c>
      <c r="J25" s="2"/>
    </row>
    <row r="26" spans="2:10">
      <c r="B26" s="2"/>
      <c r="C26" s="177" t="s">
        <v>55</v>
      </c>
      <c r="D26" s="178"/>
      <c r="E26" s="144">
        <v>0</v>
      </c>
      <c r="F26" s="144">
        <v>0</v>
      </c>
      <c r="G26" s="144">
        <v>0</v>
      </c>
      <c r="H26" s="144">
        <v>0</v>
      </c>
      <c r="I26" s="144">
        <v>0</v>
      </c>
      <c r="J26" s="2"/>
    </row>
    <row r="27" spans="2:10">
      <c r="B27" s="2"/>
      <c r="C27" s="177" t="s">
        <v>56</v>
      </c>
      <c r="D27" s="178"/>
      <c r="E27" s="144">
        <v>0</v>
      </c>
      <c r="F27" s="144">
        <v>0</v>
      </c>
      <c r="G27" s="144">
        <v>0</v>
      </c>
      <c r="H27" s="144">
        <v>0</v>
      </c>
      <c r="I27" s="144">
        <v>0</v>
      </c>
      <c r="J27" s="2"/>
    </row>
    <row r="28" spans="2:10">
      <c r="B28" s="2"/>
      <c r="C28" s="177" t="s">
        <v>57</v>
      </c>
      <c r="D28" s="178"/>
      <c r="E28" s="144">
        <v>0</v>
      </c>
      <c r="F28" s="144">
        <v>0</v>
      </c>
      <c r="G28" s="144">
        <v>0</v>
      </c>
      <c r="H28" s="144">
        <v>0</v>
      </c>
      <c r="I28" s="144">
        <v>0</v>
      </c>
      <c r="J28" s="2"/>
    </row>
    <row r="29" spans="2:10">
      <c r="B29" s="2"/>
      <c r="C29" s="177" t="s">
        <v>58</v>
      </c>
      <c r="D29" s="178"/>
      <c r="E29" s="144">
        <v>0</v>
      </c>
      <c r="F29" s="144">
        <v>0</v>
      </c>
      <c r="G29" s="144">
        <v>0</v>
      </c>
      <c r="H29" s="144">
        <v>0</v>
      </c>
      <c r="I29" s="144">
        <v>0</v>
      </c>
      <c r="J29" s="2"/>
    </row>
    <row r="30" spans="2:10" ht="36.75" customHeight="1">
      <c r="B30" s="2"/>
      <c r="C30" s="184" t="s">
        <v>1053</v>
      </c>
      <c r="D30" s="183"/>
      <c r="E30" s="81"/>
      <c r="F30" s="81"/>
      <c r="G30" s="81"/>
      <c r="H30" s="81"/>
      <c r="I30" s="81"/>
      <c r="J30" s="2"/>
    </row>
    <row r="31" spans="2:10">
      <c r="B31" s="2"/>
      <c r="C31" s="177" t="s">
        <v>59</v>
      </c>
      <c r="D31" s="178"/>
      <c r="E31" s="144">
        <v>0</v>
      </c>
      <c r="F31" s="144">
        <v>0</v>
      </c>
      <c r="G31" s="144">
        <v>0</v>
      </c>
      <c r="H31" s="144">
        <v>0</v>
      </c>
      <c r="I31" s="144">
        <v>0</v>
      </c>
      <c r="J31" s="2"/>
    </row>
    <row r="32" spans="2:10">
      <c r="B32" s="2"/>
      <c r="C32" s="177" t="s">
        <v>60</v>
      </c>
      <c r="D32" s="178"/>
      <c r="E32" s="144">
        <v>0</v>
      </c>
      <c r="F32" s="144">
        <v>0</v>
      </c>
      <c r="G32" s="144">
        <v>0</v>
      </c>
      <c r="H32" s="144">
        <v>0</v>
      </c>
      <c r="I32" s="144">
        <v>0</v>
      </c>
      <c r="J32" s="2"/>
    </row>
    <row r="33" spans="2:10">
      <c r="B33" s="2"/>
      <c r="C33" s="177" t="s">
        <v>61</v>
      </c>
      <c r="D33" s="178"/>
      <c r="E33" s="144">
        <v>0</v>
      </c>
      <c r="F33" s="144">
        <v>0</v>
      </c>
      <c r="G33" s="144">
        <v>0</v>
      </c>
      <c r="H33" s="144">
        <v>0</v>
      </c>
      <c r="I33" s="144">
        <v>0</v>
      </c>
      <c r="J33" s="2"/>
    </row>
    <row r="34" spans="2:10">
      <c r="B34" s="2"/>
      <c r="C34" s="177" t="s">
        <v>503</v>
      </c>
      <c r="D34" s="178"/>
      <c r="E34" s="144">
        <v>0</v>
      </c>
      <c r="F34" s="144">
        <v>0</v>
      </c>
      <c r="G34" s="144">
        <v>0</v>
      </c>
      <c r="H34" s="144">
        <v>0</v>
      </c>
      <c r="I34" s="144">
        <v>0</v>
      </c>
      <c r="J34" s="2"/>
    </row>
    <row r="35" spans="2:10">
      <c r="B35" s="2"/>
      <c r="C35" s="177" t="s">
        <v>63</v>
      </c>
      <c r="D35" s="178"/>
      <c r="E35" s="144">
        <v>0</v>
      </c>
      <c r="F35" s="144">
        <v>0</v>
      </c>
      <c r="G35" s="144">
        <v>0</v>
      </c>
      <c r="H35" s="144">
        <v>0</v>
      </c>
      <c r="I35" s="144">
        <v>0</v>
      </c>
      <c r="J35" s="2"/>
    </row>
    <row r="36" spans="2:10">
      <c r="B36" s="2"/>
      <c r="C36" s="177" t="s">
        <v>64</v>
      </c>
      <c r="D36" s="178"/>
      <c r="E36" s="144">
        <v>0</v>
      </c>
      <c r="F36" s="144">
        <v>0</v>
      </c>
      <c r="G36" s="144">
        <v>0</v>
      </c>
      <c r="H36" s="144">
        <v>0</v>
      </c>
      <c r="I36" s="144">
        <v>0</v>
      </c>
      <c r="J36" s="2"/>
    </row>
    <row r="37" spans="2:10">
      <c r="B37" s="2"/>
      <c r="C37" s="177" t="s">
        <v>65</v>
      </c>
      <c r="D37" s="178"/>
      <c r="E37" s="144">
        <v>0</v>
      </c>
      <c r="F37" s="144">
        <v>0</v>
      </c>
      <c r="G37" s="144">
        <v>0</v>
      </c>
      <c r="H37" s="144">
        <v>0</v>
      </c>
      <c r="I37" s="144">
        <v>0</v>
      </c>
      <c r="J37" s="2"/>
    </row>
    <row r="38" spans="2:10">
      <c r="B38" s="2"/>
      <c r="C38" s="177" t="s">
        <v>66</v>
      </c>
      <c r="D38" s="178"/>
      <c r="E38" s="144">
        <v>0</v>
      </c>
      <c r="F38" s="144">
        <v>0</v>
      </c>
      <c r="G38" s="144">
        <v>0</v>
      </c>
      <c r="H38" s="144">
        <v>0</v>
      </c>
      <c r="I38" s="144">
        <v>0</v>
      </c>
      <c r="J38" s="2"/>
    </row>
    <row r="39" spans="2:10">
      <c r="B39" s="2"/>
      <c r="C39" s="177" t="s">
        <v>514</v>
      </c>
      <c r="D39" s="178"/>
      <c r="E39" s="8">
        <f>SUM(E17:E38)</f>
        <v>0</v>
      </c>
      <c r="F39" s="8">
        <f>SUM(F17:F38)</f>
        <v>0</v>
      </c>
      <c r="G39" s="8">
        <f>SUM(G17:G38)</f>
        <v>0</v>
      </c>
      <c r="H39" s="8">
        <f>SUM(H17:H38)</f>
        <v>0</v>
      </c>
      <c r="I39" s="8">
        <f>SUM(I17:I38)</f>
        <v>0</v>
      </c>
      <c r="J39" s="2"/>
    </row>
    <row r="40" spans="2:10">
      <c r="B40" s="2"/>
      <c r="C40" s="142" t="s">
        <v>785</v>
      </c>
      <c r="D40" s="143"/>
      <c r="E40" s="6">
        <f>IFERROR(E41, 0)+IFERROR(E42, 0)+IFERROR(E43, 0)+IFERROR(E44, 0)+IFERROR(E46, 0)+IFERROR(E47, 0)+IFERROR(E48, 0)+IFERROR(E49, 0)+IFERROR(E50, 0)+IFERROR(E51, 0)+IFERROR(E52, 0)+IFERROR(E53, 0)+IFERROR(E55, 0)+IFERROR(E56, 0)+IFERROR(E57, 0)+IFERROR(E58, 0)+IFERROR(E59, 0)+IFERROR(E60, 0)+IFERROR(E61, 0)+IFERROR(E62, 0)+0</f>
        <v>0</v>
      </c>
      <c r="F40" s="6">
        <f>IFERROR(F41, 0)+IFERROR(F42, 0)+IFERROR(F43, 0)+IFERROR(F44, 0)+IFERROR(F46, 0)+IFERROR(F47, 0)+IFERROR(F48, 0)+IFERROR(F49, 0)+IFERROR(F50, 0)+IFERROR(F51, 0)+IFERROR(F52, 0)+IFERROR(F53, 0)+IFERROR(F55, 0)+IFERROR(F56, 0)+IFERROR(F57, 0)+IFERROR(F58, 0)+IFERROR(F59, 0)+IFERROR(F60, 0)+IFERROR(F61, 0)+IFERROR(F62, 0)+0</f>
        <v>0</v>
      </c>
      <c r="G40" s="6">
        <f>IFERROR(G41, 0)+IFERROR(G42, 0)+IFERROR(G43, 0)+IFERROR(G44, 0)+IFERROR(G46, 0)+IFERROR(G47, 0)+IFERROR(G48, 0)+IFERROR(G49, 0)+IFERROR(G50, 0)+IFERROR(G51, 0)+IFERROR(G52, 0)+IFERROR(G53, 0)+IFERROR(G55, 0)+IFERROR(G56, 0)+IFERROR(G57, 0)+IFERROR(G58, 0)+IFERROR(G59, 0)+IFERROR(G60, 0)+IFERROR(G61, 0)+IFERROR(G62, 0)+0</f>
        <v>0</v>
      </c>
      <c r="H40" s="6">
        <f>IFERROR(H41, 0)+IFERROR(H42, 0)+IFERROR(H43, 0)+IFERROR(H44, 0)+IFERROR(H46, 0)+IFERROR(H47, 0)+IFERROR(H48, 0)+IFERROR(H49, 0)+IFERROR(H50, 0)+IFERROR(H51, 0)+IFERROR(H52, 0)+IFERROR(H53, 0)+IFERROR(H55, 0)+IFERROR(H56, 0)+IFERROR(H57, 0)+IFERROR(H58, 0)+IFERROR(H59, 0)+IFERROR(H60, 0)+IFERROR(H61, 0)+IFERROR(H62, 0)+0</f>
        <v>0</v>
      </c>
      <c r="I40" s="6">
        <f>IFERROR(I41, 0)+IFERROR(I42, 0)+IFERROR(I43, 0)+IFERROR(I44, 0)+IFERROR(I46, 0)+IFERROR(I47, 0)+IFERROR(I48, 0)+IFERROR(I49, 0)+IFERROR(I50, 0)+IFERROR(I51, 0)+IFERROR(I52, 0)+IFERROR(I53, 0)+IFERROR(I55, 0)+IFERROR(I56, 0)+IFERROR(I57, 0)+IFERROR(I58, 0)+IFERROR(I59, 0)+IFERROR(I60, 0)+IFERROR(I61, 0)+IFERROR(I62, 0)+0</f>
        <v>0</v>
      </c>
      <c r="J40" s="2"/>
    </row>
    <row r="41" spans="2:10">
      <c r="B41" s="2"/>
      <c r="C41" s="177" t="s">
        <v>501</v>
      </c>
      <c r="D41" s="178"/>
      <c r="E41" s="144">
        <v>0</v>
      </c>
      <c r="F41" s="144">
        <v>0</v>
      </c>
      <c r="G41" s="144">
        <v>0</v>
      </c>
      <c r="H41" s="144">
        <v>0</v>
      </c>
      <c r="I41" s="144">
        <v>0</v>
      </c>
      <c r="J41" s="2"/>
    </row>
    <row r="42" spans="2:10">
      <c r="B42" s="2"/>
      <c r="C42" s="177" t="s">
        <v>48</v>
      </c>
      <c r="D42" s="178"/>
      <c r="E42" s="144">
        <v>0</v>
      </c>
      <c r="F42" s="144">
        <v>0</v>
      </c>
      <c r="G42" s="144">
        <v>0</v>
      </c>
      <c r="H42" s="144">
        <v>0</v>
      </c>
      <c r="I42" s="144">
        <v>0</v>
      </c>
      <c r="J42" s="2"/>
    </row>
    <row r="43" spans="2:10">
      <c r="B43" s="2"/>
      <c r="C43" s="177" t="s">
        <v>422</v>
      </c>
      <c r="D43" s="178"/>
      <c r="E43" s="144">
        <v>0</v>
      </c>
      <c r="F43" s="144">
        <v>0</v>
      </c>
      <c r="G43" s="144">
        <v>0</v>
      </c>
      <c r="H43" s="144">
        <v>0</v>
      </c>
      <c r="I43" s="144">
        <v>0</v>
      </c>
      <c r="J43" s="2"/>
    </row>
    <row r="44" spans="2:10">
      <c r="B44" s="2"/>
      <c r="C44" s="177" t="s">
        <v>50</v>
      </c>
      <c r="D44" s="178"/>
      <c r="E44" s="144">
        <v>0</v>
      </c>
      <c r="F44" s="144">
        <v>0</v>
      </c>
      <c r="G44" s="144">
        <v>0</v>
      </c>
      <c r="H44" s="144">
        <v>0</v>
      </c>
      <c r="I44" s="144">
        <v>0</v>
      </c>
      <c r="J44" s="2"/>
    </row>
    <row r="45" spans="2:10">
      <c r="B45" s="2"/>
      <c r="C45" s="184" t="s">
        <v>1113</v>
      </c>
      <c r="D45" s="183"/>
      <c r="E45" s="81"/>
      <c r="F45" s="81"/>
      <c r="G45" s="81"/>
      <c r="H45" s="81"/>
      <c r="I45" s="81"/>
      <c r="J45" s="2"/>
    </row>
    <row r="46" spans="2:10">
      <c r="B46" s="2"/>
      <c r="C46" s="177" t="s">
        <v>51</v>
      </c>
      <c r="D46" s="178"/>
      <c r="E46" s="144">
        <v>0</v>
      </c>
      <c r="F46" s="144">
        <v>0</v>
      </c>
      <c r="G46" s="144">
        <v>0</v>
      </c>
      <c r="H46" s="144">
        <v>0</v>
      </c>
      <c r="I46" s="144">
        <v>0</v>
      </c>
      <c r="J46" s="2"/>
    </row>
    <row r="47" spans="2:10">
      <c r="B47" s="2"/>
      <c r="C47" s="177" t="s">
        <v>445</v>
      </c>
      <c r="D47" s="178"/>
      <c r="E47" s="144">
        <v>0</v>
      </c>
      <c r="F47" s="144">
        <v>0</v>
      </c>
      <c r="G47" s="144">
        <v>0</v>
      </c>
      <c r="H47" s="144">
        <v>0</v>
      </c>
      <c r="I47" s="144">
        <v>0</v>
      </c>
      <c r="J47" s="2"/>
    </row>
    <row r="48" spans="2:10">
      <c r="B48" s="2"/>
      <c r="C48" s="177" t="s">
        <v>784</v>
      </c>
      <c r="D48" s="178"/>
      <c r="E48" s="144">
        <v>0</v>
      </c>
      <c r="F48" s="144">
        <v>0</v>
      </c>
      <c r="G48" s="144">
        <v>0</v>
      </c>
      <c r="H48" s="144">
        <v>0</v>
      </c>
      <c r="I48" s="144">
        <v>0</v>
      </c>
      <c r="J48" s="2"/>
    </row>
    <row r="49" spans="2:10">
      <c r="B49" s="2"/>
      <c r="C49" s="177" t="s">
        <v>54</v>
      </c>
      <c r="D49" s="178"/>
      <c r="E49" s="144">
        <v>0</v>
      </c>
      <c r="F49" s="144">
        <v>0</v>
      </c>
      <c r="G49" s="144">
        <v>0</v>
      </c>
      <c r="H49" s="144">
        <v>0</v>
      </c>
      <c r="I49" s="144">
        <v>0</v>
      </c>
      <c r="J49" s="2"/>
    </row>
    <row r="50" spans="2:10">
      <c r="B50" s="2"/>
      <c r="C50" s="177" t="s">
        <v>55</v>
      </c>
      <c r="D50" s="178"/>
      <c r="E50" s="144">
        <v>0</v>
      </c>
      <c r="F50" s="144">
        <v>0</v>
      </c>
      <c r="G50" s="144">
        <v>0</v>
      </c>
      <c r="H50" s="144">
        <v>0</v>
      </c>
      <c r="I50" s="144">
        <v>0</v>
      </c>
      <c r="J50" s="2"/>
    </row>
    <row r="51" spans="2:10">
      <c r="B51" s="2"/>
      <c r="C51" s="177" t="s">
        <v>56</v>
      </c>
      <c r="D51" s="178"/>
      <c r="E51" s="144">
        <v>0</v>
      </c>
      <c r="F51" s="144">
        <v>0</v>
      </c>
      <c r="G51" s="144">
        <v>0</v>
      </c>
      <c r="H51" s="144">
        <v>0</v>
      </c>
      <c r="I51" s="144">
        <v>0</v>
      </c>
      <c r="J51" s="2"/>
    </row>
    <row r="52" spans="2:10">
      <c r="B52" s="2"/>
      <c r="C52" s="177" t="s">
        <v>57</v>
      </c>
      <c r="D52" s="178"/>
      <c r="E52" s="144">
        <v>0</v>
      </c>
      <c r="F52" s="144">
        <v>0</v>
      </c>
      <c r="G52" s="144">
        <v>0</v>
      </c>
      <c r="H52" s="144">
        <v>0</v>
      </c>
      <c r="I52" s="144">
        <v>0</v>
      </c>
      <c r="J52" s="2"/>
    </row>
    <row r="53" spans="2:10">
      <c r="B53" s="2"/>
      <c r="C53" s="177" t="s">
        <v>58</v>
      </c>
      <c r="D53" s="178"/>
      <c r="E53" s="144">
        <v>0</v>
      </c>
      <c r="F53" s="144">
        <v>0</v>
      </c>
      <c r="G53" s="144">
        <v>0</v>
      </c>
      <c r="H53" s="144">
        <v>0</v>
      </c>
      <c r="I53" s="144">
        <v>0</v>
      </c>
      <c r="J53" s="2"/>
    </row>
    <row r="54" spans="2:10" ht="36.75" customHeight="1">
      <c r="B54" s="2"/>
      <c r="C54" s="184" t="s">
        <v>1053</v>
      </c>
      <c r="D54" s="183"/>
      <c r="E54" s="81"/>
      <c r="F54" s="81"/>
      <c r="G54" s="81"/>
      <c r="H54" s="81"/>
      <c r="I54" s="81"/>
      <c r="J54" s="2"/>
    </row>
    <row r="55" spans="2:10">
      <c r="B55" s="2"/>
      <c r="C55" s="177" t="s">
        <v>59</v>
      </c>
      <c r="D55" s="178"/>
      <c r="E55" s="144">
        <v>0</v>
      </c>
      <c r="F55" s="144">
        <v>0</v>
      </c>
      <c r="G55" s="144">
        <v>0</v>
      </c>
      <c r="H55" s="144">
        <v>0</v>
      </c>
      <c r="I55" s="144">
        <v>0</v>
      </c>
      <c r="J55" s="2"/>
    </row>
    <row r="56" spans="2:10">
      <c r="B56" s="2"/>
      <c r="C56" s="177" t="s">
        <v>60</v>
      </c>
      <c r="D56" s="178"/>
      <c r="E56" s="144">
        <v>0</v>
      </c>
      <c r="F56" s="144">
        <v>0</v>
      </c>
      <c r="G56" s="144">
        <v>0</v>
      </c>
      <c r="H56" s="144">
        <v>0</v>
      </c>
      <c r="I56" s="144">
        <v>0</v>
      </c>
      <c r="J56" s="2"/>
    </row>
    <row r="57" spans="2:10">
      <c r="B57" s="2"/>
      <c r="C57" s="177" t="s">
        <v>786</v>
      </c>
      <c r="D57" s="178"/>
      <c r="E57" s="144">
        <v>0</v>
      </c>
      <c r="F57" s="144">
        <v>0</v>
      </c>
      <c r="G57" s="144">
        <v>0</v>
      </c>
      <c r="H57" s="144">
        <v>0</v>
      </c>
      <c r="I57" s="144">
        <v>0</v>
      </c>
      <c r="J57" s="2"/>
    </row>
    <row r="58" spans="2:10">
      <c r="B58" s="2"/>
      <c r="C58" s="177" t="s">
        <v>503</v>
      </c>
      <c r="D58" s="178"/>
      <c r="E58" s="144">
        <v>0</v>
      </c>
      <c r="F58" s="144">
        <v>0</v>
      </c>
      <c r="G58" s="144">
        <v>0</v>
      </c>
      <c r="H58" s="144">
        <v>0</v>
      </c>
      <c r="I58" s="144">
        <v>0</v>
      </c>
      <c r="J58" s="2"/>
    </row>
    <row r="59" spans="2:10">
      <c r="B59" s="2"/>
      <c r="C59" s="177" t="s">
        <v>63</v>
      </c>
      <c r="D59" s="178"/>
      <c r="E59" s="144">
        <v>0</v>
      </c>
      <c r="F59" s="144">
        <v>0</v>
      </c>
      <c r="G59" s="144">
        <v>0</v>
      </c>
      <c r="H59" s="144">
        <v>0</v>
      </c>
      <c r="I59" s="144">
        <v>0</v>
      </c>
      <c r="J59" s="2"/>
    </row>
    <row r="60" spans="2:10">
      <c r="B60" s="2"/>
      <c r="C60" s="177" t="s">
        <v>64</v>
      </c>
      <c r="D60" s="178"/>
      <c r="E60" s="144">
        <v>0</v>
      </c>
      <c r="F60" s="144">
        <v>0</v>
      </c>
      <c r="G60" s="144">
        <v>0</v>
      </c>
      <c r="H60" s="144">
        <v>0</v>
      </c>
      <c r="I60" s="144">
        <v>0</v>
      </c>
      <c r="J60" s="2"/>
    </row>
    <row r="61" spans="2:10">
      <c r="B61" s="2"/>
      <c r="C61" s="177" t="s">
        <v>65</v>
      </c>
      <c r="D61" s="178"/>
      <c r="E61" s="144">
        <v>0</v>
      </c>
      <c r="F61" s="144">
        <v>0</v>
      </c>
      <c r="G61" s="144">
        <v>0</v>
      </c>
      <c r="H61" s="144">
        <v>0</v>
      </c>
      <c r="I61" s="144">
        <v>0</v>
      </c>
      <c r="J61" s="2"/>
    </row>
    <row r="62" spans="2:10">
      <c r="B62" s="2"/>
      <c r="C62" s="177" t="s">
        <v>66</v>
      </c>
      <c r="D62" s="178"/>
      <c r="E62" s="144">
        <v>0</v>
      </c>
      <c r="F62" s="144">
        <v>0</v>
      </c>
      <c r="G62" s="144">
        <v>0</v>
      </c>
      <c r="H62" s="144">
        <v>0</v>
      </c>
      <c r="I62" s="144">
        <v>0</v>
      </c>
      <c r="J62" s="2"/>
    </row>
    <row r="63" spans="2:10">
      <c r="B63" s="2"/>
      <c r="C63" s="177" t="s">
        <v>514</v>
      </c>
      <c r="D63" s="178"/>
      <c r="E63" s="8">
        <f>SUM(E41:E62)</f>
        <v>0</v>
      </c>
      <c r="F63" s="8">
        <f>SUM(F41:F62)</f>
        <v>0</v>
      </c>
      <c r="G63" s="8">
        <f>SUM(G41:G62)</f>
        <v>0</v>
      </c>
      <c r="H63" s="8">
        <f>SUM(H41:H62)</f>
        <v>0</v>
      </c>
      <c r="I63" s="8">
        <f>SUM(I41:I62)</f>
        <v>0</v>
      </c>
      <c r="J63" s="2"/>
    </row>
    <row r="64" spans="2:10">
      <c r="B64" s="2"/>
      <c r="C64" s="142" t="s">
        <v>787</v>
      </c>
      <c r="D64" s="143"/>
      <c r="E64" s="8">
        <f>E39+E63</f>
        <v>0</v>
      </c>
      <c r="F64" s="8">
        <f>F39+F63</f>
        <v>0</v>
      </c>
      <c r="G64" s="8">
        <f>G39+G63</f>
        <v>0</v>
      </c>
      <c r="H64" s="8">
        <f>H39+H63</f>
        <v>0</v>
      </c>
      <c r="I64" s="8">
        <f>I39+I63</f>
        <v>0</v>
      </c>
      <c r="J64" s="2"/>
    </row>
    <row r="65" spans="2:10">
      <c r="B65" s="2"/>
      <c r="C65" s="142" t="s">
        <v>788</v>
      </c>
      <c r="D65" s="143"/>
      <c r="E65" s="144">
        <v>0</v>
      </c>
      <c r="F65" s="144">
        <v>0</v>
      </c>
      <c r="G65" s="144">
        <v>0</v>
      </c>
      <c r="H65" s="144">
        <v>0</v>
      </c>
      <c r="I65" s="144">
        <v>0</v>
      </c>
      <c r="J65" s="2"/>
    </row>
    <row r="66" spans="2:10">
      <c r="B66" s="2"/>
      <c r="C66" s="142" t="s">
        <v>789</v>
      </c>
      <c r="D66" s="143"/>
      <c r="E66" s="8">
        <f>E64-E65</f>
        <v>0</v>
      </c>
      <c r="F66" s="8">
        <f>F64-F65</f>
        <v>0</v>
      </c>
      <c r="G66" s="8">
        <f>G64-G65</f>
        <v>0</v>
      </c>
      <c r="H66" s="8">
        <f>H64-H65</f>
        <v>0</v>
      </c>
      <c r="I66" s="8">
        <f>I64-I65</f>
        <v>0</v>
      </c>
      <c r="J66" s="2"/>
    </row>
    <row r="67" spans="2:10">
      <c r="B67" s="2"/>
      <c r="C67" s="2"/>
      <c r="D67" s="2"/>
      <c r="E67" s="2"/>
      <c r="F67" s="2"/>
      <c r="G67" s="2"/>
      <c r="H67" s="2"/>
      <c r="I67" s="2"/>
      <c r="J67" s="2"/>
    </row>
    <row r="68" spans="2:10" ht="5.0999999999999996" customHeight="1">
      <c r="B68" s="2"/>
      <c r="C68" s="2"/>
      <c r="D68" s="2"/>
      <c r="E68" s="2"/>
      <c r="F68" s="2"/>
      <c r="G68" s="2"/>
      <c r="H68" s="2"/>
      <c r="I68" s="2"/>
      <c r="J68" s="2"/>
    </row>
  </sheetData>
  <sheetProtection formatColumns="0" formatRows="0" selectLockedCells="1"/>
  <mergeCells count="270">
    <mergeCell ref="C21:D21"/>
    <mergeCell ref="C30:D30"/>
    <mergeCell ref="C45:D45"/>
    <mergeCell ref="C54:D54"/>
    <mergeCell ref="C7:I7"/>
    <mergeCell ref="C8:I8"/>
    <mergeCell ref="C9:I9"/>
    <mergeCell ref="C10:I10"/>
    <mergeCell ref="C11:I11"/>
    <mergeCell ref="C13:I13"/>
    <mergeCell ref="C14:D15"/>
    <mergeCell ref="E15"/>
    <mergeCell ref="F15"/>
    <mergeCell ref="E14:F14"/>
    <mergeCell ref="G15"/>
    <mergeCell ref="H15"/>
    <mergeCell ref="G14:I14"/>
    <mergeCell ref="I15"/>
    <mergeCell ref="H17"/>
    <mergeCell ref="I17"/>
    <mergeCell ref="C18:D18"/>
    <mergeCell ref="E18"/>
    <mergeCell ref="F18"/>
    <mergeCell ref="G18"/>
    <mergeCell ref="H18"/>
    <mergeCell ref="I18"/>
    <mergeCell ref="C16:D16"/>
    <mergeCell ref="C17:D17"/>
    <mergeCell ref="E17"/>
    <mergeCell ref="F17"/>
    <mergeCell ref="G17"/>
    <mergeCell ref="I19"/>
    <mergeCell ref="C20:D20"/>
    <mergeCell ref="E20"/>
    <mergeCell ref="F20"/>
    <mergeCell ref="G20"/>
    <mergeCell ref="H20"/>
    <mergeCell ref="I20"/>
    <mergeCell ref="C19:D19"/>
    <mergeCell ref="E19"/>
    <mergeCell ref="F19"/>
    <mergeCell ref="G19"/>
    <mergeCell ref="H19"/>
    <mergeCell ref="I22"/>
    <mergeCell ref="C23:D23"/>
    <mergeCell ref="E23"/>
    <mergeCell ref="F23"/>
    <mergeCell ref="G23"/>
    <mergeCell ref="H23"/>
    <mergeCell ref="I23"/>
    <mergeCell ref="C22:D22"/>
    <mergeCell ref="E22"/>
    <mergeCell ref="F22"/>
    <mergeCell ref="G22"/>
    <mergeCell ref="H22"/>
    <mergeCell ref="I24"/>
    <mergeCell ref="C25:D25"/>
    <mergeCell ref="E25"/>
    <mergeCell ref="F25"/>
    <mergeCell ref="G25"/>
    <mergeCell ref="H25"/>
    <mergeCell ref="I25"/>
    <mergeCell ref="C24:D24"/>
    <mergeCell ref="E24"/>
    <mergeCell ref="F24"/>
    <mergeCell ref="G24"/>
    <mergeCell ref="H24"/>
    <mergeCell ref="I26"/>
    <mergeCell ref="C27:D27"/>
    <mergeCell ref="E27"/>
    <mergeCell ref="F27"/>
    <mergeCell ref="G27"/>
    <mergeCell ref="H27"/>
    <mergeCell ref="I27"/>
    <mergeCell ref="C26:D26"/>
    <mergeCell ref="E26"/>
    <mergeCell ref="F26"/>
    <mergeCell ref="G26"/>
    <mergeCell ref="H26"/>
    <mergeCell ref="I28"/>
    <mergeCell ref="C29:D29"/>
    <mergeCell ref="E29"/>
    <mergeCell ref="F29"/>
    <mergeCell ref="G29"/>
    <mergeCell ref="H29"/>
    <mergeCell ref="I29"/>
    <mergeCell ref="C28:D28"/>
    <mergeCell ref="E28"/>
    <mergeCell ref="F28"/>
    <mergeCell ref="G28"/>
    <mergeCell ref="H28"/>
    <mergeCell ref="I31"/>
    <mergeCell ref="C32:D32"/>
    <mergeCell ref="E32"/>
    <mergeCell ref="F32"/>
    <mergeCell ref="G32"/>
    <mergeCell ref="H32"/>
    <mergeCell ref="I32"/>
    <mergeCell ref="C31:D31"/>
    <mergeCell ref="E31"/>
    <mergeCell ref="F31"/>
    <mergeCell ref="G31"/>
    <mergeCell ref="H31"/>
    <mergeCell ref="I33"/>
    <mergeCell ref="C34:D34"/>
    <mergeCell ref="E34"/>
    <mergeCell ref="F34"/>
    <mergeCell ref="G34"/>
    <mergeCell ref="H34"/>
    <mergeCell ref="I34"/>
    <mergeCell ref="C33:D33"/>
    <mergeCell ref="E33"/>
    <mergeCell ref="F33"/>
    <mergeCell ref="G33"/>
    <mergeCell ref="H33"/>
    <mergeCell ref="I35"/>
    <mergeCell ref="C36:D36"/>
    <mergeCell ref="E36"/>
    <mergeCell ref="F36"/>
    <mergeCell ref="G36"/>
    <mergeCell ref="H36"/>
    <mergeCell ref="I36"/>
    <mergeCell ref="C35:D35"/>
    <mergeCell ref="E35"/>
    <mergeCell ref="F35"/>
    <mergeCell ref="G35"/>
    <mergeCell ref="H35"/>
    <mergeCell ref="C39:D39"/>
    <mergeCell ref="C40:D40"/>
    <mergeCell ref="C41:D41"/>
    <mergeCell ref="E41"/>
    <mergeCell ref="F41"/>
    <mergeCell ref="I37"/>
    <mergeCell ref="C38:D38"/>
    <mergeCell ref="E38"/>
    <mergeCell ref="F38"/>
    <mergeCell ref="G38"/>
    <mergeCell ref="H38"/>
    <mergeCell ref="I38"/>
    <mergeCell ref="C37:D37"/>
    <mergeCell ref="E37"/>
    <mergeCell ref="F37"/>
    <mergeCell ref="G37"/>
    <mergeCell ref="H37"/>
    <mergeCell ref="G41"/>
    <mergeCell ref="H41"/>
    <mergeCell ref="I41"/>
    <mergeCell ref="C42:D42"/>
    <mergeCell ref="E42"/>
    <mergeCell ref="F42"/>
    <mergeCell ref="G42"/>
    <mergeCell ref="H42"/>
    <mergeCell ref="I42"/>
    <mergeCell ref="I43"/>
    <mergeCell ref="C44:D44"/>
    <mergeCell ref="E44"/>
    <mergeCell ref="F44"/>
    <mergeCell ref="G44"/>
    <mergeCell ref="H44"/>
    <mergeCell ref="I44"/>
    <mergeCell ref="C43:D43"/>
    <mergeCell ref="E43"/>
    <mergeCell ref="F43"/>
    <mergeCell ref="G43"/>
    <mergeCell ref="H43"/>
    <mergeCell ref="I46"/>
    <mergeCell ref="C47:D47"/>
    <mergeCell ref="E47"/>
    <mergeCell ref="F47"/>
    <mergeCell ref="G47"/>
    <mergeCell ref="H47"/>
    <mergeCell ref="I47"/>
    <mergeCell ref="C46:D46"/>
    <mergeCell ref="E46"/>
    <mergeCell ref="F46"/>
    <mergeCell ref="G46"/>
    <mergeCell ref="H46"/>
    <mergeCell ref="I48"/>
    <mergeCell ref="C49:D49"/>
    <mergeCell ref="E49"/>
    <mergeCell ref="F49"/>
    <mergeCell ref="G49"/>
    <mergeCell ref="H49"/>
    <mergeCell ref="I49"/>
    <mergeCell ref="C48:D48"/>
    <mergeCell ref="E48"/>
    <mergeCell ref="F48"/>
    <mergeCell ref="G48"/>
    <mergeCell ref="H48"/>
    <mergeCell ref="I50"/>
    <mergeCell ref="C51:D51"/>
    <mergeCell ref="E51"/>
    <mergeCell ref="F51"/>
    <mergeCell ref="G51"/>
    <mergeCell ref="H51"/>
    <mergeCell ref="I51"/>
    <mergeCell ref="C50:D50"/>
    <mergeCell ref="E50"/>
    <mergeCell ref="F50"/>
    <mergeCell ref="G50"/>
    <mergeCell ref="H50"/>
    <mergeCell ref="I52"/>
    <mergeCell ref="C53:D53"/>
    <mergeCell ref="E53"/>
    <mergeCell ref="F53"/>
    <mergeCell ref="G53"/>
    <mergeCell ref="H53"/>
    <mergeCell ref="I53"/>
    <mergeCell ref="C52:D52"/>
    <mergeCell ref="E52"/>
    <mergeCell ref="F52"/>
    <mergeCell ref="G52"/>
    <mergeCell ref="H52"/>
    <mergeCell ref="I55"/>
    <mergeCell ref="C56:D56"/>
    <mergeCell ref="E56"/>
    <mergeCell ref="F56"/>
    <mergeCell ref="G56"/>
    <mergeCell ref="H56"/>
    <mergeCell ref="I56"/>
    <mergeCell ref="C55:D55"/>
    <mergeCell ref="E55"/>
    <mergeCell ref="F55"/>
    <mergeCell ref="G55"/>
    <mergeCell ref="H55"/>
    <mergeCell ref="I57"/>
    <mergeCell ref="C58:D58"/>
    <mergeCell ref="E58"/>
    <mergeCell ref="F58"/>
    <mergeCell ref="G58"/>
    <mergeCell ref="H58"/>
    <mergeCell ref="I58"/>
    <mergeCell ref="C57:D57"/>
    <mergeCell ref="E57"/>
    <mergeCell ref="F57"/>
    <mergeCell ref="G57"/>
    <mergeCell ref="H57"/>
    <mergeCell ref="I59"/>
    <mergeCell ref="C60:D60"/>
    <mergeCell ref="E60"/>
    <mergeCell ref="F60"/>
    <mergeCell ref="G60"/>
    <mergeCell ref="H60"/>
    <mergeCell ref="I60"/>
    <mergeCell ref="C59:D59"/>
    <mergeCell ref="E59"/>
    <mergeCell ref="F59"/>
    <mergeCell ref="G59"/>
    <mergeCell ref="H59"/>
    <mergeCell ref="I61"/>
    <mergeCell ref="C62:D62"/>
    <mergeCell ref="E62"/>
    <mergeCell ref="F62"/>
    <mergeCell ref="G62"/>
    <mergeCell ref="H62"/>
    <mergeCell ref="I62"/>
    <mergeCell ref="C61:D61"/>
    <mergeCell ref="E61"/>
    <mergeCell ref="F61"/>
    <mergeCell ref="G61"/>
    <mergeCell ref="H61"/>
    <mergeCell ref="G65"/>
    <mergeCell ref="H65"/>
    <mergeCell ref="I65"/>
    <mergeCell ref="C66:D66"/>
    <mergeCell ref="C63:D63"/>
    <mergeCell ref="C64:D64"/>
    <mergeCell ref="C65:D65"/>
    <mergeCell ref="E65"/>
    <mergeCell ref="F65"/>
  </mergeCells>
  <dataValidations count="1">
    <dataValidation type="decimal" showErrorMessage="1" errorTitle="Kesalahan Jenis Data" error="Data yang dimasukkan harus berupa Angka!" sqref="E65:I65 E17:I38 E41:I62">
      <formula1>-1000000000000000000</formula1>
      <formula2>1000000000000000000</formula2>
    </dataValidation>
  </dataValidations>
  <printOptions horizontalCentered="1"/>
  <pageMargins left="0.7" right="0.7" top="0.75" bottom="0.75" header="0.3" footer="0.3"/>
  <pageSetup paperSize="150" scale="43" orientation="portrait" horizontalDpi="200" verticalDpi="2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pageSetUpPr fitToPage="1"/>
  </sheetPr>
  <dimension ref="B2:I25"/>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F42" sqref="F42"/>
    </sheetView>
  </sheetViews>
  <sheetFormatPr defaultRowHeight="15"/>
  <cols>
    <col min="1" max="1" width="9.140625" style="1" customWidth="1"/>
    <col min="2" max="2" width="1" style="1" customWidth="1"/>
    <col min="3" max="4" width="20" style="1" customWidth="1"/>
    <col min="5" max="8" width="30" style="1" customWidth="1"/>
    <col min="9" max="9" width="1" style="1" customWidth="1"/>
    <col min="10" max="10" width="9.140625" style="1" customWidth="1"/>
    <col min="11" max="16384" width="9.140625" style="1"/>
  </cols>
  <sheetData>
    <row r="2" spans="2:9" ht="5.0999999999999996" customHeight="1">
      <c r="B2" s="5" t="s">
        <v>868</v>
      </c>
      <c r="C2" s="2"/>
      <c r="D2" s="2"/>
      <c r="E2" s="2"/>
      <c r="F2" s="2"/>
      <c r="G2" s="2"/>
      <c r="H2" s="2"/>
      <c r="I2" s="2"/>
    </row>
    <row r="3" spans="2:9" hidden="1">
      <c r="B3" s="5" t="s">
        <v>7</v>
      </c>
      <c r="C3" s="20"/>
      <c r="D3" s="20"/>
      <c r="E3" s="2"/>
      <c r="F3" s="2"/>
      <c r="G3" s="2"/>
      <c r="H3" s="2"/>
      <c r="I3" s="2"/>
    </row>
    <row r="4" spans="2:9" hidden="1">
      <c r="B4" s="2"/>
      <c r="C4" s="20"/>
      <c r="D4" s="20"/>
      <c r="E4" s="2"/>
      <c r="F4" s="2"/>
      <c r="G4" s="2"/>
      <c r="H4" s="2"/>
      <c r="I4" s="2"/>
    </row>
    <row r="5" spans="2:9" hidden="1">
      <c r="B5" s="2"/>
      <c r="C5" s="20"/>
      <c r="D5" s="20"/>
      <c r="E5" s="2"/>
      <c r="F5" s="2"/>
      <c r="G5" s="2"/>
      <c r="H5" s="2"/>
      <c r="I5" s="2"/>
    </row>
    <row r="6" spans="2:9" hidden="1">
      <c r="B6" s="2"/>
      <c r="C6" s="20"/>
      <c r="D6" s="20"/>
      <c r="E6" s="2"/>
      <c r="F6" s="2"/>
      <c r="G6" s="2"/>
      <c r="H6" s="2"/>
      <c r="I6" s="2"/>
    </row>
    <row r="7" spans="2:9" ht="17.25">
      <c r="B7" s="2"/>
      <c r="C7" s="156" t="str">
        <f>UPPER('Data Umum'!D7)</f>
        <v/>
      </c>
      <c r="D7" s="156"/>
      <c r="E7" s="157"/>
      <c r="F7" s="157"/>
      <c r="G7" s="157"/>
      <c r="H7" s="157"/>
      <c r="I7" s="2"/>
    </row>
    <row r="8" spans="2:9">
      <c r="B8" s="2"/>
      <c r="C8" s="158" t="s">
        <v>1095</v>
      </c>
      <c r="D8" s="158"/>
      <c r="E8" s="129"/>
      <c r="F8" s="129"/>
      <c r="G8" s="129"/>
      <c r="H8" s="129"/>
      <c r="I8" s="2"/>
    </row>
    <row r="9" spans="2:9">
      <c r="B9" s="2"/>
      <c r="C9" s="158" t="s">
        <v>869</v>
      </c>
      <c r="D9" s="158"/>
      <c r="E9" s="129"/>
      <c r="F9" s="129"/>
      <c r="G9" s="129"/>
      <c r="H9" s="129"/>
      <c r="I9" s="2"/>
    </row>
    <row r="10" spans="2:9">
      <c r="B10" s="2"/>
      <c r="C10" s="158" t="s">
        <v>870</v>
      </c>
      <c r="D10" s="158"/>
      <c r="E10" s="129"/>
      <c r="F10" s="129"/>
      <c r="G10" s="129"/>
      <c r="H10" s="129"/>
      <c r="I10" s="2"/>
    </row>
    <row r="11" spans="2:9">
      <c r="B11" s="2"/>
      <c r="C11" s="159" t="str">
        <f>""</f>
        <v/>
      </c>
      <c r="D11" s="159"/>
      <c r="E11" s="130"/>
      <c r="F11" s="130"/>
      <c r="G11" s="130"/>
      <c r="H11" s="130"/>
      <c r="I11" s="2"/>
    </row>
    <row r="12" spans="2:9" hidden="1">
      <c r="B12" s="2"/>
      <c r="C12" s="20"/>
      <c r="D12" s="20"/>
      <c r="E12" s="2"/>
      <c r="F12" s="2"/>
      <c r="G12" s="2"/>
      <c r="H12" s="2"/>
      <c r="I12" s="2"/>
    </row>
    <row r="13" spans="2:9">
      <c r="B13" s="2"/>
      <c r="C13" s="160" t="s">
        <v>43</v>
      </c>
      <c r="D13" s="160"/>
      <c r="E13" s="161"/>
      <c r="F13" s="161"/>
      <c r="G13" s="161"/>
      <c r="H13" s="161"/>
      <c r="I13" s="2"/>
    </row>
    <row r="14" spans="2:9">
      <c r="B14" s="2"/>
      <c r="C14" s="127" t="s">
        <v>44</v>
      </c>
      <c r="D14" s="128"/>
      <c r="E14" s="176" t="str">
        <f>"Cabang Asuransi"</f>
        <v>Cabang Asuransi</v>
      </c>
      <c r="F14" s="179"/>
      <c r="G14" s="179"/>
      <c r="H14" s="143"/>
      <c r="I14" s="2"/>
    </row>
    <row r="15" spans="2:9">
      <c r="B15" s="2"/>
      <c r="C15" s="128"/>
      <c r="D15" s="128"/>
      <c r="E15" s="162" t="str">
        <f>"Klaim Risiko"</f>
        <v>Klaim Risiko</v>
      </c>
      <c r="F15" s="162" t="str">
        <f>"Klaim PAYDI Digaransi"</f>
        <v>Klaim PAYDI Digaransi</v>
      </c>
      <c r="G15" s="162" t="str">
        <f>"Klaim PAYDI Tidak Digaransi"</f>
        <v>Klaim PAYDI Tidak Digaransi</v>
      </c>
      <c r="H15" s="162" t="str">
        <f>"Jumlah"</f>
        <v>Jumlah</v>
      </c>
      <c r="I15" s="2"/>
    </row>
    <row r="16" spans="2:9">
      <c r="B16" s="2"/>
      <c r="C16" s="137" t="s">
        <v>871</v>
      </c>
      <c r="D16" s="128"/>
      <c r="E16" s="6">
        <f>IFERROR(E17, 0)+IFERROR(E18, 0)+IFERROR(E19, 0)+IFERROR(E20, 0)</f>
        <v>0</v>
      </c>
      <c r="F16" s="6">
        <f>IFERROR(F17, 0)+IFERROR(F18, 0)+IFERROR(F19, 0)+IFERROR(F20, 0)</f>
        <v>0</v>
      </c>
      <c r="G16" s="6">
        <f>IFERROR(G17, 0)+IFERROR(G18, 0)+IFERROR(G19, 0)+IFERROR(G20, 0)</f>
        <v>0</v>
      </c>
      <c r="H16" s="8" t="str">
        <f>""</f>
        <v/>
      </c>
      <c r="I16" s="2"/>
    </row>
    <row r="17" spans="2:9">
      <c r="B17" s="2"/>
      <c r="C17" s="177" t="s">
        <v>872</v>
      </c>
      <c r="D17" s="178"/>
      <c r="E17" s="144">
        <v>0</v>
      </c>
      <c r="F17" s="144">
        <v>0</v>
      </c>
      <c r="G17" s="144">
        <v>0</v>
      </c>
      <c r="H17" s="8">
        <f>F17+G17</f>
        <v>0</v>
      </c>
      <c r="I17" s="2"/>
    </row>
    <row r="18" spans="2:9">
      <c r="B18" s="2"/>
      <c r="C18" s="177" t="s">
        <v>873</v>
      </c>
      <c r="D18" s="178"/>
      <c r="E18" s="144">
        <v>0</v>
      </c>
      <c r="F18" s="144">
        <v>0</v>
      </c>
      <c r="G18" s="144">
        <v>0</v>
      </c>
      <c r="H18" s="8">
        <f>F18+G18</f>
        <v>0</v>
      </c>
      <c r="I18" s="2"/>
    </row>
    <row r="19" spans="2:9">
      <c r="B19" s="2"/>
      <c r="C19" s="177" t="s">
        <v>874</v>
      </c>
      <c r="D19" s="178"/>
      <c r="E19" s="144">
        <v>0</v>
      </c>
      <c r="F19" s="144">
        <v>0</v>
      </c>
      <c r="G19" s="144">
        <v>0</v>
      </c>
      <c r="H19" s="8">
        <f>F19+G19</f>
        <v>0</v>
      </c>
      <c r="I19" s="2"/>
    </row>
    <row r="20" spans="2:9">
      <c r="B20" s="2"/>
      <c r="C20" s="177" t="s">
        <v>847</v>
      </c>
      <c r="D20" s="178"/>
      <c r="E20" s="144">
        <v>0</v>
      </c>
      <c r="F20" s="144">
        <v>0</v>
      </c>
      <c r="G20" s="144">
        <v>0</v>
      </c>
      <c r="H20" s="8">
        <f>F20+G20</f>
        <v>0</v>
      </c>
      <c r="I20" s="2"/>
    </row>
    <row r="21" spans="2:9">
      <c r="B21" s="2"/>
      <c r="C21" s="142" t="s">
        <v>875</v>
      </c>
      <c r="D21" s="143"/>
      <c r="E21" s="8">
        <f>SUM(E17:E20)</f>
        <v>0</v>
      </c>
      <c r="F21" s="8">
        <f>SUM(F17:F20)</f>
        <v>0</v>
      </c>
      <c r="G21" s="8">
        <f>SUM(G17:G20)</f>
        <v>0</v>
      </c>
      <c r="H21" s="8">
        <f>SUM(H17:H20)</f>
        <v>0</v>
      </c>
      <c r="I21" s="2"/>
    </row>
    <row r="22" spans="2:9">
      <c r="B22" s="2"/>
      <c r="C22" s="142" t="s">
        <v>876</v>
      </c>
      <c r="D22" s="143"/>
      <c r="E22" s="10" t="str">
        <f>""</f>
        <v/>
      </c>
      <c r="F22" s="10" t="str">
        <f>""</f>
        <v/>
      </c>
      <c r="G22" s="10" t="str">
        <f>""</f>
        <v/>
      </c>
      <c r="H22" s="10" t="str">
        <f>""</f>
        <v/>
      </c>
      <c r="I22" s="2"/>
    </row>
    <row r="23" spans="2:9">
      <c r="B23" s="2"/>
      <c r="C23" s="142" t="s">
        <v>877</v>
      </c>
      <c r="D23" s="143"/>
      <c r="E23" s="10" t="str">
        <f>""</f>
        <v/>
      </c>
      <c r="F23" s="10" t="str">
        <f>""</f>
        <v/>
      </c>
      <c r="G23" s="10" t="str">
        <f>""</f>
        <v/>
      </c>
      <c r="H23" s="10" t="str">
        <f>""</f>
        <v/>
      </c>
      <c r="I23" s="2"/>
    </row>
    <row r="24" spans="2:9">
      <c r="B24" s="2"/>
      <c r="C24" s="2"/>
      <c r="D24" s="2"/>
      <c r="E24" s="2"/>
      <c r="F24" s="2"/>
      <c r="G24" s="2"/>
      <c r="H24" s="2"/>
      <c r="I24" s="2"/>
    </row>
    <row r="25" spans="2:9" ht="5.0999999999999996" customHeight="1">
      <c r="B25" s="2"/>
      <c r="C25" s="2"/>
      <c r="D25" s="2"/>
      <c r="E25" s="2"/>
      <c r="F25" s="2"/>
      <c r="G25" s="2"/>
      <c r="H25" s="2"/>
      <c r="I25" s="2"/>
    </row>
  </sheetData>
  <sheetProtection formatColumns="0" formatRows="0" selectLockedCells="1"/>
  <mergeCells count="32">
    <mergeCell ref="C7:H7"/>
    <mergeCell ref="C8:H8"/>
    <mergeCell ref="C9:H9"/>
    <mergeCell ref="C10:H10"/>
    <mergeCell ref="C11:H11"/>
    <mergeCell ref="C13:H13"/>
    <mergeCell ref="C14:D15"/>
    <mergeCell ref="E15"/>
    <mergeCell ref="F15"/>
    <mergeCell ref="G15"/>
    <mergeCell ref="E14:H14"/>
    <mergeCell ref="H15"/>
    <mergeCell ref="C16:D16"/>
    <mergeCell ref="C17:D17"/>
    <mergeCell ref="E17"/>
    <mergeCell ref="F17"/>
    <mergeCell ref="G17"/>
    <mergeCell ref="G20"/>
    <mergeCell ref="C21:D21"/>
    <mergeCell ref="C18:D18"/>
    <mergeCell ref="E18"/>
    <mergeCell ref="F18"/>
    <mergeCell ref="G18"/>
    <mergeCell ref="C19:D19"/>
    <mergeCell ref="E19"/>
    <mergeCell ref="F19"/>
    <mergeCell ref="G19"/>
    <mergeCell ref="C22:D22"/>
    <mergeCell ref="C23:D23"/>
    <mergeCell ref="C20:D20"/>
    <mergeCell ref="E20"/>
    <mergeCell ref="F20"/>
  </mergeCells>
  <dataValidations count="12">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E20">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s>
  <printOptions horizontalCentered="1"/>
  <pageMargins left="0.7" right="0.7" top="0.75" bottom="0.75" header="0.3" footer="0.3"/>
  <pageSetup paperSize="150" scale="51" orientation="portrait" horizontalDpi="200" verticalDpi="2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pageSetUpPr fitToPage="1"/>
  </sheetPr>
  <dimension ref="B2:I42"/>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E28" sqref="E28"/>
    </sheetView>
  </sheetViews>
  <sheetFormatPr defaultRowHeight="15"/>
  <cols>
    <col min="1" max="1" width="9.140625" style="1" customWidth="1"/>
    <col min="2" max="2" width="1" style="1" customWidth="1"/>
    <col min="3" max="4" width="20" style="1" customWidth="1"/>
    <col min="5" max="8" width="30" style="1" customWidth="1"/>
    <col min="9" max="9" width="1" style="1" customWidth="1"/>
    <col min="10" max="10" width="9.140625" style="1" customWidth="1"/>
    <col min="11" max="16384" width="9.140625" style="1"/>
  </cols>
  <sheetData>
    <row r="2" spans="2:9" ht="5.0999999999999996" customHeight="1">
      <c r="B2" s="5" t="s">
        <v>878</v>
      </c>
      <c r="C2" s="2"/>
      <c r="D2" s="2"/>
      <c r="E2" s="2"/>
      <c r="F2" s="2"/>
      <c r="G2" s="2"/>
      <c r="H2" s="2"/>
      <c r="I2" s="2"/>
    </row>
    <row r="3" spans="2:9" hidden="1">
      <c r="B3" s="5" t="s">
        <v>7</v>
      </c>
      <c r="C3" s="20"/>
      <c r="D3" s="20"/>
      <c r="E3" s="2"/>
      <c r="F3" s="2"/>
      <c r="G3" s="2"/>
      <c r="H3" s="2"/>
      <c r="I3" s="2"/>
    </row>
    <row r="4" spans="2:9" hidden="1">
      <c r="B4" s="2"/>
      <c r="C4" s="20"/>
      <c r="D4" s="20"/>
      <c r="E4" s="2"/>
      <c r="F4" s="2"/>
      <c r="G4" s="2"/>
      <c r="H4" s="2"/>
      <c r="I4" s="2"/>
    </row>
    <row r="5" spans="2:9" hidden="1">
      <c r="B5" s="2"/>
      <c r="C5" s="20"/>
      <c r="D5" s="20"/>
      <c r="E5" s="2"/>
      <c r="F5" s="2"/>
      <c r="G5" s="2"/>
      <c r="H5" s="2"/>
      <c r="I5" s="2"/>
    </row>
    <row r="6" spans="2:9" hidden="1">
      <c r="B6" s="2"/>
      <c r="C6" s="20"/>
      <c r="D6" s="20"/>
      <c r="E6" s="2"/>
      <c r="F6" s="2"/>
      <c r="G6" s="2"/>
      <c r="H6" s="2"/>
      <c r="I6" s="2"/>
    </row>
    <row r="7" spans="2:9" ht="17.25">
      <c r="B7" s="2"/>
      <c r="C7" s="156" t="str">
        <f>UPPER('Data Umum'!D7)</f>
        <v/>
      </c>
      <c r="D7" s="156"/>
      <c r="E7" s="157"/>
      <c r="F7" s="157"/>
      <c r="G7" s="157"/>
      <c r="H7" s="157"/>
      <c r="I7" s="2"/>
    </row>
    <row r="8" spans="2:9">
      <c r="B8" s="2"/>
      <c r="C8" s="158" t="s">
        <v>1095</v>
      </c>
      <c r="D8" s="158"/>
      <c r="E8" s="129"/>
      <c r="F8" s="129"/>
      <c r="G8" s="129"/>
      <c r="H8" s="129"/>
      <c r="I8" s="2"/>
    </row>
    <row r="9" spans="2:9">
      <c r="B9" s="2"/>
      <c r="C9" s="158" t="s">
        <v>879</v>
      </c>
      <c r="D9" s="158"/>
      <c r="E9" s="129"/>
      <c r="F9" s="129"/>
      <c r="G9" s="129"/>
      <c r="H9" s="129"/>
      <c r="I9" s="2"/>
    </row>
    <row r="10" spans="2:9">
      <c r="B10" s="2"/>
      <c r="C10" s="158" t="s">
        <v>880</v>
      </c>
      <c r="D10" s="158"/>
      <c r="E10" s="129"/>
      <c r="F10" s="129"/>
      <c r="G10" s="129"/>
      <c r="H10" s="129"/>
      <c r="I10" s="2"/>
    </row>
    <row r="11" spans="2:9">
      <c r="B11" s="2"/>
      <c r="C11" s="159" t="str">
        <f>""</f>
        <v/>
      </c>
      <c r="D11" s="159"/>
      <c r="E11" s="130"/>
      <c r="F11" s="130"/>
      <c r="G11" s="130"/>
      <c r="H11" s="130"/>
      <c r="I11" s="2"/>
    </row>
    <row r="12" spans="2:9" hidden="1">
      <c r="B12" s="2"/>
      <c r="C12" s="20"/>
      <c r="D12" s="20"/>
      <c r="E12" s="2"/>
      <c r="F12" s="2"/>
      <c r="G12" s="2"/>
      <c r="H12" s="2"/>
      <c r="I12" s="2"/>
    </row>
    <row r="13" spans="2:9">
      <c r="B13" s="2"/>
      <c r="C13" s="160"/>
      <c r="D13" s="160"/>
      <c r="E13" s="161"/>
      <c r="F13" s="161"/>
      <c r="G13" s="161"/>
      <c r="H13" s="161"/>
      <c r="I13" s="2"/>
    </row>
    <row r="14" spans="2:9">
      <c r="B14" s="2"/>
      <c r="C14" s="127" t="s">
        <v>881</v>
      </c>
      <c r="D14" s="128"/>
      <c r="E14" s="176" t="str">
        <f>"Seluruh Cabang Asuransi"</f>
        <v>Seluruh Cabang Asuransi</v>
      </c>
      <c r="F14" s="179"/>
      <c r="G14" s="179"/>
      <c r="H14" s="143"/>
      <c r="I14" s="2"/>
    </row>
    <row r="15" spans="2:9">
      <c r="B15" s="2"/>
      <c r="C15" s="128"/>
      <c r="D15" s="128"/>
      <c r="E15" s="162" t="str">
        <f>"Premi (jutaan Rp)"</f>
        <v>Premi (jutaan Rp)</v>
      </c>
      <c r="F15" s="162" t="str">
        <f>"Jumlah Polis"</f>
        <v>Jumlah Polis</v>
      </c>
      <c r="G15" s="162" t="str">
        <f>"Klaim (jutaan Rp)"</f>
        <v>Klaim (jutaan Rp)</v>
      </c>
      <c r="H15" s="162" t="str">
        <f>"Jumlah Polis"</f>
        <v>Jumlah Polis</v>
      </c>
      <c r="I15" s="2"/>
    </row>
    <row r="16" spans="2:9">
      <c r="B16" s="2"/>
      <c r="C16" s="137" t="s">
        <v>882</v>
      </c>
      <c r="D16" s="128"/>
      <c r="E16" s="144">
        <v>0</v>
      </c>
      <c r="F16" s="144">
        <v>0</v>
      </c>
      <c r="G16" s="144">
        <v>0</v>
      </c>
      <c r="H16" s="144">
        <v>0</v>
      </c>
      <c r="I16" s="2"/>
    </row>
    <row r="17" spans="2:9">
      <c r="B17" s="2"/>
      <c r="C17" s="142" t="s">
        <v>883</v>
      </c>
      <c r="D17" s="143"/>
      <c r="E17" s="144">
        <v>0</v>
      </c>
      <c r="F17" s="144">
        <v>0</v>
      </c>
      <c r="G17" s="144">
        <v>0</v>
      </c>
      <c r="H17" s="144">
        <v>0</v>
      </c>
      <c r="I17" s="2"/>
    </row>
    <row r="18" spans="2:9">
      <c r="B18" s="2"/>
      <c r="C18" s="142" t="s">
        <v>884</v>
      </c>
      <c r="D18" s="143"/>
      <c r="E18" s="144">
        <v>0</v>
      </c>
      <c r="F18" s="144">
        <v>0</v>
      </c>
      <c r="G18" s="144">
        <v>0</v>
      </c>
      <c r="H18" s="144">
        <v>0</v>
      </c>
      <c r="I18" s="2"/>
    </row>
    <row r="19" spans="2:9">
      <c r="B19" s="2"/>
      <c r="C19" s="142" t="s">
        <v>885</v>
      </c>
      <c r="D19" s="143"/>
      <c r="E19" s="144">
        <v>0</v>
      </c>
      <c r="F19" s="144">
        <v>0</v>
      </c>
      <c r="G19" s="144">
        <v>0</v>
      </c>
      <c r="H19" s="144">
        <v>0</v>
      </c>
      <c r="I19" s="2"/>
    </row>
    <row r="20" spans="2:9">
      <c r="B20" s="2"/>
      <c r="C20" s="142" t="s">
        <v>886</v>
      </c>
      <c r="D20" s="143"/>
      <c r="E20" s="144">
        <v>0</v>
      </c>
      <c r="F20" s="144">
        <v>0</v>
      </c>
      <c r="G20" s="144">
        <v>0</v>
      </c>
      <c r="H20" s="144">
        <v>0</v>
      </c>
      <c r="I20" s="2"/>
    </row>
    <row r="21" spans="2:9">
      <c r="B21" s="2"/>
      <c r="C21" s="142" t="s">
        <v>887</v>
      </c>
      <c r="D21" s="143"/>
      <c r="E21" s="144">
        <v>0</v>
      </c>
      <c r="F21" s="144">
        <v>0</v>
      </c>
      <c r="G21" s="144">
        <v>0</v>
      </c>
      <c r="H21" s="144">
        <v>0</v>
      </c>
      <c r="I21" s="2"/>
    </row>
    <row r="22" spans="2:9">
      <c r="B22" s="2"/>
      <c r="C22" s="142" t="s">
        <v>888</v>
      </c>
      <c r="D22" s="143"/>
      <c r="E22" s="144">
        <v>0</v>
      </c>
      <c r="F22" s="144">
        <v>0</v>
      </c>
      <c r="G22" s="144">
        <v>0</v>
      </c>
      <c r="H22" s="144">
        <v>0</v>
      </c>
      <c r="I22" s="2"/>
    </row>
    <row r="23" spans="2:9">
      <c r="B23" s="2"/>
      <c r="C23" s="142" t="s">
        <v>889</v>
      </c>
      <c r="D23" s="143"/>
      <c r="E23" s="144">
        <v>0</v>
      </c>
      <c r="F23" s="144">
        <v>0</v>
      </c>
      <c r="G23" s="144">
        <v>0</v>
      </c>
      <c r="H23" s="144">
        <v>0</v>
      </c>
      <c r="I23" s="2"/>
    </row>
    <row r="24" spans="2:9">
      <c r="B24" s="2"/>
      <c r="C24" s="142" t="s">
        <v>890</v>
      </c>
      <c r="D24" s="143"/>
      <c r="E24" s="144">
        <v>0</v>
      </c>
      <c r="F24" s="144">
        <v>0</v>
      </c>
      <c r="G24" s="144">
        <v>0</v>
      </c>
      <c r="H24" s="144">
        <v>0</v>
      </c>
      <c r="I24" s="2"/>
    </row>
    <row r="25" spans="2:9">
      <c r="B25" s="2"/>
      <c r="C25" s="142" t="s">
        <v>891</v>
      </c>
      <c r="D25" s="143"/>
      <c r="E25" s="144">
        <v>0</v>
      </c>
      <c r="F25" s="144">
        <v>0</v>
      </c>
      <c r="G25" s="144">
        <v>0</v>
      </c>
      <c r="H25" s="144">
        <v>0</v>
      </c>
      <c r="I25" s="2"/>
    </row>
    <row r="26" spans="2:9">
      <c r="B26" s="2"/>
      <c r="C26" s="142" t="s">
        <v>892</v>
      </c>
      <c r="D26" s="143"/>
      <c r="E26" s="144">
        <v>0</v>
      </c>
      <c r="F26" s="144">
        <v>0</v>
      </c>
      <c r="G26" s="144">
        <v>0</v>
      </c>
      <c r="H26" s="144">
        <v>0</v>
      </c>
      <c r="I26" s="2"/>
    </row>
    <row r="27" spans="2:9">
      <c r="B27" s="2"/>
      <c r="C27" s="142" t="s">
        <v>893</v>
      </c>
      <c r="D27" s="143"/>
      <c r="E27" s="144">
        <v>0</v>
      </c>
      <c r="F27" s="144">
        <v>0</v>
      </c>
      <c r="G27" s="144">
        <v>0</v>
      </c>
      <c r="H27" s="144">
        <v>0</v>
      </c>
      <c r="I27" s="2"/>
    </row>
    <row r="28" spans="2:9">
      <c r="B28" s="2"/>
      <c r="C28" s="142" t="s">
        <v>894</v>
      </c>
      <c r="D28" s="143"/>
      <c r="E28" s="144">
        <v>0</v>
      </c>
      <c r="F28" s="144">
        <v>0</v>
      </c>
      <c r="G28" s="144">
        <v>0</v>
      </c>
      <c r="H28" s="144">
        <v>0</v>
      </c>
      <c r="I28" s="2"/>
    </row>
    <row r="29" spans="2:9">
      <c r="B29" s="2"/>
      <c r="C29" s="142" t="s">
        <v>895</v>
      </c>
      <c r="D29" s="143"/>
      <c r="E29" s="144">
        <v>0</v>
      </c>
      <c r="F29" s="144">
        <v>0</v>
      </c>
      <c r="G29" s="144">
        <v>0</v>
      </c>
      <c r="H29" s="144">
        <v>0</v>
      </c>
      <c r="I29" s="2"/>
    </row>
    <row r="30" spans="2:9">
      <c r="B30" s="2"/>
      <c r="C30" s="142" t="s">
        <v>896</v>
      </c>
      <c r="D30" s="143"/>
      <c r="E30" s="144">
        <v>0</v>
      </c>
      <c r="F30" s="144">
        <v>0</v>
      </c>
      <c r="G30" s="144">
        <v>0</v>
      </c>
      <c r="H30" s="144">
        <v>0</v>
      </c>
      <c r="I30" s="2"/>
    </row>
    <row r="31" spans="2:9">
      <c r="B31" s="2"/>
      <c r="C31" s="142" t="s">
        <v>897</v>
      </c>
      <c r="D31" s="143"/>
      <c r="E31" s="144">
        <v>0</v>
      </c>
      <c r="F31" s="144">
        <v>0</v>
      </c>
      <c r="G31" s="144">
        <v>0</v>
      </c>
      <c r="H31" s="144">
        <v>0</v>
      </c>
      <c r="I31" s="2"/>
    </row>
    <row r="32" spans="2:9">
      <c r="B32" s="2"/>
      <c r="C32" s="142" t="s">
        <v>898</v>
      </c>
      <c r="D32" s="143"/>
      <c r="E32" s="144">
        <v>0</v>
      </c>
      <c r="F32" s="144">
        <v>0</v>
      </c>
      <c r="G32" s="144">
        <v>0</v>
      </c>
      <c r="H32" s="144">
        <v>0</v>
      </c>
      <c r="I32" s="2"/>
    </row>
    <row r="33" spans="2:9">
      <c r="B33" s="2"/>
      <c r="C33" s="142" t="s">
        <v>899</v>
      </c>
      <c r="D33" s="143"/>
      <c r="E33" s="144">
        <v>0</v>
      </c>
      <c r="F33" s="144">
        <v>0</v>
      </c>
      <c r="G33" s="144">
        <v>0</v>
      </c>
      <c r="H33" s="144">
        <v>0</v>
      </c>
      <c r="I33" s="2"/>
    </row>
    <row r="34" spans="2:9">
      <c r="B34" s="2"/>
      <c r="C34" s="142" t="s">
        <v>900</v>
      </c>
      <c r="D34" s="143"/>
      <c r="E34" s="144">
        <v>0</v>
      </c>
      <c r="F34" s="144">
        <v>0</v>
      </c>
      <c r="G34" s="144">
        <v>0</v>
      </c>
      <c r="H34" s="144">
        <v>0</v>
      </c>
      <c r="I34" s="2"/>
    </row>
    <row r="35" spans="2:9">
      <c r="B35" s="2"/>
      <c r="C35" s="142" t="s">
        <v>901</v>
      </c>
      <c r="D35" s="143"/>
      <c r="E35" s="144">
        <v>0</v>
      </c>
      <c r="F35" s="144">
        <v>0</v>
      </c>
      <c r="G35" s="144">
        <v>0</v>
      </c>
      <c r="H35" s="144">
        <v>0</v>
      </c>
      <c r="I35" s="2"/>
    </row>
    <row r="36" spans="2:9">
      <c r="B36" s="2"/>
      <c r="C36" s="142" t="s">
        <v>902</v>
      </c>
      <c r="D36" s="143"/>
      <c r="E36" s="144">
        <v>0</v>
      </c>
      <c r="F36" s="144">
        <v>0</v>
      </c>
      <c r="G36" s="144">
        <v>0</v>
      </c>
      <c r="H36" s="144">
        <v>0</v>
      </c>
      <c r="I36" s="2"/>
    </row>
    <row r="37" spans="2:9">
      <c r="B37" s="2"/>
      <c r="C37" s="142" t="s">
        <v>903</v>
      </c>
      <c r="D37" s="143"/>
      <c r="E37" s="144">
        <v>0</v>
      </c>
      <c r="F37" s="144">
        <v>0</v>
      </c>
      <c r="G37" s="144">
        <v>0</v>
      </c>
      <c r="H37" s="144">
        <v>0</v>
      </c>
      <c r="I37" s="2"/>
    </row>
    <row r="38" spans="2:9">
      <c r="B38" s="2"/>
      <c r="C38" s="142" t="s">
        <v>904</v>
      </c>
      <c r="D38" s="143"/>
      <c r="E38" s="144">
        <v>0</v>
      </c>
      <c r="F38" s="144">
        <v>0</v>
      </c>
      <c r="G38" s="144">
        <v>0</v>
      </c>
      <c r="H38" s="144">
        <v>0</v>
      </c>
      <c r="I38" s="2"/>
    </row>
    <row r="39" spans="2:9">
      <c r="B39" s="2"/>
      <c r="C39" s="142" t="s">
        <v>410</v>
      </c>
      <c r="D39" s="143"/>
      <c r="E39" s="7">
        <f>SUM(E16:E38)</f>
        <v>0</v>
      </c>
      <c r="F39" s="7">
        <f>SUM(F16:F38)</f>
        <v>0</v>
      </c>
      <c r="G39" s="7">
        <f>SUM(G16:G38)</f>
        <v>0</v>
      </c>
      <c r="H39" s="7">
        <f>SUM(H16:H38)</f>
        <v>0</v>
      </c>
      <c r="I39" s="2"/>
    </row>
    <row r="40" spans="2:9">
      <c r="B40" s="2"/>
      <c r="C40" s="142" t="s">
        <v>905</v>
      </c>
      <c r="D40" s="143"/>
      <c r="E40" s="10" t="str">
        <f>""</f>
        <v/>
      </c>
      <c r="F40" s="10" t="str">
        <f>""</f>
        <v/>
      </c>
      <c r="G40" s="10" t="str">
        <f>""</f>
        <v/>
      </c>
      <c r="H40" s="10" t="str">
        <f>""</f>
        <v/>
      </c>
      <c r="I40" s="2"/>
    </row>
    <row r="41" spans="2:9">
      <c r="B41" s="2"/>
      <c r="C41" s="2"/>
      <c r="D41" s="2"/>
      <c r="E41" s="2"/>
      <c r="F41" s="2"/>
      <c r="G41" s="2"/>
      <c r="H41" s="2"/>
      <c r="I41" s="2"/>
    </row>
    <row r="42" spans="2:9" ht="5.0999999999999996" customHeight="1">
      <c r="B42" s="2"/>
      <c r="C42" s="2"/>
      <c r="D42" s="2"/>
      <c r="E42" s="2"/>
      <c r="F42" s="2"/>
      <c r="G42" s="2"/>
      <c r="H42" s="2"/>
      <c r="I42" s="2"/>
    </row>
  </sheetData>
  <sheetProtection formatColumns="0" formatRows="0" selectLockedCells="1"/>
  <mergeCells count="129">
    <mergeCell ref="C7:H7"/>
    <mergeCell ref="C8:H8"/>
    <mergeCell ref="C9:H9"/>
    <mergeCell ref="C10:H10"/>
    <mergeCell ref="C11:H11"/>
    <mergeCell ref="C16:D16"/>
    <mergeCell ref="E16"/>
    <mergeCell ref="F16"/>
    <mergeCell ref="G16"/>
    <mergeCell ref="H16"/>
    <mergeCell ref="C13:H13"/>
    <mergeCell ref="C14:D15"/>
    <mergeCell ref="E15"/>
    <mergeCell ref="F15"/>
    <mergeCell ref="G15"/>
    <mergeCell ref="E14:H14"/>
    <mergeCell ref="H15"/>
    <mergeCell ref="C18:D18"/>
    <mergeCell ref="E18"/>
    <mergeCell ref="F18"/>
    <mergeCell ref="G18"/>
    <mergeCell ref="H18"/>
    <mergeCell ref="C17:D17"/>
    <mergeCell ref="E17"/>
    <mergeCell ref="F17"/>
    <mergeCell ref="G17"/>
    <mergeCell ref="H17"/>
    <mergeCell ref="C20:D20"/>
    <mergeCell ref="E20"/>
    <mergeCell ref="F20"/>
    <mergeCell ref="G20"/>
    <mergeCell ref="H20"/>
    <mergeCell ref="C19:D19"/>
    <mergeCell ref="E19"/>
    <mergeCell ref="F19"/>
    <mergeCell ref="G19"/>
    <mergeCell ref="H19"/>
    <mergeCell ref="C22:D22"/>
    <mergeCell ref="E22"/>
    <mergeCell ref="F22"/>
    <mergeCell ref="G22"/>
    <mergeCell ref="H22"/>
    <mergeCell ref="C21:D21"/>
    <mergeCell ref="E21"/>
    <mergeCell ref="F21"/>
    <mergeCell ref="G21"/>
    <mergeCell ref="H21"/>
    <mergeCell ref="C24:D24"/>
    <mergeCell ref="E24"/>
    <mergeCell ref="F24"/>
    <mergeCell ref="G24"/>
    <mergeCell ref="H24"/>
    <mergeCell ref="C23:D23"/>
    <mergeCell ref="E23"/>
    <mergeCell ref="F23"/>
    <mergeCell ref="G23"/>
    <mergeCell ref="H23"/>
    <mergeCell ref="C26:D26"/>
    <mergeCell ref="E26"/>
    <mergeCell ref="F26"/>
    <mergeCell ref="G26"/>
    <mergeCell ref="H26"/>
    <mergeCell ref="C25:D25"/>
    <mergeCell ref="E25"/>
    <mergeCell ref="F25"/>
    <mergeCell ref="G25"/>
    <mergeCell ref="H25"/>
    <mergeCell ref="C28:D28"/>
    <mergeCell ref="E28"/>
    <mergeCell ref="F28"/>
    <mergeCell ref="G28"/>
    <mergeCell ref="H28"/>
    <mergeCell ref="C27:D27"/>
    <mergeCell ref="E27"/>
    <mergeCell ref="F27"/>
    <mergeCell ref="G27"/>
    <mergeCell ref="H27"/>
    <mergeCell ref="C30:D30"/>
    <mergeCell ref="E30"/>
    <mergeCell ref="F30"/>
    <mergeCell ref="G30"/>
    <mergeCell ref="H30"/>
    <mergeCell ref="C29:D29"/>
    <mergeCell ref="E29"/>
    <mergeCell ref="F29"/>
    <mergeCell ref="G29"/>
    <mergeCell ref="H29"/>
    <mergeCell ref="C32:D32"/>
    <mergeCell ref="E32"/>
    <mergeCell ref="F32"/>
    <mergeCell ref="G32"/>
    <mergeCell ref="H32"/>
    <mergeCell ref="C31:D31"/>
    <mergeCell ref="E31"/>
    <mergeCell ref="F31"/>
    <mergeCell ref="G31"/>
    <mergeCell ref="H31"/>
    <mergeCell ref="C34:D34"/>
    <mergeCell ref="E34"/>
    <mergeCell ref="F34"/>
    <mergeCell ref="G34"/>
    <mergeCell ref="H34"/>
    <mergeCell ref="C33:D33"/>
    <mergeCell ref="E33"/>
    <mergeCell ref="F33"/>
    <mergeCell ref="G33"/>
    <mergeCell ref="H33"/>
    <mergeCell ref="C36:D36"/>
    <mergeCell ref="E36"/>
    <mergeCell ref="F36"/>
    <mergeCell ref="G36"/>
    <mergeCell ref="H36"/>
    <mergeCell ref="C35:D35"/>
    <mergeCell ref="E35"/>
    <mergeCell ref="F35"/>
    <mergeCell ref="G35"/>
    <mergeCell ref="H35"/>
    <mergeCell ref="C39:D39"/>
    <mergeCell ref="C40:D40"/>
    <mergeCell ref="C38:D38"/>
    <mergeCell ref="E38"/>
    <mergeCell ref="F38"/>
    <mergeCell ref="G38"/>
    <mergeCell ref="H38"/>
    <mergeCell ref="C37:D37"/>
    <mergeCell ref="E37"/>
    <mergeCell ref="F37"/>
    <mergeCell ref="G37"/>
    <mergeCell ref="H37"/>
  </mergeCells>
  <dataValidations count="92">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E20">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E25">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E26">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E27">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E28">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E29">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E30">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E31">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E32">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E33">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E34">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E35">
      <formula1>-1000000000000000000</formula1>
      <formula2>1000000000000000000</formula2>
    </dataValidation>
    <dataValidation type="decimal" showErrorMessage="1" errorTitle="Kesalahan Jenis Data" error="Data yang dimasukkan harus berupa Angka!" sqref="F35">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E36">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E37">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E38">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s>
  <printOptions horizontalCentered="1"/>
  <pageMargins left="0.7" right="0.7" top="0.75" bottom="0.75" header="0.3" footer="0.3"/>
  <pageSetup paperSize="150" scale="51" orientation="portrait" horizontalDpi="200" verticalDpi="2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pageSetUpPr fitToPage="1"/>
  </sheetPr>
  <dimension ref="B2:I25"/>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N41" sqref="N41"/>
    </sheetView>
  </sheetViews>
  <sheetFormatPr defaultRowHeight="15"/>
  <cols>
    <col min="1" max="1" width="9.140625" style="1" customWidth="1"/>
    <col min="2" max="2" width="1" style="1" customWidth="1"/>
    <col min="3" max="4" width="20" style="1" customWidth="1"/>
    <col min="5" max="8" width="30" style="1" customWidth="1"/>
    <col min="9" max="9" width="1" style="1" customWidth="1"/>
    <col min="10" max="10" width="9.140625" style="1" customWidth="1"/>
    <col min="11" max="16384" width="9.140625" style="1"/>
  </cols>
  <sheetData>
    <row r="2" spans="2:9" ht="5.0999999999999996" customHeight="1">
      <c r="B2" s="5" t="s">
        <v>906</v>
      </c>
      <c r="C2" s="2"/>
      <c r="D2" s="2"/>
      <c r="E2" s="2"/>
      <c r="F2" s="2"/>
      <c r="G2" s="2"/>
      <c r="H2" s="2"/>
      <c r="I2" s="2"/>
    </row>
    <row r="3" spans="2:9" hidden="1">
      <c r="B3" s="5" t="s">
        <v>7</v>
      </c>
      <c r="C3" s="20"/>
      <c r="D3" s="20"/>
      <c r="E3" s="2"/>
      <c r="F3" s="2"/>
      <c r="G3" s="2"/>
      <c r="H3" s="2"/>
      <c r="I3" s="2"/>
    </row>
    <row r="4" spans="2:9" hidden="1">
      <c r="B4" s="2"/>
      <c r="C4" s="20"/>
      <c r="D4" s="20"/>
      <c r="E4" s="2"/>
      <c r="F4" s="2"/>
      <c r="G4" s="2"/>
      <c r="H4" s="2"/>
      <c r="I4" s="2"/>
    </row>
    <row r="5" spans="2:9" hidden="1">
      <c r="B5" s="2"/>
      <c r="C5" s="20"/>
      <c r="D5" s="20"/>
      <c r="E5" s="2"/>
      <c r="F5" s="2"/>
      <c r="G5" s="2"/>
      <c r="H5" s="2"/>
      <c r="I5" s="2"/>
    </row>
    <row r="6" spans="2:9" hidden="1">
      <c r="B6" s="2"/>
      <c r="C6" s="20"/>
      <c r="D6" s="20"/>
      <c r="E6" s="2"/>
      <c r="F6" s="2"/>
      <c r="G6" s="2"/>
      <c r="H6" s="2"/>
      <c r="I6" s="2"/>
    </row>
    <row r="7" spans="2:9" ht="17.25">
      <c r="B7" s="2"/>
      <c r="C7" s="156" t="str">
        <f>UPPER('Data Umum'!D7)</f>
        <v/>
      </c>
      <c r="D7" s="156"/>
      <c r="E7" s="157"/>
      <c r="F7" s="157"/>
      <c r="G7" s="157"/>
      <c r="H7" s="157"/>
      <c r="I7" s="2"/>
    </row>
    <row r="8" spans="2:9">
      <c r="B8" s="2"/>
      <c r="C8" s="158" t="s">
        <v>1095</v>
      </c>
      <c r="D8" s="158"/>
      <c r="E8" s="129"/>
      <c r="F8" s="129"/>
      <c r="G8" s="129"/>
      <c r="H8" s="129"/>
      <c r="I8" s="2"/>
    </row>
    <row r="9" spans="2:9">
      <c r="B9" s="2"/>
      <c r="C9" s="158" t="s">
        <v>907</v>
      </c>
      <c r="D9" s="158"/>
      <c r="E9" s="129"/>
      <c r="F9" s="129"/>
      <c r="G9" s="129"/>
      <c r="H9" s="129"/>
      <c r="I9" s="2"/>
    </row>
    <row r="10" spans="2:9">
      <c r="B10" s="2"/>
      <c r="C10" s="158"/>
      <c r="D10" s="158"/>
      <c r="E10" s="129"/>
      <c r="F10" s="129"/>
      <c r="G10" s="129"/>
      <c r="H10" s="129"/>
      <c r="I10" s="2"/>
    </row>
    <row r="11" spans="2:9">
      <c r="B11" s="2"/>
      <c r="C11" s="159" t="str">
        <f>""</f>
        <v/>
      </c>
      <c r="D11" s="159"/>
      <c r="E11" s="130"/>
      <c r="F11" s="130"/>
      <c r="G11" s="130"/>
      <c r="H11" s="130"/>
      <c r="I11" s="2"/>
    </row>
    <row r="12" spans="2:9" hidden="1">
      <c r="B12" s="2"/>
      <c r="C12" s="20"/>
      <c r="D12" s="20"/>
      <c r="E12" s="2"/>
      <c r="F12" s="2"/>
      <c r="G12" s="2"/>
      <c r="H12" s="2"/>
      <c r="I12" s="2"/>
    </row>
    <row r="13" spans="2:9">
      <c r="B13" s="2"/>
      <c r="C13" s="160" t="s">
        <v>113</v>
      </c>
      <c r="D13" s="160"/>
      <c r="E13" s="161"/>
      <c r="F13" s="161"/>
      <c r="G13" s="161"/>
      <c r="H13" s="161"/>
      <c r="I13" s="2"/>
    </row>
    <row r="14" spans="2:9">
      <c r="B14" s="2"/>
      <c r="C14" s="127" t="s">
        <v>908</v>
      </c>
      <c r="D14" s="128"/>
      <c r="E14" s="176" t="str">
        <f>"Seluruh Cabang Asuransi"</f>
        <v>Seluruh Cabang Asuransi</v>
      </c>
      <c r="F14" s="179"/>
      <c r="G14" s="179"/>
      <c r="H14" s="143"/>
      <c r="I14" s="2"/>
    </row>
    <row r="15" spans="2:9">
      <c r="B15" s="2"/>
      <c r="C15" s="128"/>
      <c r="D15" s="128"/>
      <c r="E15" s="162" t="str">
        <f>"Premi (jutaan Rp)*"</f>
        <v>Premi (jutaan Rp)*</v>
      </c>
      <c r="F15" s="162" t="str">
        <f>"Jumlah Polis"</f>
        <v>Jumlah Polis</v>
      </c>
      <c r="G15" s="162" t="str">
        <f>"Klaim (jutaan Rp)*"</f>
        <v>Klaim (jutaan Rp)*</v>
      </c>
      <c r="H15" s="162" t="str">
        <f>"Jumlah Polis"</f>
        <v>Jumlah Polis</v>
      </c>
      <c r="I15" s="2"/>
    </row>
    <row r="16" spans="2:9">
      <c r="B16" s="2"/>
      <c r="C16" s="137" t="s">
        <v>909</v>
      </c>
      <c r="D16" s="128"/>
      <c r="E16" s="144">
        <v>0</v>
      </c>
      <c r="F16" s="144">
        <v>0</v>
      </c>
      <c r="G16" s="144">
        <v>0</v>
      </c>
      <c r="H16" s="144">
        <v>0</v>
      </c>
      <c r="I16" s="2"/>
    </row>
    <row r="17" spans="2:9">
      <c r="B17" s="2"/>
      <c r="C17" s="142" t="s">
        <v>910</v>
      </c>
      <c r="D17" s="143"/>
      <c r="E17" s="144">
        <v>0</v>
      </c>
      <c r="F17" s="144">
        <v>0</v>
      </c>
      <c r="G17" s="144">
        <v>0</v>
      </c>
      <c r="H17" s="144">
        <v>0</v>
      </c>
      <c r="I17" s="2"/>
    </row>
    <row r="18" spans="2:9">
      <c r="B18" s="2"/>
      <c r="C18" s="142" t="s">
        <v>911</v>
      </c>
      <c r="D18" s="143"/>
      <c r="E18" s="144">
        <v>0</v>
      </c>
      <c r="F18" s="144">
        <v>0</v>
      </c>
      <c r="G18" s="144">
        <v>0</v>
      </c>
      <c r="H18" s="144">
        <v>0</v>
      </c>
      <c r="I18" s="2"/>
    </row>
    <row r="19" spans="2:9">
      <c r="B19" s="2"/>
      <c r="C19" s="142" t="s">
        <v>912</v>
      </c>
      <c r="D19" s="143"/>
      <c r="E19" s="144">
        <v>0</v>
      </c>
      <c r="F19" s="144">
        <v>0</v>
      </c>
      <c r="G19" s="144">
        <v>0</v>
      </c>
      <c r="H19" s="144">
        <v>0</v>
      </c>
      <c r="I19" s="2"/>
    </row>
    <row r="20" spans="2:9">
      <c r="B20" s="2"/>
      <c r="C20" s="142" t="s">
        <v>913</v>
      </c>
      <c r="D20" s="143"/>
      <c r="E20" s="144">
        <v>0</v>
      </c>
      <c r="F20" s="144">
        <v>0</v>
      </c>
      <c r="G20" s="144">
        <v>0</v>
      </c>
      <c r="H20" s="144">
        <v>0</v>
      </c>
      <c r="I20" s="2"/>
    </row>
    <row r="21" spans="2:9">
      <c r="B21" s="2"/>
      <c r="C21" s="142" t="s">
        <v>545</v>
      </c>
      <c r="D21" s="143"/>
      <c r="E21" s="144">
        <v>0</v>
      </c>
      <c r="F21" s="144">
        <v>0</v>
      </c>
      <c r="G21" s="144">
        <v>0</v>
      </c>
      <c r="H21" s="144">
        <v>0</v>
      </c>
      <c r="I21" s="2"/>
    </row>
    <row r="22" spans="2:9">
      <c r="B22" s="2"/>
      <c r="C22" s="142" t="s">
        <v>410</v>
      </c>
      <c r="D22" s="143"/>
      <c r="E22" s="8">
        <f>SUM(E16:E21)</f>
        <v>0</v>
      </c>
      <c r="F22" s="8">
        <f>SUM(F16:F21)</f>
        <v>0</v>
      </c>
      <c r="G22" s="8">
        <f>SUM(G16:G21)</f>
        <v>0</v>
      </c>
      <c r="H22" s="8">
        <f>SUM(H16:H21)</f>
        <v>0</v>
      </c>
      <c r="I22" s="2"/>
    </row>
    <row r="23" spans="2:9">
      <c r="B23" s="2"/>
      <c r="C23" s="142" t="s">
        <v>914</v>
      </c>
      <c r="D23" s="143"/>
      <c r="E23" s="8" t="str">
        <f>""</f>
        <v/>
      </c>
      <c r="F23" s="8" t="str">
        <f>""</f>
        <v/>
      </c>
      <c r="G23" s="8" t="str">
        <f>""</f>
        <v/>
      </c>
      <c r="H23" s="8" t="str">
        <f>""</f>
        <v/>
      </c>
      <c r="I23" s="2"/>
    </row>
    <row r="24" spans="2:9">
      <c r="B24" s="2"/>
      <c r="C24" s="2"/>
      <c r="D24" s="2"/>
      <c r="E24" s="2"/>
      <c r="F24" s="2"/>
      <c r="G24" s="2"/>
      <c r="H24" s="2"/>
      <c r="I24" s="2"/>
    </row>
    <row r="25" spans="2:9" ht="5.0999999999999996" customHeight="1">
      <c r="B25" s="2"/>
      <c r="C25" s="2"/>
      <c r="D25" s="2"/>
      <c r="E25" s="2"/>
      <c r="F25" s="2"/>
      <c r="G25" s="2"/>
      <c r="H25" s="2"/>
      <c r="I25" s="2"/>
    </row>
  </sheetData>
  <sheetProtection formatColumns="0" formatRows="0" selectLockedCells="1"/>
  <mergeCells count="44">
    <mergeCell ref="C7:H7"/>
    <mergeCell ref="C8:H8"/>
    <mergeCell ref="C9:H9"/>
    <mergeCell ref="C10:H10"/>
    <mergeCell ref="C11:H11"/>
    <mergeCell ref="C13:H13"/>
    <mergeCell ref="C14:D15"/>
    <mergeCell ref="E15"/>
    <mergeCell ref="F15"/>
    <mergeCell ref="G15"/>
    <mergeCell ref="E14:H14"/>
    <mergeCell ref="H15"/>
    <mergeCell ref="C16:D16"/>
    <mergeCell ref="E16"/>
    <mergeCell ref="F16"/>
    <mergeCell ref="G16"/>
    <mergeCell ref="H16"/>
    <mergeCell ref="C17:D17"/>
    <mergeCell ref="E17"/>
    <mergeCell ref="F17"/>
    <mergeCell ref="G17"/>
    <mergeCell ref="H17"/>
    <mergeCell ref="C18:D18"/>
    <mergeCell ref="E18"/>
    <mergeCell ref="F18"/>
    <mergeCell ref="G18"/>
    <mergeCell ref="H18"/>
    <mergeCell ref="C19:D19"/>
    <mergeCell ref="E19"/>
    <mergeCell ref="F19"/>
    <mergeCell ref="G19"/>
    <mergeCell ref="H19"/>
    <mergeCell ref="G21"/>
    <mergeCell ref="H21"/>
    <mergeCell ref="C20:D20"/>
    <mergeCell ref="E20"/>
    <mergeCell ref="F20"/>
    <mergeCell ref="G20"/>
    <mergeCell ref="H20"/>
    <mergeCell ref="C22:D22"/>
    <mergeCell ref="C23:D23"/>
    <mergeCell ref="C21:D21"/>
    <mergeCell ref="E21"/>
    <mergeCell ref="F21"/>
  </mergeCells>
  <dataValidations count="24">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E20">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s>
  <printOptions horizontalCentered="1"/>
  <pageMargins left="0.7" right="0.7" top="0.75" bottom="0.75" header="0.3" footer="0.3"/>
  <pageSetup paperSize="150" scale="51" orientation="portrait" horizontalDpi="200" verticalDpi="2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B2:K24"/>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F45" sqref="F45"/>
    </sheetView>
  </sheetViews>
  <sheetFormatPr defaultRowHeight="15"/>
  <cols>
    <col min="1" max="1" width="9.140625" style="1" customWidth="1"/>
    <col min="2" max="2" width="1" style="1" customWidth="1"/>
    <col min="3" max="4" width="20" style="1" customWidth="1"/>
    <col min="5" max="10" width="30" style="1" customWidth="1"/>
    <col min="11" max="11" width="1" style="1" customWidth="1"/>
    <col min="12" max="12" width="9.140625" style="1" customWidth="1"/>
    <col min="13" max="16384" width="9.140625" style="1"/>
  </cols>
  <sheetData>
    <row r="2" spans="2:11" ht="5.0999999999999996" customHeight="1">
      <c r="B2" s="5" t="s">
        <v>915</v>
      </c>
      <c r="C2" s="2"/>
      <c r="D2" s="2"/>
      <c r="E2" s="2"/>
      <c r="F2" s="2"/>
      <c r="G2" s="2"/>
      <c r="H2" s="2"/>
      <c r="I2" s="2"/>
      <c r="J2" s="2"/>
      <c r="K2" s="2"/>
    </row>
    <row r="3" spans="2:11" hidden="1">
      <c r="B3" s="5" t="s">
        <v>7</v>
      </c>
      <c r="C3" s="20"/>
      <c r="D3" s="20"/>
      <c r="E3" s="2"/>
      <c r="F3" s="2"/>
      <c r="G3" s="2"/>
      <c r="H3" s="2"/>
      <c r="I3" s="2"/>
      <c r="J3" s="2"/>
      <c r="K3" s="2"/>
    </row>
    <row r="4" spans="2:11" hidden="1">
      <c r="B4" s="2"/>
      <c r="C4" s="20"/>
      <c r="D4" s="20"/>
      <c r="E4" s="2"/>
      <c r="F4" s="2"/>
      <c r="G4" s="2"/>
      <c r="H4" s="2"/>
      <c r="I4" s="2"/>
      <c r="J4" s="2"/>
      <c r="K4" s="2"/>
    </row>
    <row r="5" spans="2:11" hidden="1">
      <c r="B5" s="2"/>
      <c r="C5" s="20"/>
      <c r="D5" s="20"/>
      <c r="E5" s="2"/>
      <c r="F5" s="2"/>
      <c r="G5" s="2"/>
      <c r="H5" s="2"/>
      <c r="I5" s="2"/>
      <c r="J5" s="2"/>
      <c r="K5" s="2"/>
    </row>
    <row r="6" spans="2:11" hidden="1">
      <c r="B6" s="2"/>
      <c r="C6" s="20"/>
      <c r="D6" s="20"/>
      <c r="E6" s="2"/>
      <c r="F6" s="2"/>
      <c r="G6" s="2"/>
      <c r="H6" s="2"/>
      <c r="I6" s="2"/>
      <c r="J6" s="2"/>
      <c r="K6" s="2"/>
    </row>
    <row r="7" spans="2:11" ht="17.25">
      <c r="B7" s="2"/>
      <c r="C7" s="156" t="str">
        <f>UPPER('Data Umum'!D7)</f>
        <v/>
      </c>
      <c r="D7" s="156"/>
      <c r="E7" s="157"/>
      <c r="F7" s="157"/>
      <c r="G7" s="157"/>
      <c r="H7" s="157"/>
      <c r="I7" s="157"/>
      <c r="J7" s="157"/>
      <c r="K7" s="2"/>
    </row>
    <row r="8" spans="2:11">
      <c r="B8" s="2"/>
      <c r="C8" s="158" t="s">
        <v>1095</v>
      </c>
      <c r="D8" s="158"/>
      <c r="E8" s="129"/>
      <c r="F8" s="129"/>
      <c r="G8" s="129"/>
      <c r="H8" s="129"/>
      <c r="I8" s="129"/>
      <c r="J8" s="129"/>
      <c r="K8" s="2"/>
    </row>
    <row r="9" spans="2:11">
      <c r="B9" s="2"/>
      <c r="C9" s="158" t="s">
        <v>916</v>
      </c>
      <c r="D9" s="158"/>
      <c r="E9" s="129"/>
      <c r="F9" s="129"/>
      <c r="G9" s="129"/>
      <c r="H9" s="129"/>
      <c r="I9" s="129"/>
      <c r="J9" s="129"/>
      <c r="K9" s="2"/>
    </row>
    <row r="10" spans="2:11">
      <c r="B10" s="2"/>
      <c r="C10" s="158" t="s">
        <v>917</v>
      </c>
      <c r="D10" s="158"/>
      <c r="E10" s="129"/>
      <c r="F10" s="129"/>
      <c r="G10" s="129"/>
      <c r="H10" s="129"/>
      <c r="I10" s="129"/>
      <c r="J10" s="129"/>
      <c r="K10" s="2"/>
    </row>
    <row r="11" spans="2:11">
      <c r="B11" s="2"/>
      <c r="C11" s="159" t="str">
        <f>""</f>
        <v/>
      </c>
      <c r="D11" s="159"/>
      <c r="E11" s="130"/>
      <c r="F11" s="130"/>
      <c r="G11" s="130"/>
      <c r="H11" s="130"/>
      <c r="I11" s="130"/>
      <c r="J11" s="130"/>
      <c r="K11" s="2"/>
    </row>
    <row r="12" spans="2:11" hidden="1">
      <c r="B12" s="2"/>
      <c r="C12" s="20"/>
      <c r="D12" s="20"/>
      <c r="E12" s="2"/>
      <c r="F12" s="2"/>
      <c r="G12" s="2"/>
      <c r="H12" s="2"/>
      <c r="I12" s="2"/>
      <c r="J12" s="2"/>
      <c r="K12" s="2"/>
    </row>
    <row r="13" spans="2:11">
      <c r="B13" s="2"/>
      <c r="C13" s="160" t="s">
        <v>113</v>
      </c>
      <c r="D13" s="160"/>
      <c r="E13" s="161"/>
      <c r="F13" s="161"/>
      <c r="G13" s="161"/>
      <c r="H13" s="161"/>
      <c r="I13" s="161"/>
      <c r="J13" s="161"/>
      <c r="K13" s="2"/>
    </row>
    <row r="14" spans="2:11">
      <c r="B14" s="2"/>
      <c r="C14" s="127" t="s">
        <v>908</v>
      </c>
      <c r="D14" s="128"/>
      <c r="E14" s="176" t="str">
        <f>"Seluruh Cabang Asuransi"</f>
        <v>Seluruh Cabang Asuransi</v>
      </c>
      <c r="F14" s="179"/>
      <c r="G14" s="179"/>
      <c r="H14" s="179"/>
      <c r="I14" s="179"/>
      <c r="J14" s="143"/>
      <c r="K14" s="2"/>
    </row>
    <row r="15" spans="2:11">
      <c r="B15" s="2"/>
      <c r="C15" s="128"/>
      <c r="D15" s="128"/>
      <c r="E15" s="162" t="str">
        <f>"Tradisional"</f>
        <v>Tradisional</v>
      </c>
      <c r="F15" s="162" t="str">
        <f>"Jumlah Polis"</f>
        <v>Jumlah Polis</v>
      </c>
      <c r="G15" s="162" t="str">
        <f>"PAYDI"</f>
        <v>PAYDI</v>
      </c>
      <c r="H15" s="162" t="str">
        <f>"Jumlah Polis"</f>
        <v>Jumlah Polis</v>
      </c>
      <c r="I15" s="162" t="str">
        <f>"Total Cadangan Teknis"</f>
        <v>Total Cadangan Teknis</v>
      </c>
      <c r="J15" s="162" t="str">
        <f>"Total Jumlah Polis"</f>
        <v>Total Jumlah Polis</v>
      </c>
      <c r="K15" s="2"/>
    </row>
    <row r="16" spans="2:11">
      <c r="B16" s="2"/>
      <c r="C16" s="137" t="s">
        <v>909</v>
      </c>
      <c r="D16" s="128"/>
      <c r="E16" s="144">
        <v>0</v>
      </c>
      <c r="F16" s="144">
        <v>0</v>
      </c>
      <c r="G16" s="144">
        <v>0</v>
      </c>
      <c r="H16" s="144">
        <v>0</v>
      </c>
      <c r="I16" s="8">
        <f t="shared" ref="I16:J21" si="0">IFERROR((E16+G16),0)</f>
        <v>0</v>
      </c>
      <c r="J16" s="8">
        <f t="shared" si="0"/>
        <v>0</v>
      </c>
      <c r="K16" s="2"/>
    </row>
    <row r="17" spans="2:11">
      <c r="B17" s="2"/>
      <c r="C17" s="142" t="s">
        <v>910</v>
      </c>
      <c r="D17" s="143"/>
      <c r="E17" s="144">
        <v>0</v>
      </c>
      <c r="F17" s="144">
        <v>0</v>
      </c>
      <c r="G17" s="144">
        <v>0</v>
      </c>
      <c r="H17" s="144">
        <v>0</v>
      </c>
      <c r="I17" s="8">
        <f t="shared" si="0"/>
        <v>0</v>
      </c>
      <c r="J17" s="8">
        <f t="shared" si="0"/>
        <v>0</v>
      </c>
      <c r="K17" s="2"/>
    </row>
    <row r="18" spans="2:11">
      <c r="B18" s="2"/>
      <c r="C18" s="142" t="s">
        <v>911</v>
      </c>
      <c r="D18" s="143"/>
      <c r="E18" s="144">
        <v>0</v>
      </c>
      <c r="F18" s="144">
        <v>0</v>
      </c>
      <c r="G18" s="144">
        <v>0</v>
      </c>
      <c r="H18" s="144">
        <v>0</v>
      </c>
      <c r="I18" s="8">
        <f t="shared" si="0"/>
        <v>0</v>
      </c>
      <c r="J18" s="8">
        <f t="shared" si="0"/>
        <v>0</v>
      </c>
      <c r="K18" s="2"/>
    </row>
    <row r="19" spans="2:11">
      <c r="B19" s="2"/>
      <c r="C19" s="142" t="s">
        <v>912</v>
      </c>
      <c r="D19" s="143"/>
      <c r="E19" s="144">
        <v>0</v>
      </c>
      <c r="F19" s="144">
        <v>0</v>
      </c>
      <c r="G19" s="144">
        <v>0</v>
      </c>
      <c r="H19" s="144">
        <v>0</v>
      </c>
      <c r="I19" s="8">
        <f t="shared" si="0"/>
        <v>0</v>
      </c>
      <c r="J19" s="8">
        <f t="shared" si="0"/>
        <v>0</v>
      </c>
      <c r="K19" s="2"/>
    </row>
    <row r="20" spans="2:11">
      <c r="B20" s="2"/>
      <c r="C20" s="142" t="s">
        <v>913</v>
      </c>
      <c r="D20" s="143"/>
      <c r="E20" s="144">
        <v>0</v>
      </c>
      <c r="F20" s="144">
        <v>0</v>
      </c>
      <c r="G20" s="144">
        <v>0</v>
      </c>
      <c r="H20" s="144">
        <v>0</v>
      </c>
      <c r="I20" s="8">
        <f t="shared" si="0"/>
        <v>0</v>
      </c>
      <c r="J20" s="8">
        <f t="shared" si="0"/>
        <v>0</v>
      </c>
      <c r="K20" s="2"/>
    </row>
    <row r="21" spans="2:11">
      <c r="B21" s="2"/>
      <c r="C21" s="142" t="s">
        <v>545</v>
      </c>
      <c r="D21" s="143"/>
      <c r="E21" s="144">
        <v>0</v>
      </c>
      <c r="F21" s="144">
        <v>0</v>
      </c>
      <c r="G21" s="144">
        <v>0</v>
      </c>
      <c r="H21" s="144">
        <v>0</v>
      </c>
      <c r="I21" s="8">
        <f t="shared" si="0"/>
        <v>0</v>
      </c>
      <c r="J21" s="8">
        <f t="shared" si="0"/>
        <v>0</v>
      </c>
      <c r="K21" s="2"/>
    </row>
    <row r="22" spans="2:11">
      <c r="B22" s="2"/>
      <c r="C22" s="142" t="s">
        <v>410</v>
      </c>
      <c r="D22" s="143"/>
      <c r="E22" s="8">
        <f t="shared" ref="E22:J22" si="1">IFERROR((SUM(E16:E21)),0)</f>
        <v>0</v>
      </c>
      <c r="F22" s="8">
        <f t="shared" si="1"/>
        <v>0</v>
      </c>
      <c r="G22" s="8">
        <f t="shared" si="1"/>
        <v>0</v>
      </c>
      <c r="H22" s="8">
        <f t="shared" si="1"/>
        <v>0</v>
      </c>
      <c r="I22" s="8">
        <f t="shared" si="1"/>
        <v>0</v>
      </c>
      <c r="J22" s="8">
        <f t="shared" si="1"/>
        <v>0</v>
      </c>
      <c r="K22" s="2"/>
    </row>
    <row r="23" spans="2:11">
      <c r="B23" s="2"/>
      <c r="C23" s="2"/>
      <c r="D23" s="2"/>
      <c r="E23" s="2"/>
      <c r="F23" s="2"/>
      <c r="G23" s="2"/>
      <c r="H23" s="2"/>
      <c r="I23" s="2"/>
      <c r="J23" s="2"/>
      <c r="K23" s="2"/>
    </row>
    <row r="24" spans="2:11" ht="5.0999999999999996" customHeight="1">
      <c r="B24" s="2"/>
      <c r="C24" s="2"/>
      <c r="D24" s="2"/>
      <c r="E24" s="2"/>
      <c r="F24" s="2"/>
      <c r="G24" s="2"/>
      <c r="H24" s="2"/>
      <c r="I24" s="2"/>
      <c r="J24" s="2"/>
      <c r="K24" s="2"/>
    </row>
  </sheetData>
  <sheetProtection formatColumns="0" formatRows="0" selectLockedCells="1"/>
  <mergeCells count="45">
    <mergeCell ref="C7:J7"/>
    <mergeCell ref="C8:J8"/>
    <mergeCell ref="C9:J9"/>
    <mergeCell ref="C10:J10"/>
    <mergeCell ref="C11:J11"/>
    <mergeCell ref="C13:J13"/>
    <mergeCell ref="C14:D15"/>
    <mergeCell ref="E15"/>
    <mergeCell ref="F15"/>
    <mergeCell ref="G15"/>
    <mergeCell ref="H15"/>
    <mergeCell ref="I15"/>
    <mergeCell ref="E14:J14"/>
    <mergeCell ref="J15"/>
    <mergeCell ref="C16:D16"/>
    <mergeCell ref="E16"/>
    <mergeCell ref="F16"/>
    <mergeCell ref="G16"/>
    <mergeCell ref="H16"/>
    <mergeCell ref="C17:D17"/>
    <mergeCell ref="E17"/>
    <mergeCell ref="F17"/>
    <mergeCell ref="G17"/>
    <mergeCell ref="H17"/>
    <mergeCell ref="C18:D18"/>
    <mergeCell ref="E18"/>
    <mergeCell ref="F18"/>
    <mergeCell ref="G18"/>
    <mergeCell ref="H18"/>
    <mergeCell ref="C19:D19"/>
    <mergeCell ref="E19"/>
    <mergeCell ref="F19"/>
    <mergeCell ref="G19"/>
    <mergeCell ref="H19"/>
    <mergeCell ref="H21"/>
    <mergeCell ref="C20:D20"/>
    <mergeCell ref="E20"/>
    <mergeCell ref="F20"/>
    <mergeCell ref="G20"/>
    <mergeCell ref="H20"/>
    <mergeCell ref="C22:D22"/>
    <mergeCell ref="C21:D21"/>
    <mergeCell ref="E21"/>
    <mergeCell ref="F21"/>
    <mergeCell ref="G21"/>
  </mergeCells>
  <dataValidations count="24">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E20">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s>
  <printOptions horizontalCentered="1"/>
  <pageMargins left="0.7" right="0.7" top="0.75" bottom="0.75" header="0.3" footer="0.3"/>
  <pageSetup paperSize="150" scale="37" orientation="portrait" horizontalDpi="200" verticalDpi="2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B2:G59"/>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P36" sqref="P36"/>
    </sheetView>
  </sheetViews>
  <sheetFormatPr defaultRowHeight="15"/>
  <cols>
    <col min="1" max="1" width="9.140625" style="1" customWidth="1"/>
    <col min="2" max="2" width="1" style="1" customWidth="1"/>
    <col min="3" max="4" width="20" style="1" customWidth="1"/>
    <col min="5" max="6" width="30" style="1" customWidth="1"/>
    <col min="7" max="7" width="1" style="1" customWidth="1"/>
    <col min="8" max="8" width="9.140625" style="1" customWidth="1"/>
    <col min="9" max="16384" width="9.140625" style="1"/>
  </cols>
  <sheetData>
    <row r="2" spans="2:7" ht="5.0999999999999996" customHeight="1">
      <c r="B2" s="5" t="s">
        <v>918</v>
      </c>
      <c r="C2" s="2"/>
      <c r="D2" s="2"/>
      <c r="E2" s="2"/>
      <c r="F2" s="2"/>
      <c r="G2" s="2"/>
    </row>
    <row r="3" spans="2:7" hidden="1">
      <c r="B3" s="5" t="s">
        <v>7</v>
      </c>
      <c r="C3" s="20"/>
      <c r="D3" s="20"/>
      <c r="E3" s="2"/>
      <c r="F3" s="2"/>
      <c r="G3" s="2"/>
    </row>
    <row r="4" spans="2:7" hidden="1">
      <c r="B4" s="2"/>
      <c r="C4" s="20"/>
      <c r="D4" s="20"/>
      <c r="E4" s="2"/>
      <c r="F4" s="2"/>
      <c r="G4" s="2"/>
    </row>
    <row r="5" spans="2:7" hidden="1">
      <c r="B5" s="2"/>
      <c r="C5" s="20"/>
      <c r="D5" s="20"/>
      <c r="E5" s="2"/>
      <c r="F5" s="2"/>
      <c r="G5" s="2"/>
    </row>
    <row r="6" spans="2:7" hidden="1">
      <c r="B6" s="2"/>
      <c r="C6" s="20"/>
      <c r="D6" s="20"/>
      <c r="E6" s="2"/>
      <c r="F6" s="2"/>
      <c r="G6" s="2"/>
    </row>
    <row r="7" spans="2:7" ht="17.25">
      <c r="B7" s="2"/>
      <c r="C7" s="156" t="str">
        <f>UPPER('Data Umum'!D7)</f>
        <v/>
      </c>
      <c r="D7" s="156"/>
      <c r="E7" s="157"/>
      <c r="F7" s="157"/>
      <c r="G7" s="2"/>
    </row>
    <row r="8" spans="2:7">
      <c r="B8" s="2"/>
      <c r="C8" s="158" t="s">
        <v>1095</v>
      </c>
      <c r="D8" s="158"/>
      <c r="E8" s="129"/>
      <c r="F8" s="129"/>
      <c r="G8" s="2"/>
    </row>
    <row r="9" spans="2:7">
      <c r="B9" s="2"/>
      <c r="C9" s="158" t="s">
        <v>919</v>
      </c>
      <c r="D9" s="158"/>
      <c r="E9" s="129"/>
      <c r="F9" s="129"/>
      <c r="G9" s="2"/>
    </row>
    <row r="10" spans="2:7">
      <c r="B10" s="2"/>
      <c r="C10" s="158"/>
      <c r="D10" s="158"/>
      <c r="E10" s="129"/>
      <c r="F10" s="129"/>
      <c r="G10" s="2"/>
    </row>
    <row r="11" spans="2:7">
      <c r="B11" s="2"/>
      <c r="C11" s="159" t="str">
        <f>""</f>
        <v/>
      </c>
      <c r="D11" s="159"/>
      <c r="E11" s="130"/>
      <c r="F11" s="130"/>
      <c r="G11" s="2"/>
    </row>
    <row r="12" spans="2:7" hidden="1">
      <c r="B12" s="2"/>
      <c r="C12" s="20"/>
      <c r="D12" s="20"/>
      <c r="E12" s="2"/>
      <c r="F12" s="2"/>
      <c r="G12" s="2"/>
    </row>
    <row r="13" spans="2:7">
      <c r="B13" s="2"/>
      <c r="C13" s="160" t="s">
        <v>802</v>
      </c>
      <c r="D13" s="160"/>
      <c r="E13" s="161"/>
      <c r="F13" s="161"/>
      <c r="G13" s="2"/>
    </row>
    <row r="14" spans="2:7">
      <c r="B14" s="2"/>
      <c r="C14" s="127" t="s">
        <v>920</v>
      </c>
      <c r="D14" s="128"/>
      <c r="E14" s="162" t="str">
        <f>"Per "&amp;IFERROR(CONCATENATE(" Triwulan ",ROMAN(ROUNDUP(MONTH('Data Umum'!D11)/3,0))),"")&amp;" Tahun "&amp;CONCATENATE(TEXT('Data Umum'!D11, "YYYY"))</f>
        <v>Per  Triwulan I Tahun 1900</v>
      </c>
      <c r="F14" s="162" t="str">
        <f>"Per "&amp;IFERROR(CONCATENATE(" Triwulan ",ROMAN(ROUNDUP(MONTH(DATE(YEAR('Data Umum'!D11), MONTH('Data Umum'!D11)-12, DAY('Data Umum'!D11)))/3,0)), " Tahun ", TEXT((DATE(YEAR('Data Umum'!D11), MONTH('Data Umum'!D11)-12, DAY('Data Umum'!D11))), "YYYY")),"")</f>
        <v xml:space="preserve">Per </v>
      </c>
      <c r="G14" s="2"/>
    </row>
    <row r="15" spans="2:7">
      <c r="B15" s="2"/>
      <c r="C15" s="128"/>
      <c r="D15" s="128"/>
      <c r="E15" s="163"/>
      <c r="F15" s="163"/>
      <c r="G15" s="2"/>
    </row>
    <row r="16" spans="2:7">
      <c r="B16" s="2"/>
      <c r="C16" s="137" t="s">
        <v>921</v>
      </c>
      <c r="D16" s="128"/>
      <c r="E16" s="18">
        <f>IFERROR(E17, 0)+IFERROR(E18, 0)+IFERROR(E19, 0)</f>
        <v>0</v>
      </c>
      <c r="F16" s="18">
        <f>IFERROR(F17, 0)+IFERROR(F18, 0)+IFERROR(F19, 0)</f>
        <v>0</v>
      </c>
      <c r="G16" s="2"/>
    </row>
    <row r="17" spans="2:7">
      <c r="B17" s="2"/>
      <c r="C17" s="177" t="s">
        <v>922</v>
      </c>
      <c r="D17" s="178"/>
      <c r="E17" s="144">
        <v>0</v>
      </c>
      <c r="F17" s="144">
        <v>0</v>
      </c>
      <c r="G17" s="2"/>
    </row>
    <row r="18" spans="2:7">
      <c r="B18" s="2"/>
      <c r="C18" s="177" t="s">
        <v>923</v>
      </c>
      <c r="D18" s="178"/>
      <c r="E18" s="144">
        <v>0</v>
      </c>
      <c r="F18" s="144">
        <v>0</v>
      </c>
      <c r="G18" s="2"/>
    </row>
    <row r="19" spans="2:7">
      <c r="B19" s="2"/>
      <c r="C19" s="177" t="s">
        <v>924</v>
      </c>
      <c r="D19" s="178"/>
      <c r="E19" s="11" t="e">
        <f>E17/E18</f>
        <v>#DIV/0!</v>
      </c>
      <c r="F19" s="11" t="e">
        <f>F17/F18</f>
        <v>#DIV/0!</v>
      </c>
      <c r="G19" s="2"/>
    </row>
    <row r="20" spans="2:7">
      <c r="B20" s="2"/>
      <c r="C20" s="142" t="s">
        <v>925</v>
      </c>
      <c r="D20" s="143"/>
      <c r="E20" s="18">
        <f>IFERROR(E21, 0)+IFERROR(E22, 0)+IFERROR(E23, 0)+IFERROR(E24, 0)</f>
        <v>0</v>
      </c>
      <c r="F20" s="18">
        <f>IFERROR(F21, 0)+IFERROR(F22, 0)+IFERROR(F23, 0)+IFERROR(F24, 0)</f>
        <v>0</v>
      </c>
      <c r="G20" s="2"/>
    </row>
    <row r="21" spans="2:7">
      <c r="B21" s="2"/>
      <c r="C21" s="177" t="s">
        <v>926</v>
      </c>
      <c r="D21" s="178"/>
      <c r="E21" s="144">
        <v>0</v>
      </c>
      <c r="F21" s="144">
        <v>0</v>
      </c>
      <c r="G21" s="2"/>
    </row>
    <row r="22" spans="2:7">
      <c r="B22" s="2"/>
      <c r="C22" s="177" t="s">
        <v>927</v>
      </c>
      <c r="D22" s="178"/>
      <c r="E22" s="144">
        <v>0</v>
      </c>
      <c r="F22" s="144">
        <v>0</v>
      </c>
      <c r="G22" s="2"/>
    </row>
    <row r="23" spans="2:7">
      <c r="B23" s="2"/>
      <c r="C23" s="177" t="s">
        <v>928</v>
      </c>
      <c r="D23" s="178"/>
      <c r="E23" s="144">
        <v>0</v>
      </c>
      <c r="F23" s="144">
        <v>0</v>
      </c>
      <c r="G23" s="2"/>
    </row>
    <row r="24" spans="2:7">
      <c r="B24" s="2"/>
      <c r="C24" s="177" t="s">
        <v>929</v>
      </c>
      <c r="D24" s="178"/>
      <c r="E24" s="11" t="e">
        <f>E21/(E22+E23)</f>
        <v>#DIV/0!</v>
      </c>
      <c r="F24" s="11" t="e">
        <f>F21/(F22+F23)</f>
        <v>#DIV/0!</v>
      </c>
      <c r="G24" s="2"/>
    </row>
    <row r="25" spans="2:7">
      <c r="B25" s="2"/>
      <c r="C25" s="142" t="s">
        <v>930</v>
      </c>
      <c r="D25" s="143"/>
      <c r="E25" s="18">
        <f>IFERROR(E26, 0)+IFERROR(E27, 0)+0</f>
        <v>0</v>
      </c>
      <c r="F25" s="18">
        <f>IFERROR(F26, 0)+IFERROR(F27, 0)+0</f>
        <v>0</v>
      </c>
      <c r="G25" s="2"/>
    </row>
    <row r="26" spans="2:7">
      <c r="B26" s="2"/>
      <c r="C26" s="177" t="s">
        <v>931</v>
      </c>
      <c r="D26" s="178"/>
      <c r="E26" s="144">
        <v>0</v>
      </c>
      <c r="F26" s="144">
        <v>0</v>
      </c>
      <c r="G26" s="2"/>
    </row>
    <row r="27" spans="2:7">
      <c r="B27" s="2"/>
      <c r="C27" s="177" t="s">
        <v>932</v>
      </c>
      <c r="D27" s="178"/>
      <c r="E27" s="144">
        <v>0</v>
      </c>
      <c r="F27" s="144">
        <v>0</v>
      </c>
      <c r="G27" s="2"/>
    </row>
    <row r="28" spans="2:7">
      <c r="B28" s="2"/>
      <c r="C28" s="177" t="s">
        <v>924</v>
      </c>
      <c r="D28" s="178"/>
      <c r="E28" s="11" t="e">
        <f>E26/E27</f>
        <v>#DIV/0!</v>
      </c>
      <c r="F28" s="11" t="e">
        <f>F26/F27</f>
        <v>#DIV/0!</v>
      </c>
      <c r="G28" s="2"/>
    </row>
    <row r="29" spans="2:7">
      <c r="B29" s="2"/>
      <c r="C29" s="142" t="s">
        <v>933</v>
      </c>
      <c r="D29" s="143"/>
      <c r="E29" s="18">
        <f>IFERROR(E30, 0)+IFERROR(E31, 0)+IFERROR(E32, 0)+IFERROR(E33, 0)+IFERROR(E34, 0)+IFERROR(E35, 0)+IFERROR(E36, 0)+IFERROR(E37, 0)</f>
        <v>0</v>
      </c>
      <c r="F29" s="18">
        <f>IFERROR(F30, 0)+IFERROR(F31, 0)+IFERROR(F32, 0)+IFERROR(F33, 0)+IFERROR(F34, 0)+IFERROR(F35, 0)+IFERROR(F36, 0)+IFERROR(F37, 0)</f>
        <v>0</v>
      </c>
      <c r="G29" s="2"/>
    </row>
    <row r="30" spans="2:7">
      <c r="B30" s="2"/>
      <c r="C30" s="177" t="s">
        <v>934</v>
      </c>
      <c r="D30" s="178"/>
      <c r="E30" s="144">
        <v>0</v>
      </c>
      <c r="F30" s="144">
        <v>0</v>
      </c>
      <c r="G30" s="2"/>
    </row>
    <row r="31" spans="2:7">
      <c r="B31" s="2"/>
      <c r="C31" s="177" t="s">
        <v>935</v>
      </c>
      <c r="D31" s="178"/>
      <c r="E31" s="144">
        <v>0</v>
      </c>
      <c r="F31" s="144">
        <v>0</v>
      </c>
      <c r="G31" s="2"/>
    </row>
    <row r="32" spans="2:7">
      <c r="B32" s="2"/>
      <c r="C32" s="177" t="s">
        <v>936</v>
      </c>
      <c r="D32" s="178"/>
      <c r="E32" s="144">
        <v>0</v>
      </c>
      <c r="F32" s="144">
        <v>0</v>
      </c>
      <c r="G32" s="2"/>
    </row>
    <row r="33" spans="2:7">
      <c r="B33" s="2"/>
      <c r="C33" s="177" t="s">
        <v>937</v>
      </c>
      <c r="D33" s="178"/>
      <c r="E33" s="144">
        <v>0</v>
      </c>
      <c r="F33" s="144">
        <v>0</v>
      </c>
      <c r="G33" s="2"/>
    </row>
    <row r="34" spans="2:7">
      <c r="B34" s="2"/>
      <c r="C34" s="177" t="s">
        <v>938</v>
      </c>
      <c r="D34" s="178"/>
      <c r="E34" s="11" t="e">
        <f>E30/E33</f>
        <v>#DIV/0!</v>
      </c>
      <c r="F34" s="11" t="e">
        <f>F30/F33</f>
        <v>#DIV/0!</v>
      </c>
      <c r="G34" s="2"/>
    </row>
    <row r="35" spans="2:7">
      <c r="B35" s="2"/>
      <c r="C35" s="177" t="s">
        <v>939</v>
      </c>
      <c r="D35" s="178"/>
      <c r="E35" s="11" t="e">
        <f>E31/E33</f>
        <v>#DIV/0!</v>
      </c>
      <c r="F35" s="11" t="e">
        <f>F31/F33</f>
        <v>#DIV/0!</v>
      </c>
      <c r="G35" s="2"/>
    </row>
    <row r="36" spans="2:7">
      <c r="B36" s="2"/>
      <c r="C36" s="177" t="s">
        <v>940</v>
      </c>
      <c r="D36" s="178"/>
      <c r="E36" s="11" t="e">
        <f>E32/E33</f>
        <v>#DIV/0!</v>
      </c>
      <c r="F36" s="11" t="e">
        <f>F32/F33</f>
        <v>#DIV/0!</v>
      </c>
      <c r="G36" s="2"/>
    </row>
    <row r="37" spans="2:7">
      <c r="B37" s="2"/>
      <c r="C37" s="177" t="s">
        <v>941</v>
      </c>
      <c r="D37" s="178"/>
      <c r="E37" s="11" t="e">
        <f>E34+E35+E36</f>
        <v>#DIV/0!</v>
      </c>
      <c r="F37" s="11" t="e">
        <f>F34+F35+F36</f>
        <v>#DIV/0!</v>
      </c>
      <c r="G37" s="2"/>
    </row>
    <row r="38" spans="2:7">
      <c r="B38" s="2"/>
      <c r="C38" s="142" t="s">
        <v>942</v>
      </c>
      <c r="D38" s="143"/>
      <c r="E38" s="18">
        <f>IFERROR(E39, 0)+IFERROR(E40, 0)+IFERROR(E41, 0)</f>
        <v>0</v>
      </c>
      <c r="F38" s="9" t="str">
        <f>""</f>
        <v/>
      </c>
      <c r="G38" s="2"/>
    </row>
    <row r="39" spans="2:7">
      <c r="B39" s="2"/>
      <c r="C39" s="177" t="s">
        <v>943</v>
      </c>
      <c r="D39" s="178"/>
      <c r="E39" s="144">
        <v>0</v>
      </c>
      <c r="F39" s="10" t="str">
        <f>""</f>
        <v/>
      </c>
      <c r="G39" s="2"/>
    </row>
    <row r="40" spans="2:7">
      <c r="B40" s="2"/>
      <c r="C40" s="177" t="s">
        <v>944</v>
      </c>
      <c r="D40" s="178"/>
      <c r="E40" s="144">
        <v>0</v>
      </c>
      <c r="F40" s="10" t="str">
        <f>""</f>
        <v/>
      </c>
      <c r="G40" s="2"/>
    </row>
    <row r="41" spans="2:7">
      <c r="B41" s="2"/>
      <c r="C41" s="177" t="s">
        <v>945</v>
      </c>
      <c r="D41" s="178"/>
      <c r="E41" s="11" t="e">
        <f>(E39-E40)/E40</f>
        <v>#DIV/0!</v>
      </c>
      <c r="F41" s="10" t="str">
        <f>""</f>
        <v/>
      </c>
      <c r="G41" s="2"/>
    </row>
    <row r="42" spans="2:7">
      <c r="B42" s="2"/>
      <c r="C42" s="142" t="s">
        <v>946</v>
      </c>
      <c r="D42" s="143"/>
      <c r="E42" s="18">
        <f>IFERROR(E43, 0)+IFERROR(E44, 0)+IFERROR(E45, 0)</f>
        <v>0</v>
      </c>
      <c r="F42" s="10" t="str">
        <f>""</f>
        <v/>
      </c>
      <c r="G42" s="2"/>
    </row>
    <row r="43" spans="2:7">
      <c r="B43" s="2"/>
      <c r="C43" s="177" t="s">
        <v>947</v>
      </c>
      <c r="D43" s="178"/>
      <c r="E43" s="144">
        <v>0</v>
      </c>
      <c r="F43" s="10" t="str">
        <f>""</f>
        <v/>
      </c>
      <c r="G43" s="2"/>
    </row>
    <row r="44" spans="2:7">
      <c r="B44" s="2"/>
      <c r="C44" s="177" t="s">
        <v>948</v>
      </c>
      <c r="D44" s="178"/>
      <c r="E44" s="144">
        <v>0</v>
      </c>
      <c r="F44" s="10" t="str">
        <f>""</f>
        <v/>
      </c>
      <c r="G44" s="2"/>
    </row>
    <row r="45" spans="2:7">
      <c r="B45" s="2"/>
      <c r="C45" s="177" t="s">
        <v>949</v>
      </c>
      <c r="D45" s="178"/>
      <c r="E45" s="11" t="e">
        <f>(E43-E44)/E44</f>
        <v>#DIV/0!</v>
      </c>
      <c r="F45" s="10" t="str">
        <f>""</f>
        <v/>
      </c>
      <c r="G45" s="2"/>
    </row>
    <row r="46" spans="2:7">
      <c r="B46" s="2"/>
      <c r="C46" s="142" t="s">
        <v>950</v>
      </c>
      <c r="D46" s="143"/>
      <c r="E46" s="18">
        <f>IFERROR(E47, 0)+IFERROR(E48, 0)+IFERROR(E49, 0)</f>
        <v>0</v>
      </c>
      <c r="F46" s="10" t="str">
        <f>""</f>
        <v/>
      </c>
      <c r="G46" s="2"/>
    </row>
    <row r="47" spans="2:7">
      <c r="B47" s="2"/>
      <c r="C47" s="177" t="s">
        <v>951</v>
      </c>
      <c r="D47" s="178"/>
      <c r="E47" s="144">
        <v>0</v>
      </c>
      <c r="F47" s="10" t="str">
        <f>""</f>
        <v/>
      </c>
      <c r="G47" s="2"/>
    </row>
    <row r="48" spans="2:7">
      <c r="B48" s="2"/>
      <c r="C48" s="177" t="s">
        <v>952</v>
      </c>
      <c r="D48" s="178"/>
      <c r="E48" s="144">
        <v>0</v>
      </c>
      <c r="F48" s="10" t="str">
        <f>""</f>
        <v/>
      </c>
      <c r="G48" s="2"/>
    </row>
    <row r="49" spans="2:7">
      <c r="B49" s="2"/>
      <c r="C49" s="177" t="s">
        <v>953</v>
      </c>
      <c r="D49" s="178"/>
      <c r="E49" s="11" t="e">
        <f>(E47-E48)/E48</f>
        <v>#DIV/0!</v>
      </c>
      <c r="F49" s="10" t="str">
        <f>""</f>
        <v/>
      </c>
      <c r="G49" s="2"/>
    </row>
    <row r="50" spans="2:7">
      <c r="B50" s="2"/>
      <c r="C50" s="142" t="s">
        <v>954</v>
      </c>
      <c r="D50" s="143"/>
      <c r="E50" s="18">
        <f>IFERROR(E51, 0)+IFERROR(E52, 0)+IFERROR(E53, 0)</f>
        <v>0</v>
      </c>
      <c r="F50" s="10" t="str">
        <f>""</f>
        <v/>
      </c>
      <c r="G50" s="2"/>
    </row>
    <row r="51" spans="2:7">
      <c r="B51" s="2"/>
      <c r="C51" s="177" t="s">
        <v>955</v>
      </c>
      <c r="D51" s="178"/>
      <c r="E51" s="144">
        <v>0</v>
      </c>
      <c r="F51" s="10" t="str">
        <f>""</f>
        <v/>
      </c>
      <c r="G51" s="2"/>
    </row>
    <row r="52" spans="2:7">
      <c r="B52" s="2"/>
      <c r="C52" s="177" t="s">
        <v>956</v>
      </c>
      <c r="D52" s="178"/>
      <c r="E52" s="144">
        <v>0</v>
      </c>
      <c r="F52" s="10" t="str">
        <f>""</f>
        <v/>
      </c>
      <c r="G52" s="2"/>
    </row>
    <row r="53" spans="2:7">
      <c r="B53" s="2"/>
      <c r="C53" s="177" t="s">
        <v>957</v>
      </c>
      <c r="D53" s="178"/>
      <c r="E53" s="11" t="e">
        <f>(E51-E52)/E52</f>
        <v>#DIV/0!</v>
      </c>
      <c r="F53" s="10" t="str">
        <f>""</f>
        <v/>
      </c>
      <c r="G53" s="2"/>
    </row>
    <row r="54" spans="2:7">
      <c r="B54" s="2"/>
      <c r="C54" s="142" t="s">
        <v>958</v>
      </c>
      <c r="D54" s="143"/>
      <c r="E54" s="18">
        <f>IFERROR(E55, 0)+IFERROR(E56, 0)+IFERROR(E57, 0)</f>
        <v>0</v>
      </c>
      <c r="F54" s="10" t="str">
        <f>""</f>
        <v/>
      </c>
      <c r="G54" s="2"/>
    </row>
    <row r="55" spans="2:7">
      <c r="B55" s="2"/>
      <c r="C55" s="177" t="s">
        <v>959</v>
      </c>
      <c r="D55" s="178"/>
      <c r="E55" s="144">
        <v>0</v>
      </c>
      <c r="F55" s="10" t="str">
        <f>""</f>
        <v/>
      </c>
      <c r="G55" s="2"/>
    </row>
    <row r="56" spans="2:7">
      <c r="B56" s="2"/>
      <c r="C56" s="177" t="s">
        <v>960</v>
      </c>
      <c r="D56" s="178"/>
      <c r="E56" s="144">
        <v>0</v>
      </c>
      <c r="F56" s="10" t="str">
        <f>""</f>
        <v/>
      </c>
      <c r="G56" s="2"/>
    </row>
    <row r="57" spans="2:7">
      <c r="B57" s="2"/>
      <c r="C57" s="177" t="s">
        <v>961</v>
      </c>
      <c r="D57" s="178"/>
      <c r="E57" s="11" t="e">
        <f>(E55-E56)/E56</f>
        <v>#DIV/0!</v>
      </c>
      <c r="F57" s="10" t="str">
        <f>""</f>
        <v/>
      </c>
      <c r="G57" s="2"/>
    </row>
    <row r="58" spans="2:7">
      <c r="B58" s="2"/>
      <c r="C58" s="2"/>
      <c r="D58" s="2"/>
      <c r="E58" s="2"/>
      <c r="F58" s="2"/>
      <c r="G58" s="2"/>
    </row>
    <row r="59" spans="2:7" ht="5.0999999999999996" customHeight="1">
      <c r="B59" s="2"/>
      <c r="C59" s="2"/>
      <c r="D59" s="2"/>
      <c r="E59" s="2"/>
      <c r="F59" s="2"/>
      <c r="G59" s="2"/>
    </row>
  </sheetData>
  <sheetProtection formatColumns="0" formatRows="0" selectLockedCells="1"/>
  <mergeCells count="83">
    <mergeCell ref="C7:F7"/>
    <mergeCell ref="C8:F8"/>
    <mergeCell ref="C9:F9"/>
    <mergeCell ref="C10:F10"/>
    <mergeCell ref="C11:F11"/>
    <mergeCell ref="C13:F13"/>
    <mergeCell ref="C14:D15"/>
    <mergeCell ref="E14:E15"/>
    <mergeCell ref="F14:F15"/>
    <mergeCell ref="C16:D16"/>
    <mergeCell ref="C17:D17"/>
    <mergeCell ref="E17"/>
    <mergeCell ref="F17"/>
    <mergeCell ref="C18:D18"/>
    <mergeCell ref="E18"/>
    <mergeCell ref="F18"/>
    <mergeCell ref="C19:D19"/>
    <mergeCell ref="C20:D20"/>
    <mergeCell ref="C21:D21"/>
    <mergeCell ref="E21"/>
    <mergeCell ref="F21"/>
    <mergeCell ref="C22:D22"/>
    <mergeCell ref="E22"/>
    <mergeCell ref="F22"/>
    <mergeCell ref="C23:D23"/>
    <mergeCell ref="E23"/>
    <mergeCell ref="F23"/>
    <mergeCell ref="C24:D24"/>
    <mergeCell ref="C25:D25"/>
    <mergeCell ref="C26:D26"/>
    <mergeCell ref="E26"/>
    <mergeCell ref="F26"/>
    <mergeCell ref="C27:D27"/>
    <mergeCell ref="E27"/>
    <mergeCell ref="F27"/>
    <mergeCell ref="C28:D28"/>
    <mergeCell ref="C29:D29"/>
    <mergeCell ref="C30:D30"/>
    <mergeCell ref="E30"/>
    <mergeCell ref="F30"/>
    <mergeCell ref="C31:D31"/>
    <mergeCell ref="E31"/>
    <mergeCell ref="F31"/>
    <mergeCell ref="C32:D32"/>
    <mergeCell ref="E32"/>
    <mergeCell ref="F32"/>
    <mergeCell ref="C33:D33"/>
    <mergeCell ref="E33"/>
    <mergeCell ref="F33"/>
    <mergeCell ref="C34:D34"/>
    <mergeCell ref="C35:D35"/>
    <mergeCell ref="C36:D36"/>
    <mergeCell ref="C37:D37"/>
    <mergeCell ref="C38:D38"/>
    <mergeCell ref="C39:D39"/>
    <mergeCell ref="E39"/>
    <mergeCell ref="C40:D40"/>
    <mergeCell ref="E40"/>
    <mergeCell ref="C41:D41"/>
    <mergeCell ref="C42:D42"/>
    <mergeCell ref="C43:D43"/>
    <mergeCell ref="E43"/>
    <mergeCell ref="C44:D44"/>
    <mergeCell ref="E44"/>
    <mergeCell ref="C45:D45"/>
    <mergeCell ref="C46:D46"/>
    <mergeCell ref="C47:D47"/>
    <mergeCell ref="E47"/>
    <mergeCell ref="C48:D48"/>
    <mergeCell ref="E48"/>
    <mergeCell ref="C49:D49"/>
    <mergeCell ref="C50:D50"/>
    <mergeCell ref="C51:D51"/>
    <mergeCell ref="E51"/>
    <mergeCell ref="C52:D52"/>
    <mergeCell ref="E52"/>
    <mergeCell ref="C57:D57"/>
    <mergeCell ref="C53:D53"/>
    <mergeCell ref="C54:D54"/>
    <mergeCell ref="C55:D55"/>
    <mergeCell ref="E55"/>
    <mergeCell ref="C56:D56"/>
    <mergeCell ref="E56"/>
  </mergeCells>
  <dataValidations count="32">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E26">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E27">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E30">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E31">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E32">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E33">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E39">
      <formula1>-1000000000000000000</formula1>
      <formula2>1000000000000000000</formula2>
    </dataValidation>
    <dataValidation type="decimal" showErrorMessage="1" errorTitle="Kesalahan Jenis Data" error="Data yang dimasukkan harus berupa Angka!" sqref="E40">
      <formula1>-1000000000000000000</formula1>
      <formula2>1000000000000000000</formula2>
    </dataValidation>
    <dataValidation type="decimal" showErrorMessage="1" errorTitle="Kesalahan Jenis Data" error="Data yang dimasukkan harus berupa Angka!" sqref="E43">
      <formula1>-1000000000000000000</formula1>
      <formula2>1000000000000000000</formula2>
    </dataValidation>
    <dataValidation type="decimal" showErrorMessage="1" errorTitle="Kesalahan Jenis Data" error="Data yang dimasukkan harus berupa Angka!" sqref="E44">
      <formula1>-1000000000000000000</formula1>
      <formula2>1000000000000000000</formula2>
    </dataValidation>
    <dataValidation type="decimal" showErrorMessage="1" errorTitle="Kesalahan Jenis Data" error="Data yang dimasukkan harus berupa Angka!" sqref="E47">
      <formula1>-1000000000000000000</formula1>
      <formula2>1000000000000000000</formula2>
    </dataValidation>
    <dataValidation type="decimal" showErrorMessage="1" errorTitle="Kesalahan Jenis Data" error="Data yang dimasukkan harus berupa Angka!" sqref="E48">
      <formula1>-1000000000000000000</formula1>
      <formula2>1000000000000000000</formula2>
    </dataValidation>
    <dataValidation type="decimal" showErrorMessage="1" errorTitle="Kesalahan Jenis Data" error="Data yang dimasukkan harus berupa Angka!" sqref="E51">
      <formula1>-1000000000000000000</formula1>
      <formula2>1000000000000000000</formula2>
    </dataValidation>
    <dataValidation type="decimal" showErrorMessage="1" errorTitle="Kesalahan Jenis Data" error="Data yang dimasukkan harus berupa Angka!" sqref="E52">
      <formula1>-1000000000000000000</formula1>
      <formula2>1000000000000000000</formula2>
    </dataValidation>
    <dataValidation type="decimal" showErrorMessage="1" errorTitle="Kesalahan Jenis Data" error="Data yang dimasukkan harus berupa Angka!" sqref="E55">
      <formula1>-1000000000000000000</formula1>
      <formula2>1000000000000000000</formula2>
    </dataValidation>
    <dataValidation type="decimal" showErrorMessage="1" errorTitle="Kesalahan Jenis Data" error="Data yang dimasukkan harus berupa Angka!" sqref="E56">
      <formula1>-1000000000000000000</formula1>
      <formula2>1000000000000000000</formula2>
    </dataValidation>
  </dataValidations>
  <printOptions horizontalCentered="1"/>
  <pageMargins left="0.7" right="0.7" top="0.75" bottom="0.75" header="0.3" footer="0.3"/>
  <pageSetup paperSize="150" scale="78" orientation="portrait" horizontalDpi="200" verticalDpi="2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pageSetUpPr fitToPage="1"/>
  </sheetPr>
  <dimension ref="B2:G24"/>
  <sheetViews>
    <sheetView showGridLines="0" view="pageBreakPreview" zoomScale="85" zoomScaleNormal="85" zoomScaleSheetLayoutView="85" workbookViewId="0">
      <pane xSplit="4" ySplit="15" topLeftCell="E31" activePane="bottomRight" state="frozen"/>
      <selection activeCell="C3" sqref="C3:D17"/>
      <selection pane="topRight" activeCell="C3" sqref="C3:D17"/>
      <selection pane="bottomLeft" activeCell="C3" sqref="C3:D17"/>
      <selection pane="bottomRight" activeCell="E39" sqref="E39"/>
    </sheetView>
  </sheetViews>
  <sheetFormatPr defaultRowHeight="15"/>
  <cols>
    <col min="1" max="1" width="9.140625" style="1" customWidth="1"/>
    <col min="2" max="2" width="1" style="1" customWidth="1"/>
    <col min="3" max="4" width="20" style="1" customWidth="1"/>
    <col min="5" max="5" width="90" style="1" customWidth="1"/>
    <col min="6" max="6" width="20" style="1" customWidth="1"/>
    <col min="7" max="7" width="1" style="1" customWidth="1"/>
    <col min="8" max="8" width="9.140625" style="1" customWidth="1"/>
    <col min="9" max="16384" width="9.140625" style="1"/>
  </cols>
  <sheetData>
    <row r="2" spans="2:7" ht="5.0999999999999996" customHeight="1">
      <c r="B2" s="5" t="s">
        <v>962</v>
      </c>
      <c r="C2" s="2"/>
      <c r="D2" s="2"/>
      <c r="E2" s="2"/>
      <c r="F2" s="2"/>
      <c r="G2" s="2"/>
    </row>
    <row r="3" spans="2:7" hidden="1">
      <c r="B3" s="5" t="s">
        <v>7</v>
      </c>
      <c r="C3" s="20"/>
      <c r="D3" s="20"/>
      <c r="E3" s="2"/>
      <c r="F3" s="2"/>
      <c r="G3" s="2"/>
    </row>
    <row r="4" spans="2:7" hidden="1">
      <c r="B4" s="2"/>
      <c r="C4" s="20"/>
      <c r="D4" s="20"/>
      <c r="E4" s="2"/>
      <c r="F4" s="2"/>
      <c r="G4" s="2"/>
    </row>
    <row r="5" spans="2:7" hidden="1">
      <c r="B5" s="2"/>
      <c r="C5" s="20"/>
      <c r="D5" s="20"/>
      <c r="E5" s="2"/>
      <c r="F5" s="2"/>
      <c r="G5" s="2"/>
    </row>
    <row r="6" spans="2:7" hidden="1">
      <c r="B6" s="2"/>
      <c r="C6" s="20"/>
      <c r="D6" s="20"/>
      <c r="E6" s="2"/>
      <c r="F6" s="2"/>
      <c r="G6" s="2"/>
    </row>
    <row r="7" spans="2:7" ht="17.25">
      <c r="B7" s="2"/>
      <c r="C7" s="156" t="str">
        <f>UPPER('Data Umum'!D7)</f>
        <v/>
      </c>
      <c r="D7" s="156"/>
      <c r="E7" s="157"/>
      <c r="F7" s="157"/>
      <c r="G7" s="2"/>
    </row>
    <row r="8" spans="2:7">
      <c r="B8" s="2"/>
      <c r="C8" s="158" t="s">
        <v>1095</v>
      </c>
      <c r="D8" s="158"/>
      <c r="E8" s="129"/>
      <c r="F8" s="129"/>
      <c r="G8" s="2"/>
    </row>
    <row r="9" spans="2:7">
      <c r="B9" s="2"/>
      <c r="C9" s="158" t="s">
        <v>919</v>
      </c>
      <c r="D9" s="158"/>
      <c r="E9" s="129"/>
      <c r="F9" s="129"/>
      <c r="G9" s="2"/>
    </row>
    <row r="10" spans="2:7">
      <c r="B10" s="2"/>
      <c r="C10" s="158"/>
      <c r="D10" s="158"/>
      <c r="E10" s="129"/>
      <c r="F10" s="129"/>
      <c r="G10" s="2"/>
    </row>
    <row r="11" spans="2:7">
      <c r="B11" s="2"/>
      <c r="C11" s="159" t="str">
        <f>""</f>
        <v/>
      </c>
      <c r="D11" s="159"/>
      <c r="E11" s="130"/>
      <c r="F11" s="130"/>
      <c r="G11" s="2"/>
    </row>
    <row r="12" spans="2:7" hidden="1">
      <c r="B12" s="2"/>
      <c r="C12" s="20"/>
      <c r="D12" s="20"/>
      <c r="E12" s="2"/>
      <c r="F12" s="2"/>
      <c r="G12" s="2"/>
    </row>
    <row r="13" spans="2:7">
      <c r="B13" s="2"/>
      <c r="C13" s="160"/>
      <c r="D13" s="160"/>
      <c r="E13" s="161"/>
      <c r="F13" s="161"/>
      <c r="G13" s="2"/>
    </row>
    <row r="14" spans="2:7">
      <c r="B14" s="2"/>
      <c r="C14" s="127" t="s">
        <v>44</v>
      </c>
      <c r="D14" s="128"/>
      <c r="E14" s="162" t="str">
        <f>"Isi"</f>
        <v>Isi</v>
      </c>
      <c r="F14" s="162" t="str">
        <f>"Keterangan"</f>
        <v>Keterangan</v>
      </c>
      <c r="G14" s="2"/>
    </row>
    <row r="15" spans="2:7">
      <c r="B15" s="2"/>
      <c r="C15" s="128"/>
      <c r="D15" s="128"/>
      <c r="E15" s="163"/>
      <c r="F15" s="163"/>
      <c r="G15" s="2"/>
    </row>
    <row r="16" spans="2:7">
      <c r="B16" s="2"/>
      <c r="C16" s="137" t="s">
        <v>963</v>
      </c>
      <c r="D16" s="128"/>
      <c r="E16" s="18" t="e">
        <f>IFERROR(E17, 0)+IFERROR(E18, 0)+IFERROR(E19, 0)+IFERROR(E20, 0)+IFERROR(E21, 0)+IFERROR(E22, 0)</f>
        <v>#VALUE!</v>
      </c>
      <c r="F16" s="18" t="e">
        <f>IFERROR(F17, 0)+IFERROR(F18, 0)+IFERROR(F19, 0)+IFERROR(F20, 0)+IFERROR(F21, 0)+IFERROR(F22, 0)</f>
        <v>#VALUE!</v>
      </c>
      <c r="G16" s="2"/>
    </row>
    <row r="17" spans="2:7">
      <c r="B17" s="2"/>
      <c r="C17" s="177" t="s">
        <v>964</v>
      </c>
      <c r="D17" s="178"/>
      <c r="E17" s="147" t="s">
        <v>206</v>
      </c>
      <c r="F17" s="10" t="e">
        <f>IF('Rasio Lain'!E41&lt;-5%,IF(LEN('Rasio Lain (1)'!E17)&lt;2,"*Harus Diisi",""),"")</f>
        <v>#DIV/0!</v>
      </c>
      <c r="G17" s="2"/>
    </row>
    <row r="18" spans="2:7">
      <c r="B18" s="2"/>
      <c r="C18" s="177" t="s">
        <v>965</v>
      </c>
      <c r="D18" s="178"/>
      <c r="E18" s="147" t="s">
        <v>206</v>
      </c>
      <c r="F18" s="10" t="e">
        <f>IF('Rasio Lain'!E45&lt;-5%,IF(LEN('Rasio Lain (1)'!E18)&lt;2,"*Harus Diisi",""),"")</f>
        <v>#DIV/0!</v>
      </c>
      <c r="G18" s="2"/>
    </row>
    <row r="19" spans="2:7">
      <c r="B19" s="2"/>
      <c r="C19" s="177" t="s">
        <v>966</v>
      </c>
      <c r="D19" s="178"/>
      <c r="E19" s="147" t="s">
        <v>206</v>
      </c>
      <c r="F19" s="10" t="str">
        <f>IF('Rasio Solvabilitas 1'!F35&lt;150%,IF(LEN('Rasio Lain (1)'!E19)&lt;2,"*Harus Diisi",""),"")</f>
        <v>*Harus Diisi</v>
      </c>
      <c r="G19" s="2"/>
    </row>
    <row r="20" spans="2:7">
      <c r="B20" s="2"/>
      <c r="C20" s="177" t="s">
        <v>967</v>
      </c>
      <c r="D20" s="178"/>
      <c r="E20" s="147" t="s">
        <v>206</v>
      </c>
      <c r="F20" s="10" t="e">
        <f>IF(OR('Rasio Lain'!E49&gt;5%,'Rasio Lain'!E49&lt;-5%),IF(LEN('Rasio Lain (1)'!E20)&lt;2,"*Harus Diisi",""),"")</f>
        <v>#DIV/0!</v>
      </c>
      <c r="G20" s="2"/>
    </row>
    <row r="21" spans="2:7">
      <c r="B21" s="2"/>
      <c r="C21" s="177" t="s">
        <v>968</v>
      </c>
      <c r="D21" s="178"/>
      <c r="E21" s="147" t="s">
        <v>206</v>
      </c>
      <c r="F21" s="10" t="e">
        <f>IF(OR('Rasio Lain'!E53&gt;5%,'Rasio Lain'!E53&lt;-5%),IF(LEN('Rasio Lain (1)'!E21)&lt;2,"*Harus Diisi",""),"")</f>
        <v>#DIV/0!</v>
      </c>
      <c r="G21" s="2"/>
    </row>
    <row r="22" spans="2:7">
      <c r="B22" s="2"/>
      <c r="C22" s="177" t="s">
        <v>969</v>
      </c>
      <c r="D22" s="178"/>
      <c r="E22" s="147" t="s">
        <v>206</v>
      </c>
      <c r="F22" s="10" t="e">
        <f>IF(OR('Rasio Lain'!E57&gt;5%,'Rasio Lain'!E57&lt;-5%),IF(LEN('Rasio Lain (1)'!E22)&lt;2,"*Harus Diisi",""),"")</f>
        <v>#DIV/0!</v>
      </c>
      <c r="G22" s="2"/>
    </row>
    <row r="23" spans="2:7">
      <c r="B23" s="2"/>
      <c r="C23" s="2"/>
      <c r="D23" s="2"/>
      <c r="E23" s="2"/>
      <c r="F23" s="2"/>
      <c r="G23" s="2"/>
    </row>
    <row r="24" spans="2:7" ht="5.0999999999999996" customHeight="1">
      <c r="B24" s="2"/>
      <c r="C24" s="2"/>
      <c r="D24" s="2"/>
      <c r="E24" s="2"/>
      <c r="F24" s="2"/>
      <c r="G24" s="2"/>
    </row>
  </sheetData>
  <sheetProtection formatColumns="0" formatRows="0" selectLockedCells="1"/>
  <mergeCells count="22">
    <mergeCell ref="C7:F7"/>
    <mergeCell ref="C8:F8"/>
    <mergeCell ref="C9:F9"/>
    <mergeCell ref="C10:F10"/>
    <mergeCell ref="C11:F11"/>
    <mergeCell ref="C13:F13"/>
    <mergeCell ref="C14:D15"/>
    <mergeCell ref="E14:E15"/>
    <mergeCell ref="F14:F15"/>
    <mergeCell ref="C16:D16"/>
    <mergeCell ref="C17:D17"/>
    <mergeCell ref="E17"/>
    <mergeCell ref="C18:D18"/>
    <mergeCell ref="E18"/>
    <mergeCell ref="C19:D19"/>
    <mergeCell ref="E19"/>
    <mergeCell ref="C20:D20"/>
    <mergeCell ref="E20"/>
    <mergeCell ref="C21:D21"/>
    <mergeCell ref="E21"/>
    <mergeCell ref="C22:D22"/>
    <mergeCell ref="E22"/>
  </mergeCells>
  <printOptions horizontalCentered="1"/>
  <pageMargins left="0.7" right="0.7" top="0.75" bottom="0.75" header="0.3" footer="0.3"/>
  <pageSetup paperSize="150" scale="54" orientation="portrait" horizontalDpi="200" verticalDpi="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2:H22"/>
  <sheetViews>
    <sheetView showGridLines="0" view="pageBreakPreview" zoomScale="85" zoomScaleNormal="85" zoomScaleSheetLayoutView="85" workbookViewId="0">
      <selection activeCell="F45" sqref="F45"/>
    </sheetView>
  </sheetViews>
  <sheetFormatPr defaultRowHeight="15"/>
  <cols>
    <col min="1" max="1" width="9.140625" style="1" customWidth="1"/>
    <col min="2" max="2" width="1" style="1" customWidth="1"/>
    <col min="3" max="4" width="20" style="1" customWidth="1"/>
    <col min="5" max="7" width="30" style="1" customWidth="1"/>
    <col min="8" max="8" width="1" style="1" customWidth="1"/>
    <col min="9" max="9" width="9.140625" style="1" customWidth="1"/>
    <col min="10" max="16384" width="9.140625" style="1"/>
  </cols>
  <sheetData>
    <row r="2" spans="2:8" ht="5.0999999999999996" customHeight="1">
      <c r="B2" s="5" t="s">
        <v>258</v>
      </c>
      <c r="C2" s="2"/>
      <c r="D2" s="2"/>
      <c r="E2" s="2"/>
      <c r="F2" s="2"/>
      <c r="G2" s="2"/>
      <c r="H2" s="2"/>
    </row>
    <row r="3" spans="2:8" hidden="1">
      <c r="B3" s="5" t="s">
        <v>7</v>
      </c>
      <c r="C3" s="20"/>
      <c r="D3" s="20"/>
      <c r="E3" s="2"/>
      <c r="F3" s="2"/>
      <c r="G3" s="2"/>
      <c r="H3" s="2"/>
    </row>
    <row r="4" spans="2:8" hidden="1">
      <c r="B4" s="2"/>
      <c r="C4" s="20"/>
      <c r="D4" s="20"/>
      <c r="E4" s="2"/>
      <c r="F4" s="2"/>
      <c r="G4" s="2"/>
      <c r="H4" s="2"/>
    </row>
    <row r="5" spans="2:8" hidden="1">
      <c r="B5" s="2"/>
      <c r="C5" s="20"/>
      <c r="D5" s="20"/>
      <c r="E5" s="2"/>
      <c r="F5" s="2"/>
      <c r="G5" s="2"/>
      <c r="H5" s="2"/>
    </row>
    <row r="6" spans="2:8" hidden="1">
      <c r="B6" s="2"/>
      <c r="C6" s="29"/>
      <c r="D6" s="29"/>
      <c r="E6" s="2"/>
      <c r="F6" s="2"/>
      <c r="G6" s="2"/>
      <c r="H6" s="2"/>
    </row>
    <row r="7" spans="2:8" ht="17.25">
      <c r="B7" s="2"/>
      <c r="C7" s="123" t="str">
        <f>UPPER('Data Umum'!D7)</f>
        <v/>
      </c>
      <c r="D7" s="123"/>
      <c r="E7" s="123"/>
      <c r="F7" s="123"/>
      <c r="G7" s="123"/>
      <c r="H7" s="2"/>
    </row>
    <row r="8" spans="2:8">
      <c r="B8" s="2"/>
      <c r="C8" s="124" t="s">
        <v>1095</v>
      </c>
      <c r="D8" s="124"/>
      <c r="E8" s="124"/>
      <c r="F8" s="124"/>
      <c r="G8" s="124"/>
      <c r="H8" s="2"/>
    </row>
    <row r="9" spans="2:8">
      <c r="B9" s="2"/>
      <c r="C9" s="124" t="s">
        <v>259</v>
      </c>
      <c r="D9" s="124"/>
      <c r="E9" s="124"/>
      <c r="F9" s="124"/>
      <c r="G9" s="124"/>
      <c r="H9" s="2"/>
    </row>
    <row r="10" spans="2:8">
      <c r="B10" s="2"/>
      <c r="C10" s="124" t="s">
        <v>260</v>
      </c>
      <c r="D10" s="124"/>
      <c r="E10" s="124"/>
      <c r="F10" s="124"/>
      <c r="G10" s="124"/>
      <c r="H10" s="2"/>
    </row>
    <row r="11" spans="2:8">
      <c r="B11" s="2"/>
      <c r="C11" s="125" t="s">
        <v>1061</v>
      </c>
      <c r="D11" s="125"/>
      <c r="E11" s="125"/>
      <c r="F11" s="125"/>
      <c r="G11" s="125"/>
      <c r="H11" s="2"/>
    </row>
    <row r="12" spans="2:8" hidden="1">
      <c r="B12" s="2"/>
      <c r="C12" s="31"/>
      <c r="D12" s="31"/>
      <c r="E12" s="31"/>
      <c r="F12" s="31"/>
      <c r="G12" s="31"/>
      <c r="H12" s="2"/>
    </row>
    <row r="13" spans="2:8">
      <c r="B13" s="2"/>
      <c r="C13" s="126"/>
      <c r="D13" s="126"/>
      <c r="E13" s="126"/>
      <c r="F13" s="126"/>
      <c r="G13" s="126"/>
      <c r="H13" s="2"/>
    </row>
    <row r="14" spans="2:8">
      <c r="B14" s="2"/>
      <c r="C14" s="127" t="s">
        <v>44</v>
      </c>
      <c r="D14" s="128"/>
      <c r="E14" s="127" t="str">
        <f>"Periode"</f>
        <v>Periode</v>
      </c>
      <c r="F14" s="127" t="str">
        <f>"Target"</f>
        <v>Target</v>
      </c>
      <c r="G14" s="127" t="str">
        <f>"Realisasi"</f>
        <v>Realisasi</v>
      </c>
      <c r="H14" s="2"/>
    </row>
    <row r="15" spans="2:8">
      <c r="B15" s="2"/>
      <c r="C15" s="128"/>
      <c r="D15" s="128"/>
      <c r="E15" s="128"/>
      <c r="F15" s="128"/>
      <c r="G15" s="128"/>
      <c r="H15" s="2"/>
    </row>
    <row r="16" spans="2:8">
      <c r="B16" s="2"/>
      <c r="C16" s="137" t="s">
        <v>261</v>
      </c>
      <c r="D16" s="128"/>
      <c r="E16" s="138" t="s">
        <v>206</v>
      </c>
      <c r="F16" s="139"/>
      <c r="G16" s="139"/>
      <c r="H16" s="2"/>
    </row>
    <row r="17" spans="2:8">
      <c r="B17" s="2"/>
      <c r="C17" s="140" t="s">
        <v>262</v>
      </c>
      <c r="D17" s="128"/>
      <c r="E17" s="138" t="s">
        <v>206</v>
      </c>
      <c r="F17" s="139"/>
      <c r="G17" s="139"/>
      <c r="H17" s="2"/>
    </row>
    <row r="18" spans="2:8">
      <c r="B18" s="2"/>
      <c r="C18" s="137" t="s">
        <v>262</v>
      </c>
      <c r="D18" s="128"/>
      <c r="E18" s="138" t="s">
        <v>206</v>
      </c>
      <c r="F18" s="139"/>
      <c r="G18" s="139"/>
      <c r="H18" s="2"/>
    </row>
    <row r="19" spans="2:8">
      <c r="B19" s="2"/>
      <c r="C19" s="137" t="s">
        <v>262</v>
      </c>
      <c r="D19" s="128"/>
      <c r="E19" s="138" t="s">
        <v>206</v>
      </c>
      <c r="F19" s="139"/>
      <c r="G19" s="139"/>
      <c r="H19" s="2"/>
    </row>
    <row r="20" spans="2:8">
      <c r="B20" s="2"/>
      <c r="C20" s="137" t="s">
        <v>262</v>
      </c>
      <c r="D20" s="128"/>
      <c r="E20" s="138" t="s">
        <v>206</v>
      </c>
      <c r="F20" s="139"/>
      <c r="G20" s="139"/>
      <c r="H20" s="2"/>
    </row>
    <row r="21" spans="2:8">
      <c r="B21" s="2"/>
      <c r="C21" s="2"/>
      <c r="D21" s="2"/>
      <c r="E21" s="2"/>
      <c r="F21" s="2"/>
      <c r="G21" s="2"/>
      <c r="H21" s="2"/>
    </row>
    <row r="22" spans="2:8" ht="5.0999999999999996" customHeight="1">
      <c r="B22" s="2"/>
      <c r="C22" s="2"/>
      <c r="D22" s="2"/>
      <c r="E22" s="2"/>
      <c r="F22" s="2"/>
      <c r="G22" s="2"/>
      <c r="H22" s="2"/>
    </row>
  </sheetData>
  <sheetProtection formatColumns="0" formatRows="0" selectLockedCells="1"/>
  <mergeCells count="30">
    <mergeCell ref="C7:G7"/>
    <mergeCell ref="C8:G8"/>
    <mergeCell ref="C9:G9"/>
    <mergeCell ref="C10:G10"/>
    <mergeCell ref="C11:G11"/>
    <mergeCell ref="C13:G13"/>
    <mergeCell ref="C14:D15"/>
    <mergeCell ref="E14:E15"/>
    <mergeCell ref="F14:F15"/>
    <mergeCell ref="G14:G15"/>
    <mergeCell ref="C16:D16"/>
    <mergeCell ref="E16"/>
    <mergeCell ref="F16"/>
    <mergeCell ref="G16"/>
    <mergeCell ref="C17:D17"/>
    <mergeCell ref="E17"/>
    <mergeCell ref="F17"/>
    <mergeCell ref="G17"/>
    <mergeCell ref="C20:D20"/>
    <mergeCell ref="E20"/>
    <mergeCell ref="F20"/>
    <mergeCell ref="G20"/>
    <mergeCell ref="C18:D18"/>
    <mergeCell ref="E18"/>
    <mergeCell ref="F18"/>
    <mergeCell ref="G18"/>
    <mergeCell ref="C19:D19"/>
    <mergeCell ref="E19"/>
    <mergeCell ref="F19"/>
    <mergeCell ref="G19"/>
  </mergeCells>
  <dataValidations count="10">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s>
  <printOptions horizontalCentered="1"/>
  <pageMargins left="0.7" right="0.7" top="0.75" bottom="0.75" header="0.3" footer="0.3"/>
  <pageSetup paperSize="150" orientation="landscape" horizontalDpi="200" verticalDpi="2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2:I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G43" sqref="G43"/>
    </sheetView>
  </sheetViews>
  <sheetFormatPr defaultRowHeight="15"/>
  <cols>
    <col min="1" max="1" width="9.140625" style="1" customWidth="1"/>
    <col min="2" max="3" width="1" style="1" customWidth="1"/>
    <col min="4" max="4" width="20" style="1" customWidth="1"/>
    <col min="5" max="8" width="30" style="1" customWidth="1"/>
    <col min="9" max="9" width="1" style="1" customWidth="1"/>
    <col min="10" max="10" width="9.140625" style="1" customWidth="1"/>
    <col min="11" max="16384" width="9.140625" style="1"/>
  </cols>
  <sheetData>
    <row r="2" spans="2:9" ht="5.0999999999999996" customHeight="1">
      <c r="B2" s="5" t="s">
        <v>970</v>
      </c>
      <c r="C2" s="2"/>
      <c r="D2" s="2"/>
      <c r="E2" s="2"/>
      <c r="F2" s="2"/>
      <c r="G2" s="2"/>
      <c r="H2" s="2"/>
      <c r="I2" s="2"/>
    </row>
    <row r="3" spans="2:9" hidden="1">
      <c r="B3" s="5" t="s">
        <v>7</v>
      </c>
      <c r="C3" s="20"/>
      <c r="D3" s="20"/>
      <c r="E3" s="2"/>
      <c r="F3" s="2"/>
      <c r="G3" s="2"/>
      <c r="H3" s="2"/>
      <c r="I3" s="2"/>
    </row>
    <row r="4" spans="2:9" hidden="1">
      <c r="B4" s="2"/>
      <c r="C4" s="20"/>
      <c r="D4" s="20"/>
      <c r="E4" s="2"/>
      <c r="F4" s="2"/>
      <c r="G4" s="2"/>
      <c r="H4" s="2"/>
      <c r="I4" s="2"/>
    </row>
    <row r="5" spans="2:9" hidden="1">
      <c r="B5" s="2"/>
      <c r="C5" s="20"/>
      <c r="D5" s="20"/>
      <c r="E5" s="2"/>
      <c r="F5" s="2"/>
      <c r="G5" s="2"/>
      <c r="H5" s="2"/>
      <c r="I5" s="2"/>
    </row>
    <row r="6" spans="2:9" hidden="1">
      <c r="B6" s="2"/>
      <c r="C6" s="20"/>
      <c r="D6" s="20"/>
      <c r="E6" s="2"/>
      <c r="F6" s="2"/>
      <c r="G6" s="2"/>
      <c r="H6" s="2"/>
      <c r="I6" s="2"/>
    </row>
    <row r="7" spans="2:9" ht="17.25">
      <c r="B7" s="2"/>
      <c r="C7" s="156" t="str">
        <f>UPPER('Data Umum'!D7)</f>
        <v/>
      </c>
      <c r="D7" s="156"/>
      <c r="E7" s="157"/>
      <c r="F7" s="157"/>
      <c r="G7" s="157"/>
      <c r="H7" s="157"/>
      <c r="I7" s="2"/>
    </row>
    <row r="8" spans="2:9">
      <c r="B8" s="2"/>
      <c r="C8" s="158" t="s">
        <v>1095</v>
      </c>
      <c r="D8" s="158"/>
      <c r="E8" s="129"/>
      <c r="F8" s="129"/>
      <c r="G8" s="129"/>
      <c r="H8" s="129"/>
      <c r="I8" s="2"/>
    </row>
    <row r="9" spans="2:9">
      <c r="B9" s="2"/>
      <c r="C9" s="158" t="s">
        <v>971</v>
      </c>
      <c r="D9" s="158"/>
      <c r="E9" s="129"/>
      <c r="F9" s="129"/>
      <c r="G9" s="129"/>
      <c r="H9" s="129"/>
      <c r="I9" s="2"/>
    </row>
    <row r="10" spans="2:9">
      <c r="B10" s="2"/>
      <c r="C10" s="158"/>
      <c r="D10" s="158"/>
      <c r="E10" s="129"/>
      <c r="F10" s="129"/>
      <c r="G10" s="129"/>
      <c r="H10" s="129"/>
      <c r="I10" s="2"/>
    </row>
    <row r="11" spans="2:9">
      <c r="B11" s="2"/>
      <c r="C11" s="159" t="str">
        <f>""</f>
        <v/>
      </c>
      <c r="D11" s="159"/>
      <c r="E11" s="130"/>
      <c r="F11" s="130"/>
      <c r="G11" s="130"/>
      <c r="H11" s="130"/>
      <c r="I11" s="2"/>
    </row>
    <row r="12" spans="2:9" hidden="1">
      <c r="B12" s="2"/>
      <c r="C12" s="20"/>
      <c r="D12" s="20"/>
      <c r="E12" s="2"/>
      <c r="F12" s="2"/>
      <c r="G12" s="2"/>
      <c r="H12" s="2"/>
      <c r="I12" s="2"/>
    </row>
    <row r="13" spans="2:9">
      <c r="B13" s="2"/>
      <c r="C13" s="160" t="s">
        <v>43</v>
      </c>
      <c r="D13" s="160"/>
      <c r="E13" s="161"/>
      <c r="F13" s="161"/>
      <c r="G13" s="161"/>
      <c r="H13" s="161"/>
      <c r="I13" s="2"/>
    </row>
    <row r="14" spans="2:9">
      <c r="B14" s="2"/>
      <c r="C14" s="127" t="s">
        <v>308</v>
      </c>
      <c r="D14" s="128"/>
      <c r="E14" s="162" t="str">
        <f>"Uraian"</f>
        <v>Uraian</v>
      </c>
      <c r="F14" s="162" t="str">
        <f>"Anggaran"</f>
        <v>Anggaran</v>
      </c>
      <c r="G14" s="162" t="str">
        <f>"Realisasi"</f>
        <v>Realisasi</v>
      </c>
      <c r="H14" s="162" t="str">
        <f>"Presentase"</f>
        <v>Presentase</v>
      </c>
      <c r="I14" s="2"/>
    </row>
    <row r="15" spans="2:9">
      <c r="B15" s="2"/>
      <c r="C15" s="128"/>
      <c r="D15" s="128"/>
      <c r="E15" s="163"/>
      <c r="F15" s="163"/>
      <c r="G15" s="163"/>
      <c r="H15" s="163"/>
      <c r="I15" s="2"/>
    </row>
    <row r="16" spans="2:9">
      <c r="B16" s="2"/>
      <c r="C16" s="137" t="s">
        <v>7</v>
      </c>
      <c r="D16" s="128"/>
      <c r="E16" s="147" t="s">
        <v>206</v>
      </c>
      <c r="F16" s="144">
        <v>0</v>
      </c>
      <c r="G16" s="144">
        <v>0</v>
      </c>
      <c r="H16" s="11" t="e">
        <f t="shared" ref="H16:H47" si="0">G16/F16</f>
        <v>#DIV/0!</v>
      </c>
      <c r="I16" s="2"/>
    </row>
    <row r="17" spans="2:9">
      <c r="B17" s="2"/>
      <c r="C17" s="142" t="s">
        <v>309</v>
      </c>
      <c r="D17" s="143"/>
      <c r="E17" s="147" t="s">
        <v>206</v>
      </c>
      <c r="F17" s="144">
        <v>0</v>
      </c>
      <c r="G17" s="144">
        <v>0</v>
      </c>
      <c r="H17" s="11" t="e">
        <f t="shared" si="0"/>
        <v>#DIV/0!</v>
      </c>
      <c r="I17" s="2"/>
    </row>
    <row r="18" spans="2:9">
      <c r="B18" s="2"/>
      <c r="C18" s="142" t="s">
        <v>310</v>
      </c>
      <c r="D18" s="143"/>
      <c r="E18" s="147" t="s">
        <v>206</v>
      </c>
      <c r="F18" s="144">
        <v>0</v>
      </c>
      <c r="G18" s="144">
        <v>0</v>
      </c>
      <c r="H18" s="11" t="e">
        <f t="shared" si="0"/>
        <v>#DIV/0!</v>
      </c>
      <c r="I18" s="2"/>
    </row>
    <row r="19" spans="2:9">
      <c r="B19" s="2"/>
      <c r="C19" s="142" t="s">
        <v>311</v>
      </c>
      <c r="D19" s="143"/>
      <c r="E19" s="147" t="s">
        <v>206</v>
      </c>
      <c r="F19" s="144">
        <v>0</v>
      </c>
      <c r="G19" s="144">
        <v>0</v>
      </c>
      <c r="H19" s="11" t="e">
        <f t="shared" si="0"/>
        <v>#DIV/0!</v>
      </c>
      <c r="I19" s="2"/>
    </row>
    <row r="20" spans="2:9">
      <c r="B20" s="2"/>
      <c r="C20" s="142" t="s">
        <v>312</v>
      </c>
      <c r="D20" s="143"/>
      <c r="E20" s="147" t="s">
        <v>206</v>
      </c>
      <c r="F20" s="144">
        <v>0</v>
      </c>
      <c r="G20" s="144">
        <v>0</v>
      </c>
      <c r="H20" s="11" t="e">
        <f t="shared" si="0"/>
        <v>#DIV/0!</v>
      </c>
      <c r="I20" s="2"/>
    </row>
    <row r="21" spans="2:9">
      <c r="B21" s="2"/>
      <c r="C21" s="142" t="s">
        <v>313</v>
      </c>
      <c r="D21" s="143"/>
      <c r="E21" s="147" t="s">
        <v>206</v>
      </c>
      <c r="F21" s="144">
        <v>0</v>
      </c>
      <c r="G21" s="144">
        <v>0</v>
      </c>
      <c r="H21" s="11" t="e">
        <f t="shared" si="0"/>
        <v>#DIV/0!</v>
      </c>
      <c r="I21" s="2"/>
    </row>
    <row r="22" spans="2:9">
      <c r="B22" s="2"/>
      <c r="C22" s="142" t="s">
        <v>314</v>
      </c>
      <c r="D22" s="143"/>
      <c r="E22" s="147" t="s">
        <v>206</v>
      </c>
      <c r="F22" s="144">
        <v>0</v>
      </c>
      <c r="G22" s="144">
        <v>0</v>
      </c>
      <c r="H22" s="11" t="e">
        <f t="shared" si="0"/>
        <v>#DIV/0!</v>
      </c>
      <c r="I22" s="2"/>
    </row>
    <row r="23" spans="2:9">
      <c r="B23" s="2"/>
      <c r="C23" s="142" t="s">
        <v>315</v>
      </c>
      <c r="D23" s="143"/>
      <c r="E23" s="147" t="s">
        <v>206</v>
      </c>
      <c r="F23" s="144">
        <v>0</v>
      </c>
      <c r="G23" s="144">
        <v>0</v>
      </c>
      <c r="H23" s="11" t="e">
        <f t="shared" si="0"/>
        <v>#DIV/0!</v>
      </c>
      <c r="I23" s="2"/>
    </row>
    <row r="24" spans="2:9">
      <c r="B24" s="2"/>
      <c r="C24" s="142" t="s">
        <v>316</v>
      </c>
      <c r="D24" s="143"/>
      <c r="E24" s="147" t="s">
        <v>206</v>
      </c>
      <c r="F24" s="144">
        <v>0</v>
      </c>
      <c r="G24" s="144">
        <v>0</v>
      </c>
      <c r="H24" s="11" t="e">
        <f t="shared" si="0"/>
        <v>#DIV/0!</v>
      </c>
      <c r="I24" s="2"/>
    </row>
    <row r="25" spans="2:9">
      <c r="B25" s="2"/>
      <c r="C25" s="142" t="s">
        <v>317</v>
      </c>
      <c r="D25" s="143"/>
      <c r="E25" s="147" t="s">
        <v>206</v>
      </c>
      <c r="F25" s="144">
        <v>0</v>
      </c>
      <c r="G25" s="144">
        <v>0</v>
      </c>
      <c r="H25" s="11" t="e">
        <f t="shared" si="0"/>
        <v>#DIV/0!</v>
      </c>
      <c r="I25" s="2"/>
    </row>
    <row r="26" spans="2:9">
      <c r="B26" s="2"/>
      <c r="C26" s="142" t="s">
        <v>318</v>
      </c>
      <c r="D26" s="143"/>
      <c r="E26" s="147" t="s">
        <v>206</v>
      </c>
      <c r="F26" s="144">
        <v>0</v>
      </c>
      <c r="G26" s="144">
        <v>0</v>
      </c>
      <c r="H26" s="11" t="e">
        <f t="shared" si="0"/>
        <v>#DIV/0!</v>
      </c>
      <c r="I26" s="2"/>
    </row>
    <row r="27" spans="2:9">
      <c r="B27" s="2"/>
      <c r="C27" s="142" t="s">
        <v>319</v>
      </c>
      <c r="D27" s="143"/>
      <c r="E27" s="147" t="s">
        <v>206</v>
      </c>
      <c r="F27" s="144">
        <v>0</v>
      </c>
      <c r="G27" s="144">
        <v>0</v>
      </c>
      <c r="H27" s="11" t="e">
        <f t="shared" si="0"/>
        <v>#DIV/0!</v>
      </c>
      <c r="I27" s="2"/>
    </row>
    <row r="28" spans="2:9">
      <c r="B28" s="2"/>
      <c r="C28" s="142" t="s">
        <v>320</v>
      </c>
      <c r="D28" s="143"/>
      <c r="E28" s="147" t="s">
        <v>206</v>
      </c>
      <c r="F28" s="144">
        <v>0</v>
      </c>
      <c r="G28" s="144">
        <v>0</v>
      </c>
      <c r="H28" s="11" t="e">
        <f t="shared" si="0"/>
        <v>#DIV/0!</v>
      </c>
      <c r="I28" s="2"/>
    </row>
    <row r="29" spans="2:9">
      <c r="B29" s="2"/>
      <c r="C29" s="142" t="s">
        <v>321</v>
      </c>
      <c r="D29" s="143"/>
      <c r="E29" s="147" t="s">
        <v>206</v>
      </c>
      <c r="F29" s="144">
        <v>0</v>
      </c>
      <c r="G29" s="144">
        <v>0</v>
      </c>
      <c r="H29" s="11" t="e">
        <f t="shared" si="0"/>
        <v>#DIV/0!</v>
      </c>
      <c r="I29" s="2"/>
    </row>
    <row r="30" spans="2:9">
      <c r="B30" s="2"/>
      <c r="C30" s="142" t="s">
        <v>322</v>
      </c>
      <c r="D30" s="143"/>
      <c r="E30" s="147" t="s">
        <v>206</v>
      </c>
      <c r="F30" s="144">
        <v>0</v>
      </c>
      <c r="G30" s="144">
        <v>0</v>
      </c>
      <c r="H30" s="11" t="e">
        <f t="shared" si="0"/>
        <v>#DIV/0!</v>
      </c>
      <c r="I30" s="2"/>
    </row>
    <row r="31" spans="2:9">
      <c r="B31" s="2"/>
      <c r="C31" s="142" t="s">
        <v>323</v>
      </c>
      <c r="D31" s="143"/>
      <c r="E31" s="147" t="s">
        <v>206</v>
      </c>
      <c r="F31" s="144">
        <v>0</v>
      </c>
      <c r="G31" s="144">
        <v>0</v>
      </c>
      <c r="H31" s="11" t="e">
        <f t="shared" si="0"/>
        <v>#DIV/0!</v>
      </c>
      <c r="I31" s="2"/>
    </row>
    <row r="32" spans="2:9">
      <c r="B32" s="2"/>
      <c r="C32" s="142" t="s">
        <v>324</v>
      </c>
      <c r="D32" s="143"/>
      <c r="E32" s="147" t="s">
        <v>206</v>
      </c>
      <c r="F32" s="144">
        <v>0</v>
      </c>
      <c r="G32" s="144">
        <v>0</v>
      </c>
      <c r="H32" s="11" t="e">
        <f t="shared" si="0"/>
        <v>#DIV/0!</v>
      </c>
      <c r="I32" s="2"/>
    </row>
    <row r="33" spans="2:9">
      <c r="B33" s="2"/>
      <c r="C33" s="142" t="s">
        <v>325</v>
      </c>
      <c r="D33" s="143"/>
      <c r="E33" s="147" t="s">
        <v>206</v>
      </c>
      <c r="F33" s="144">
        <v>0</v>
      </c>
      <c r="G33" s="144">
        <v>0</v>
      </c>
      <c r="H33" s="11" t="e">
        <f t="shared" si="0"/>
        <v>#DIV/0!</v>
      </c>
      <c r="I33" s="2"/>
    </row>
    <row r="34" spans="2:9">
      <c r="B34" s="2"/>
      <c r="C34" s="142" t="s">
        <v>326</v>
      </c>
      <c r="D34" s="143"/>
      <c r="E34" s="147" t="s">
        <v>206</v>
      </c>
      <c r="F34" s="144">
        <v>0</v>
      </c>
      <c r="G34" s="144">
        <v>0</v>
      </c>
      <c r="H34" s="11" t="e">
        <f t="shared" si="0"/>
        <v>#DIV/0!</v>
      </c>
      <c r="I34" s="2"/>
    </row>
    <row r="35" spans="2:9">
      <c r="B35" s="2"/>
      <c r="C35" s="142" t="s">
        <v>327</v>
      </c>
      <c r="D35" s="143"/>
      <c r="E35" s="147" t="s">
        <v>206</v>
      </c>
      <c r="F35" s="144">
        <v>0</v>
      </c>
      <c r="G35" s="144">
        <v>0</v>
      </c>
      <c r="H35" s="11" t="e">
        <f t="shared" si="0"/>
        <v>#DIV/0!</v>
      </c>
      <c r="I35" s="2"/>
    </row>
    <row r="36" spans="2:9">
      <c r="B36" s="2"/>
      <c r="C36" s="142" t="s">
        <v>328</v>
      </c>
      <c r="D36" s="143"/>
      <c r="E36" s="147" t="s">
        <v>206</v>
      </c>
      <c r="F36" s="144">
        <v>0</v>
      </c>
      <c r="G36" s="144">
        <v>0</v>
      </c>
      <c r="H36" s="11" t="e">
        <f t="shared" si="0"/>
        <v>#DIV/0!</v>
      </c>
      <c r="I36" s="2"/>
    </row>
    <row r="37" spans="2:9">
      <c r="B37" s="2"/>
      <c r="C37" s="142" t="s">
        <v>329</v>
      </c>
      <c r="D37" s="143"/>
      <c r="E37" s="147" t="s">
        <v>206</v>
      </c>
      <c r="F37" s="144">
        <v>0</v>
      </c>
      <c r="G37" s="144">
        <v>0</v>
      </c>
      <c r="H37" s="11" t="e">
        <f t="shared" si="0"/>
        <v>#DIV/0!</v>
      </c>
      <c r="I37" s="2"/>
    </row>
    <row r="38" spans="2:9">
      <c r="B38" s="2"/>
      <c r="C38" s="142" t="s">
        <v>330</v>
      </c>
      <c r="D38" s="143"/>
      <c r="E38" s="147" t="s">
        <v>206</v>
      </c>
      <c r="F38" s="144">
        <v>0</v>
      </c>
      <c r="G38" s="144">
        <v>0</v>
      </c>
      <c r="H38" s="11" t="e">
        <f t="shared" si="0"/>
        <v>#DIV/0!</v>
      </c>
      <c r="I38" s="2"/>
    </row>
    <row r="39" spans="2:9">
      <c r="B39" s="2"/>
      <c r="C39" s="142" t="s">
        <v>331</v>
      </c>
      <c r="D39" s="143"/>
      <c r="E39" s="147" t="s">
        <v>206</v>
      </c>
      <c r="F39" s="144">
        <v>0</v>
      </c>
      <c r="G39" s="144">
        <v>0</v>
      </c>
      <c r="H39" s="11" t="e">
        <f t="shared" si="0"/>
        <v>#DIV/0!</v>
      </c>
      <c r="I39" s="2"/>
    </row>
    <row r="40" spans="2:9">
      <c r="B40" s="2"/>
      <c r="C40" s="142" t="s">
        <v>332</v>
      </c>
      <c r="D40" s="143"/>
      <c r="E40" s="147" t="s">
        <v>206</v>
      </c>
      <c r="F40" s="144">
        <v>0</v>
      </c>
      <c r="G40" s="144">
        <v>0</v>
      </c>
      <c r="H40" s="11" t="e">
        <f t="shared" si="0"/>
        <v>#DIV/0!</v>
      </c>
      <c r="I40" s="2"/>
    </row>
    <row r="41" spans="2:9">
      <c r="B41" s="2"/>
      <c r="C41" s="142" t="s">
        <v>333</v>
      </c>
      <c r="D41" s="143"/>
      <c r="E41" s="147" t="s">
        <v>206</v>
      </c>
      <c r="F41" s="144">
        <v>0</v>
      </c>
      <c r="G41" s="144">
        <v>0</v>
      </c>
      <c r="H41" s="11" t="e">
        <f t="shared" si="0"/>
        <v>#DIV/0!</v>
      </c>
      <c r="I41" s="2"/>
    </row>
    <row r="42" spans="2:9">
      <c r="B42" s="2"/>
      <c r="C42" s="142" t="s">
        <v>334</v>
      </c>
      <c r="D42" s="143"/>
      <c r="E42" s="147" t="s">
        <v>206</v>
      </c>
      <c r="F42" s="144">
        <v>0</v>
      </c>
      <c r="G42" s="144">
        <v>0</v>
      </c>
      <c r="H42" s="11" t="e">
        <f t="shared" si="0"/>
        <v>#DIV/0!</v>
      </c>
      <c r="I42" s="2"/>
    </row>
    <row r="43" spans="2:9">
      <c r="B43" s="2"/>
      <c r="C43" s="142" t="s">
        <v>335</v>
      </c>
      <c r="D43" s="143"/>
      <c r="E43" s="147" t="s">
        <v>206</v>
      </c>
      <c r="F43" s="144">
        <v>0</v>
      </c>
      <c r="G43" s="144">
        <v>0</v>
      </c>
      <c r="H43" s="11" t="e">
        <f t="shared" si="0"/>
        <v>#DIV/0!</v>
      </c>
      <c r="I43" s="2"/>
    </row>
    <row r="44" spans="2:9">
      <c r="B44" s="2"/>
      <c r="C44" s="142" t="s">
        <v>336</v>
      </c>
      <c r="D44" s="143"/>
      <c r="E44" s="147" t="s">
        <v>206</v>
      </c>
      <c r="F44" s="144">
        <v>0</v>
      </c>
      <c r="G44" s="144">
        <v>0</v>
      </c>
      <c r="H44" s="11" t="e">
        <f t="shared" si="0"/>
        <v>#DIV/0!</v>
      </c>
      <c r="I44" s="2"/>
    </row>
    <row r="45" spans="2:9">
      <c r="B45" s="2"/>
      <c r="C45" s="142" t="s">
        <v>337</v>
      </c>
      <c r="D45" s="143"/>
      <c r="E45" s="147" t="s">
        <v>206</v>
      </c>
      <c r="F45" s="144">
        <v>0</v>
      </c>
      <c r="G45" s="144">
        <v>0</v>
      </c>
      <c r="H45" s="11" t="e">
        <f t="shared" si="0"/>
        <v>#DIV/0!</v>
      </c>
      <c r="I45" s="2"/>
    </row>
    <row r="46" spans="2:9">
      <c r="B46" s="2"/>
      <c r="C46" s="142" t="s">
        <v>338</v>
      </c>
      <c r="D46" s="143"/>
      <c r="E46" s="147" t="s">
        <v>206</v>
      </c>
      <c r="F46" s="144">
        <v>0</v>
      </c>
      <c r="G46" s="144">
        <v>0</v>
      </c>
      <c r="H46" s="11" t="e">
        <f t="shared" si="0"/>
        <v>#DIV/0!</v>
      </c>
      <c r="I46" s="2"/>
    </row>
    <row r="47" spans="2:9">
      <c r="B47" s="2"/>
      <c r="C47" s="142" t="s">
        <v>339</v>
      </c>
      <c r="D47" s="143"/>
      <c r="E47" s="147" t="s">
        <v>206</v>
      </c>
      <c r="F47" s="144">
        <v>0</v>
      </c>
      <c r="G47" s="144">
        <v>0</v>
      </c>
      <c r="H47" s="11" t="e">
        <f t="shared" si="0"/>
        <v>#DIV/0!</v>
      </c>
      <c r="I47" s="2"/>
    </row>
    <row r="48" spans="2:9">
      <c r="B48" s="2"/>
      <c r="C48" s="142" t="s">
        <v>340</v>
      </c>
      <c r="D48" s="143"/>
      <c r="E48" s="147" t="s">
        <v>206</v>
      </c>
      <c r="F48" s="144">
        <v>0</v>
      </c>
      <c r="G48" s="144">
        <v>0</v>
      </c>
      <c r="H48" s="11" t="e">
        <f t="shared" ref="H48:H79" si="1">G48/F48</f>
        <v>#DIV/0!</v>
      </c>
      <c r="I48" s="2"/>
    </row>
    <row r="49" spans="2:9">
      <c r="B49" s="2"/>
      <c r="C49" s="142" t="s">
        <v>341</v>
      </c>
      <c r="D49" s="143"/>
      <c r="E49" s="147" t="s">
        <v>206</v>
      </c>
      <c r="F49" s="144">
        <v>0</v>
      </c>
      <c r="G49" s="144">
        <v>0</v>
      </c>
      <c r="H49" s="11" t="e">
        <f t="shared" si="1"/>
        <v>#DIV/0!</v>
      </c>
      <c r="I49" s="2"/>
    </row>
    <row r="50" spans="2:9">
      <c r="B50" s="2"/>
      <c r="C50" s="142" t="s">
        <v>342</v>
      </c>
      <c r="D50" s="143"/>
      <c r="E50" s="147" t="s">
        <v>206</v>
      </c>
      <c r="F50" s="144">
        <v>0</v>
      </c>
      <c r="G50" s="144">
        <v>0</v>
      </c>
      <c r="H50" s="11" t="e">
        <f t="shared" si="1"/>
        <v>#DIV/0!</v>
      </c>
      <c r="I50" s="2"/>
    </row>
    <row r="51" spans="2:9">
      <c r="B51" s="2"/>
      <c r="C51" s="142" t="s">
        <v>343</v>
      </c>
      <c r="D51" s="143"/>
      <c r="E51" s="147" t="s">
        <v>206</v>
      </c>
      <c r="F51" s="144">
        <v>0</v>
      </c>
      <c r="G51" s="144">
        <v>0</v>
      </c>
      <c r="H51" s="11" t="e">
        <f t="shared" si="1"/>
        <v>#DIV/0!</v>
      </c>
      <c r="I51" s="2"/>
    </row>
    <row r="52" spans="2:9">
      <c r="B52" s="2"/>
      <c r="C52" s="142" t="s">
        <v>344</v>
      </c>
      <c r="D52" s="143"/>
      <c r="E52" s="147" t="s">
        <v>206</v>
      </c>
      <c r="F52" s="144">
        <v>0</v>
      </c>
      <c r="G52" s="144">
        <v>0</v>
      </c>
      <c r="H52" s="11" t="e">
        <f t="shared" si="1"/>
        <v>#DIV/0!</v>
      </c>
      <c r="I52" s="2"/>
    </row>
    <row r="53" spans="2:9">
      <c r="B53" s="2"/>
      <c r="C53" s="142" t="s">
        <v>345</v>
      </c>
      <c r="D53" s="143"/>
      <c r="E53" s="147" t="s">
        <v>206</v>
      </c>
      <c r="F53" s="144">
        <v>0</v>
      </c>
      <c r="G53" s="144">
        <v>0</v>
      </c>
      <c r="H53" s="11" t="e">
        <f t="shared" si="1"/>
        <v>#DIV/0!</v>
      </c>
      <c r="I53" s="2"/>
    </row>
    <row r="54" spans="2:9">
      <c r="B54" s="2"/>
      <c r="C54" s="142" t="s">
        <v>346</v>
      </c>
      <c r="D54" s="143"/>
      <c r="E54" s="147" t="s">
        <v>206</v>
      </c>
      <c r="F54" s="144">
        <v>0</v>
      </c>
      <c r="G54" s="144">
        <v>0</v>
      </c>
      <c r="H54" s="11" t="e">
        <f t="shared" si="1"/>
        <v>#DIV/0!</v>
      </c>
      <c r="I54" s="2"/>
    </row>
    <row r="55" spans="2:9">
      <c r="B55" s="2"/>
      <c r="C55" s="142" t="s">
        <v>347</v>
      </c>
      <c r="D55" s="143"/>
      <c r="E55" s="147" t="s">
        <v>206</v>
      </c>
      <c r="F55" s="144">
        <v>0</v>
      </c>
      <c r="G55" s="144">
        <v>0</v>
      </c>
      <c r="H55" s="11" t="e">
        <f t="shared" si="1"/>
        <v>#DIV/0!</v>
      </c>
      <c r="I55" s="2"/>
    </row>
    <row r="56" spans="2:9">
      <c r="B56" s="2"/>
      <c r="C56" s="142" t="s">
        <v>348</v>
      </c>
      <c r="D56" s="143"/>
      <c r="E56" s="147" t="s">
        <v>206</v>
      </c>
      <c r="F56" s="144">
        <v>0</v>
      </c>
      <c r="G56" s="144">
        <v>0</v>
      </c>
      <c r="H56" s="11" t="e">
        <f t="shared" si="1"/>
        <v>#DIV/0!</v>
      </c>
      <c r="I56" s="2"/>
    </row>
    <row r="57" spans="2:9">
      <c r="B57" s="2"/>
      <c r="C57" s="142" t="s">
        <v>349</v>
      </c>
      <c r="D57" s="143"/>
      <c r="E57" s="147" t="s">
        <v>206</v>
      </c>
      <c r="F57" s="144">
        <v>0</v>
      </c>
      <c r="G57" s="144">
        <v>0</v>
      </c>
      <c r="H57" s="11" t="e">
        <f t="shared" si="1"/>
        <v>#DIV/0!</v>
      </c>
      <c r="I57" s="2"/>
    </row>
    <row r="58" spans="2:9">
      <c r="B58" s="2"/>
      <c r="C58" s="142" t="s">
        <v>350</v>
      </c>
      <c r="D58" s="143"/>
      <c r="E58" s="147" t="s">
        <v>206</v>
      </c>
      <c r="F58" s="144">
        <v>0</v>
      </c>
      <c r="G58" s="144">
        <v>0</v>
      </c>
      <c r="H58" s="11" t="e">
        <f t="shared" si="1"/>
        <v>#DIV/0!</v>
      </c>
      <c r="I58" s="2"/>
    </row>
    <row r="59" spans="2:9">
      <c r="B59" s="2"/>
      <c r="C59" s="142" t="s">
        <v>351</v>
      </c>
      <c r="D59" s="143"/>
      <c r="E59" s="147" t="s">
        <v>206</v>
      </c>
      <c r="F59" s="144">
        <v>0</v>
      </c>
      <c r="G59" s="144">
        <v>0</v>
      </c>
      <c r="H59" s="11" t="e">
        <f t="shared" si="1"/>
        <v>#DIV/0!</v>
      </c>
      <c r="I59" s="2"/>
    </row>
    <row r="60" spans="2:9">
      <c r="B60" s="2"/>
      <c r="C60" s="142" t="s">
        <v>352</v>
      </c>
      <c r="D60" s="143"/>
      <c r="E60" s="147" t="s">
        <v>206</v>
      </c>
      <c r="F60" s="144">
        <v>0</v>
      </c>
      <c r="G60" s="144">
        <v>0</v>
      </c>
      <c r="H60" s="11" t="e">
        <f t="shared" si="1"/>
        <v>#DIV/0!</v>
      </c>
      <c r="I60" s="2"/>
    </row>
    <row r="61" spans="2:9">
      <c r="B61" s="2"/>
      <c r="C61" s="142" t="s">
        <v>353</v>
      </c>
      <c r="D61" s="143"/>
      <c r="E61" s="147" t="s">
        <v>206</v>
      </c>
      <c r="F61" s="144">
        <v>0</v>
      </c>
      <c r="G61" s="144">
        <v>0</v>
      </c>
      <c r="H61" s="11" t="e">
        <f t="shared" si="1"/>
        <v>#DIV/0!</v>
      </c>
      <c r="I61" s="2"/>
    </row>
    <row r="62" spans="2:9">
      <c r="B62" s="2"/>
      <c r="C62" s="142" t="s">
        <v>354</v>
      </c>
      <c r="D62" s="143"/>
      <c r="E62" s="147" t="s">
        <v>206</v>
      </c>
      <c r="F62" s="144">
        <v>0</v>
      </c>
      <c r="G62" s="144">
        <v>0</v>
      </c>
      <c r="H62" s="11" t="e">
        <f t="shared" si="1"/>
        <v>#DIV/0!</v>
      </c>
      <c r="I62" s="2"/>
    </row>
    <row r="63" spans="2:9">
      <c r="B63" s="2"/>
      <c r="C63" s="142" t="s">
        <v>355</v>
      </c>
      <c r="D63" s="143"/>
      <c r="E63" s="147" t="s">
        <v>206</v>
      </c>
      <c r="F63" s="144">
        <v>0</v>
      </c>
      <c r="G63" s="144">
        <v>0</v>
      </c>
      <c r="H63" s="11" t="e">
        <f t="shared" si="1"/>
        <v>#DIV/0!</v>
      </c>
      <c r="I63" s="2"/>
    </row>
    <row r="64" spans="2:9">
      <c r="B64" s="2"/>
      <c r="C64" s="142" t="s">
        <v>356</v>
      </c>
      <c r="D64" s="143"/>
      <c r="E64" s="147" t="s">
        <v>206</v>
      </c>
      <c r="F64" s="144">
        <v>0</v>
      </c>
      <c r="G64" s="144">
        <v>0</v>
      </c>
      <c r="H64" s="11" t="e">
        <f t="shared" si="1"/>
        <v>#DIV/0!</v>
      </c>
      <c r="I64" s="2"/>
    </row>
    <row r="65" spans="2:9">
      <c r="B65" s="2"/>
      <c r="C65" s="142" t="s">
        <v>357</v>
      </c>
      <c r="D65" s="143"/>
      <c r="E65" s="147" t="s">
        <v>206</v>
      </c>
      <c r="F65" s="144">
        <v>0</v>
      </c>
      <c r="G65" s="144">
        <v>0</v>
      </c>
      <c r="H65" s="11" t="e">
        <f t="shared" si="1"/>
        <v>#DIV/0!</v>
      </c>
      <c r="I65" s="2"/>
    </row>
    <row r="66" spans="2:9">
      <c r="B66" s="2"/>
      <c r="C66" s="142" t="s">
        <v>358</v>
      </c>
      <c r="D66" s="143"/>
      <c r="E66" s="147" t="s">
        <v>206</v>
      </c>
      <c r="F66" s="144">
        <v>0</v>
      </c>
      <c r="G66" s="144">
        <v>0</v>
      </c>
      <c r="H66" s="11" t="e">
        <f t="shared" si="1"/>
        <v>#DIV/0!</v>
      </c>
      <c r="I66" s="2"/>
    </row>
    <row r="67" spans="2:9">
      <c r="B67" s="2"/>
      <c r="C67" s="142" t="s">
        <v>359</v>
      </c>
      <c r="D67" s="143"/>
      <c r="E67" s="147" t="s">
        <v>206</v>
      </c>
      <c r="F67" s="144">
        <v>0</v>
      </c>
      <c r="G67" s="144">
        <v>0</v>
      </c>
      <c r="H67" s="11" t="e">
        <f t="shared" si="1"/>
        <v>#DIV/0!</v>
      </c>
      <c r="I67" s="2"/>
    </row>
    <row r="68" spans="2:9">
      <c r="B68" s="2"/>
      <c r="C68" s="142" t="s">
        <v>360</v>
      </c>
      <c r="D68" s="143"/>
      <c r="E68" s="147" t="s">
        <v>206</v>
      </c>
      <c r="F68" s="144">
        <v>0</v>
      </c>
      <c r="G68" s="144">
        <v>0</v>
      </c>
      <c r="H68" s="11" t="e">
        <f t="shared" si="1"/>
        <v>#DIV/0!</v>
      </c>
      <c r="I68" s="2"/>
    </row>
    <row r="69" spans="2:9">
      <c r="B69" s="2"/>
      <c r="C69" s="142" t="s">
        <v>361</v>
      </c>
      <c r="D69" s="143"/>
      <c r="E69" s="147" t="s">
        <v>206</v>
      </c>
      <c r="F69" s="144">
        <v>0</v>
      </c>
      <c r="G69" s="144">
        <v>0</v>
      </c>
      <c r="H69" s="11" t="e">
        <f t="shared" si="1"/>
        <v>#DIV/0!</v>
      </c>
      <c r="I69" s="2"/>
    </row>
    <row r="70" spans="2:9">
      <c r="B70" s="2"/>
      <c r="C70" s="142" t="s">
        <v>362</v>
      </c>
      <c r="D70" s="143"/>
      <c r="E70" s="147" t="s">
        <v>206</v>
      </c>
      <c r="F70" s="144">
        <v>0</v>
      </c>
      <c r="G70" s="144">
        <v>0</v>
      </c>
      <c r="H70" s="11" t="e">
        <f t="shared" si="1"/>
        <v>#DIV/0!</v>
      </c>
      <c r="I70" s="2"/>
    </row>
    <row r="71" spans="2:9">
      <c r="B71" s="2"/>
      <c r="C71" s="142" t="s">
        <v>363</v>
      </c>
      <c r="D71" s="143"/>
      <c r="E71" s="147" t="s">
        <v>206</v>
      </c>
      <c r="F71" s="144">
        <v>0</v>
      </c>
      <c r="G71" s="144">
        <v>0</v>
      </c>
      <c r="H71" s="11" t="e">
        <f t="shared" si="1"/>
        <v>#DIV/0!</v>
      </c>
      <c r="I71" s="2"/>
    </row>
    <row r="72" spans="2:9">
      <c r="B72" s="2"/>
      <c r="C72" s="142" t="s">
        <v>364</v>
      </c>
      <c r="D72" s="143"/>
      <c r="E72" s="147" t="s">
        <v>206</v>
      </c>
      <c r="F72" s="144">
        <v>0</v>
      </c>
      <c r="G72" s="144">
        <v>0</v>
      </c>
      <c r="H72" s="11" t="e">
        <f t="shared" si="1"/>
        <v>#DIV/0!</v>
      </c>
      <c r="I72" s="2"/>
    </row>
    <row r="73" spans="2:9">
      <c r="B73" s="2"/>
      <c r="C73" s="142" t="s">
        <v>365</v>
      </c>
      <c r="D73" s="143"/>
      <c r="E73" s="147" t="s">
        <v>206</v>
      </c>
      <c r="F73" s="144">
        <v>0</v>
      </c>
      <c r="G73" s="144">
        <v>0</v>
      </c>
      <c r="H73" s="11" t="e">
        <f t="shared" si="1"/>
        <v>#DIV/0!</v>
      </c>
      <c r="I73" s="2"/>
    </row>
    <row r="74" spans="2:9">
      <c r="B74" s="2"/>
      <c r="C74" s="142" t="s">
        <v>366</v>
      </c>
      <c r="D74" s="143"/>
      <c r="E74" s="147" t="s">
        <v>206</v>
      </c>
      <c r="F74" s="144">
        <v>0</v>
      </c>
      <c r="G74" s="144">
        <v>0</v>
      </c>
      <c r="H74" s="11" t="e">
        <f t="shared" si="1"/>
        <v>#DIV/0!</v>
      </c>
      <c r="I74" s="2"/>
    </row>
    <row r="75" spans="2:9">
      <c r="B75" s="2"/>
      <c r="C75" s="142" t="s">
        <v>367</v>
      </c>
      <c r="D75" s="143"/>
      <c r="E75" s="147" t="s">
        <v>206</v>
      </c>
      <c r="F75" s="144">
        <v>0</v>
      </c>
      <c r="G75" s="144">
        <v>0</v>
      </c>
      <c r="H75" s="11" t="e">
        <f t="shared" si="1"/>
        <v>#DIV/0!</v>
      </c>
      <c r="I75" s="2"/>
    </row>
    <row r="76" spans="2:9">
      <c r="B76" s="2"/>
      <c r="C76" s="142" t="s">
        <v>368</v>
      </c>
      <c r="D76" s="143"/>
      <c r="E76" s="147" t="s">
        <v>206</v>
      </c>
      <c r="F76" s="144">
        <v>0</v>
      </c>
      <c r="G76" s="144">
        <v>0</v>
      </c>
      <c r="H76" s="11" t="e">
        <f t="shared" si="1"/>
        <v>#DIV/0!</v>
      </c>
      <c r="I76" s="2"/>
    </row>
    <row r="77" spans="2:9">
      <c r="B77" s="2"/>
      <c r="C77" s="142" t="s">
        <v>369</v>
      </c>
      <c r="D77" s="143"/>
      <c r="E77" s="147" t="s">
        <v>206</v>
      </c>
      <c r="F77" s="144">
        <v>0</v>
      </c>
      <c r="G77" s="144">
        <v>0</v>
      </c>
      <c r="H77" s="11" t="e">
        <f t="shared" si="1"/>
        <v>#DIV/0!</v>
      </c>
      <c r="I77" s="2"/>
    </row>
    <row r="78" spans="2:9">
      <c r="B78" s="2"/>
      <c r="C78" s="142" t="s">
        <v>370</v>
      </c>
      <c r="D78" s="143"/>
      <c r="E78" s="147" t="s">
        <v>206</v>
      </c>
      <c r="F78" s="144">
        <v>0</v>
      </c>
      <c r="G78" s="144">
        <v>0</v>
      </c>
      <c r="H78" s="11" t="e">
        <f t="shared" si="1"/>
        <v>#DIV/0!</v>
      </c>
      <c r="I78" s="2"/>
    </row>
    <row r="79" spans="2:9">
      <c r="B79" s="2"/>
      <c r="C79" s="142" t="s">
        <v>371</v>
      </c>
      <c r="D79" s="143"/>
      <c r="E79" s="147" t="s">
        <v>206</v>
      </c>
      <c r="F79" s="144">
        <v>0</v>
      </c>
      <c r="G79" s="144">
        <v>0</v>
      </c>
      <c r="H79" s="11" t="e">
        <f t="shared" si="1"/>
        <v>#DIV/0!</v>
      </c>
      <c r="I79" s="2"/>
    </row>
    <row r="80" spans="2:9">
      <c r="B80" s="2"/>
      <c r="C80" s="142" t="s">
        <v>372</v>
      </c>
      <c r="D80" s="143"/>
      <c r="E80" s="147" t="s">
        <v>206</v>
      </c>
      <c r="F80" s="144">
        <v>0</v>
      </c>
      <c r="G80" s="144">
        <v>0</v>
      </c>
      <c r="H80" s="11" t="e">
        <f t="shared" ref="H80:H111" si="2">G80/F80</f>
        <v>#DIV/0!</v>
      </c>
      <c r="I80" s="2"/>
    </row>
    <row r="81" spans="2:9">
      <c r="B81" s="2"/>
      <c r="C81" s="142" t="s">
        <v>373</v>
      </c>
      <c r="D81" s="143"/>
      <c r="E81" s="147" t="s">
        <v>206</v>
      </c>
      <c r="F81" s="144">
        <v>0</v>
      </c>
      <c r="G81" s="144">
        <v>0</v>
      </c>
      <c r="H81" s="11" t="e">
        <f t="shared" si="2"/>
        <v>#DIV/0!</v>
      </c>
      <c r="I81" s="2"/>
    </row>
    <row r="82" spans="2:9">
      <c r="B82" s="2"/>
      <c r="C82" s="142" t="s">
        <v>374</v>
      </c>
      <c r="D82" s="143"/>
      <c r="E82" s="147" t="s">
        <v>206</v>
      </c>
      <c r="F82" s="144">
        <v>0</v>
      </c>
      <c r="G82" s="144">
        <v>0</v>
      </c>
      <c r="H82" s="11" t="e">
        <f t="shared" si="2"/>
        <v>#DIV/0!</v>
      </c>
      <c r="I82" s="2"/>
    </row>
    <row r="83" spans="2:9">
      <c r="B83" s="2"/>
      <c r="C83" s="142" t="s">
        <v>375</v>
      </c>
      <c r="D83" s="143"/>
      <c r="E83" s="147" t="s">
        <v>206</v>
      </c>
      <c r="F83" s="144">
        <v>0</v>
      </c>
      <c r="G83" s="144">
        <v>0</v>
      </c>
      <c r="H83" s="11" t="e">
        <f t="shared" si="2"/>
        <v>#DIV/0!</v>
      </c>
      <c r="I83" s="2"/>
    </row>
    <row r="84" spans="2:9">
      <c r="B84" s="2"/>
      <c r="C84" s="142" t="s">
        <v>376</v>
      </c>
      <c r="D84" s="143"/>
      <c r="E84" s="147" t="s">
        <v>206</v>
      </c>
      <c r="F84" s="144">
        <v>0</v>
      </c>
      <c r="G84" s="144">
        <v>0</v>
      </c>
      <c r="H84" s="11" t="e">
        <f t="shared" si="2"/>
        <v>#DIV/0!</v>
      </c>
      <c r="I84" s="2"/>
    </row>
    <row r="85" spans="2:9">
      <c r="B85" s="2"/>
      <c r="C85" s="142" t="s">
        <v>377</v>
      </c>
      <c r="D85" s="143"/>
      <c r="E85" s="147" t="s">
        <v>206</v>
      </c>
      <c r="F85" s="144">
        <v>0</v>
      </c>
      <c r="G85" s="144">
        <v>0</v>
      </c>
      <c r="H85" s="11" t="e">
        <f t="shared" si="2"/>
        <v>#DIV/0!</v>
      </c>
      <c r="I85" s="2"/>
    </row>
    <row r="86" spans="2:9">
      <c r="B86" s="2"/>
      <c r="C86" s="142" t="s">
        <v>378</v>
      </c>
      <c r="D86" s="143"/>
      <c r="E86" s="147" t="s">
        <v>206</v>
      </c>
      <c r="F86" s="144">
        <v>0</v>
      </c>
      <c r="G86" s="144">
        <v>0</v>
      </c>
      <c r="H86" s="11" t="e">
        <f t="shared" si="2"/>
        <v>#DIV/0!</v>
      </c>
      <c r="I86" s="2"/>
    </row>
    <row r="87" spans="2:9">
      <c r="B87" s="2"/>
      <c r="C87" s="142" t="s">
        <v>379</v>
      </c>
      <c r="D87" s="143"/>
      <c r="E87" s="147" t="s">
        <v>206</v>
      </c>
      <c r="F87" s="144">
        <v>0</v>
      </c>
      <c r="G87" s="144">
        <v>0</v>
      </c>
      <c r="H87" s="11" t="e">
        <f t="shared" si="2"/>
        <v>#DIV/0!</v>
      </c>
      <c r="I87" s="2"/>
    </row>
    <row r="88" spans="2:9">
      <c r="B88" s="2"/>
      <c r="C88" s="142" t="s">
        <v>380</v>
      </c>
      <c r="D88" s="143"/>
      <c r="E88" s="147" t="s">
        <v>206</v>
      </c>
      <c r="F88" s="144">
        <v>0</v>
      </c>
      <c r="G88" s="144">
        <v>0</v>
      </c>
      <c r="H88" s="11" t="e">
        <f t="shared" si="2"/>
        <v>#DIV/0!</v>
      </c>
      <c r="I88" s="2"/>
    </row>
    <row r="89" spans="2:9">
      <c r="B89" s="2"/>
      <c r="C89" s="142" t="s">
        <v>381</v>
      </c>
      <c r="D89" s="143"/>
      <c r="E89" s="147" t="s">
        <v>206</v>
      </c>
      <c r="F89" s="144">
        <v>0</v>
      </c>
      <c r="G89" s="144">
        <v>0</v>
      </c>
      <c r="H89" s="11" t="e">
        <f t="shared" si="2"/>
        <v>#DIV/0!</v>
      </c>
      <c r="I89" s="2"/>
    </row>
    <row r="90" spans="2:9">
      <c r="B90" s="2"/>
      <c r="C90" s="142" t="s">
        <v>382</v>
      </c>
      <c r="D90" s="143"/>
      <c r="E90" s="147" t="s">
        <v>206</v>
      </c>
      <c r="F90" s="144">
        <v>0</v>
      </c>
      <c r="G90" s="144">
        <v>0</v>
      </c>
      <c r="H90" s="11" t="e">
        <f t="shared" si="2"/>
        <v>#DIV/0!</v>
      </c>
      <c r="I90" s="2"/>
    </row>
    <row r="91" spans="2:9">
      <c r="B91" s="2"/>
      <c r="C91" s="142" t="s">
        <v>383</v>
      </c>
      <c r="D91" s="143"/>
      <c r="E91" s="147" t="s">
        <v>206</v>
      </c>
      <c r="F91" s="144">
        <v>0</v>
      </c>
      <c r="G91" s="144">
        <v>0</v>
      </c>
      <c r="H91" s="11" t="e">
        <f t="shared" si="2"/>
        <v>#DIV/0!</v>
      </c>
      <c r="I91" s="2"/>
    </row>
    <row r="92" spans="2:9">
      <c r="B92" s="2"/>
      <c r="C92" s="142" t="s">
        <v>384</v>
      </c>
      <c r="D92" s="143"/>
      <c r="E92" s="147" t="s">
        <v>206</v>
      </c>
      <c r="F92" s="144">
        <v>0</v>
      </c>
      <c r="G92" s="144">
        <v>0</v>
      </c>
      <c r="H92" s="11" t="e">
        <f t="shared" si="2"/>
        <v>#DIV/0!</v>
      </c>
      <c r="I92" s="2"/>
    </row>
    <row r="93" spans="2:9">
      <c r="B93" s="2"/>
      <c r="C93" s="142" t="s">
        <v>385</v>
      </c>
      <c r="D93" s="143"/>
      <c r="E93" s="147" t="s">
        <v>206</v>
      </c>
      <c r="F93" s="144">
        <v>0</v>
      </c>
      <c r="G93" s="144">
        <v>0</v>
      </c>
      <c r="H93" s="11" t="e">
        <f t="shared" si="2"/>
        <v>#DIV/0!</v>
      </c>
      <c r="I93" s="2"/>
    </row>
    <row r="94" spans="2:9">
      <c r="B94" s="2"/>
      <c r="C94" s="142" t="s">
        <v>386</v>
      </c>
      <c r="D94" s="143"/>
      <c r="E94" s="147" t="s">
        <v>206</v>
      </c>
      <c r="F94" s="144">
        <v>0</v>
      </c>
      <c r="G94" s="144">
        <v>0</v>
      </c>
      <c r="H94" s="11" t="e">
        <f t="shared" si="2"/>
        <v>#DIV/0!</v>
      </c>
      <c r="I94" s="2"/>
    </row>
    <row r="95" spans="2:9">
      <c r="B95" s="2"/>
      <c r="C95" s="142" t="s">
        <v>387</v>
      </c>
      <c r="D95" s="143"/>
      <c r="E95" s="147" t="s">
        <v>206</v>
      </c>
      <c r="F95" s="144">
        <v>0</v>
      </c>
      <c r="G95" s="144">
        <v>0</v>
      </c>
      <c r="H95" s="11" t="e">
        <f t="shared" si="2"/>
        <v>#DIV/0!</v>
      </c>
      <c r="I95" s="2"/>
    </row>
    <row r="96" spans="2:9">
      <c r="B96" s="2"/>
      <c r="C96" s="142" t="s">
        <v>388</v>
      </c>
      <c r="D96" s="143"/>
      <c r="E96" s="147" t="s">
        <v>206</v>
      </c>
      <c r="F96" s="144">
        <v>0</v>
      </c>
      <c r="G96" s="144">
        <v>0</v>
      </c>
      <c r="H96" s="11" t="e">
        <f t="shared" si="2"/>
        <v>#DIV/0!</v>
      </c>
      <c r="I96" s="2"/>
    </row>
    <row r="97" spans="2:9">
      <c r="B97" s="2"/>
      <c r="C97" s="142" t="s">
        <v>389</v>
      </c>
      <c r="D97" s="143"/>
      <c r="E97" s="147" t="s">
        <v>206</v>
      </c>
      <c r="F97" s="144">
        <v>0</v>
      </c>
      <c r="G97" s="144">
        <v>0</v>
      </c>
      <c r="H97" s="11" t="e">
        <f t="shared" si="2"/>
        <v>#DIV/0!</v>
      </c>
      <c r="I97" s="2"/>
    </row>
    <row r="98" spans="2:9">
      <c r="B98" s="2"/>
      <c r="C98" s="142" t="s">
        <v>390</v>
      </c>
      <c r="D98" s="143"/>
      <c r="E98" s="147" t="s">
        <v>206</v>
      </c>
      <c r="F98" s="144">
        <v>0</v>
      </c>
      <c r="G98" s="144">
        <v>0</v>
      </c>
      <c r="H98" s="11" t="e">
        <f t="shared" si="2"/>
        <v>#DIV/0!</v>
      </c>
      <c r="I98" s="2"/>
    </row>
    <row r="99" spans="2:9">
      <c r="B99" s="2"/>
      <c r="C99" s="142" t="s">
        <v>391</v>
      </c>
      <c r="D99" s="143"/>
      <c r="E99" s="147" t="s">
        <v>206</v>
      </c>
      <c r="F99" s="144">
        <v>0</v>
      </c>
      <c r="G99" s="144">
        <v>0</v>
      </c>
      <c r="H99" s="11" t="e">
        <f t="shared" si="2"/>
        <v>#DIV/0!</v>
      </c>
      <c r="I99" s="2"/>
    </row>
    <row r="100" spans="2:9">
      <c r="B100" s="2"/>
      <c r="C100" s="142" t="s">
        <v>392</v>
      </c>
      <c r="D100" s="143"/>
      <c r="E100" s="147" t="s">
        <v>206</v>
      </c>
      <c r="F100" s="144">
        <v>0</v>
      </c>
      <c r="G100" s="144">
        <v>0</v>
      </c>
      <c r="H100" s="11" t="e">
        <f t="shared" si="2"/>
        <v>#DIV/0!</v>
      </c>
      <c r="I100" s="2"/>
    </row>
    <row r="101" spans="2:9">
      <c r="B101" s="2"/>
      <c r="C101" s="142" t="s">
        <v>393</v>
      </c>
      <c r="D101" s="143"/>
      <c r="E101" s="147" t="s">
        <v>206</v>
      </c>
      <c r="F101" s="144">
        <v>0</v>
      </c>
      <c r="G101" s="144">
        <v>0</v>
      </c>
      <c r="H101" s="11" t="e">
        <f t="shared" si="2"/>
        <v>#DIV/0!</v>
      </c>
      <c r="I101" s="2"/>
    </row>
    <row r="102" spans="2:9">
      <c r="B102" s="2"/>
      <c r="C102" s="142" t="s">
        <v>394</v>
      </c>
      <c r="D102" s="143"/>
      <c r="E102" s="147" t="s">
        <v>206</v>
      </c>
      <c r="F102" s="144">
        <v>0</v>
      </c>
      <c r="G102" s="144">
        <v>0</v>
      </c>
      <c r="H102" s="11" t="e">
        <f t="shared" si="2"/>
        <v>#DIV/0!</v>
      </c>
      <c r="I102" s="2"/>
    </row>
    <row r="103" spans="2:9">
      <c r="B103" s="2"/>
      <c r="C103" s="142" t="s">
        <v>395</v>
      </c>
      <c r="D103" s="143"/>
      <c r="E103" s="147" t="s">
        <v>206</v>
      </c>
      <c r="F103" s="144">
        <v>0</v>
      </c>
      <c r="G103" s="144">
        <v>0</v>
      </c>
      <c r="H103" s="11" t="e">
        <f t="shared" si="2"/>
        <v>#DIV/0!</v>
      </c>
      <c r="I103" s="2"/>
    </row>
    <row r="104" spans="2:9">
      <c r="B104" s="2"/>
      <c r="C104" s="142" t="s">
        <v>396</v>
      </c>
      <c r="D104" s="143"/>
      <c r="E104" s="147" t="s">
        <v>206</v>
      </c>
      <c r="F104" s="144">
        <v>0</v>
      </c>
      <c r="G104" s="144">
        <v>0</v>
      </c>
      <c r="H104" s="11" t="e">
        <f t="shared" si="2"/>
        <v>#DIV/0!</v>
      </c>
      <c r="I104" s="2"/>
    </row>
    <row r="105" spans="2:9">
      <c r="B105" s="2"/>
      <c r="C105" s="142" t="s">
        <v>397</v>
      </c>
      <c r="D105" s="143"/>
      <c r="E105" s="147" t="s">
        <v>206</v>
      </c>
      <c r="F105" s="144">
        <v>0</v>
      </c>
      <c r="G105" s="144">
        <v>0</v>
      </c>
      <c r="H105" s="11" t="e">
        <f t="shared" si="2"/>
        <v>#DIV/0!</v>
      </c>
      <c r="I105" s="2"/>
    </row>
    <row r="106" spans="2:9">
      <c r="B106" s="2"/>
      <c r="C106" s="142" t="s">
        <v>398</v>
      </c>
      <c r="D106" s="143"/>
      <c r="E106" s="147" t="s">
        <v>206</v>
      </c>
      <c r="F106" s="144">
        <v>0</v>
      </c>
      <c r="G106" s="144">
        <v>0</v>
      </c>
      <c r="H106" s="11" t="e">
        <f t="shared" si="2"/>
        <v>#DIV/0!</v>
      </c>
      <c r="I106" s="2"/>
    </row>
    <row r="107" spans="2:9">
      <c r="B107" s="2"/>
      <c r="C107" s="142" t="s">
        <v>399</v>
      </c>
      <c r="D107" s="143"/>
      <c r="E107" s="147" t="s">
        <v>206</v>
      </c>
      <c r="F107" s="144">
        <v>0</v>
      </c>
      <c r="G107" s="144">
        <v>0</v>
      </c>
      <c r="H107" s="11" t="e">
        <f t="shared" si="2"/>
        <v>#DIV/0!</v>
      </c>
      <c r="I107" s="2"/>
    </row>
    <row r="108" spans="2:9">
      <c r="B108" s="2"/>
      <c r="C108" s="142" t="s">
        <v>400</v>
      </c>
      <c r="D108" s="143"/>
      <c r="E108" s="147" t="s">
        <v>206</v>
      </c>
      <c r="F108" s="144">
        <v>0</v>
      </c>
      <c r="G108" s="144">
        <v>0</v>
      </c>
      <c r="H108" s="11" t="e">
        <f t="shared" si="2"/>
        <v>#DIV/0!</v>
      </c>
      <c r="I108" s="2"/>
    </row>
    <row r="109" spans="2:9">
      <c r="B109" s="2"/>
      <c r="C109" s="142" t="s">
        <v>401</v>
      </c>
      <c r="D109" s="143"/>
      <c r="E109" s="147" t="s">
        <v>206</v>
      </c>
      <c r="F109" s="144">
        <v>0</v>
      </c>
      <c r="G109" s="144">
        <v>0</v>
      </c>
      <c r="H109" s="11" t="e">
        <f t="shared" si="2"/>
        <v>#DIV/0!</v>
      </c>
      <c r="I109" s="2"/>
    </row>
    <row r="110" spans="2:9">
      <c r="B110" s="2"/>
      <c r="C110" s="142" t="s">
        <v>402</v>
      </c>
      <c r="D110" s="143"/>
      <c r="E110" s="147" t="s">
        <v>206</v>
      </c>
      <c r="F110" s="144">
        <v>0</v>
      </c>
      <c r="G110" s="144">
        <v>0</v>
      </c>
      <c r="H110" s="11" t="e">
        <f t="shared" si="2"/>
        <v>#DIV/0!</v>
      </c>
      <c r="I110" s="2"/>
    </row>
    <row r="111" spans="2:9">
      <c r="B111" s="2"/>
      <c r="C111" s="142" t="s">
        <v>403</v>
      </c>
      <c r="D111" s="143"/>
      <c r="E111" s="147" t="s">
        <v>206</v>
      </c>
      <c r="F111" s="144">
        <v>0</v>
      </c>
      <c r="G111" s="144">
        <v>0</v>
      </c>
      <c r="H111" s="11" t="e">
        <f t="shared" si="2"/>
        <v>#DIV/0!</v>
      </c>
      <c r="I111" s="2"/>
    </row>
    <row r="112" spans="2:9">
      <c r="B112" s="2"/>
      <c r="C112" s="142" t="s">
        <v>404</v>
      </c>
      <c r="D112" s="143"/>
      <c r="E112" s="147" t="s">
        <v>206</v>
      </c>
      <c r="F112" s="144">
        <v>0</v>
      </c>
      <c r="G112" s="144">
        <v>0</v>
      </c>
      <c r="H112" s="11" t="e">
        <f t="shared" ref="H112:H115" si="3">G112/F112</f>
        <v>#DIV/0!</v>
      </c>
      <c r="I112" s="2"/>
    </row>
    <row r="113" spans="1:9">
      <c r="B113" s="2"/>
      <c r="C113" s="142" t="s">
        <v>405</v>
      </c>
      <c r="D113" s="143"/>
      <c r="E113" s="147" t="s">
        <v>206</v>
      </c>
      <c r="F113" s="144">
        <v>0</v>
      </c>
      <c r="G113" s="144">
        <v>0</v>
      </c>
      <c r="H113" s="11" t="e">
        <f t="shared" si="3"/>
        <v>#DIV/0!</v>
      </c>
      <c r="I113" s="2"/>
    </row>
    <row r="114" spans="1:9" s="12" customFormat="1">
      <c r="B114" s="3"/>
      <c r="C114" s="145" t="s">
        <v>406</v>
      </c>
      <c r="D114" s="146"/>
      <c r="E114" s="147" t="s">
        <v>206</v>
      </c>
      <c r="F114" s="144">
        <v>0</v>
      </c>
      <c r="G114" s="144">
        <v>0</v>
      </c>
      <c r="H114" s="14" t="e">
        <f t="shared" si="3"/>
        <v>#DIV/0!</v>
      </c>
      <c r="I114" s="3"/>
    </row>
    <row r="115" spans="1:9" s="12" customFormat="1">
      <c r="A115" s="15" t="s">
        <v>407</v>
      </c>
      <c r="B115" s="3"/>
      <c r="C115" s="145" t="s">
        <v>408</v>
      </c>
      <c r="D115" s="146"/>
      <c r="E115" s="147" t="s">
        <v>206</v>
      </c>
      <c r="F115" s="144">
        <v>0</v>
      </c>
      <c r="G115" s="144">
        <v>0</v>
      </c>
      <c r="H115" s="14" t="e">
        <f t="shared" si="3"/>
        <v>#DIV/0!</v>
      </c>
      <c r="I115" s="3"/>
    </row>
    <row r="116" spans="1:9">
      <c r="A116" s="16" t="s">
        <v>409</v>
      </c>
      <c r="B116" s="2"/>
      <c r="C116" s="142" t="s">
        <v>410</v>
      </c>
      <c r="D116" s="143"/>
      <c r="E116" s="10" t="str">
        <f>""</f>
        <v/>
      </c>
      <c r="F116" s="8">
        <f>SUM(F16:F115)</f>
        <v>0</v>
      </c>
      <c r="G116" s="8">
        <f>SUM(G16:G115)</f>
        <v>0</v>
      </c>
      <c r="H116" s="8" t="e">
        <f>SUM(H16:H115)</f>
        <v>#DIV/0!</v>
      </c>
      <c r="I116" s="2"/>
    </row>
    <row r="117" spans="1:9">
      <c r="B117" s="2"/>
      <c r="C117" s="2"/>
      <c r="D117" s="2"/>
      <c r="E117" s="2"/>
      <c r="F117" s="2"/>
      <c r="G117" s="2"/>
      <c r="H117" s="2"/>
      <c r="I117" s="2"/>
    </row>
    <row r="118" spans="1:9" ht="5.0999999999999996" customHeight="1">
      <c r="B118" s="2"/>
      <c r="C118" s="2"/>
      <c r="D118" s="2"/>
      <c r="E118" s="2"/>
      <c r="F118" s="2"/>
      <c r="G118" s="2"/>
      <c r="H118" s="2"/>
      <c r="I118" s="2"/>
    </row>
  </sheetData>
  <sheetProtection formatColumns="0" formatRows="0" insertRows="0" deleteRows="0" selectLockedCells="1"/>
  <mergeCells count="412">
    <mergeCell ref="C7:H7"/>
    <mergeCell ref="C8:H8"/>
    <mergeCell ref="C9:H9"/>
    <mergeCell ref="C10:H10"/>
    <mergeCell ref="C11:H11"/>
    <mergeCell ref="C16:D16"/>
    <mergeCell ref="E16"/>
    <mergeCell ref="F16"/>
    <mergeCell ref="G16"/>
    <mergeCell ref="C17:D17"/>
    <mergeCell ref="E17"/>
    <mergeCell ref="F17"/>
    <mergeCell ref="G17"/>
    <mergeCell ref="C13:H13"/>
    <mergeCell ref="C14:D15"/>
    <mergeCell ref="E14:E15"/>
    <mergeCell ref="F14:F15"/>
    <mergeCell ref="G14:G15"/>
    <mergeCell ref="H14:H15"/>
    <mergeCell ref="C20:D20"/>
    <mergeCell ref="E20"/>
    <mergeCell ref="F20"/>
    <mergeCell ref="G20"/>
    <mergeCell ref="C21:D21"/>
    <mergeCell ref="E21"/>
    <mergeCell ref="F21"/>
    <mergeCell ref="G21"/>
    <mergeCell ref="C18:D18"/>
    <mergeCell ref="E18"/>
    <mergeCell ref="F18"/>
    <mergeCell ref="G18"/>
    <mergeCell ref="C19:D19"/>
    <mergeCell ref="E19"/>
    <mergeCell ref="F19"/>
    <mergeCell ref="G19"/>
    <mergeCell ref="C24:D24"/>
    <mergeCell ref="E24"/>
    <mergeCell ref="F24"/>
    <mergeCell ref="G24"/>
    <mergeCell ref="C25:D25"/>
    <mergeCell ref="E25"/>
    <mergeCell ref="F25"/>
    <mergeCell ref="G25"/>
    <mergeCell ref="C22:D22"/>
    <mergeCell ref="E22"/>
    <mergeCell ref="F22"/>
    <mergeCell ref="G22"/>
    <mergeCell ref="C23:D23"/>
    <mergeCell ref="E23"/>
    <mergeCell ref="F23"/>
    <mergeCell ref="G23"/>
    <mergeCell ref="C28:D28"/>
    <mergeCell ref="E28"/>
    <mergeCell ref="F28"/>
    <mergeCell ref="G28"/>
    <mergeCell ref="C29:D29"/>
    <mergeCell ref="E29"/>
    <mergeCell ref="F29"/>
    <mergeCell ref="G29"/>
    <mergeCell ref="C26:D26"/>
    <mergeCell ref="E26"/>
    <mergeCell ref="F26"/>
    <mergeCell ref="G26"/>
    <mergeCell ref="C27:D27"/>
    <mergeCell ref="E27"/>
    <mergeCell ref="F27"/>
    <mergeCell ref="G27"/>
    <mergeCell ref="C32:D32"/>
    <mergeCell ref="E32"/>
    <mergeCell ref="F32"/>
    <mergeCell ref="G32"/>
    <mergeCell ref="C33:D33"/>
    <mergeCell ref="E33"/>
    <mergeCell ref="F33"/>
    <mergeCell ref="G33"/>
    <mergeCell ref="C30:D30"/>
    <mergeCell ref="E30"/>
    <mergeCell ref="F30"/>
    <mergeCell ref="G30"/>
    <mergeCell ref="C31:D31"/>
    <mergeCell ref="E31"/>
    <mergeCell ref="F31"/>
    <mergeCell ref="G31"/>
    <mergeCell ref="C36:D36"/>
    <mergeCell ref="E36"/>
    <mergeCell ref="F36"/>
    <mergeCell ref="G36"/>
    <mergeCell ref="C37:D37"/>
    <mergeCell ref="E37"/>
    <mergeCell ref="F37"/>
    <mergeCell ref="G37"/>
    <mergeCell ref="C34:D34"/>
    <mergeCell ref="E34"/>
    <mergeCell ref="F34"/>
    <mergeCell ref="G34"/>
    <mergeCell ref="C35:D35"/>
    <mergeCell ref="E35"/>
    <mergeCell ref="F35"/>
    <mergeCell ref="G35"/>
    <mergeCell ref="C40:D40"/>
    <mergeCell ref="E40"/>
    <mergeCell ref="F40"/>
    <mergeCell ref="G40"/>
    <mergeCell ref="C41:D41"/>
    <mergeCell ref="E41"/>
    <mergeCell ref="F41"/>
    <mergeCell ref="G41"/>
    <mergeCell ref="C38:D38"/>
    <mergeCell ref="E38"/>
    <mergeCell ref="F38"/>
    <mergeCell ref="G38"/>
    <mergeCell ref="C39:D39"/>
    <mergeCell ref="E39"/>
    <mergeCell ref="F39"/>
    <mergeCell ref="G39"/>
    <mergeCell ref="C44:D44"/>
    <mergeCell ref="E44"/>
    <mergeCell ref="F44"/>
    <mergeCell ref="G44"/>
    <mergeCell ref="C45:D45"/>
    <mergeCell ref="E45"/>
    <mergeCell ref="F45"/>
    <mergeCell ref="G45"/>
    <mergeCell ref="C42:D42"/>
    <mergeCell ref="E42"/>
    <mergeCell ref="F42"/>
    <mergeCell ref="G42"/>
    <mergeCell ref="C43:D43"/>
    <mergeCell ref="E43"/>
    <mergeCell ref="F43"/>
    <mergeCell ref="G43"/>
    <mergeCell ref="C48:D48"/>
    <mergeCell ref="E48"/>
    <mergeCell ref="F48"/>
    <mergeCell ref="G48"/>
    <mergeCell ref="C49:D49"/>
    <mergeCell ref="E49"/>
    <mergeCell ref="F49"/>
    <mergeCell ref="G49"/>
    <mergeCell ref="C46:D46"/>
    <mergeCell ref="E46"/>
    <mergeCell ref="F46"/>
    <mergeCell ref="G46"/>
    <mergeCell ref="C47:D47"/>
    <mergeCell ref="E47"/>
    <mergeCell ref="F47"/>
    <mergeCell ref="G47"/>
    <mergeCell ref="C52:D52"/>
    <mergeCell ref="E52"/>
    <mergeCell ref="F52"/>
    <mergeCell ref="G52"/>
    <mergeCell ref="C53:D53"/>
    <mergeCell ref="E53"/>
    <mergeCell ref="F53"/>
    <mergeCell ref="G53"/>
    <mergeCell ref="C50:D50"/>
    <mergeCell ref="E50"/>
    <mergeCell ref="F50"/>
    <mergeCell ref="G50"/>
    <mergeCell ref="C51:D51"/>
    <mergeCell ref="E51"/>
    <mergeCell ref="F51"/>
    <mergeCell ref="G51"/>
    <mergeCell ref="C56:D56"/>
    <mergeCell ref="E56"/>
    <mergeCell ref="F56"/>
    <mergeCell ref="G56"/>
    <mergeCell ref="C57:D57"/>
    <mergeCell ref="E57"/>
    <mergeCell ref="F57"/>
    <mergeCell ref="G57"/>
    <mergeCell ref="C54:D54"/>
    <mergeCell ref="E54"/>
    <mergeCell ref="F54"/>
    <mergeCell ref="G54"/>
    <mergeCell ref="C55:D55"/>
    <mergeCell ref="E55"/>
    <mergeCell ref="F55"/>
    <mergeCell ref="G55"/>
    <mergeCell ref="C60:D60"/>
    <mergeCell ref="E60"/>
    <mergeCell ref="F60"/>
    <mergeCell ref="G60"/>
    <mergeCell ref="C61:D61"/>
    <mergeCell ref="E61"/>
    <mergeCell ref="F61"/>
    <mergeCell ref="G61"/>
    <mergeCell ref="C58:D58"/>
    <mergeCell ref="E58"/>
    <mergeCell ref="F58"/>
    <mergeCell ref="G58"/>
    <mergeCell ref="C59:D59"/>
    <mergeCell ref="E59"/>
    <mergeCell ref="F59"/>
    <mergeCell ref="G59"/>
    <mergeCell ref="C64:D64"/>
    <mergeCell ref="E64"/>
    <mergeCell ref="F64"/>
    <mergeCell ref="G64"/>
    <mergeCell ref="C65:D65"/>
    <mergeCell ref="E65"/>
    <mergeCell ref="F65"/>
    <mergeCell ref="G65"/>
    <mergeCell ref="C62:D62"/>
    <mergeCell ref="E62"/>
    <mergeCell ref="F62"/>
    <mergeCell ref="G62"/>
    <mergeCell ref="C63:D63"/>
    <mergeCell ref="E63"/>
    <mergeCell ref="F63"/>
    <mergeCell ref="G63"/>
    <mergeCell ref="C68:D68"/>
    <mergeCell ref="E68"/>
    <mergeCell ref="F68"/>
    <mergeCell ref="G68"/>
    <mergeCell ref="C69:D69"/>
    <mergeCell ref="E69"/>
    <mergeCell ref="F69"/>
    <mergeCell ref="G69"/>
    <mergeCell ref="C66:D66"/>
    <mergeCell ref="E66"/>
    <mergeCell ref="F66"/>
    <mergeCell ref="G66"/>
    <mergeCell ref="C67:D67"/>
    <mergeCell ref="E67"/>
    <mergeCell ref="F67"/>
    <mergeCell ref="G67"/>
    <mergeCell ref="C72:D72"/>
    <mergeCell ref="E72"/>
    <mergeCell ref="F72"/>
    <mergeCell ref="G72"/>
    <mergeCell ref="C73:D73"/>
    <mergeCell ref="E73"/>
    <mergeCell ref="F73"/>
    <mergeCell ref="G73"/>
    <mergeCell ref="C70:D70"/>
    <mergeCell ref="E70"/>
    <mergeCell ref="F70"/>
    <mergeCell ref="G70"/>
    <mergeCell ref="C71:D71"/>
    <mergeCell ref="E71"/>
    <mergeCell ref="F71"/>
    <mergeCell ref="G71"/>
    <mergeCell ref="C76:D76"/>
    <mergeCell ref="E76"/>
    <mergeCell ref="F76"/>
    <mergeCell ref="G76"/>
    <mergeCell ref="C77:D77"/>
    <mergeCell ref="E77"/>
    <mergeCell ref="F77"/>
    <mergeCell ref="G77"/>
    <mergeCell ref="C74:D74"/>
    <mergeCell ref="E74"/>
    <mergeCell ref="F74"/>
    <mergeCell ref="G74"/>
    <mergeCell ref="C75:D75"/>
    <mergeCell ref="E75"/>
    <mergeCell ref="F75"/>
    <mergeCell ref="G75"/>
    <mergeCell ref="C80:D80"/>
    <mergeCell ref="E80"/>
    <mergeCell ref="F80"/>
    <mergeCell ref="G80"/>
    <mergeCell ref="C81:D81"/>
    <mergeCell ref="E81"/>
    <mergeCell ref="F81"/>
    <mergeCell ref="G81"/>
    <mergeCell ref="C78:D78"/>
    <mergeCell ref="E78"/>
    <mergeCell ref="F78"/>
    <mergeCell ref="G78"/>
    <mergeCell ref="C79:D79"/>
    <mergeCell ref="E79"/>
    <mergeCell ref="F79"/>
    <mergeCell ref="G79"/>
    <mergeCell ref="C84:D84"/>
    <mergeCell ref="E84"/>
    <mergeCell ref="F84"/>
    <mergeCell ref="G84"/>
    <mergeCell ref="C85:D85"/>
    <mergeCell ref="E85"/>
    <mergeCell ref="F85"/>
    <mergeCell ref="G85"/>
    <mergeCell ref="C82:D82"/>
    <mergeCell ref="E82"/>
    <mergeCell ref="F82"/>
    <mergeCell ref="G82"/>
    <mergeCell ref="C83:D83"/>
    <mergeCell ref="E83"/>
    <mergeCell ref="F83"/>
    <mergeCell ref="G83"/>
    <mergeCell ref="C88:D88"/>
    <mergeCell ref="E88"/>
    <mergeCell ref="F88"/>
    <mergeCell ref="G88"/>
    <mergeCell ref="C89:D89"/>
    <mergeCell ref="E89"/>
    <mergeCell ref="F89"/>
    <mergeCell ref="G89"/>
    <mergeCell ref="C86:D86"/>
    <mergeCell ref="E86"/>
    <mergeCell ref="F86"/>
    <mergeCell ref="G86"/>
    <mergeCell ref="C87:D87"/>
    <mergeCell ref="E87"/>
    <mergeCell ref="F87"/>
    <mergeCell ref="G87"/>
    <mergeCell ref="C92:D92"/>
    <mergeCell ref="E92"/>
    <mergeCell ref="F92"/>
    <mergeCell ref="G92"/>
    <mergeCell ref="C93:D93"/>
    <mergeCell ref="E93"/>
    <mergeCell ref="F93"/>
    <mergeCell ref="G93"/>
    <mergeCell ref="C90:D90"/>
    <mergeCell ref="E90"/>
    <mergeCell ref="F90"/>
    <mergeCell ref="G90"/>
    <mergeCell ref="C91:D91"/>
    <mergeCell ref="E91"/>
    <mergeCell ref="F91"/>
    <mergeCell ref="G91"/>
    <mergeCell ref="C96:D96"/>
    <mergeCell ref="E96"/>
    <mergeCell ref="F96"/>
    <mergeCell ref="G96"/>
    <mergeCell ref="C97:D97"/>
    <mergeCell ref="E97"/>
    <mergeCell ref="F97"/>
    <mergeCell ref="G97"/>
    <mergeCell ref="C94:D94"/>
    <mergeCell ref="E94"/>
    <mergeCell ref="F94"/>
    <mergeCell ref="G94"/>
    <mergeCell ref="C95:D95"/>
    <mergeCell ref="E95"/>
    <mergeCell ref="F95"/>
    <mergeCell ref="G95"/>
    <mergeCell ref="C100:D100"/>
    <mergeCell ref="E100"/>
    <mergeCell ref="F100"/>
    <mergeCell ref="G100"/>
    <mergeCell ref="C101:D101"/>
    <mergeCell ref="E101"/>
    <mergeCell ref="F101"/>
    <mergeCell ref="G101"/>
    <mergeCell ref="C98:D98"/>
    <mergeCell ref="E98"/>
    <mergeCell ref="F98"/>
    <mergeCell ref="G98"/>
    <mergeCell ref="C99:D99"/>
    <mergeCell ref="E99"/>
    <mergeCell ref="F99"/>
    <mergeCell ref="G99"/>
    <mergeCell ref="C104:D104"/>
    <mergeCell ref="E104"/>
    <mergeCell ref="F104"/>
    <mergeCell ref="G104"/>
    <mergeCell ref="C105:D105"/>
    <mergeCell ref="E105"/>
    <mergeCell ref="F105"/>
    <mergeCell ref="G105"/>
    <mergeCell ref="C102:D102"/>
    <mergeCell ref="E102"/>
    <mergeCell ref="F102"/>
    <mergeCell ref="G102"/>
    <mergeCell ref="C103:D103"/>
    <mergeCell ref="E103"/>
    <mergeCell ref="F103"/>
    <mergeCell ref="G103"/>
    <mergeCell ref="C108:D108"/>
    <mergeCell ref="E108"/>
    <mergeCell ref="F108"/>
    <mergeCell ref="G108"/>
    <mergeCell ref="C109:D109"/>
    <mergeCell ref="E109"/>
    <mergeCell ref="F109"/>
    <mergeCell ref="G109"/>
    <mergeCell ref="C106:D106"/>
    <mergeCell ref="E106"/>
    <mergeCell ref="F106"/>
    <mergeCell ref="G106"/>
    <mergeCell ref="C107:D107"/>
    <mergeCell ref="E107"/>
    <mergeCell ref="F107"/>
    <mergeCell ref="G107"/>
    <mergeCell ref="C112:D112"/>
    <mergeCell ref="E112"/>
    <mergeCell ref="F112"/>
    <mergeCell ref="G112"/>
    <mergeCell ref="C113:D113"/>
    <mergeCell ref="E113"/>
    <mergeCell ref="F113"/>
    <mergeCell ref="G113"/>
    <mergeCell ref="C110:D110"/>
    <mergeCell ref="E110"/>
    <mergeCell ref="F110"/>
    <mergeCell ref="G110"/>
    <mergeCell ref="C111:D111"/>
    <mergeCell ref="E111"/>
    <mergeCell ref="F111"/>
    <mergeCell ref="G111"/>
    <mergeCell ref="C116:D116"/>
    <mergeCell ref="C114:D114"/>
    <mergeCell ref="E114"/>
    <mergeCell ref="F114"/>
    <mergeCell ref="G114"/>
    <mergeCell ref="C115:D115"/>
    <mergeCell ref="E115"/>
    <mergeCell ref="F115"/>
    <mergeCell ref="G115"/>
  </mergeCells>
  <dataValidations count="200">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F35">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F39">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F41">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F43">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F44">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F45">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F46">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F47">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F48">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F49">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F50">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F51">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F52">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F53">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F54">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F55">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F56">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F57">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F58">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F59">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F60">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F61">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F62">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F63">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F64">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F65">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F66">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F67">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F68">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F69">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F70">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F71">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F72">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F73">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F74">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F75">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F76">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F77">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F78">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F79">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F80">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F81">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F82">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F83">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F84">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F85">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F86">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F87">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F88">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F89">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F90">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F91">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F92">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F93">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F94">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F95">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F96">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F97">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F98">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F99">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F100">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F101">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F102">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F103">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F104">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F105">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F106">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F107">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F108">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F109">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F110">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F111">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F112">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F113">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F114">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F115">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B2:G24"/>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F17"/>
    </sheetView>
  </sheetViews>
  <sheetFormatPr defaultRowHeight="15"/>
  <cols>
    <col min="1" max="1" width="9.140625" style="1" customWidth="1"/>
    <col min="2" max="2" width="1" style="1" customWidth="1"/>
    <col min="3" max="4" width="20" style="1" customWidth="1"/>
    <col min="5" max="6" width="30" style="1" customWidth="1"/>
    <col min="7" max="7" width="1" style="1" customWidth="1"/>
    <col min="8" max="8" width="9.140625" style="1" customWidth="1"/>
    <col min="9" max="16384" width="9.140625" style="1"/>
  </cols>
  <sheetData>
    <row r="2" spans="2:7" ht="5.0999999999999996" customHeight="1">
      <c r="B2" s="5" t="s">
        <v>972</v>
      </c>
      <c r="C2" s="2"/>
      <c r="D2" s="2"/>
      <c r="E2" s="2"/>
      <c r="F2" s="2"/>
      <c r="G2" s="2"/>
    </row>
    <row r="3" spans="2:7" hidden="1">
      <c r="B3" s="5" t="s">
        <v>7</v>
      </c>
      <c r="C3" s="20"/>
      <c r="D3" s="20"/>
      <c r="E3" s="2"/>
      <c r="F3" s="2"/>
      <c r="G3" s="2"/>
    </row>
    <row r="4" spans="2:7" hidden="1">
      <c r="B4" s="2"/>
      <c r="C4" s="20"/>
      <c r="D4" s="20"/>
      <c r="E4" s="2"/>
      <c r="F4" s="2"/>
      <c r="G4" s="2"/>
    </row>
    <row r="5" spans="2:7" hidden="1">
      <c r="B5" s="2"/>
      <c r="C5" s="20"/>
      <c r="D5" s="20"/>
      <c r="E5" s="2"/>
      <c r="F5" s="2"/>
      <c r="G5" s="2"/>
    </row>
    <row r="6" spans="2:7" hidden="1">
      <c r="B6" s="2"/>
      <c r="C6" s="20"/>
      <c r="D6" s="20"/>
      <c r="E6" s="2"/>
      <c r="F6" s="2"/>
      <c r="G6" s="2"/>
    </row>
    <row r="7" spans="2:7" ht="17.25">
      <c r="B7" s="2"/>
      <c r="C7" s="156" t="str">
        <f>UPPER('Data Umum'!D7)</f>
        <v/>
      </c>
      <c r="D7" s="156"/>
      <c r="E7" s="157"/>
      <c r="F7" s="157"/>
      <c r="G7" s="2"/>
    </row>
    <row r="8" spans="2:7">
      <c r="B8" s="2"/>
      <c r="C8" s="158" t="s">
        <v>1095</v>
      </c>
      <c r="D8" s="158"/>
      <c r="E8" s="129"/>
      <c r="F8" s="129"/>
      <c r="G8" s="2"/>
    </row>
    <row r="9" spans="2:7">
      <c r="B9" s="2"/>
      <c r="C9" s="158" t="s">
        <v>973</v>
      </c>
      <c r="D9" s="158"/>
      <c r="E9" s="129"/>
      <c r="F9" s="129"/>
      <c r="G9" s="2"/>
    </row>
    <row r="10" spans="2:7">
      <c r="B10" s="2"/>
      <c r="C10" s="158"/>
      <c r="D10" s="158"/>
      <c r="E10" s="129"/>
      <c r="F10" s="129"/>
      <c r="G10" s="2"/>
    </row>
    <row r="11" spans="2:7">
      <c r="B11" s="2"/>
      <c r="C11" s="159" t="str">
        <f>""</f>
        <v/>
      </c>
      <c r="D11" s="159"/>
      <c r="E11" s="130"/>
      <c r="F11" s="130"/>
      <c r="G11" s="2"/>
    </row>
    <row r="12" spans="2:7" hidden="1">
      <c r="B12" s="2"/>
      <c r="C12" s="20"/>
      <c r="D12" s="20"/>
      <c r="E12" s="2"/>
      <c r="F12" s="2"/>
      <c r="G12" s="2"/>
    </row>
    <row r="13" spans="2:7">
      <c r="B13" s="2"/>
      <c r="C13" s="160" t="s">
        <v>974</v>
      </c>
      <c r="D13" s="160"/>
      <c r="E13" s="161"/>
      <c r="F13" s="161"/>
      <c r="G13" s="2"/>
    </row>
    <row r="14" spans="2:7">
      <c r="B14" s="2"/>
      <c r="C14" s="127" t="s">
        <v>44</v>
      </c>
      <c r="D14" s="128"/>
      <c r="E14" s="162" t="str">
        <f>"Anggaran"</f>
        <v>Anggaran</v>
      </c>
      <c r="F14" s="162" t="str">
        <f>"Realisasi"</f>
        <v>Realisasi</v>
      </c>
      <c r="G14" s="2"/>
    </row>
    <row r="15" spans="2:7">
      <c r="B15" s="2"/>
      <c r="C15" s="128"/>
      <c r="D15" s="128"/>
      <c r="E15" s="163"/>
      <c r="F15" s="163"/>
      <c r="G15" s="2"/>
    </row>
    <row r="16" spans="2:7">
      <c r="B16" s="2"/>
      <c r="C16" s="137" t="s">
        <v>975</v>
      </c>
      <c r="D16" s="128"/>
      <c r="E16" s="144">
        <v>0</v>
      </c>
      <c r="F16" s="144">
        <v>0</v>
      </c>
      <c r="G16" s="2"/>
    </row>
    <row r="17" spans="2:7">
      <c r="B17" s="2"/>
      <c r="C17" s="142" t="s">
        <v>976</v>
      </c>
      <c r="D17" s="143"/>
      <c r="E17" s="8" t="str">
        <f>""</f>
        <v/>
      </c>
      <c r="F17" s="8" t="str">
        <f>""</f>
        <v/>
      </c>
      <c r="G17" s="2"/>
    </row>
    <row r="18" spans="2:7">
      <c r="B18" s="2"/>
      <c r="C18" s="177" t="s">
        <v>977</v>
      </c>
      <c r="D18" s="178"/>
      <c r="E18" s="144">
        <v>0</v>
      </c>
      <c r="F18" s="144">
        <v>0</v>
      </c>
      <c r="G18" s="2"/>
    </row>
    <row r="19" spans="2:7">
      <c r="B19" s="2"/>
      <c r="C19" s="177" t="s">
        <v>978</v>
      </c>
      <c r="D19" s="178"/>
      <c r="E19" s="144">
        <v>0</v>
      </c>
      <c r="F19" s="144">
        <v>0</v>
      </c>
      <c r="G19" s="2"/>
    </row>
    <row r="20" spans="2:7">
      <c r="B20" s="2"/>
      <c r="C20" s="177" t="s">
        <v>979</v>
      </c>
      <c r="D20" s="178"/>
      <c r="E20" s="144">
        <v>0</v>
      </c>
      <c r="F20" s="144">
        <v>0</v>
      </c>
      <c r="G20" s="2"/>
    </row>
    <row r="21" spans="2:7">
      <c r="B21" s="2"/>
      <c r="C21" s="142" t="s">
        <v>980</v>
      </c>
      <c r="D21" s="143"/>
      <c r="E21" s="8">
        <f>E18+E19+E20</f>
        <v>0</v>
      </c>
      <c r="F21" s="8">
        <f>F18+F19+F20</f>
        <v>0</v>
      </c>
      <c r="G21" s="2"/>
    </row>
    <row r="22" spans="2:7">
      <c r="B22" s="2"/>
      <c r="C22" s="142" t="s">
        <v>981</v>
      </c>
      <c r="D22" s="143"/>
      <c r="E22" s="11" t="e">
        <f>E21/E16</f>
        <v>#DIV/0!</v>
      </c>
      <c r="F22" s="11" t="e">
        <f>F21/F16</f>
        <v>#DIV/0!</v>
      </c>
      <c r="G22" s="2"/>
    </row>
    <row r="23" spans="2:7">
      <c r="B23" s="2"/>
      <c r="C23" s="2"/>
      <c r="D23" s="2"/>
      <c r="E23" s="2"/>
      <c r="F23" s="2"/>
      <c r="G23" s="2"/>
    </row>
    <row r="24" spans="2:7" ht="5.0999999999999996" customHeight="1">
      <c r="B24" s="2"/>
      <c r="C24" s="2"/>
      <c r="D24" s="2"/>
      <c r="E24" s="2"/>
      <c r="F24" s="2"/>
      <c r="G24" s="2"/>
    </row>
  </sheetData>
  <sheetProtection formatColumns="0" formatRows="0" selectLockedCells="1"/>
  <mergeCells count="24">
    <mergeCell ref="C7:F7"/>
    <mergeCell ref="C8:F8"/>
    <mergeCell ref="C9:F9"/>
    <mergeCell ref="C10:F10"/>
    <mergeCell ref="C11:F11"/>
    <mergeCell ref="C13:F13"/>
    <mergeCell ref="C14:D15"/>
    <mergeCell ref="E14:E15"/>
    <mergeCell ref="F14:F15"/>
    <mergeCell ref="C16:D16"/>
    <mergeCell ref="E16"/>
    <mergeCell ref="F16"/>
    <mergeCell ref="C17:D17"/>
    <mergeCell ref="C18:D18"/>
    <mergeCell ref="E18"/>
    <mergeCell ref="F18"/>
    <mergeCell ref="C19:D19"/>
    <mergeCell ref="E19"/>
    <mergeCell ref="F19"/>
    <mergeCell ref="C20:D20"/>
    <mergeCell ref="E20"/>
    <mergeCell ref="F20"/>
    <mergeCell ref="C21:D21"/>
    <mergeCell ref="C22:D22"/>
  </mergeCells>
  <dataValidations count="8">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E20">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s>
  <printOptions horizontalCentered="1"/>
  <pageMargins left="0.7" right="0.7" top="0.75" bottom="0.75" header="0.3" footer="0.3"/>
  <pageSetup paperSize="150" scale="78" orientation="portrait" horizontalDpi="200" verticalDpi="2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B2:N26"/>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M17"/>
    </sheetView>
  </sheetViews>
  <sheetFormatPr defaultRowHeight="15"/>
  <cols>
    <col min="1" max="1" width="9.140625" style="1" customWidth="1"/>
    <col min="2" max="2" width="1" style="1" customWidth="1"/>
    <col min="3" max="4" width="20" style="1" customWidth="1"/>
    <col min="5" max="13" width="30" style="1" customWidth="1"/>
    <col min="14" max="14" width="1" style="1" customWidth="1"/>
    <col min="15" max="15" width="9.140625" style="1" customWidth="1"/>
    <col min="16" max="16384" width="9.140625" style="1"/>
  </cols>
  <sheetData>
    <row r="2" spans="2:14" ht="5.0999999999999996" customHeight="1">
      <c r="B2" s="5" t="s">
        <v>982</v>
      </c>
      <c r="C2" s="2"/>
      <c r="D2" s="2"/>
      <c r="E2" s="2"/>
      <c r="F2" s="2"/>
      <c r="G2" s="2"/>
      <c r="H2" s="2"/>
      <c r="I2" s="2"/>
      <c r="J2" s="2"/>
      <c r="K2" s="2"/>
      <c r="L2" s="2"/>
      <c r="M2" s="2"/>
      <c r="N2" s="2"/>
    </row>
    <row r="3" spans="2:14" hidden="1">
      <c r="B3" s="5" t="s">
        <v>7</v>
      </c>
      <c r="C3" s="20"/>
      <c r="D3" s="20"/>
      <c r="E3" s="2"/>
      <c r="F3" s="2"/>
      <c r="G3" s="2"/>
      <c r="H3" s="2"/>
      <c r="I3" s="2"/>
      <c r="J3" s="2"/>
      <c r="K3" s="2"/>
      <c r="L3" s="2"/>
      <c r="M3" s="2"/>
      <c r="N3" s="2"/>
    </row>
    <row r="4" spans="2:14" hidden="1">
      <c r="B4" s="2"/>
      <c r="C4" s="20"/>
      <c r="D4" s="20"/>
      <c r="E4" s="2"/>
      <c r="F4" s="2"/>
      <c r="G4" s="2"/>
      <c r="H4" s="2"/>
      <c r="I4" s="2"/>
      <c r="J4" s="2"/>
      <c r="K4" s="2"/>
      <c r="L4" s="2"/>
      <c r="M4" s="2"/>
      <c r="N4" s="2"/>
    </row>
    <row r="5" spans="2:14" hidden="1">
      <c r="B5" s="2"/>
      <c r="C5" s="20"/>
      <c r="D5" s="20"/>
      <c r="E5" s="2"/>
      <c r="F5" s="2"/>
      <c r="G5" s="2"/>
      <c r="H5" s="2"/>
      <c r="I5" s="2"/>
      <c r="J5" s="2"/>
      <c r="K5" s="2"/>
      <c r="L5" s="2"/>
      <c r="M5" s="2"/>
      <c r="N5" s="2"/>
    </row>
    <row r="6" spans="2:14" hidden="1">
      <c r="B6" s="2"/>
      <c r="C6" s="20"/>
      <c r="D6" s="20"/>
      <c r="E6" s="2"/>
      <c r="F6" s="2"/>
      <c r="G6" s="2"/>
      <c r="H6" s="2"/>
      <c r="I6" s="2"/>
      <c r="J6" s="2"/>
      <c r="K6" s="2"/>
      <c r="L6" s="2"/>
      <c r="M6" s="2"/>
      <c r="N6" s="2"/>
    </row>
    <row r="7" spans="2:14" ht="17.25">
      <c r="B7" s="2"/>
      <c r="C7" s="156" t="str">
        <f>UPPER('Data Umum'!D7)</f>
        <v/>
      </c>
      <c r="D7" s="156"/>
      <c r="E7" s="157"/>
      <c r="F7" s="157"/>
      <c r="G7" s="157"/>
      <c r="H7" s="157"/>
      <c r="I7" s="157"/>
      <c r="J7" s="157"/>
      <c r="K7" s="157"/>
      <c r="L7" s="157"/>
      <c r="M7" s="157"/>
      <c r="N7" s="2"/>
    </row>
    <row r="8" spans="2:14">
      <c r="B8" s="2"/>
      <c r="C8" s="158" t="s">
        <v>1095</v>
      </c>
      <c r="D8" s="158"/>
      <c r="E8" s="129"/>
      <c r="F8" s="129"/>
      <c r="G8" s="129"/>
      <c r="H8" s="129"/>
      <c r="I8" s="129"/>
      <c r="J8" s="129"/>
      <c r="K8" s="129"/>
      <c r="L8" s="129"/>
      <c r="M8" s="129"/>
      <c r="N8" s="2"/>
    </row>
    <row r="9" spans="2:14">
      <c r="B9" s="2"/>
      <c r="C9" s="158" t="s">
        <v>983</v>
      </c>
      <c r="D9" s="158"/>
      <c r="E9" s="129"/>
      <c r="F9" s="129"/>
      <c r="G9" s="129"/>
      <c r="H9" s="129"/>
      <c r="I9" s="129"/>
      <c r="J9" s="129"/>
      <c r="K9" s="129"/>
      <c r="L9" s="129"/>
      <c r="M9" s="129"/>
      <c r="N9" s="2"/>
    </row>
    <row r="10" spans="2:14">
      <c r="B10" s="2"/>
      <c r="C10" s="158"/>
      <c r="D10" s="158"/>
      <c r="E10" s="129"/>
      <c r="F10" s="129"/>
      <c r="G10" s="129"/>
      <c r="H10" s="129"/>
      <c r="I10" s="129"/>
      <c r="J10" s="129"/>
      <c r="K10" s="129"/>
      <c r="L10" s="129"/>
      <c r="M10" s="129"/>
      <c r="N10" s="2"/>
    </row>
    <row r="11" spans="2:14">
      <c r="B11" s="2"/>
      <c r="C11" s="159" t="str">
        <f>""</f>
        <v/>
      </c>
      <c r="D11" s="159"/>
      <c r="E11" s="130"/>
      <c r="F11" s="130"/>
      <c r="G11" s="130"/>
      <c r="H11" s="130"/>
      <c r="I11" s="130"/>
      <c r="J11" s="130"/>
      <c r="K11" s="130"/>
      <c r="L11" s="130"/>
      <c r="M11" s="130"/>
      <c r="N11" s="2"/>
    </row>
    <row r="12" spans="2:14" hidden="1">
      <c r="B12" s="2"/>
      <c r="C12" s="20"/>
      <c r="D12" s="20"/>
      <c r="E12" s="2"/>
      <c r="F12" s="2"/>
      <c r="G12" s="2"/>
      <c r="H12" s="2"/>
      <c r="I12" s="2"/>
      <c r="J12" s="2"/>
      <c r="K12" s="2"/>
      <c r="L12" s="2"/>
      <c r="M12" s="2"/>
      <c r="N12" s="2"/>
    </row>
    <row r="13" spans="2:14">
      <c r="B13" s="2"/>
      <c r="C13" s="160" t="s">
        <v>113</v>
      </c>
      <c r="D13" s="160"/>
      <c r="E13" s="161"/>
      <c r="F13" s="161"/>
      <c r="G13" s="161"/>
      <c r="H13" s="161"/>
      <c r="I13" s="161"/>
      <c r="J13" s="161"/>
      <c r="K13" s="161"/>
      <c r="L13" s="161"/>
      <c r="M13" s="161"/>
      <c r="N13" s="2"/>
    </row>
    <row r="14" spans="2:14">
      <c r="B14" s="2"/>
      <c r="C14" s="127" t="s">
        <v>44</v>
      </c>
      <c r="D14" s="128"/>
      <c r="E14" s="162" t="str">
        <f>"Direct Marketing "</f>
        <v xml:space="preserve">Direct Marketing </v>
      </c>
      <c r="F14" s="162" t="str">
        <f>"Agen"</f>
        <v>Agen</v>
      </c>
      <c r="G14" s="162" t="str">
        <f>"Broker"</f>
        <v>Broker</v>
      </c>
      <c r="H14" s="162" t="str">
        <f>"Bancassurance"</f>
        <v>Bancassurance</v>
      </c>
      <c r="I14" s="162" t="str">
        <f>"Perusahaan Pembiayaan"</f>
        <v>Perusahaan Pembiayaan</v>
      </c>
      <c r="J14" s="162" t="str">
        <f>"Affinity"</f>
        <v>Affinity</v>
      </c>
      <c r="K14" s="162" t="str">
        <f>"Telemarketing"</f>
        <v>Telemarketing</v>
      </c>
      <c r="L14" s="162" t="str">
        <f>"Lain-lain"</f>
        <v>Lain-lain</v>
      </c>
      <c r="M14" s="162" t="str">
        <f>"Jumlah"</f>
        <v>Jumlah</v>
      </c>
      <c r="N14" s="2"/>
    </row>
    <row r="15" spans="2:14">
      <c r="B15" s="2"/>
      <c r="C15" s="128"/>
      <c r="D15" s="128"/>
      <c r="E15" s="163"/>
      <c r="F15" s="163"/>
      <c r="G15" s="163"/>
      <c r="H15" s="163"/>
      <c r="I15" s="163"/>
      <c r="J15" s="163"/>
      <c r="K15" s="163"/>
      <c r="L15" s="163"/>
      <c r="M15" s="163"/>
      <c r="N15" s="2"/>
    </row>
    <row r="16" spans="2:14">
      <c r="B16" s="2"/>
      <c r="C16" s="137" t="s">
        <v>116</v>
      </c>
      <c r="D16" s="128"/>
      <c r="E16" s="6">
        <f t="shared" ref="E16:L16" si="0">IFERROR(E17, 0)+IFERROR(E18, 0)+IFERROR(E19, 0)</f>
        <v>0</v>
      </c>
      <c r="F16" s="6">
        <f t="shared" si="0"/>
        <v>0</v>
      </c>
      <c r="G16" s="6">
        <f t="shared" si="0"/>
        <v>0</v>
      </c>
      <c r="H16" s="6">
        <f t="shared" si="0"/>
        <v>0</v>
      </c>
      <c r="I16" s="6">
        <f t="shared" si="0"/>
        <v>0</v>
      </c>
      <c r="J16" s="6">
        <f t="shared" si="0"/>
        <v>0</v>
      </c>
      <c r="K16" s="6">
        <f t="shared" si="0"/>
        <v>0</v>
      </c>
      <c r="L16" s="6">
        <f t="shared" si="0"/>
        <v>0</v>
      </c>
      <c r="M16" s="8">
        <f>SUM(E16:L16)</f>
        <v>0</v>
      </c>
      <c r="N16" s="2"/>
    </row>
    <row r="17" spans="2:14">
      <c r="B17" s="2"/>
      <c r="C17" s="177" t="s">
        <v>117</v>
      </c>
      <c r="D17" s="178"/>
      <c r="E17" s="144">
        <v>0</v>
      </c>
      <c r="F17" s="144">
        <v>0</v>
      </c>
      <c r="G17" s="144">
        <v>0</v>
      </c>
      <c r="H17" s="144">
        <v>0</v>
      </c>
      <c r="I17" s="144">
        <v>0</v>
      </c>
      <c r="J17" s="144">
        <v>0</v>
      </c>
      <c r="K17" s="144">
        <v>0</v>
      </c>
      <c r="L17" s="144">
        <v>0</v>
      </c>
      <c r="M17" s="8">
        <f>SUM(E17:L17)</f>
        <v>0</v>
      </c>
      <c r="N17" s="2"/>
    </row>
    <row r="18" spans="2:14">
      <c r="B18" s="2"/>
      <c r="C18" s="177" t="s">
        <v>118</v>
      </c>
      <c r="D18" s="178"/>
      <c r="E18" s="144">
        <v>0</v>
      </c>
      <c r="F18" s="144">
        <v>0</v>
      </c>
      <c r="G18" s="144">
        <v>0</v>
      </c>
      <c r="H18" s="144">
        <v>0</v>
      </c>
      <c r="I18" s="144">
        <v>0</v>
      </c>
      <c r="J18" s="144">
        <v>0</v>
      </c>
      <c r="K18" s="144">
        <v>0</v>
      </c>
      <c r="L18" s="144">
        <v>0</v>
      </c>
      <c r="M18" s="8">
        <f>SUM(E18:L18)</f>
        <v>0</v>
      </c>
      <c r="N18" s="2"/>
    </row>
    <row r="19" spans="2:14">
      <c r="B19" s="2"/>
      <c r="C19" s="177" t="s">
        <v>120</v>
      </c>
      <c r="D19" s="178"/>
      <c r="E19" s="144">
        <v>0</v>
      </c>
      <c r="F19" s="144">
        <v>0</v>
      </c>
      <c r="G19" s="144">
        <v>0</v>
      </c>
      <c r="H19" s="144">
        <v>0</v>
      </c>
      <c r="I19" s="144">
        <v>0</v>
      </c>
      <c r="J19" s="144">
        <v>0</v>
      </c>
      <c r="K19" s="144">
        <v>0</v>
      </c>
      <c r="L19" s="144">
        <v>0</v>
      </c>
      <c r="M19" s="8">
        <f>SUM(E19:L19)</f>
        <v>0</v>
      </c>
      <c r="N19" s="2"/>
    </row>
    <row r="20" spans="2:14">
      <c r="B20" s="2"/>
      <c r="C20" s="142" t="s">
        <v>121</v>
      </c>
      <c r="D20" s="143"/>
      <c r="E20" s="8">
        <f t="shared" ref="E20:M20" si="1">E17+E18-E19</f>
        <v>0</v>
      </c>
      <c r="F20" s="8">
        <f t="shared" si="1"/>
        <v>0</v>
      </c>
      <c r="G20" s="8">
        <f t="shared" si="1"/>
        <v>0</v>
      </c>
      <c r="H20" s="8">
        <f t="shared" si="1"/>
        <v>0</v>
      </c>
      <c r="I20" s="8">
        <f t="shared" si="1"/>
        <v>0</v>
      </c>
      <c r="J20" s="8">
        <f t="shared" si="1"/>
        <v>0</v>
      </c>
      <c r="K20" s="8">
        <f t="shared" si="1"/>
        <v>0</v>
      </c>
      <c r="L20" s="8">
        <f t="shared" si="1"/>
        <v>0</v>
      </c>
      <c r="M20" s="8">
        <f t="shared" si="1"/>
        <v>0</v>
      </c>
      <c r="N20" s="2"/>
    </row>
    <row r="21" spans="2:14">
      <c r="B21" s="2"/>
      <c r="C21" s="142" t="s">
        <v>136</v>
      </c>
      <c r="D21" s="143"/>
      <c r="E21" s="6">
        <f t="shared" ref="E21:L21" si="2">IFERROR(E22, 0)+IFERROR(E23, 0)</f>
        <v>0</v>
      </c>
      <c r="F21" s="6">
        <f t="shared" si="2"/>
        <v>0</v>
      </c>
      <c r="G21" s="6">
        <f t="shared" si="2"/>
        <v>0</v>
      </c>
      <c r="H21" s="6">
        <f t="shared" si="2"/>
        <v>0</v>
      </c>
      <c r="I21" s="6">
        <f t="shared" si="2"/>
        <v>0</v>
      </c>
      <c r="J21" s="6">
        <f t="shared" si="2"/>
        <v>0</v>
      </c>
      <c r="K21" s="6">
        <f t="shared" si="2"/>
        <v>0</v>
      </c>
      <c r="L21" s="6">
        <f t="shared" si="2"/>
        <v>0</v>
      </c>
      <c r="M21" s="8">
        <f>SUM(E21:L21)</f>
        <v>0</v>
      </c>
      <c r="N21" s="2"/>
    </row>
    <row r="22" spans="2:14">
      <c r="B22" s="2"/>
      <c r="C22" s="177" t="s">
        <v>137</v>
      </c>
      <c r="D22" s="178"/>
      <c r="E22" s="144">
        <v>0</v>
      </c>
      <c r="F22" s="144">
        <v>0</v>
      </c>
      <c r="G22" s="144">
        <v>0</v>
      </c>
      <c r="H22" s="144">
        <v>0</v>
      </c>
      <c r="I22" s="144">
        <v>0</v>
      </c>
      <c r="J22" s="144">
        <v>0</v>
      </c>
      <c r="K22" s="144">
        <v>0</v>
      </c>
      <c r="L22" s="144">
        <v>0</v>
      </c>
      <c r="M22" s="8">
        <f>SUM(E22:L22)</f>
        <v>0</v>
      </c>
      <c r="N22" s="2"/>
    </row>
    <row r="23" spans="2:14">
      <c r="B23" s="2"/>
      <c r="C23" s="177" t="s">
        <v>138</v>
      </c>
      <c r="D23" s="178"/>
      <c r="E23" s="144">
        <v>0</v>
      </c>
      <c r="F23" s="144">
        <v>0</v>
      </c>
      <c r="G23" s="144">
        <v>0</v>
      </c>
      <c r="H23" s="144">
        <v>0</v>
      </c>
      <c r="I23" s="144">
        <v>0</v>
      </c>
      <c r="J23" s="144">
        <v>0</v>
      </c>
      <c r="K23" s="144">
        <v>0</v>
      </c>
      <c r="L23" s="144">
        <v>0</v>
      </c>
      <c r="M23" s="8">
        <f>SUM(E23:L23)</f>
        <v>0</v>
      </c>
      <c r="N23" s="2"/>
    </row>
    <row r="24" spans="2:14">
      <c r="B24" s="2"/>
      <c r="C24" s="142" t="s">
        <v>984</v>
      </c>
      <c r="D24" s="143"/>
      <c r="E24" s="8">
        <f t="shared" ref="E24:M24" si="3">E22-E23</f>
        <v>0</v>
      </c>
      <c r="F24" s="8">
        <f t="shared" si="3"/>
        <v>0</v>
      </c>
      <c r="G24" s="8">
        <f t="shared" si="3"/>
        <v>0</v>
      </c>
      <c r="H24" s="8">
        <f t="shared" si="3"/>
        <v>0</v>
      </c>
      <c r="I24" s="8">
        <f t="shared" si="3"/>
        <v>0</v>
      </c>
      <c r="J24" s="8">
        <f t="shared" si="3"/>
        <v>0</v>
      </c>
      <c r="K24" s="8">
        <f t="shared" si="3"/>
        <v>0</v>
      </c>
      <c r="L24" s="8">
        <f t="shared" si="3"/>
        <v>0</v>
      </c>
      <c r="M24" s="8">
        <f t="shared" si="3"/>
        <v>0</v>
      </c>
      <c r="N24" s="2"/>
    </row>
    <row r="25" spans="2:14">
      <c r="B25" s="2"/>
      <c r="C25" s="2"/>
      <c r="D25" s="2"/>
      <c r="E25" s="2"/>
      <c r="F25" s="2"/>
      <c r="G25" s="2"/>
      <c r="H25" s="2"/>
      <c r="I25" s="2"/>
      <c r="J25" s="2"/>
      <c r="K25" s="2"/>
      <c r="L25" s="2"/>
      <c r="M25" s="2"/>
      <c r="N25" s="2"/>
    </row>
    <row r="26" spans="2:14" ht="5.0999999999999996" customHeight="1">
      <c r="B26" s="2"/>
      <c r="C26" s="2"/>
      <c r="D26" s="2"/>
      <c r="E26" s="2"/>
      <c r="F26" s="2"/>
      <c r="G26" s="2"/>
      <c r="H26" s="2"/>
      <c r="I26" s="2"/>
      <c r="J26" s="2"/>
      <c r="K26" s="2"/>
      <c r="L26" s="2"/>
      <c r="M26" s="2"/>
      <c r="N26" s="2"/>
    </row>
  </sheetData>
  <sheetProtection formatColumns="0" formatRows="0" selectLockedCells="1"/>
  <mergeCells count="65">
    <mergeCell ref="C7:M7"/>
    <mergeCell ref="C8:M8"/>
    <mergeCell ref="C9:M9"/>
    <mergeCell ref="C10:M10"/>
    <mergeCell ref="C11:M11"/>
    <mergeCell ref="C13:M13"/>
    <mergeCell ref="C14:D15"/>
    <mergeCell ref="E14:E15"/>
    <mergeCell ref="F14:F15"/>
    <mergeCell ref="G14:G15"/>
    <mergeCell ref="H14:H15"/>
    <mergeCell ref="I14:I15"/>
    <mergeCell ref="J14:J15"/>
    <mergeCell ref="K14:K15"/>
    <mergeCell ref="L14:L15"/>
    <mergeCell ref="M14:M15"/>
    <mergeCell ref="K17"/>
    <mergeCell ref="L17"/>
    <mergeCell ref="C16:D16"/>
    <mergeCell ref="C17:D17"/>
    <mergeCell ref="E17"/>
    <mergeCell ref="F17"/>
    <mergeCell ref="G17"/>
    <mergeCell ref="H17"/>
    <mergeCell ref="I17"/>
    <mergeCell ref="J17"/>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C20:D20"/>
    <mergeCell ref="C21:D21"/>
    <mergeCell ref="C22:D22"/>
    <mergeCell ref="E22"/>
    <mergeCell ref="F22"/>
    <mergeCell ref="C24:D24"/>
    <mergeCell ref="L22"/>
    <mergeCell ref="C23:D23"/>
    <mergeCell ref="E23"/>
    <mergeCell ref="F23"/>
    <mergeCell ref="G23"/>
    <mergeCell ref="H23"/>
    <mergeCell ref="I23"/>
    <mergeCell ref="J23"/>
    <mergeCell ref="K23"/>
    <mergeCell ref="L23"/>
    <mergeCell ref="G22"/>
    <mergeCell ref="H22"/>
    <mergeCell ref="I22"/>
    <mergeCell ref="J22"/>
    <mergeCell ref="K22"/>
  </mergeCells>
  <dataValidations count="40">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s>
  <printOptions horizontalCentered="1"/>
  <pageMargins left="0.7" right="0.7" top="0.75" bottom="0.75" header="0.3" footer="0.3"/>
  <pageSetup paperSize="150" scale="27" orientation="portrait" horizontalDpi="200" verticalDpi="2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fitToPage="1"/>
  </sheetPr>
  <dimension ref="B2:F3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E17"/>
    </sheetView>
  </sheetViews>
  <sheetFormatPr defaultRowHeight="15"/>
  <cols>
    <col min="1" max="1" width="9.140625" style="1" customWidth="1"/>
    <col min="2" max="2" width="1" style="1" customWidth="1"/>
    <col min="3" max="4" width="20" style="1" customWidth="1"/>
    <col min="5" max="5" width="30" style="1" customWidth="1"/>
    <col min="6" max="6" width="1" style="1" customWidth="1"/>
    <col min="7" max="7" width="9.140625" style="1" customWidth="1"/>
    <col min="8" max="16384" width="9.140625" style="1"/>
  </cols>
  <sheetData>
    <row r="2" spans="2:6" ht="5.0999999999999996" customHeight="1">
      <c r="B2" s="5" t="s">
        <v>985</v>
      </c>
      <c r="C2" s="2"/>
      <c r="D2" s="2"/>
      <c r="E2" s="2"/>
      <c r="F2" s="2"/>
    </row>
    <row r="3" spans="2:6" hidden="1">
      <c r="B3" s="5" t="s">
        <v>7</v>
      </c>
      <c r="C3" s="20"/>
      <c r="D3" s="20"/>
      <c r="E3" s="2"/>
      <c r="F3" s="2"/>
    </row>
    <row r="4" spans="2:6" hidden="1">
      <c r="B4" s="2"/>
      <c r="C4" s="20"/>
      <c r="D4" s="20"/>
      <c r="E4" s="2"/>
      <c r="F4" s="2"/>
    </row>
    <row r="5" spans="2:6" hidden="1">
      <c r="B5" s="2"/>
      <c r="C5" s="20"/>
      <c r="D5" s="20"/>
      <c r="E5" s="2"/>
      <c r="F5" s="2"/>
    </row>
    <row r="6" spans="2:6" hidden="1">
      <c r="B6" s="2"/>
      <c r="C6" s="20"/>
      <c r="D6" s="20"/>
      <c r="E6" s="2"/>
      <c r="F6" s="2"/>
    </row>
    <row r="7" spans="2:6" ht="17.25">
      <c r="B7" s="2"/>
      <c r="C7" s="156" t="str">
        <f>UPPER('Data Umum'!D7)</f>
        <v/>
      </c>
      <c r="D7" s="156"/>
      <c r="E7" s="157"/>
      <c r="F7" s="2"/>
    </row>
    <row r="8" spans="2:6">
      <c r="B8" s="2"/>
      <c r="C8" s="158" t="s">
        <v>1095</v>
      </c>
      <c r="D8" s="158"/>
      <c r="E8" s="129"/>
      <c r="F8" s="2"/>
    </row>
    <row r="9" spans="2:6">
      <c r="B9" s="2"/>
      <c r="C9" s="158" t="s">
        <v>986</v>
      </c>
      <c r="D9" s="158"/>
      <c r="E9" s="129"/>
      <c r="F9" s="2"/>
    </row>
    <row r="10" spans="2:6">
      <c r="B10" s="2"/>
      <c r="C10" s="158" t="s">
        <v>987</v>
      </c>
      <c r="D10" s="158"/>
      <c r="E10" s="129"/>
      <c r="F10" s="2"/>
    </row>
    <row r="11" spans="2:6">
      <c r="B11" s="2"/>
      <c r="C11" s="159" t="str">
        <f>""</f>
        <v/>
      </c>
      <c r="D11" s="159"/>
      <c r="E11" s="130"/>
      <c r="F11" s="2"/>
    </row>
    <row r="12" spans="2:6" hidden="1">
      <c r="B12" s="2"/>
      <c r="C12" s="20"/>
      <c r="D12" s="20"/>
      <c r="E12" s="2"/>
      <c r="F12" s="2"/>
    </row>
    <row r="13" spans="2:6">
      <c r="B13" s="2"/>
      <c r="C13" s="160" t="s">
        <v>113</v>
      </c>
      <c r="D13" s="160"/>
      <c r="E13" s="161"/>
      <c r="F13" s="2"/>
    </row>
    <row r="14" spans="2:6">
      <c r="B14" s="2"/>
      <c r="C14" s="127" t="s">
        <v>44</v>
      </c>
      <c r="D14" s="128"/>
      <c r="E14" s="162" t="str">
        <f>"Jumlah"</f>
        <v>Jumlah</v>
      </c>
      <c r="F14" s="2"/>
    </row>
    <row r="15" spans="2:6">
      <c r="B15" s="2"/>
      <c r="C15" s="128"/>
      <c r="D15" s="128"/>
      <c r="E15" s="163"/>
      <c r="F15" s="2"/>
    </row>
    <row r="16" spans="2:6">
      <c r="B16" s="2"/>
      <c r="C16" s="137" t="s">
        <v>988</v>
      </c>
      <c r="D16" s="128"/>
      <c r="E16" s="10" t="str">
        <f>""</f>
        <v/>
      </c>
      <c r="F16" s="2"/>
    </row>
    <row r="17" spans="2:6">
      <c r="B17" s="2"/>
      <c r="C17" s="177" t="s">
        <v>989</v>
      </c>
      <c r="D17" s="178"/>
      <c r="E17" s="144">
        <v>0</v>
      </c>
      <c r="F17" s="2"/>
    </row>
    <row r="18" spans="2:6">
      <c r="B18" s="2"/>
      <c r="C18" s="177" t="s">
        <v>990</v>
      </c>
      <c r="D18" s="178"/>
      <c r="E18" s="10" t="str">
        <f>""</f>
        <v/>
      </c>
      <c r="F18" s="2"/>
    </row>
    <row r="19" spans="2:6">
      <c r="B19" s="2"/>
      <c r="C19" s="180" t="s">
        <v>991</v>
      </c>
      <c r="D19" s="181"/>
      <c r="E19" s="144">
        <v>0</v>
      </c>
      <c r="F19" s="2"/>
    </row>
    <row r="20" spans="2:6">
      <c r="B20" s="2"/>
      <c r="C20" s="180" t="s">
        <v>992</v>
      </c>
      <c r="D20" s="181"/>
      <c r="E20" s="144">
        <v>0</v>
      </c>
      <c r="F20" s="2"/>
    </row>
    <row r="21" spans="2:6">
      <c r="B21" s="2"/>
      <c r="C21" s="177" t="s">
        <v>993</v>
      </c>
      <c r="D21" s="178"/>
      <c r="E21" s="8">
        <f>IFERROR(E19+E20,0)</f>
        <v>0</v>
      </c>
      <c r="F21" s="2"/>
    </row>
    <row r="22" spans="2:6">
      <c r="B22" s="2"/>
      <c r="C22" s="177" t="s">
        <v>994</v>
      </c>
      <c r="D22" s="178"/>
      <c r="E22" s="10" t="str">
        <f>""</f>
        <v/>
      </c>
      <c r="F22" s="2"/>
    </row>
    <row r="23" spans="2:6">
      <c r="B23" s="2"/>
      <c r="C23" s="180" t="s">
        <v>991</v>
      </c>
      <c r="D23" s="181"/>
      <c r="E23" s="144">
        <v>0</v>
      </c>
      <c r="F23" s="2"/>
    </row>
    <row r="24" spans="2:6">
      <c r="B24" s="2"/>
      <c r="C24" s="180" t="s">
        <v>992</v>
      </c>
      <c r="D24" s="181"/>
      <c r="E24" s="144">
        <v>0</v>
      </c>
      <c r="F24" s="2"/>
    </row>
    <row r="25" spans="2:6">
      <c r="B25" s="2"/>
      <c r="C25" s="177" t="s">
        <v>995</v>
      </c>
      <c r="D25" s="178"/>
      <c r="E25" s="8">
        <f>IFERROR(E23+E24,0)</f>
        <v>0</v>
      </c>
      <c r="F25" s="2"/>
    </row>
    <row r="26" spans="2:6">
      <c r="B26" s="2"/>
      <c r="C26" s="177" t="s">
        <v>996</v>
      </c>
      <c r="D26" s="178"/>
      <c r="E26" s="8">
        <f>IFERROR((E17+E21-E25),0)</f>
        <v>0</v>
      </c>
      <c r="F26" s="2"/>
    </row>
    <row r="27" spans="2:6">
      <c r="B27" s="2"/>
      <c r="C27" s="142" t="s">
        <v>997</v>
      </c>
      <c r="D27" s="143"/>
      <c r="E27" s="10" t="str">
        <f>""</f>
        <v/>
      </c>
      <c r="F27" s="2"/>
    </row>
    <row r="28" spans="2:6">
      <c r="B28" s="2"/>
      <c r="C28" s="177" t="s">
        <v>998</v>
      </c>
      <c r="D28" s="178"/>
      <c r="E28" s="144">
        <v>0</v>
      </c>
      <c r="F28" s="2"/>
    </row>
    <row r="29" spans="2:6">
      <c r="B29" s="2"/>
      <c r="C29" s="177" t="s">
        <v>999</v>
      </c>
      <c r="D29" s="178"/>
      <c r="E29" s="144">
        <v>0</v>
      </c>
      <c r="F29" s="2"/>
    </row>
    <row r="30" spans="2:6">
      <c r="B30" s="2"/>
      <c r="C30" s="177" t="s">
        <v>1000</v>
      </c>
      <c r="D30" s="178"/>
      <c r="E30" s="144">
        <v>0</v>
      </c>
      <c r="F30" s="2"/>
    </row>
    <row r="31" spans="2:6">
      <c r="B31" s="2"/>
      <c r="C31" s="177" t="s">
        <v>1001</v>
      </c>
      <c r="D31" s="178"/>
      <c r="E31" s="144">
        <v>0</v>
      </c>
      <c r="F31" s="2"/>
    </row>
    <row r="32" spans="2:6">
      <c r="B32" s="2"/>
      <c r="C32" s="177" t="s">
        <v>1002</v>
      </c>
      <c r="D32" s="178"/>
      <c r="E32" s="8">
        <f>IFERROR((0.2*E28),0)</f>
        <v>0</v>
      </c>
      <c r="F32" s="2"/>
    </row>
    <row r="33" spans="2:6">
      <c r="B33" s="2"/>
      <c r="C33" s="177" t="s">
        <v>1003</v>
      </c>
      <c r="D33" s="178"/>
      <c r="E33" s="8">
        <f>IFERROR(((0.01*E29)+((0.25/100)*E30)+(0.02*E31)),0)</f>
        <v>0</v>
      </c>
      <c r="F33" s="2"/>
    </row>
    <row r="34" spans="2:6">
      <c r="B34" s="2"/>
      <c r="C34" s="177" t="s">
        <v>1004</v>
      </c>
      <c r="D34" s="178"/>
      <c r="E34" s="8">
        <f>IFERROR(MAX(E32,E33),0)</f>
        <v>0</v>
      </c>
      <c r="F34" s="2"/>
    </row>
    <row r="35" spans="2:6">
      <c r="B35" s="2"/>
      <c r="C35" s="177" t="s">
        <v>1005</v>
      </c>
      <c r="D35" s="178"/>
      <c r="E35" s="144">
        <v>0</v>
      </c>
      <c r="F35" s="2"/>
    </row>
    <row r="36" spans="2:6">
      <c r="B36" s="2"/>
      <c r="C36" s="177" t="s">
        <v>1006</v>
      </c>
      <c r="D36" s="178"/>
      <c r="E36" s="8">
        <f>IFERROR(E35-E34,0)</f>
        <v>0</v>
      </c>
      <c r="F36" s="2"/>
    </row>
    <row r="37" spans="2:6">
      <c r="B37" s="2"/>
      <c r="C37" s="2"/>
      <c r="D37" s="2"/>
      <c r="E37" s="2"/>
      <c r="F37" s="2"/>
    </row>
    <row r="38" spans="2:6" ht="5.0999999999999996" customHeight="1">
      <c r="B38" s="2"/>
      <c r="C38" s="2"/>
      <c r="D38" s="2"/>
      <c r="E38" s="2"/>
      <c r="F38" s="2"/>
    </row>
  </sheetData>
  <sheetProtection formatColumns="0" formatRows="0" selectLockedCells="1"/>
  <mergeCells count="39">
    <mergeCell ref="C7:E7"/>
    <mergeCell ref="C8:E8"/>
    <mergeCell ref="C9:E9"/>
    <mergeCell ref="C10:E10"/>
    <mergeCell ref="C11:E11"/>
    <mergeCell ref="C13:E13"/>
    <mergeCell ref="C14:D15"/>
    <mergeCell ref="E14:E15"/>
    <mergeCell ref="C16:D16"/>
    <mergeCell ref="C17:D17"/>
    <mergeCell ref="E17"/>
    <mergeCell ref="C18:D18"/>
    <mergeCell ref="C19:D19"/>
    <mergeCell ref="E19"/>
    <mergeCell ref="C20:D20"/>
    <mergeCell ref="E20"/>
    <mergeCell ref="C21:D21"/>
    <mergeCell ref="C22:D22"/>
    <mergeCell ref="C23:D23"/>
    <mergeCell ref="E23"/>
    <mergeCell ref="C24:D24"/>
    <mergeCell ref="E24"/>
    <mergeCell ref="C25:D25"/>
    <mergeCell ref="C26:D26"/>
    <mergeCell ref="C27:D27"/>
    <mergeCell ref="C28:D28"/>
    <mergeCell ref="E28"/>
    <mergeCell ref="E35"/>
    <mergeCell ref="C29:D29"/>
    <mergeCell ref="E29"/>
    <mergeCell ref="C30:D30"/>
    <mergeCell ref="E30"/>
    <mergeCell ref="C31:D31"/>
    <mergeCell ref="E31"/>
    <mergeCell ref="C36:D36"/>
    <mergeCell ref="C32:D32"/>
    <mergeCell ref="C33:D33"/>
    <mergeCell ref="C34:D34"/>
    <mergeCell ref="C35:D35"/>
  </mergeCells>
  <dataValidations count="10">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E20">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E28">
      <formula1>-1000000000000000000</formula1>
      <formula2>1000000000000000000</formula2>
    </dataValidation>
    <dataValidation type="decimal" showErrorMessage="1" errorTitle="Kesalahan Jenis Data" error="Data yang dimasukkan harus berupa Angka!" sqref="E29">
      <formula1>-1000000000000000000</formula1>
      <formula2>1000000000000000000</formula2>
    </dataValidation>
    <dataValidation type="decimal" showErrorMessage="1" errorTitle="Kesalahan Jenis Data" error="Data yang dimasukkan harus berupa Angka!" sqref="E30">
      <formula1>-1000000000000000000</formula1>
      <formula2>1000000000000000000</formula2>
    </dataValidation>
    <dataValidation type="decimal" showErrorMessage="1" errorTitle="Kesalahan Jenis Data" error="Data yang dimasukkan harus berupa Angka!" sqref="E31">
      <formula1>-1000000000000000000</formula1>
      <formula2>1000000000000000000</formula2>
    </dataValidation>
    <dataValidation type="decimal" showErrorMessage="1" errorTitle="Kesalahan Jenis Data" error="Data yang dimasukkan harus berupa Angka!" sqref="E35">
      <formula1>-1000000000000000000</formula1>
      <formula2>1000000000000000000</formula2>
    </dataValidation>
  </dataValidations>
  <printOptions horizontalCentered="1"/>
  <pageMargins left="0.7" right="0.7" top="0.75" bottom="0.75" header="0.3" footer="0.3"/>
  <pageSetup paperSize="150" orientation="portrait" horizontalDpi="200" verticalDpi="2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pageSetUpPr fitToPage="1"/>
  </sheetPr>
  <dimension ref="A2:M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L17"/>
    </sheetView>
  </sheetViews>
  <sheetFormatPr defaultRowHeight="1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1007</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0"/>
      <c r="D6" s="20"/>
      <c r="E6" s="2"/>
      <c r="F6" s="2"/>
      <c r="G6" s="2"/>
      <c r="H6" s="2"/>
      <c r="I6" s="2"/>
      <c r="J6" s="2"/>
      <c r="K6" s="2"/>
      <c r="L6" s="2"/>
      <c r="M6" s="2"/>
    </row>
    <row r="7" spans="2:13" ht="17.25">
      <c r="B7" s="2"/>
      <c r="C7" s="156" t="str">
        <f>UPPER('Data Umum'!D7)</f>
        <v/>
      </c>
      <c r="D7" s="156"/>
      <c r="E7" s="157"/>
      <c r="F7" s="157"/>
      <c r="G7" s="157"/>
      <c r="H7" s="157"/>
      <c r="I7" s="157"/>
      <c r="J7" s="157"/>
      <c r="K7" s="157"/>
      <c r="L7" s="157"/>
      <c r="M7" s="2"/>
    </row>
    <row r="8" spans="2:13">
      <c r="B8" s="2"/>
      <c r="C8" s="158" t="s">
        <v>1095</v>
      </c>
      <c r="D8" s="158"/>
      <c r="E8" s="129"/>
      <c r="F8" s="129"/>
      <c r="G8" s="129"/>
      <c r="H8" s="129"/>
      <c r="I8" s="129"/>
      <c r="J8" s="129"/>
      <c r="K8" s="129"/>
      <c r="L8" s="129"/>
      <c r="M8" s="2"/>
    </row>
    <row r="9" spans="2:13">
      <c r="B9" s="2"/>
      <c r="C9" s="158" t="s">
        <v>986</v>
      </c>
      <c r="D9" s="158"/>
      <c r="E9" s="129"/>
      <c r="F9" s="129"/>
      <c r="G9" s="129"/>
      <c r="H9" s="129"/>
      <c r="I9" s="129"/>
      <c r="J9" s="129"/>
      <c r="K9" s="129"/>
      <c r="L9" s="129"/>
      <c r="M9" s="2"/>
    </row>
    <row r="10" spans="2:13">
      <c r="B10" s="2"/>
      <c r="C10" s="158" t="s">
        <v>1008</v>
      </c>
      <c r="D10" s="158"/>
      <c r="E10" s="129"/>
      <c r="F10" s="129"/>
      <c r="G10" s="129"/>
      <c r="H10" s="129"/>
      <c r="I10" s="129"/>
      <c r="J10" s="129"/>
      <c r="K10" s="129"/>
      <c r="L10" s="129"/>
      <c r="M10" s="2"/>
    </row>
    <row r="11" spans="2:13">
      <c r="B11" s="2"/>
      <c r="C11" s="159" t="str">
        <f>""</f>
        <v/>
      </c>
      <c r="D11" s="159"/>
      <c r="E11" s="130"/>
      <c r="F11" s="130"/>
      <c r="G11" s="130"/>
      <c r="H11" s="130"/>
      <c r="I11" s="130"/>
      <c r="J11" s="130"/>
      <c r="K11" s="130"/>
      <c r="L11" s="130"/>
      <c r="M11" s="2"/>
    </row>
    <row r="12" spans="2:13" hidden="1">
      <c r="B12" s="2"/>
      <c r="C12" s="20"/>
      <c r="D12" s="20"/>
      <c r="E12" s="2"/>
      <c r="F12" s="2"/>
      <c r="G12" s="2"/>
      <c r="H12" s="2"/>
      <c r="I12" s="2"/>
      <c r="J12" s="2"/>
      <c r="K12" s="2"/>
      <c r="L12" s="2"/>
      <c r="M12" s="2"/>
    </row>
    <row r="13" spans="2:13">
      <c r="B13" s="2"/>
      <c r="C13" s="160" t="s">
        <v>43</v>
      </c>
      <c r="D13" s="160"/>
      <c r="E13" s="161"/>
      <c r="F13" s="161"/>
      <c r="G13" s="161"/>
      <c r="H13" s="161"/>
      <c r="I13" s="161"/>
      <c r="J13" s="161"/>
      <c r="K13" s="161"/>
      <c r="L13" s="161"/>
      <c r="M13" s="2"/>
    </row>
    <row r="14" spans="2:13">
      <c r="B14" s="2"/>
      <c r="C14" s="127" t="s">
        <v>308</v>
      </c>
      <c r="D14" s="128"/>
      <c r="E14" s="162" t="str">
        <f>"Nama Bank Kustodian"</f>
        <v>Nama Bank Kustodian</v>
      </c>
      <c r="F14" s="162" t="str">
        <f>"Mata Uang"</f>
        <v>Mata Uang</v>
      </c>
      <c r="G14" s="162" t="str">
        <f>"Nomor Bilyet"</f>
        <v>Nomor Bilyet</v>
      </c>
      <c r="H14" s="162" t="str">
        <f>"Jumlah"</f>
        <v>Jumlah</v>
      </c>
      <c r="I14" s="162" t="str">
        <f>"Kurs"</f>
        <v>Kurs</v>
      </c>
      <c r="J14" s="162" t="str">
        <f>"Jumlah Dalam Rupiah"</f>
        <v>Jumlah Dalam Rupiah</v>
      </c>
      <c r="K14" s="162" t="str">
        <f>"Tanggal Penerbitan/Rollover Terakhir"</f>
        <v>Tanggal Penerbitan/Rollover Terakhir</v>
      </c>
      <c r="L14" s="162" t="str">
        <f>"Tanggal Jatuh Tempo"</f>
        <v>Tanggal Jatuh Tempo</v>
      </c>
      <c r="M14" s="2"/>
    </row>
    <row r="15" spans="2:13">
      <c r="B15" s="2"/>
      <c r="C15" s="128"/>
      <c r="D15" s="128"/>
      <c r="E15" s="163"/>
      <c r="F15" s="163"/>
      <c r="G15" s="163"/>
      <c r="H15" s="163"/>
      <c r="I15" s="163"/>
      <c r="J15" s="163"/>
      <c r="K15" s="163"/>
      <c r="L15" s="163"/>
      <c r="M15" s="2"/>
    </row>
    <row r="16" spans="2:13">
      <c r="B16" s="2"/>
      <c r="C16" s="137" t="s">
        <v>7</v>
      </c>
      <c r="D16" s="128"/>
      <c r="E16" s="147" t="s">
        <v>206</v>
      </c>
      <c r="F16" s="147" t="s">
        <v>206</v>
      </c>
      <c r="G16" s="147" t="s">
        <v>206</v>
      </c>
      <c r="H16" s="144">
        <v>0</v>
      </c>
      <c r="I16" s="144">
        <v>0</v>
      </c>
      <c r="J16" s="8">
        <f t="shared" ref="J16:J47" si="0">H16*I16</f>
        <v>0</v>
      </c>
      <c r="K16" s="165"/>
      <c r="L16" s="165"/>
      <c r="M16" s="2"/>
    </row>
    <row r="17" spans="2:13">
      <c r="B17" s="2"/>
      <c r="C17" s="142" t="s">
        <v>309</v>
      </c>
      <c r="D17" s="143"/>
      <c r="E17" s="147" t="s">
        <v>206</v>
      </c>
      <c r="F17" s="147" t="s">
        <v>206</v>
      </c>
      <c r="G17" s="147" t="s">
        <v>206</v>
      </c>
      <c r="H17" s="144">
        <v>0</v>
      </c>
      <c r="I17" s="144">
        <v>0</v>
      </c>
      <c r="J17" s="8">
        <f t="shared" si="0"/>
        <v>0</v>
      </c>
      <c r="K17" s="165"/>
      <c r="L17" s="165"/>
      <c r="M17" s="2"/>
    </row>
    <row r="18" spans="2:13">
      <c r="B18" s="2"/>
      <c r="C18" s="142" t="s">
        <v>310</v>
      </c>
      <c r="D18" s="143"/>
      <c r="E18" s="147" t="s">
        <v>206</v>
      </c>
      <c r="F18" s="147" t="s">
        <v>206</v>
      </c>
      <c r="G18" s="147" t="s">
        <v>206</v>
      </c>
      <c r="H18" s="144">
        <v>0</v>
      </c>
      <c r="I18" s="144">
        <v>0</v>
      </c>
      <c r="J18" s="8">
        <f t="shared" si="0"/>
        <v>0</v>
      </c>
      <c r="K18" s="165"/>
      <c r="L18" s="165"/>
      <c r="M18" s="2"/>
    </row>
    <row r="19" spans="2:13">
      <c r="B19" s="2"/>
      <c r="C19" s="142" t="s">
        <v>311</v>
      </c>
      <c r="D19" s="143"/>
      <c r="E19" s="147" t="s">
        <v>206</v>
      </c>
      <c r="F19" s="147" t="s">
        <v>206</v>
      </c>
      <c r="G19" s="147" t="s">
        <v>206</v>
      </c>
      <c r="H19" s="144">
        <v>0</v>
      </c>
      <c r="I19" s="144">
        <v>0</v>
      </c>
      <c r="J19" s="8">
        <f t="shared" si="0"/>
        <v>0</v>
      </c>
      <c r="K19" s="165"/>
      <c r="L19" s="165"/>
      <c r="M19" s="2"/>
    </row>
    <row r="20" spans="2:13">
      <c r="B20" s="2"/>
      <c r="C20" s="142" t="s">
        <v>312</v>
      </c>
      <c r="D20" s="143"/>
      <c r="E20" s="147" t="s">
        <v>206</v>
      </c>
      <c r="F20" s="147" t="s">
        <v>206</v>
      </c>
      <c r="G20" s="147" t="s">
        <v>206</v>
      </c>
      <c r="H20" s="144">
        <v>0</v>
      </c>
      <c r="I20" s="144">
        <v>0</v>
      </c>
      <c r="J20" s="8">
        <f t="shared" si="0"/>
        <v>0</v>
      </c>
      <c r="K20" s="165"/>
      <c r="L20" s="165"/>
      <c r="M20" s="2"/>
    </row>
    <row r="21" spans="2:13">
      <c r="B21" s="2"/>
      <c r="C21" s="142" t="s">
        <v>313</v>
      </c>
      <c r="D21" s="143"/>
      <c r="E21" s="147" t="s">
        <v>206</v>
      </c>
      <c r="F21" s="147" t="s">
        <v>206</v>
      </c>
      <c r="G21" s="147" t="s">
        <v>206</v>
      </c>
      <c r="H21" s="144">
        <v>0</v>
      </c>
      <c r="I21" s="144">
        <v>0</v>
      </c>
      <c r="J21" s="8">
        <f t="shared" si="0"/>
        <v>0</v>
      </c>
      <c r="K21" s="165"/>
      <c r="L21" s="165"/>
      <c r="M21" s="2"/>
    </row>
    <row r="22" spans="2:13">
      <c r="B22" s="2"/>
      <c r="C22" s="142" t="s">
        <v>314</v>
      </c>
      <c r="D22" s="143"/>
      <c r="E22" s="147" t="s">
        <v>206</v>
      </c>
      <c r="F22" s="147" t="s">
        <v>206</v>
      </c>
      <c r="G22" s="147" t="s">
        <v>206</v>
      </c>
      <c r="H22" s="144">
        <v>0</v>
      </c>
      <c r="I22" s="144">
        <v>0</v>
      </c>
      <c r="J22" s="8">
        <f t="shared" si="0"/>
        <v>0</v>
      </c>
      <c r="K22" s="165"/>
      <c r="L22" s="165"/>
      <c r="M22" s="2"/>
    </row>
    <row r="23" spans="2:13">
      <c r="B23" s="2"/>
      <c r="C23" s="142" t="s">
        <v>315</v>
      </c>
      <c r="D23" s="143"/>
      <c r="E23" s="147" t="s">
        <v>206</v>
      </c>
      <c r="F23" s="147" t="s">
        <v>206</v>
      </c>
      <c r="G23" s="147" t="s">
        <v>206</v>
      </c>
      <c r="H23" s="144">
        <v>0</v>
      </c>
      <c r="I23" s="144">
        <v>0</v>
      </c>
      <c r="J23" s="8">
        <f t="shared" si="0"/>
        <v>0</v>
      </c>
      <c r="K23" s="165"/>
      <c r="L23" s="165"/>
      <c r="M23" s="2"/>
    </row>
    <row r="24" spans="2:13">
      <c r="B24" s="2"/>
      <c r="C24" s="142" t="s">
        <v>316</v>
      </c>
      <c r="D24" s="143"/>
      <c r="E24" s="147" t="s">
        <v>206</v>
      </c>
      <c r="F24" s="147" t="s">
        <v>206</v>
      </c>
      <c r="G24" s="147" t="s">
        <v>206</v>
      </c>
      <c r="H24" s="144">
        <v>0</v>
      </c>
      <c r="I24" s="144">
        <v>0</v>
      </c>
      <c r="J24" s="8">
        <f t="shared" si="0"/>
        <v>0</v>
      </c>
      <c r="K24" s="165"/>
      <c r="L24" s="165"/>
      <c r="M24" s="2"/>
    </row>
    <row r="25" spans="2:13">
      <c r="B25" s="2"/>
      <c r="C25" s="142" t="s">
        <v>317</v>
      </c>
      <c r="D25" s="143"/>
      <c r="E25" s="147" t="s">
        <v>206</v>
      </c>
      <c r="F25" s="147" t="s">
        <v>206</v>
      </c>
      <c r="G25" s="147" t="s">
        <v>206</v>
      </c>
      <c r="H25" s="144">
        <v>0</v>
      </c>
      <c r="I25" s="144">
        <v>0</v>
      </c>
      <c r="J25" s="8">
        <f t="shared" si="0"/>
        <v>0</v>
      </c>
      <c r="K25" s="165"/>
      <c r="L25" s="165"/>
      <c r="M25" s="2"/>
    </row>
    <row r="26" spans="2:13">
      <c r="B26" s="2"/>
      <c r="C26" s="142" t="s">
        <v>318</v>
      </c>
      <c r="D26" s="143"/>
      <c r="E26" s="147" t="s">
        <v>206</v>
      </c>
      <c r="F26" s="147" t="s">
        <v>206</v>
      </c>
      <c r="G26" s="147" t="s">
        <v>206</v>
      </c>
      <c r="H26" s="144">
        <v>0</v>
      </c>
      <c r="I26" s="144">
        <v>0</v>
      </c>
      <c r="J26" s="8">
        <f t="shared" si="0"/>
        <v>0</v>
      </c>
      <c r="K26" s="165"/>
      <c r="L26" s="165"/>
      <c r="M26" s="2"/>
    </row>
    <row r="27" spans="2:13">
      <c r="B27" s="2"/>
      <c r="C27" s="142" t="s">
        <v>319</v>
      </c>
      <c r="D27" s="143"/>
      <c r="E27" s="147" t="s">
        <v>206</v>
      </c>
      <c r="F27" s="147" t="s">
        <v>206</v>
      </c>
      <c r="G27" s="147" t="s">
        <v>206</v>
      </c>
      <c r="H27" s="144">
        <v>0</v>
      </c>
      <c r="I27" s="144">
        <v>0</v>
      </c>
      <c r="J27" s="8">
        <f t="shared" si="0"/>
        <v>0</v>
      </c>
      <c r="K27" s="165"/>
      <c r="L27" s="165"/>
      <c r="M27" s="2"/>
    </row>
    <row r="28" spans="2:13">
      <c r="B28" s="2"/>
      <c r="C28" s="142" t="s">
        <v>320</v>
      </c>
      <c r="D28" s="143"/>
      <c r="E28" s="147" t="s">
        <v>206</v>
      </c>
      <c r="F28" s="147" t="s">
        <v>206</v>
      </c>
      <c r="G28" s="147" t="s">
        <v>206</v>
      </c>
      <c r="H28" s="144">
        <v>0</v>
      </c>
      <c r="I28" s="144">
        <v>0</v>
      </c>
      <c r="J28" s="8">
        <f t="shared" si="0"/>
        <v>0</v>
      </c>
      <c r="K28" s="165"/>
      <c r="L28" s="165"/>
      <c r="M28" s="2"/>
    </row>
    <row r="29" spans="2:13">
      <c r="B29" s="2"/>
      <c r="C29" s="142" t="s">
        <v>321</v>
      </c>
      <c r="D29" s="143"/>
      <c r="E29" s="147" t="s">
        <v>206</v>
      </c>
      <c r="F29" s="147" t="s">
        <v>206</v>
      </c>
      <c r="G29" s="147" t="s">
        <v>206</v>
      </c>
      <c r="H29" s="144">
        <v>0</v>
      </c>
      <c r="I29" s="144">
        <v>0</v>
      </c>
      <c r="J29" s="8">
        <f t="shared" si="0"/>
        <v>0</v>
      </c>
      <c r="K29" s="165"/>
      <c r="L29" s="165"/>
      <c r="M29" s="2"/>
    </row>
    <row r="30" spans="2:13">
      <c r="B30" s="2"/>
      <c r="C30" s="142" t="s">
        <v>322</v>
      </c>
      <c r="D30" s="143"/>
      <c r="E30" s="147" t="s">
        <v>206</v>
      </c>
      <c r="F30" s="147" t="s">
        <v>206</v>
      </c>
      <c r="G30" s="147" t="s">
        <v>206</v>
      </c>
      <c r="H30" s="144">
        <v>0</v>
      </c>
      <c r="I30" s="144">
        <v>0</v>
      </c>
      <c r="J30" s="8">
        <f t="shared" si="0"/>
        <v>0</v>
      </c>
      <c r="K30" s="165"/>
      <c r="L30" s="165"/>
      <c r="M30" s="2"/>
    </row>
    <row r="31" spans="2:13">
      <c r="B31" s="2"/>
      <c r="C31" s="142" t="s">
        <v>323</v>
      </c>
      <c r="D31" s="143"/>
      <c r="E31" s="147" t="s">
        <v>206</v>
      </c>
      <c r="F31" s="147" t="s">
        <v>206</v>
      </c>
      <c r="G31" s="147" t="s">
        <v>206</v>
      </c>
      <c r="H31" s="144">
        <v>0</v>
      </c>
      <c r="I31" s="144">
        <v>0</v>
      </c>
      <c r="J31" s="8">
        <f t="shared" si="0"/>
        <v>0</v>
      </c>
      <c r="K31" s="165"/>
      <c r="L31" s="165"/>
      <c r="M31" s="2"/>
    </row>
    <row r="32" spans="2:13">
      <c r="B32" s="2"/>
      <c r="C32" s="142" t="s">
        <v>324</v>
      </c>
      <c r="D32" s="143"/>
      <c r="E32" s="147" t="s">
        <v>206</v>
      </c>
      <c r="F32" s="147" t="s">
        <v>206</v>
      </c>
      <c r="G32" s="147" t="s">
        <v>206</v>
      </c>
      <c r="H32" s="144">
        <v>0</v>
      </c>
      <c r="I32" s="144">
        <v>0</v>
      </c>
      <c r="J32" s="8">
        <f t="shared" si="0"/>
        <v>0</v>
      </c>
      <c r="K32" s="165"/>
      <c r="L32" s="165"/>
      <c r="M32" s="2"/>
    </row>
    <row r="33" spans="2:13">
      <c r="B33" s="2"/>
      <c r="C33" s="142" t="s">
        <v>325</v>
      </c>
      <c r="D33" s="143"/>
      <c r="E33" s="147" t="s">
        <v>206</v>
      </c>
      <c r="F33" s="147" t="s">
        <v>206</v>
      </c>
      <c r="G33" s="147" t="s">
        <v>206</v>
      </c>
      <c r="H33" s="144">
        <v>0</v>
      </c>
      <c r="I33" s="144">
        <v>0</v>
      </c>
      <c r="J33" s="8">
        <f t="shared" si="0"/>
        <v>0</v>
      </c>
      <c r="K33" s="165"/>
      <c r="L33" s="165"/>
      <c r="M33" s="2"/>
    </row>
    <row r="34" spans="2:13">
      <c r="B34" s="2"/>
      <c r="C34" s="142" t="s">
        <v>326</v>
      </c>
      <c r="D34" s="143"/>
      <c r="E34" s="147" t="s">
        <v>206</v>
      </c>
      <c r="F34" s="147" t="s">
        <v>206</v>
      </c>
      <c r="G34" s="147" t="s">
        <v>206</v>
      </c>
      <c r="H34" s="144">
        <v>0</v>
      </c>
      <c r="I34" s="144">
        <v>0</v>
      </c>
      <c r="J34" s="8">
        <f t="shared" si="0"/>
        <v>0</v>
      </c>
      <c r="K34" s="165"/>
      <c r="L34" s="165"/>
      <c r="M34" s="2"/>
    </row>
    <row r="35" spans="2:13">
      <c r="B35" s="2"/>
      <c r="C35" s="142" t="s">
        <v>327</v>
      </c>
      <c r="D35" s="143"/>
      <c r="E35" s="147" t="s">
        <v>206</v>
      </c>
      <c r="F35" s="147" t="s">
        <v>206</v>
      </c>
      <c r="G35" s="147" t="s">
        <v>206</v>
      </c>
      <c r="H35" s="144">
        <v>0</v>
      </c>
      <c r="I35" s="144">
        <v>0</v>
      </c>
      <c r="J35" s="8">
        <f t="shared" si="0"/>
        <v>0</v>
      </c>
      <c r="K35" s="165"/>
      <c r="L35" s="165"/>
      <c r="M35" s="2"/>
    </row>
    <row r="36" spans="2:13">
      <c r="B36" s="2"/>
      <c r="C36" s="142" t="s">
        <v>328</v>
      </c>
      <c r="D36" s="143"/>
      <c r="E36" s="147" t="s">
        <v>206</v>
      </c>
      <c r="F36" s="147" t="s">
        <v>206</v>
      </c>
      <c r="G36" s="147" t="s">
        <v>206</v>
      </c>
      <c r="H36" s="144">
        <v>0</v>
      </c>
      <c r="I36" s="144">
        <v>0</v>
      </c>
      <c r="J36" s="8">
        <f t="shared" si="0"/>
        <v>0</v>
      </c>
      <c r="K36" s="165"/>
      <c r="L36" s="165"/>
      <c r="M36" s="2"/>
    </row>
    <row r="37" spans="2:13">
      <c r="B37" s="2"/>
      <c r="C37" s="142" t="s">
        <v>329</v>
      </c>
      <c r="D37" s="143"/>
      <c r="E37" s="147" t="s">
        <v>206</v>
      </c>
      <c r="F37" s="147" t="s">
        <v>206</v>
      </c>
      <c r="G37" s="147" t="s">
        <v>206</v>
      </c>
      <c r="H37" s="144">
        <v>0</v>
      </c>
      <c r="I37" s="144">
        <v>0</v>
      </c>
      <c r="J37" s="8">
        <f t="shared" si="0"/>
        <v>0</v>
      </c>
      <c r="K37" s="165"/>
      <c r="L37" s="165"/>
      <c r="M37" s="2"/>
    </row>
    <row r="38" spans="2:13">
      <c r="B38" s="2"/>
      <c r="C38" s="142" t="s">
        <v>330</v>
      </c>
      <c r="D38" s="143"/>
      <c r="E38" s="147" t="s">
        <v>206</v>
      </c>
      <c r="F38" s="147" t="s">
        <v>206</v>
      </c>
      <c r="G38" s="147" t="s">
        <v>206</v>
      </c>
      <c r="H38" s="144">
        <v>0</v>
      </c>
      <c r="I38" s="144">
        <v>0</v>
      </c>
      <c r="J38" s="8">
        <f t="shared" si="0"/>
        <v>0</v>
      </c>
      <c r="K38" s="165"/>
      <c r="L38" s="165"/>
      <c r="M38" s="2"/>
    </row>
    <row r="39" spans="2:13">
      <c r="B39" s="2"/>
      <c r="C39" s="142" t="s">
        <v>331</v>
      </c>
      <c r="D39" s="143"/>
      <c r="E39" s="147" t="s">
        <v>206</v>
      </c>
      <c r="F39" s="147" t="s">
        <v>206</v>
      </c>
      <c r="G39" s="147" t="s">
        <v>206</v>
      </c>
      <c r="H39" s="144">
        <v>0</v>
      </c>
      <c r="I39" s="144">
        <v>0</v>
      </c>
      <c r="J39" s="8">
        <f t="shared" si="0"/>
        <v>0</v>
      </c>
      <c r="K39" s="165"/>
      <c r="L39" s="165"/>
      <c r="M39" s="2"/>
    </row>
    <row r="40" spans="2:13">
      <c r="B40" s="2"/>
      <c r="C40" s="142" t="s">
        <v>332</v>
      </c>
      <c r="D40" s="143"/>
      <c r="E40" s="147" t="s">
        <v>206</v>
      </c>
      <c r="F40" s="147" t="s">
        <v>206</v>
      </c>
      <c r="G40" s="147" t="s">
        <v>206</v>
      </c>
      <c r="H40" s="144">
        <v>0</v>
      </c>
      <c r="I40" s="144">
        <v>0</v>
      </c>
      <c r="J40" s="8">
        <f t="shared" si="0"/>
        <v>0</v>
      </c>
      <c r="K40" s="165"/>
      <c r="L40" s="165"/>
      <c r="M40" s="2"/>
    </row>
    <row r="41" spans="2:13">
      <c r="B41" s="2"/>
      <c r="C41" s="142" t="s">
        <v>333</v>
      </c>
      <c r="D41" s="143"/>
      <c r="E41" s="147" t="s">
        <v>206</v>
      </c>
      <c r="F41" s="147" t="s">
        <v>206</v>
      </c>
      <c r="G41" s="147" t="s">
        <v>206</v>
      </c>
      <c r="H41" s="144">
        <v>0</v>
      </c>
      <c r="I41" s="144">
        <v>0</v>
      </c>
      <c r="J41" s="8">
        <f t="shared" si="0"/>
        <v>0</v>
      </c>
      <c r="K41" s="165"/>
      <c r="L41" s="165"/>
      <c r="M41" s="2"/>
    </row>
    <row r="42" spans="2:13">
      <c r="B42" s="2"/>
      <c r="C42" s="142" t="s">
        <v>334</v>
      </c>
      <c r="D42" s="143"/>
      <c r="E42" s="147" t="s">
        <v>206</v>
      </c>
      <c r="F42" s="147" t="s">
        <v>206</v>
      </c>
      <c r="G42" s="147" t="s">
        <v>206</v>
      </c>
      <c r="H42" s="144">
        <v>0</v>
      </c>
      <c r="I42" s="144">
        <v>0</v>
      </c>
      <c r="J42" s="8">
        <f t="shared" si="0"/>
        <v>0</v>
      </c>
      <c r="K42" s="165"/>
      <c r="L42" s="165"/>
      <c r="M42" s="2"/>
    </row>
    <row r="43" spans="2:13">
      <c r="B43" s="2"/>
      <c r="C43" s="142" t="s">
        <v>335</v>
      </c>
      <c r="D43" s="143"/>
      <c r="E43" s="147" t="s">
        <v>206</v>
      </c>
      <c r="F43" s="147" t="s">
        <v>206</v>
      </c>
      <c r="G43" s="147" t="s">
        <v>206</v>
      </c>
      <c r="H43" s="144">
        <v>0</v>
      </c>
      <c r="I43" s="144">
        <v>0</v>
      </c>
      <c r="J43" s="8">
        <f t="shared" si="0"/>
        <v>0</v>
      </c>
      <c r="K43" s="165"/>
      <c r="L43" s="165"/>
      <c r="M43" s="2"/>
    </row>
    <row r="44" spans="2:13">
      <c r="B44" s="2"/>
      <c r="C44" s="142" t="s">
        <v>336</v>
      </c>
      <c r="D44" s="143"/>
      <c r="E44" s="147" t="s">
        <v>206</v>
      </c>
      <c r="F44" s="147" t="s">
        <v>206</v>
      </c>
      <c r="G44" s="147" t="s">
        <v>206</v>
      </c>
      <c r="H44" s="144">
        <v>0</v>
      </c>
      <c r="I44" s="144">
        <v>0</v>
      </c>
      <c r="J44" s="8">
        <f t="shared" si="0"/>
        <v>0</v>
      </c>
      <c r="K44" s="165"/>
      <c r="L44" s="165"/>
      <c r="M44" s="2"/>
    </row>
    <row r="45" spans="2:13">
      <c r="B45" s="2"/>
      <c r="C45" s="142" t="s">
        <v>337</v>
      </c>
      <c r="D45" s="143"/>
      <c r="E45" s="147" t="s">
        <v>206</v>
      </c>
      <c r="F45" s="147" t="s">
        <v>206</v>
      </c>
      <c r="G45" s="147" t="s">
        <v>206</v>
      </c>
      <c r="H45" s="144">
        <v>0</v>
      </c>
      <c r="I45" s="144">
        <v>0</v>
      </c>
      <c r="J45" s="8">
        <f t="shared" si="0"/>
        <v>0</v>
      </c>
      <c r="K45" s="165"/>
      <c r="L45" s="165"/>
      <c r="M45" s="2"/>
    </row>
    <row r="46" spans="2:13">
      <c r="B46" s="2"/>
      <c r="C46" s="142" t="s">
        <v>338</v>
      </c>
      <c r="D46" s="143"/>
      <c r="E46" s="147" t="s">
        <v>206</v>
      </c>
      <c r="F46" s="147" t="s">
        <v>206</v>
      </c>
      <c r="G46" s="147" t="s">
        <v>206</v>
      </c>
      <c r="H46" s="144">
        <v>0</v>
      </c>
      <c r="I46" s="144">
        <v>0</v>
      </c>
      <c r="J46" s="8">
        <f t="shared" si="0"/>
        <v>0</v>
      </c>
      <c r="K46" s="165"/>
      <c r="L46" s="165"/>
      <c r="M46" s="2"/>
    </row>
    <row r="47" spans="2:13">
      <c r="B47" s="2"/>
      <c r="C47" s="142" t="s">
        <v>339</v>
      </c>
      <c r="D47" s="143"/>
      <c r="E47" s="147" t="s">
        <v>206</v>
      </c>
      <c r="F47" s="147" t="s">
        <v>206</v>
      </c>
      <c r="G47" s="147" t="s">
        <v>206</v>
      </c>
      <c r="H47" s="144">
        <v>0</v>
      </c>
      <c r="I47" s="144">
        <v>0</v>
      </c>
      <c r="J47" s="8">
        <f t="shared" si="0"/>
        <v>0</v>
      </c>
      <c r="K47" s="165"/>
      <c r="L47" s="165"/>
      <c r="M47" s="2"/>
    </row>
    <row r="48" spans="2:13">
      <c r="B48" s="2"/>
      <c r="C48" s="142" t="s">
        <v>340</v>
      </c>
      <c r="D48" s="143"/>
      <c r="E48" s="147" t="s">
        <v>206</v>
      </c>
      <c r="F48" s="147" t="s">
        <v>206</v>
      </c>
      <c r="G48" s="147" t="s">
        <v>206</v>
      </c>
      <c r="H48" s="144">
        <v>0</v>
      </c>
      <c r="I48" s="144">
        <v>0</v>
      </c>
      <c r="J48" s="8">
        <f t="shared" ref="J48:J79" si="1">H48*I48</f>
        <v>0</v>
      </c>
      <c r="K48" s="165"/>
      <c r="L48" s="165"/>
      <c r="M48" s="2"/>
    </row>
    <row r="49" spans="2:13">
      <c r="B49" s="2"/>
      <c r="C49" s="142" t="s">
        <v>341</v>
      </c>
      <c r="D49" s="143"/>
      <c r="E49" s="147" t="s">
        <v>206</v>
      </c>
      <c r="F49" s="147" t="s">
        <v>206</v>
      </c>
      <c r="G49" s="147" t="s">
        <v>206</v>
      </c>
      <c r="H49" s="144">
        <v>0</v>
      </c>
      <c r="I49" s="144">
        <v>0</v>
      </c>
      <c r="J49" s="8">
        <f t="shared" si="1"/>
        <v>0</v>
      </c>
      <c r="K49" s="165"/>
      <c r="L49" s="165"/>
      <c r="M49" s="2"/>
    </row>
    <row r="50" spans="2:13">
      <c r="B50" s="2"/>
      <c r="C50" s="142" t="s">
        <v>342</v>
      </c>
      <c r="D50" s="143"/>
      <c r="E50" s="147" t="s">
        <v>206</v>
      </c>
      <c r="F50" s="147" t="s">
        <v>206</v>
      </c>
      <c r="G50" s="147" t="s">
        <v>206</v>
      </c>
      <c r="H50" s="144">
        <v>0</v>
      </c>
      <c r="I50" s="144">
        <v>0</v>
      </c>
      <c r="J50" s="8">
        <f t="shared" si="1"/>
        <v>0</v>
      </c>
      <c r="K50" s="165"/>
      <c r="L50" s="165"/>
      <c r="M50" s="2"/>
    </row>
    <row r="51" spans="2:13">
      <c r="B51" s="2"/>
      <c r="C51" s="142" t="s">
        <v>343</v>
      </c>
      <c r="D51" s="143"/>
      <c r="E51" s="147" t="s">
        <v>206</v>
      </c>
      <c r="F51" s="147" t="s">
        <v>206</v>
      </c>
      <c r="G51" s="147" t="s">
        <v>206</v>
      </c>
      <c r="H51" s="144">
        <v>0</v>
      </c>
      <c r="I51" s="144">
        <v>0</v>
      </c>
      <c r="J51" s="8">
        <f t="shared" si="1"/>
        <v>0</v>
      </c>
      <c r="K51" s="165"/>
      <c r="L51" s="165"/>
      <c r="M51" s="2"/>
    </row>
    <row r="52" spans="2:13">
      <c r="B52" s="2"/>
      <c r="C52" s="142" t="s">
        <v>344</v>
      </c>
      <c r="D52" s="143"/>
      <c r="E52" s="147" t="s">
        <v>206</v>
      </c>
      <c r="F52" s="147" t="s">
        <v>206</v>
      </c>
      <c r="G52" s="147" t="s">
        <v>206</v>
      </c>
      <c r="H52" s="144">
        <v>0</v>
      </c>
      <c r="I52" s="144">
        <v>0</v>
      </c>
      <c r="J52" s="8">
        <f t="shared" si="1"/>
        <v>0</v>
      </c>
      <c r="K52" s="165"/>
      <c r="L52" s="165"/>
      <c r="M52" s="2"/>
    </row>
    <row r="53" spans="2:13">
      <c r="B53" s="2"/>
      <c r="C53" s="142" t="s">
        <v>345</v>
      </c>
      <c r="D53" s="143"/>
      <c r="E53" s="147" t="s">
        <v>206</v>
      </c>
      <c r="F53" s="147" t="s">
        <v>206</v>
      </c>
      <c r="G53" s="147" t="s">
        <v>206</v>
      </c>
      <c r="H53" s="144">
        <v>0</v>
      </c>
      <c r="I53" s="144">
        <v>0</v>
      </c>
      <c r="J53" s="8">
        <f t="shared" si="1"/>
        <v>0</v>
      </c>
      <c r="K53" s="165"/>
      <c r="L53" s="165"/>
      <c r="M53" s="2"/>
    </row>
    <row r="54" spans="2:13">
      <c r="B54" s="2"/>
      <c r="C54" s="142" t="s">
        <v>346</v>
      </c>
      <c r="D54" s="143"/>
      <c r="E54" s="147" t="s">
        <v>206</v>
      </c>
      <c r="F54" s="147" t="s">
        <v>206</v>
      </c>
      <c r="G54" s="147" t="s">
        <v>206</v>
      </c>
      <c r="H54" s="144">
        <v>0</v>
      </c>
      <c r="I54" s="144">
        <v>0</v>
      </c>
      <c r="J54" s="8">
        <f t="shared" si="1"/>
        <v>0</v>
      </c>
      <c r="K54" s="165"/>
      <c r="L54" s="165"/>
      <c r="M54" s="2"/>
    </row>
    <row r="55" spans="2:13">
      <c r="B55" s="2"/>
      <c r="C55" s="142" t="s">
        <v>347</v>
      </c>
      <c r="D55" s="143"/>
      <c r="E55" s="147" t="s">
        <v>206</v>
      </c>
      <c r="F55" s="147" t="s">
        <v>206</v>
      </c>
      <c r="G55" s="147" t="s">
        <v>206</v>
      </c>
      <c r="H55" s="144">
        <v>0</v>
      </c>
      <c r="I55" s="144">
        <v>0</v>
      </c>
      <c r="J55" s="8">
        <f t="shared" si="1"/>
        <v>0</v>
      </c>
      <c r="K55" s="165"/>
      <c r="L55" s="165"/>
      <c r="M55" s="2"/>
    </row>
    <row r="56" spans="2:13">
      <c r="B56" s="2"/>
      <c r="C56" s="142" t="s">
        <v>348</v>
      </c>
      <c r="D56" s="143"/>
      <c r="E56" s="147" t="s">
        <v>206</v>
      </c>
      <c r="F56" s="147" t="s">
        <v>206</v>
      </c>
      <c r="G56" s="147" t="s">
        <v>206</v>
      </c>
      <c r="H56" s="144">
        <v>0</v>
      </c>
      <c r="I56" s="144">
        <v>0</v>
      </c>
      <c r="J56" s="8">
        <f t="shared" si="1"/>
        <v>0</v>
      </c>
      <c r="K56" s="165"/>
      <c r="L56" s="165"/>
      <c r="M56" s="2"/>
    </row>
    <row r="57" spans="2:13">
      <c r="B57" s="2"/>
      <c r="C57" s="142" t="s">
        <v>349</v>
      </c>
      <c r="D57" s="143"/>
      <c r="E57" s="147" t="s">
        <v>206</v>
      </c>
      <c r="F57" s="147" t="s">
        <v>206</v>
      </c>
      <c r="G57" s="147" t="s">
        <v>206</v>
      </c>
      <c r="H57" s="144">
        <v>0</v>
      </c>
      <c r="I57" s="144">
        <v>0</v>
      </c>
      <c r="J57" s="8">
        <f t="shared" si="1"/>
        <v>0</v>
      </c>
      <c r="K57" s="165"/>
      <c r="L57" s="165"/>
      <c r="M57" s="2"/>
    </row>
    <row r="58" spans="2:13">
      <c r="B58" s="2"/>
      <c r="C58" s="142" t="s">
        <v>350</v>
      </c>
      <c r="D58" s="143"/>
      <c r="E58" s="147" t="s">
        <v>206</v>
      </c>
      <c r="F58" s="147" t="s">
        <v>206</v>
      </c>
      <c r="G58" s="147" t="s">
        <v>206</v>
      </c>
      <c r="H58" s="144">
        <v>0</v>
      </c>
      <c r="I58" s="144">
        <v>0</v>
      </c>
      <c r="J58" s="8">
        <f t="shared" si="1"/>
        <v>0</v>
      </c>
      <c r="K58" s="165"/>
      <c r="L58" s="165"/>
      <c r="M58" s="2"/>
    </row>
    <row r="59" spans="2:13">
      <c r="B59" s="2"/>
      <c r="C59" s="142" t="s">
        <v>351</v>
      </c>
      <c r="D59" s="143"/>
      <c r="E59" s="147" t="s">
        <v>206</v>
      </c>
      <c r="F59" s="147" t="s">
        <v>206</v>
      </c>
      <c r="G59" s="147" t="s">
        <v>206</v>
      </c>
      <c r="H59" s="144">
        <v>0</v>
      </c>
      <c r="I59" s="144">
        <v>0</v>
      </c>
      <c r="J59" s="8">
        <f t="shared" si="1"/>
        <v>0</v>
      </c>
      <c r="K59" s="165"/>
      <c r="L59" s="165"/>
      <c r="M59" s="2"/>
    </row>
    <row r="60" spans="2:13">
      <c r="B60" s="2"/>
      <c r="C60" s="142" t="s">
        <v>352</v>
      </c>
      <c r="D60" s="143"/>
      <c r="E60" s="147" t="s">
        <v>206</v>
      </c>
      <c r="F60" s="147" t="s">
        <v>206</v>
      </c>
      <c r="G60" s="147" t="s">
        <v>206</v>
      </c>
      <c r="H60" s="144">
        <v>0</v>
      </c>
      <c r="I60" s="144">
        <v>0</v>
      </c>
      <c r="J60" s="8">
        <f t="shared" si="1"/>
        <v>0</v>
      </c>
      <c r="K60" s="165"/>
      <c r="L60" s="165"/>
      <c r="M60" s="2"/>
    </row>
    <row r="61" spans="2:13">
      <c r="B61" s="2"/>
      <c r="C61" s="142" t="s">
        <v>353</v>
      </c>
      <c r="D61" s="143"/>
      <c r="E61" s="147" t="s">
        <v>206</v>
      </c>
      <c r="F61" s="147" t="s">
        <v>206</v>
      </c>
      <c r="G61" s="147" t="s">
        <v>206</v>
      </c>
      <c r="H61" s="144">
        <v>0</v>
      </c>
      <c r="I61" s="144">
        <v>0</v>
      </c>
      <c r="J61" s="8">
        <f t="shared" si="1"/>
        <v>0</v>
      </c>
      <c r="K61" s="165"/>
      <c r="L61" s="165"/>
      <c r="M61" s="2"/>
    </row>
    <row r="62" spans="2:13">
      <c r="B62" s="2"/>
      <c r="C62" s="142" t="s">
        <v>354</v>
      </c>
      <c r="D62" s="143"/>
      <c r="E62" s="147" t="s">
        <v>206</v>
      </c>
      <c r="F62" s="147" t="s">
        <v>206</v>
      </c>
      <c r="G62" s="147" t="s">
        <v>206</v>
      </c>
      <c r="H62" s="144">
        <v>0</v>
      </c>
      <c r="I62" s="144">
        <v>0</v>
      </c>
      <c r="J62" s="8">
        <f t="shared" si="1"/>
        <v>0</v>
      </c>
      <c r="K62" s="165"/>
      <c r="L62" s="165"/>
      <c r="M62" s="2"/>
    </row>
    <row r="63" spans="2:13">
      <c r="B63" s="2"/>
      <c r="C63" s="142" t="s">
        <v>355</v>
      </c>
      <c r="D63" s="143"/>
      <c r="E63" s="147" t="s">
        <v>206</v>
      </c>
      <c r="F63" s="147" t="s">
        <v>206</v>
      </c>
      <c r="G63" s="147" t="s">
        <v>206</v>
      </c>
      <c r="H63" s="144">
        <v>0</v>
      </c>
      <c r="I63" s="144">
        <v>0</v>
      </c>
      <c r="J63" s="8">
        <f t="shared" si="1"/>
        <v>0</v>
      </c>
      <c r="K63" s="165"/>
      <c r="L63" s="165"/>
      <c r="M63" s="2"/>
    </row>
    <row r="64" spans="2:13">
      <c r="B64" s="2"/>
      <c r="C64" s="142" t="s">
        <v>356</v>
      </c>
      <c r="D64" s="143"/>
      <c r="E64" s="147" t="s">
        <v>206</v>
      </c>
      <c r="F64" s="147" t="s">
        <v>206</v>
      </c>
      <c r="G64" s="147" t="s">
        <v>206</v>
      </c>
      <c r="H64" s="144">
        <v>0</v>
      </c>
      <c r="I64" s="144">
        <v>0</v>
      </c>
      <c r="J64" s="8">
        <f t="shared" si="1"/>
        <v>0</v>
      </c>
      <c r="K64" s="165"/>
      <c r="L64" s="165"/>
      <c r="M64" s="2"/>
    </row>
    <row r="65" spans="2:13">
      <c r="B65" s="2"/>
      <c r="C65" s="142" t="s">
        <v>357</v>
      </c>
      <c r="D65" s="143"/>
      <c r="E65" s="147" t="s">
        <v>206</v>
      </c>
      <c r="F65" s="147" t="s">
        <v>206</v>
      </c>
      <c r="G65" s="147" t="s">
        <v>206</v>
      </c>
      <c r="H65" s="144">
        <v>0</v>
      </c>
      <c r="I65" s="144">
        <v>0</v>
      </c>
      <c r="J65" s="8">
        <f t="shared" si="1"/>
        <v>0</v>
      </c>
      <c r="K65" s="165"/>
      <c r="L65" s="165"/>
      <c r="M65" s="2"/>
    </row>
    <row r="66" spans="2:13">
      <c r="B66" s="2"/>
      <c r="C66" s="142" t="s">
        <v>358</v>
      </c>
      <c r="D66" s="143"/>
      <c r="E66" s="147" t="s">
        <v>206</v>
      </c>
      <c r="F66" s="147" t="s">
        <v>206</v>
      </c>
      <c r="G66" s="147" t="s">
        <v>206</v>
      </c>
      <c r="H66" s="144">
        <v>0</v>
      </c>
      <c r="I66" s="144">
        <v>0</v>
      </c>
      <c r="J66" s="8">
        <f t="shared" si="1"/>
        <v>0</v>
      </c>
      <c r="K66" s="165"/>
      <c r="L66" s="165"/>
      <c r="M66" s="2"/>
    </row>
    <row r="67" spans="2:13">
      <c r="B67" s="2"/>
      <c r="C67" s="142" t="s">
        <v>359</v>
      </c>
      <c r="D67" s="143"/>
      <c r="E67" s="147" t="s">
        <v>206</v>
      </c>
      <c r="F67" s="147" t="s">
        <v>206</v>
      </c>
      <c r="G67" s="147" t="s">
        <v>206</v>
      </c>
      <c r="H67" s="144">
        <v>0</v>
      </c>
      <c r="I67" s="144">
        <v>0</v>
      </c>
      <c r="J67" s="8">
        <f t="shared" si="1"/>
        <v>0</v>
      </c>
      <c r="K67" s="165"/>
      <c r="L67" s="165"/>
      <c r="M67" s="2"/>
    </row>
    <row r="68" spans="2:13">
      <c r="B68" s="2"/>
      <c r="C68" s="142" t="s">
        <v>360</v>
      </c>
      <c r="D68" s="143"/>
      <c r="E68" s="147" t="s">
        <v>206</v>
      </c>
      <c r="F68" s="147" t="s">
        <v>206</v>
      </c>
      <c r="G68" s="147" t="s">
        <v>206</v>
      </c>
      <c r="H68" s="144">
        <v>0</v>
      </c>
      <c r="I68" s="144">
        <v>0</v>
      </c>
      <c r="J68" s="8">
        <f t="shared" si="1"/>
        <v>0</v>
      </c>
      <c r="K68" s="165"/>
      <c r="L68" s="165"/>
      <c r="M68" s="2"/>
    </row>
    <row r="69" spans="2:13">
      <c r="B69" s="2"/>
      <c r="C69" s="142" t="s">
        <v>361</v>
      </c>
      <c r="D69" s="143"/>
      <c r="E69" s="147" t="s">
        <v>206</v>
      </c>
      <c r="F69" s="147" t="s">
        <v>206</v>
      </c>
      <c r="G69" s="147" t="s">
        <v>206</v>
      </c>
      <c r="H69" s="144">
        <v>0</v>
      </c>
      <c r="I69" s="144">
        <v>0</v>
      </c>
      <c r="J69" s="8">
        <f t="shared" si="1"/>
        <v>0</v>
      </c>
      <c r="K69" s="165"/>
      <c r="L69" s="165"/>
      <c r="M69" s="2"/>
    </row>
    <row r="70" spans="2:13">
      <c r="B70" s="2"/>
      <c r="C70" s="142" t="s">
        <v>362</v>
      </c>
      <c r="D70" s="143"/>
      <c r="E70" s="147" t="s">
        <v>206</v>
      </c>
      <c r="F70" s="147" t="s">
        <v>206</v>
      </c>
      <c r="G70" s="147" t="s">
        <v>206</v>
      </c>
      <c r="H70" s="144">
        <v>0</v>
      </c>
      <c r="I70" s="144">
        <v>0</v>
      </c>
      <c r="J70" s="8">
        <f t="shared" si="1"/>
        <v>0</v>
      </c>
      <c r="K70" s="165"/>
      <c r="L70" s="165"/>
      <c r="M70" s="2"/>
    </row>
    <row r="71" spans="2:13">
      <c r="B71" s="2"/>
      <c r="C71" s="142" t="s">
        <v>363</v>
      </c>
      <c r="D71" s="143"/>
      <c r="E71" s="147" t="s">
        <v>206</v>
      </c>
      <c r="F71" s="147" t="s">
        <v>206</v>
      </c>
      <c r="G71" s="147" t="s">
        <v>206</v>
      </c>
      <c r="H71" s="144">
        <v>0</v>
      </c>
      <c r="I71" s="144">
        <v>0</v>
      </c>
      <c r="J71" s="8">
        <f t="shared" si="1"/>
        <v>0</v>
      </c>
      <c r="K71" s="165"/>
      <c r="L71" s="165"/>
      <c r="M71" s="2"/>
    </row>
    <row r="72" spans="2:13">
      <c r="B72" s="2"/>
      <c r="C72" s="142" t="s">
        <v>364</v>
      </c>
      <c r="D72" s="143"/>
      <c r="E72" s="147" t="s">
        <v>206</v>
      </c>
      <c r="F72" s="147" t="s">
        <v>206</v>
      </c>
      <c r="G72" s="147" t="s">
        <v>206</v>
      </c>
      <c r="H72" s="144">
        <v>0</v>
      </c>
      <c r="I72" s="144">
        <v>0</v>
      </c>
      <c r="J72" s="8">
        <f t="shared" si="1"/>
        <v>0</v>
      </c>
      <c r="K72" s="165"/>
      <c r="L72" s="165"/>
      <c r="M72" s="2"/>
    </row>
    <row r="73" spans="2:13">
      <c r="B73" s="2"/>
      <c r="C73" s="142" t="s">
        <v>365</v>
      </c>
      <c r="D73" s="143"/>
      <c r="E73" s="147" t="s">
        <v>206</v>
      </c>
      <c r="F73" s="147" t="s">
        <v>206</v>
      </c>
      <c r="G73" s="147" t="s">
        <v>206</v>
      </c>
      <c r="H73" s="144">
        <v>0</v>
      </c>
      <c r="I73" s="144">
        <v>0</v>
      </c>
      <c r="J73" s="8">
        <f t="shared" si="1"/>
        <v>0</v>
      </c>
      <c r="K73" s="165"/>
      <c r="L73" s="165"/>
      <c r="M73" s="2"/>
    </row>
    <row r="74" spans="2:13">
      <c r="B74" s="2"/>
      <c r="C74" s="142" t="s">
        <v>366</v>
      </c>
      <c r="D74" s="143"/>
      <c r="E74" s="147" t="s">
        <v>206</v>
      </c>
      <c r="F74" s="147" t="s">
        <v>206</v>
      </c>
      <c r="G74" s="147" t="s">
        <v>206</v>
      </c>
      <c r="H74" s="144">
        <v>0</v>
      </c>
      <c r="I74" s="144">
        <v>0</v>
      </c>
      <c r="J74" s="8">
        <f t="shared" si="1"/>
        <v>0</v>
      </c>
      <c r="K74" s="165"/>
      <c r="L74" s="165"/>
      <c r="M74" s="2"/>
    </row>
    <row r="75" spans="2:13">
      <c r="B75" s="2"/>
      <c r="C75" s="142" t="s">
        <v>367</v>
      </c>
      <c r="D75" s="143"/>
      <c r="E75" s="147" t="s">
        <v>206</v>
      </c>
      <c r="F75" s="147" t="s">
        <v>206</v>
      </c>
      <c r="G75" s="147" t="s">
        <v>206</v>
      </c>
      <c r="H75" s="144">
        <v>0</v>
      </c>
      <c r="I75" s="144">
        <v>0</v>
      </c>
      <c r="J75" s="8">
        <f t="shared" si="1"/>
        <v>0</v>
      </c>
      <c r="K75" s="165"/>
      <c r="L75" s="165"/>
      <c r="M75" s="2"/>
    </row>
    <row r="76" spans="2:13">
      <c r="B76" s="2"/>
      <c r="C76" s="142" t="s">
        <v>368</v>
      </c>
      <c r="D76" s="143"/>
      <c r="E76" s="147" t="s">
        <v>206</v>
      </c>
      <c r="F76" s="147" t="s">
        <v>206</v>
      </c>
      <c r="G76" s="147" t="s">
        <v>206</v>
      </c>
      <c r="H76" s="144">
        <v>0</v>
      </c>
      <c r="I76" s="144">
        <v>0</v>
      </c>
      <c r="J76" s="8">
        <f t="shared" si="1"/>
        <v>0</v>
      </c>
      <c r="K76" s="165"/>
      <c r="L76" s="165"/>
      <c r="M76" s="2"/>
    </row>
    <row r="77" spans="2:13">
      <c r="B77" s="2"/>
      <c r="C77" s="142" t="s">
        <v>369</v>
      </c>
      <c r="D77" s="143"/>
      <c r="E77" s="147" t="s">
        <v>206</v>
      </c>
      <c r="F77" s="147" t="s">
        <v>206</v>
      </c>
      <c r="G77" s="147" t="s">
        <v>206</v>
      </c>
      <c r="H77" s="144">
        <v>0</v>
      </c>
      <c r="I77" s="144">
        <v>0</v>
      </c>
      <c r="J77" s="8">
        <f t="shared" si="1"/>
        <v>0</v>
      </c>
      <c r="K77" s="165"/>
      <c r="L77" s="165"/>
      <c r="M77" s="2"/>
    </row>
    <row r="78" spans="2:13">
      <c r="B78" s="2"/>
      <c r="C78" s="142" t="s">
        <v>370</v>
      </c>
      <c r="D78" s="143"/>
      <c r="E78" s="147" t="s">
        <v>206</v>
      </c>
      <c r="F78" s="147" t="s">
        <v>206</v>
      </c>
      <c r="G78" s="147" t="s">
        <v>206</v>
      </c>
      <c r="H78" s="144">
        <v>0</v>
      </c>
      <c r="I78" s="144">
        <v>0</v>
      </c>
      <c r="J78" s="8">
        <f t="shared" si="1"/>
        <v>0</v>
      </c>
      <c r="K78" s="165"/>
      <c r="L78" s="165"/>
      <c r="M78" s="2"/>
    </row>
    <row r="79" spans="2:13">
      <c r="B79" s="2"/>
      <c r="C79" s="142" t="s">
        <v>371</v>
      </c>
      <c r="D79" s="143"/>
      <c r="E79" s="147" t="s">
        <v>206</v>
      </c>
      <c r="F79" s="147" t="s">
        <v>206</v>
      </c>
      <c r="G79" s="147" t="s">
        <v>206</v>
      </c>
      <c r="H79" s="144">
        <v>0</v>
      </c>
      <c r="I79" s="144">
        <v>0</v>
      </c>
      <c r="J79" s="8">
        <f t="shared" si="1"/>
        <v>0</v>
      </c>
      <c r="K79" s="165"/>
      <c r="L79" s="165"/>
      <c r="M79" s="2"/>
    </row>
    <row r="80" spans="2:13">
      <c r="B80" s="2"/>
      <c r="C80" s="142" t="s">
        <v>372</v>
      </c>
      <c r="D80" s="143"/>
      <c r="E80" s="147" t="s">
        <v>206</v>
      </c>
      <c r="F80" s="147" t="s">
        <v>206</v>
      </c>
      <c r="G80" s="147" t="s">
        <v>206</v>
      </c>
      <c r="H80" s="144">
        <v>0</v>
      </c>
      <c r="I80" s="144">
        <v>0</v>
      </c>
      <c r="J80" s="8">
        <f t="shared" ref="J80:J111" si="2">H80*I80</f>
        <v>0</v>
      </c>
      <c r="K80" s="165"/>
      <c r="L80" s="165"/>
      <c r="M80" s="2"/>
    </row>
    <row r="81" spans="2:13">
      <c r="B81" s="2"/>
      <c r="C81" s="142" t="s">
        <v>373</v>
      </c>
      <c r="D81" s="143"/>
      <c r="E81" s="147" t="s">
        <v>206</v>
      </c>
      <c r="F81" s="147" t="s">
        <v>206</v>
      </c>
      <c r="G81" s="147" t="s">
        <v>206</v>
      </c>
      <c r="H81" s="144">
        <v>0</v>
      </c>
      <c r="I81" s="144">
        <v>0</v>
      </c>
      <c r="J81" s="8">
        <f t="shared" si="2"/>
        <v>0</v>
      </c>
      <c r="K81" s="165"/>
      <c r="L81" s="165"/>
      <c r="M81" s="2"/>
    </row>
    <row r="82" spans="2:13">
      <c r="B82" s="2"/>
      <c r="C82" s="142" t="s">
        <v>374</v>
      </c>
      <c r="D82" s="143"/>
      <c r="E82" s="147" t="s">
        <v>206</v>
      </c>
      <c r="F82" s="147" t="s">
        <v>206</v>
      </c>
      <c r="G82" s="147" t="s">
        <v>206</v>
      </c>
      <c r="H82" s="144">
        <v>0</v>
      </c>
      <c r="I82" s="144">
        <v>0</v>
      </c>
      <c r="J82" s="8">
        <f t="shared" si="2"/>
        <v>0</v>
      </c>
      <c r="K82" s="165"/>
      <c r="L82" s="165"/>
      <c r="M82" s="2"/>
    </row>
    <row r="83" spans="2:13">
      <c r="B83" s="2"/>
      <c r="C83" s="142" t="s">
        <v>375</v>
      </c>
      <c r="D83" s="143"/>
      <c r="E83" s="147" t="s">
        <v>206</v>
      </c>
      <c r="F83" s="147" t="s">
        <v>206</v>
      </c>
      <c r="G83" s="147" t="s">
        <v>206</v>
      </c>
      <c r="H83" s="144">
        <v>0</v>
      </c>
      <c r="I83" s="144">
        <v>0</v>
      </c>
      <c r="J83" s="8">
        <f t="shared" si="2"/>
        <v>0</v>
      </c>
      <c r="K83" s="165"/>
      <c r="L83" s="165"/>
      <c r="M83" s="2"/>
    </row>
    <row r="84" spans="2:13">
      <c r="B84" s="2"/>
      <c r="C84" s="142" t="s">
        <v>376</v>
      </c>
      <c r="D84" s="143"/>
      <c r="E84" s="147" t="s">
        <v>206</v>
      </c>
      <c r="F84" s="147" t="s">
        <v>206</v>
      </c>
      <c r="G84" s="147" t="s">
        <v>206</v>
      </c>
      <c r="H84" s="144">
        <v>0</v>
      </c>
      <c r="I84" s="144">
        <v>0</v>
      </c>
      <c r="J84" s="8">
        <f t="shared" si="2"/>
        <v>0</v>
      </c>
      <c r="K84" s="165"/>
      <c r="L84" s="165"/>
      <c r="M84" s="2"/>
    </row>
    <row r="85" spans="2:13">
      <c r="B85" s="2"/>
      <c r="C85" s="142" t="s">
        <v>377</v>
      </c>
      <c r="D85" s="143"/>
      <c r="E85" s="147" t="s">
        <v>206</v>
      </c>
      <c r="F85" s="147" t="s">
        <v>206</v>
      </c>
      <c r="G85" s="147" t="s">
        <v>206</v>
      </c>
      <c r="H85" s="144">
        <v>0</v>
      </c>
      <c r="I85" s="144">
        <v>0</v>
      </c>
      <c r="J85" s="8">
        <f t="shared" si="2"/>
        <v>0</v>
      </c>
      <c r="K85" s="165"/>
      <c r="L85" s="165"/>
      <c r="M85" s="2"/>
    </row>
    <row r="86" spans="2:13">
      <c r="B86" s="2"/>
      <c r="C86" s="142" t="s">
        <v>378</v>
      </c>
      <c r="D86" s="143"/>
      <c r="E86" s="147" t="s">
        <v>206</v>
      </c>
      <c r="F86" s="147" t="s">
        <v>206</v>
      </c>
      <c r="G86" s="147" t="s">
        <v>206</v>
      </c>
      <c r="H86" s="144">
        <v>0</v>
      </c>
      <c r="I86" s="144">
        <v>0</v>
      </c>
      <c r="J86" s="8">
        <f t="shared" si="2"/>
        <v>0</v>
      </c>
      <c r="K86" s="165"/>
      <c r="L86" s="165"/>
      <c r="M86" s="2"/>
    </row>
    <row r="87" spans="2:13">
      <c r="B87" s="2"/>
      <c r="C87" s="142" t="s">
        <v>379</v>
      </c>
      <c r="D87" s="143"/>
      <c r="E87" s="147" t="s">
        <v>206</v>
      </c>
      <c r="F87" s="147" t="s">
        <v>206</v>
      </c>
      <c r="G87" s="147" t="s">
        <v>206</v>
      </c>
      <c r="H87" s="144">
        <v>0</v>
      </c>
      <c r="I87" s="144">
        <v>0</v>
      </c>
      <c r="J87" s="8">
        <f t="shared" si="2"/>
        <v>0</v>
      </c>
      <c r="K87" s="165"/>
      <c r="L87" s="165"/>
      <c r="M87" s="2"/>
    </row>
    <row r="88" spans="2:13">
      <c r="B88" s="2"/>
      <c r="C88" s="142" t="s">
        <v>380</v>
      </c>
      <c r="D88" s="143"/>
      <c r="E88" s="147" t="s">
        <v>206</v>
      </c>
      <c r="F88" s="147" t="s">
        <v>206</v>
      </c>
      <c r="G88" s="147" t="s">
        <v>206</v>
      </c>
      <c r="H88" s="144">
        <v>0</v>
      </c>
      <c r="I88" s="144">
        <v>0</v>
      </c>
      <c r="J88" s="8">
        <f t="shared" si="2"/>
        <v>0</v>
      </c>
      <c r="K88" s="165"/>
      <c r="L88" s="165"/>
      <c r="M88" s="2"/>
    </row>
    <row r="89" spans="2:13">
      <c r="B89" s="2"/>
      <c r="C89" s="142" t="s">
        <v>381</v>
      </c>
      <c r="D89" s="143"/>
      <c r="E89" s="147" t="s">
        <v>206</v>
      </c>
      <c r="F89" s="147" t="s">
        <v>206</v>
      </c>
      <c r="G89" s="147" t="s">
        <v>206</v>
      </c>
      <c r="H89" s="144">
        <v>0</v>
      </c>
      <c r="I89" s="144">
        <v>0</v>
      </c>
      <c r="J89" s="8">
        <f t="shared" si="2"/>
        <v>0</v>
      </c>
      <c r="K89" s="165"/>
      <c r="L89" s="165"/>
      <c r="M89" s="2"/>
    </row>
    <row r="90" spans="2:13">
      <c r="B90" s="2"/>
      <c r="C90" s="142" t="s">
        <v>382</v>
      </c>
      <c r="D90" s="143"/>
      <c r="E90" s="147" t="s">
        <v>206</v>
      </c>
      <c r="F90" s="147" t="s">
        <v>206</v>
      </c>
      <c r="G90" s="147" t="s">
        <v>206</v>
      </c>
      <c r="H90" s="144">
        <v>0</v>
      </c>
      <c r="I90" s="144">
        <v>0</v>
      </c>
      <c r="J90" s="8">
        <f t="shared" si="2"/>
        <v>0</v>
      </c>
      <c r="K90" s="165"/>
      <c r="L90" s="165"/>
      <c r="M90" s="2"/>
    </row>
    <row r="91" spans="2:13">
      <c r="B91" s="2"/>
      <c r="C91" s="142" t="s">
        <v>383</v>
      </c>
      <c r="D91" s="143"/>
      <c r="E91" s="147" t="s">
        <v>206</v>
      </c>
      <c r="F91" s="147" t="s">
        <v>206</v>
      </c>
      <c r="G91" s="147" t="s">
        <v>206</v>
      </c>
      <c r="H91" s="144">
        <v>0</v>
      </c>
      <c r="I91" s="144">
        <v>0</v>
      </c>
      <c r="J91" s="8">
        <f t="shared" si="2"/>
        <v>0</v>
      </c>
      <c r="K91" s="165"/>
      <c r="L91" s="165"/>
      <c r="M91" s="2"/>
    </row>
    <row r="92" spans="2:13">
      <c r="B92" s="2"/>
      <c r="C92" s="142" t="s">
        <v>384</v>
      </c>
      <c r="D92" s="143"/>
      <c r="E92" s="147" t="s">
        <v>206</v>
      </c>
      <c r="F92" s="147" t="s">
        <v>206</v>
      </c>
      <c r="G92" s="147" t="s">
        <v>206</v>
      </c>
      <c r="H92" s="144">
        <v>0</v>
      </c>
      <c r="I92" s="144">
        <v>0</v>
      </c>
      <c r="J92" s="8">
        <f t="shared" si="2"/>
        <v>0</v>
      </c>
      <c r="K92" s="165"/>
      <c r="L92" s="165"/>
      <c r="M92" s="2"/>
    </row>
    <row r="93" spans="2:13">
      <c r="B93" s="2"/>
      <c r="C93" s="142" t="s">
        <v>385</v>
      </c>
      <c r="D93" s="143"/>
      <c r="E93" s="147" t="s">
        <v>206</v>
      </c>
      <c r="F93" s="147" t="s">
        <v>206</v>
      </c>
      <c r="G93" s="147" t="s">
        <v>206</v>
      </c>
      <c r="H93" s="144">
        <v>0</v>
      </c>
      <c r="I93" s="144">
        <v>0</v>
      </c>
      <c r="J93" s="8">
        <f t="shared" si="2"/>
        <v>0</v>
      </c>
      <c r="K93" s="165"/>
      <c r="L93" s="165"/>
      <c r="M93" s="2"/>
    </row>
    <row r="94" spans="2:13">
      <c r="B94" s="2"/>
      <c r="C94" s="142" t="s">
        <v>386</v>
      </c>
      <c r="D94" s="143"/>
      <c r="E94" s="147" t="s">
        <v>206</v>
      </c>
      <c r="F94" s="147" t="s">
        <v>206</v>
      </c>
      <c r="G94" s="147" t="s">
        <v>206</v>
      </c>
      <c r="H94" s="144">
        <v>0</v>
      </c>
      <c r="I94" s="144">
        <v>0</v>
      </c>
      <c r="J94" s="8">
        <f t="shared" si="2"/>
        <v>0</v>
      </c>
      <c r="K94" s="165"/>
      <c r="L94" s="165"/>
      <c r="M94" s="2"/>
    </row>
    <row r="95" spans="2:13">
      <c r="B95" s="2"/>
      <c r="C95" s="142" t="s">
        <v>387</v>
      </c>
      <c r="D95" s="143"/>
      <c r="E95" s="147" t="s">
        <v>206</v>
      </c>
      <c r="F95" s="147" t="s">
        <v>206</v>
      </c>
      <c r="G95" s="147" t="s">
        <v>206</v>
      </c>
      <c r="H95" s="144">
        <v>0</v>
      </c>
      <c r="I95" s="144">
        <v>0</v>
      </c>
      <c r="J95" s="8">
        <f t="shared" si="2"/>
        <v>0</v>
      </c>
      <c r="K95" s="165"/>
      <c r="L95" s="165"/>
      <c r="M95" s="2"/>
    </row>
    <row r="96" spans="2:13">
      <c r="B96" s="2"/>
      <c r="C96" s="142" t="s">
        <v>388</v>
      </c>
      <c r="D96" s="143"/>
      <c r="E96" s="147" t="s">
        <v>206</v>
      </c>
      <c r="F96" s="147" t="s">
        <v>206</v>
      </c>
      <c r="G96" s="147" t="s">
        <v>206</v>
      </c>
      <c r="H96" s="144">
        <v>0</v>
      </c>
      <c r="I96" s="144">
        <v>0</v>
      </c>
      <c r="J96" s="8">
        <f t="shared" si="2"/>
        <v>0</v>
      </c>
      <c r="K96" s="165"/>
      <c r="L96" s="165"/>
      <c r="M96" s="2"/>
    </row>
    <row r="97" spans="2:13">
      <c r="B97" s="2"/>
      <c r="C97" s="142" t="s">
        <v>389</v>
      </c>
      <c r="D97" s="143"/>
      <c r="E97" s="147" t="s">
        <v>206</v>
      </c>
      <c r="F97" s="147" t="s">
        <v>206</v>
      </c>
      <c r="G97" s="147" t="s">
        <v>206</v>
      </c>
      <c r="H97" s="144">
        <v>0</v>
      </c>
      <c r="I97" s="144">
        <v>0</v>
      </c>
      <c r="J97" s="8">
        <f t="shared" si="2"/>
        <v>0</v>
      </c>
      <c r="K97" s="165"/>
      <c r="L97" s="165"/>
      <c r="M97" s="2"/>
    </row>
    <row r="98" spans="2:13">
      <c r="B98" s="2"/>
      <c r="C98" s="142" t="s">
        <v>390</v>
      </c>
      <c r="D98" s="143"/>
      <c r="E98" s="147" t="s">
        <v>206</v>
      </c>
      <c r="F98" s="147" t="s">
        <v>206</v>
      </c>
      <c r="G98" s="147" t="s">
        <v>206</v>
      </c>
      <c r="H98" s="144">
        <v>0</v>
      </c>
      <c r="I98" s="144">
        <v>0</v>
      </c>
      <c r="J98" s="8">
        <f t="shared" si="2"/>
        <v>0</v>
      </c>
      <c r="K98" s="165"/>
      <c r="L98" s="165"/>
      <c r="M98" s="2"/>
    </row>
    <row r="99" spans="2:13">
      <c r="B99" s="2"/>
      <c r="C99" s="142" t="s">
        <v>391</v>
      </c>
      <c r="D99" s="143"/>
      <c r="E99" s="147" t="s">
        <v>206</v>
      </c>
      <c r="F99" s="147" t="s">
        <v>206</v>
      </c>
      <c r="G99" s="147" t="s">
        <v>206</v>
      </c>
      <c r="H99" s="144">
        <v>0</v>
      </c>
      <c r="I99" s="144">
        <v>0</v>
      </c>
      <c r="J99" s="8">
        <f t="shared" si="2"/>
        <v>0</v>
      </c>
      <c r="K99" s="165"/>
      <c r="L99" s="165"/>
      <c r="M99" s="2"/>
    </row>
    <row r="100" spans="2:13">
      <c r="B100" s="2"/>
      <c r="C100" s="142" t="s">
        <v>392</v>
      </c>
      <c r="D100" s="143"/>
      <c r="E100" s="147" t="s">
        <v>206</v>
      </c>
      <c r="F100" s="147" t="s">
        <v>206</v>
      </c>
      <c r="G100" s="147" t="s">
        <v>206</v>
      </c>
      <c r="H100" s="144">
        <v>0</v>
      </c>
      <c r="I100" s="144">
        <v>0</v>
      </c>
      <c r="J100" s="8">
        <f t="shared" si="2"/>
        <v>0</v>
      </c>
      <c r="K100" s="165"/>
      <c r="L100" s="165"/>
      <c r="M100" s="2"/>
    </row>
    <row r="101" spans="2:13">
      <c r="B101" s="2"/>
      <c r="C101" s="142" t="s">
        <v>393</v>
      </c>
      <c r="D101" s="143"/>
      <c r="E101" s="147" t="s">
        <v>206</v>
      </c>
      <c r="F101" s="147" t="s">
        <v>206</v>
      </c>
      <c r="G101" s="147" t="s">
        <v>206</v>
      </c>
      <c r="H101" s="144">
        <v>0</v>
      </c>
      <c r="I101" s="144">
        <v>0</v>
      </c>
      <c r="J101" s="8">
        <f t="shared" si="2"/>
        <v>0</v>
      </c>
      <c r="K101" s="165"/>
      <c r="L101" s="165"/>
      <c r="M101" s="2"/>
    </row>
    <row r="102" spans="2:13">
      <c r="B102" s="2"/>
      <c r="C102" s="142" t="s">
        <v>394</v>
      </c>
      <c r="D102" s="143"/>
      <c r="E102" s="147" t="s">
        <v>206</v>
      </c>
      <c r="F102" s="147" t="s">
        <v>206</v>
      </c>
      <c r="G102" s="147" t="s">
        <v>206</v>
      </c>
      <c r="H102" s="144">
        <v>0</v>
      </c>
      <c r="I102" s="144">
        <v>0</v>
      </c>
      <c r="J102" s="8">
        <f t="shared" si="2"/>
        <v>0</v>
      </c>
      <c r="K102" s="165"/>
      <c r="L102" s="165"/>
      <c r="M102" s="2"/>
    </row>
    <row r="103" spans="2:13">
      <c r="B103" s="2"/>
      <c r="C103" s="142" t="s">
        <v>395</v>
      </c>
      <c r="D103" s="143"/>
      <c r="E103" s="147" t="s">
        <v>206</v>
      </c>
      <c r="F103" s="147" t="s">
        <v>206</v>
      </c>
      <c r="G103" s="147" t="s">
        <v>206</v>
      </c>
      <c r="H103" s="144">
        <v>0</v>
      </c>
      <c r="I103" s="144">
        <v>0</v>
      </c>
      <c r="J103" s="8">
        <f t="shared" si="2"/>
        <v>0</v>
      </c>
      <c r="K103" s="165"/>
      <c r="L103" s="165"/>
      <c r="M103" s="2"/>
    </row>
    <row r="104" spans="2:13">
      <c r="B104" s="2"/>
      <c r="C104" s="142" t="s">
        <v>396</v>
      </c>
      <c r="D104" s="143"/>
      <c r="E104" s="147" t="s">
        <v>206</v>
      </c>
      <c r="F104" s="147" t="s">
        <v>206</v>
      </c>
      <c r="G104" s="147" t="s">
        <v>206</v>
      </c>
      <c r="H104" s="144">
        <v>0</v>
      </c>
      <c r="I104" s="144">
        <v>0</v>
      </c>
      <c r="J104" s="8">
        <f t="shared" si="2"/>
        <v>0</v>
      </c>
      <c r="K104" s="165"/>
      <c r="L104" s="165"/>
      <c r="M104" s="2"/>
    </row>
    <row r="105" spans="2:13">
      <c r="B105" s="2"/>
      <c r="C105" s="142" t="s">
        <v>397</v>
      </c>
      <c r="D105" s="143"/>
      <c r="E105" s="147" t="s">
        <v>206</v>
      </c>
      <c r="F105" s="147" t="s">
        <v>206</v>
      </c>
      <c r="G105" s="147" t="s">
        <v>206</v>
      </c>
      <c r="H105" s="144">
        <v>0</v>
      </c>
      <c r="I105" s="144">
        <v>0</v>
      </c>
      <c r="J105" s="8">
        <f t="shared" si="2"/>
        <v>0</v>
      </c>
      <c r="K105" s="165"/>
      <c r="L105" s="165"/>
      <c r="M105" s="2"/>
    </row>
    <row r="106" spans="2:13">
      <c r="B106" s="2"/>
      <c r="C106" s="142" t="s">
        <v>398</v>
      </c>
      <c r="D106" s="143"/>
      <c r="E106" s="147" t="s">
        <v>206</v>
      </c>
      <c r="F106" s="147" t="s">
        <v>206</v>
      </c>
      <c r="G106" s="147" t="s">
        <v>206</v>
      </c>
      <c r="H106" s="144">
        <v>0</v>
      </c>
      <c r="I106" s="144">
        <v>0</v>
      </c>
      <c r="J106" s="8">
        <f t="shared" si="2"/>
        <v>0</v>
      </c>
      <c r="K106" s="165"/>
      <c r="L106" s="165"/>
      <c r="M106" s="2"/>
    </row>
    <row r="107" spans="2:13">
      <c r="B107" s="2"/>
      <c r="C107" s="142" t="s">
        <v>399</v>
      </c>
      <c r="D107" s="143"/>
      <c r="E107" s="147" t="s">
        <v>206</v>
      </c>
      <c r="F107" s="147" t="s">
        <v>206</v>
      </c>
      <c r="G107" s="147" t="s">
        <v>206</v>
      </c>
      <c r="H107" s="144">
        <v>0</v>
      </c>
      <c r="I107" s="144">
        <v>0</v>
      </c>
      <c r="J107" s="8">
        <f t="shared" si="2"/>
        <v>0</v>
      </c>
      <c r="K107" s="165"/>
      <c r="L107" s="165"/>
      <c r="M107" s="2"/>
    </row>
    <row r="108" spans="2:13">
      <c r="B108" s="2"/>
      <c r="C108" s="142" t="s">
        <v>400</v>
      </c>
      <c r="D108" s="143"/>
      <c r="E108" s="147" t="s">
        <v>206</v>
      </c>
      <c r="F108" s="147" t="s">
        <v>206</v>
      </c>
      <c r="G108" s="147" t="s">
        <v>206</v>
      </c>
      <c r="H108" s="144">
        <v>0</v>
      </c>
      <c r="I108" s="144">
        <v>0</v>
      </c>
      <c r="J108" s="8">
        <f t="shared" si="2"/>
        <v>0</v>
      </c>
      <c r="K108" s="165"/>
      <c r="L108" s="165"/>
      <c r="M108" s="2"/>
    </row>
    <row r="109" spans="2:13">
      <c r="B109" s="2"/>
      <c r="C109" s="142" t="s">
        <v>401</v>
      </c>
      <c r="D109" s="143"/>
      <c r="E109" s="147" t="s">
        <v>206</v>
      </c>
      <c r="F109" s="147" t="s">
        <v>206</v>
      </c>
      <c r="G109" s="147" t="s">
        <v>206</v>
      </c>
      <c r="H109" s="144">
        <v>0</v>
      </c>
      <c r="I109" s="144">
        <v>0</v>
      </c>
      <c r="J109" s="8">
        <f t="shared" si="2"/>
        <v>0</v>
      </c>
      <c r="K109" s="165"/>
      <c r="L109" s="165"/>
      <c r="M109" s="2"/>
    </row>
    <row r="110" spans="2:13">
      <c r="B110" s="2"/>
      <c r="C110" s="142" t="s">
        <v>402</v>
      </c>
      <c r="D110" s="143"/>
      <c r="E110" s="147" t="s">
        <v>206</v>
      </c>
      <c r="F110" s="147" t="s">
        <v>206</v>
      </c>
      <c r="G110" s="147" t="s">
        <v>206</v>
      </c>
      <c r="H110" s="144">
        <v>0</v>
      </c>
      <c r="I110" s="144">
        <v>0</v>
      </c>
      <c r="J110" s="8">
        <f t="shared" si="2"/>
        <v>0</v>
      </c>
      <c r="K110" s="165"/>
      <c r="L110" s="165"/>
      <c r="M110" s="2"/>
    </row>
    <row r="111" spans="2:13">
      <c r="B111" s="2"/>
      <c r="C111" s="142" t="s">
        <v>403</v>
      </c>
      <c r="D111" s="143"/>
      <c r="E111" s="147" t="s">
        <v>206</v>
      </c>
      <c r="F111" s="147" t="s">
        <v>206</v>
      </c>
      <c r="G111" s="147" t="s">
        <v>206</v>
      </c>
      <c r="H111" s="144">
        <v>0</v>
      </c>
      <c r="I111" s="144">
        <v>0</v>
      </c>
      <c r="J111" s="8">
        <f t="shared" si="2"/>
        <v>0</v>
      </c>
      <c r="K111" s="165"/>
      <c r="L111" s="165"/>
      <c r="M111" s="2"/>
    </row>
    <row r="112" spans="2:13">
      <c r="B112" s="2"/>
      <c r="C112" s="142" t="s">
        <v>404</v>
      </c>
      <c r="D112" s="143"/>
      <c r="E112" s="147" t="s">
        <v>206</v>
      </c>
      <c r="F112" s="147" t="s">
        <v>206</v>
      </c>
      <c r="G112" s="147" t="s">
        <v>206</v>
      </c>
      <c r="H112" s="144">
        <v>0</v>
      </c>
      <c r="I112" s="144">
        <v>0</v>
      </c>
      <c r="J112" s="8">
        <f t="shared" ref="J112:J115" si="3">H112*I112</f>
        <v>0</v>
      </c>
      <c r="K112" s="165"/>
      <c r="L112" s="165"/>
      <c r="M112" s="2"/>
    </row>
    <row r="113" spans="1:13">
      <c r="B113" s="2"/>
      <c r="C113" s="142" t="s">
        <v>405</v>
      </c>
      <c r="D113" s="143"/>
      <c r="E113" s="147" t="s">
        <v>206</v>
      </c>
      <c r="F113" s="147" t="s">
        <v>206</v>
      </c>
      <c r="G113" s="147" t="s">
        <v>206</v>
      </c>
      <c r="H113" s="144">
        <v>0</v>
      </c>
      <c r="I113" s="144">
        <v>0</v>
      </c>
      <c r="J113" s="8">
        <f t="shared" si="3"/>
        <v>0</v>
      </c>
      <c r="K113" s="165"/>
      <c r="L113" s="165"/>
      <c r="M113" s="2"/>
    </row>
    <row r="114" spans="1:13" s="12" customFormat="1">
      <c r="B114" s="3"/>
      <c r="C114" s="145" t="s">
        <v>406</v>
      </c>
      <c r="D114" s="146"/>
      <c r="E114" s="147" t="s">
        <v>206</v>
      </c>
      <c r="F114" s="147" t="s">
        <v>206</v>
      </c>
      <c r="G114" s="147" t="s">
        <v>206</v>
      </c>
      <c r="H114" s="144">
        <v>0</v>
      </c>
      <c r="I114" s="144">
        <v>0</v>
      </c>
      <c r="J114" s="13">
        <f t="shared" si="3"/>
        <v>0</v>
      </c>
      <c r="K114" s="165"/>
      <c r="L114" s="165"/>
      <c r="M114" s="3"/>
    </row>
    <row r="115" spans="1:13" s="12" customFormat="1">
      <c r="A115" s="15" t="s">
        <v>407</v>
      </c>
      <c r="B115" s="3"/>
      <c r="C115" s="145" t="s">
        <v>408</v>
      </c>
      <c r="D115" s="146"/>
      <c r="E115" s="147" t="s">
        <v>206</v>
      </c>
      <c r="F115" s="147" t="s">
        <v>206</v>
      </c>
      <c r="G115" s="147" t="s">
        <v>206</v>
      </c>
      <c r="H115" s="144">
        <v>0</v>
      </c>
      <c r="I115" s="144">
        <v>0</v>
      </c>
      <c r="J115" s="13">
        <f t="shared" si="3"/>
        <v>0</v>
      </c>
      <c r="K115" s="165"/>
      <c r="L115" s="165"/>
      <c r="M115" s="3"/>
    </row>
    <row r="116" spans="1:13">
      <c r="A116" s="16" t="s">
        <v>409</v>
      </c>
      <c r="B116" s="2"/>
      <c r="C116" s="142" t="s">
        <v>410</v>
      </c>
      <c r="D116" s="143"/>
      <c r="E116" s="10" t="str">
        <f>""</f>
        <v/>
      </c>
      <c r="F116" s="10" t="str">
        <f>""</f>
        <v/>
      </c>
      <c r="G116" s="10" t="str">
        <f>""</f>
        <v/>
      </c>
      <c r="H116" s="8">
        <f>SUM(H16:H115)</f>
        <v>0</v>
      </c>
      <c r="I116" s="8" t="str">
        <f>""</f>
        <v/>
      </c>
      <c r="J116" s="8">
        <f>SUM(J16:J115)</f>
        <v>0</v>
      </c>
      <c r="K116" s="7" t="str">
        <f>""</f>
        <v/>
      </c>
      <c r="L116" s="7" t="str">
        <f>""</f>
        <v/>
      </c>
      <c r="M116" s="2"/>
    </row>
    <row r="117" spans="1:13">
      <c r="B117" s="2"/>
      <c r="C117" s="2"/>
      <c r="D117" s="2"/>
      <c r="E117" s="2"/>
      <c r="F117" s="2"/>
      <c r="G117" s="2"/>
      <c r="H117" s="2"/>
      <c r="I117" s="2"/>
      <c r="J117" s="2"/>
      <c r="K117" s="2"/>
      <c r="L117" s="2"/>
      <c r="M117" s="2"/>
    </row>
    <row r="118" spans="1:13" ht="5.0999999999999996" customHeight="1">
      <c r="B118" s="2"/>
      <c r="C118" s="2"/>
      <c r="D118" s="2"/>
      <c r="E118" s="2"/>
      <c r="F118" s="2"/>
      <c r="G118" s="2"/>
      <c r="H118" s="2"/>
      <c r="I118" s="2"/>
      <c r="J118" s="2"/>
      <c r="K118" s="2"/>
      <c r="L118" s="2"/>
      <c r="M118" s="2"/>
    </row>
  </sheetData>
  <sheetProtection formatColumns="0" formatRows="0" insertRows="0" deleteRows="0" selectLockedCells="1"/>
  <mergeCells count="816">
    <mergeCell ref="C7:L7"/>
    <mergeCell ref="C8:L8"/>
    <mergeCell ref="C9:L9"/>
    <mergeCell ref="C10:L10"/>
    <mergeCell ref="C11:L11"/>
    <mergeCell ref="C13:L13"/>
    <mergeCell ref="C14:D15"/>
    <mergeCell ref="E14:E15"/>
    <mergeCell ref="F14:F15"/>
    <mergeCell ref="G14:G15"/>
    <mergeCell ref="H14:H15"/>
    <mergeCell ref="I14:I15"/>
    <mergeCell ref="J14:J15"/>
    <mergeCell ref="K14:K15"/>
    <mergeCell ref="L14:L15"/>
    <mergeCell ref="I16"/>
    <mergeCell ref="K16"/>
    <mergeCell ref="L16"/>
    <mergeCell ref="C17:D17"/>
    <mergeCell ref="E17"/>
    <mergeCell ref="F17"/>
    <mergeCell ref="G17"/>
    <mergeCell ref="H17"/>
    <mergeCell ref="I17"/>
    <mergeCell ref="K17"/>
    <mergeCell ref="L17"/>
    <mergeCell ref="C16:D16"/>
    <mergeCell ref="E16"/>
    <mergeCell ref="F16"/>
    <mergeCell ref="G16"/>
    <mergeCell ref="H16"/>
    <mergeCell ref="I18"/>
    <mergeCell ref="K18"/>
    <mergeCell ref="L18"/>
    <mergeCell ref="C19:D19"/>
    <mergeCell ref="E19"/>
    <mergeCell ref="F19"/>
    <mergeCell ref="G19"/>
    <mergeCell ref="H19"/>
    <mergeCell ref="I19"/>
    <mergeCell ref="K19"/>
    <mergeCell ref="L19"/>
    <mergeCell ref="C18:D18"/>
    <mergeCell ref="E18"/>
    <mergeCell ref="F18"/>
    <mergeCell ref="G18"/>
    <mergeCell ref="H18"/>
    <mergeCell ref="I20"/>
    <mergeCell ref="K20"/>
    <mergeCell ref="L20"/>
    <mergeCell ref="C21:D21"/>
    <mergeCell ref="E21"/>
    <mergeCell ref="F21"/>
    <mergeCell ref="G21"/>
    <mergeCell ref="H21"/>
    <mergeCell ref="I21"/>
    <mergeCell ref="K21"/>
    <mergeCell ref="L21"/>
    <mergeCell ref="C20:D20"/>
    <mergeCell ref="E20"/>
    <mergeCell ref="F20"/>
    <mergeCell ref="G20"/>
    <mergeCell ref="H20"/>
    <mergeCell ref="I22"/>
    <mergeCell ref="K22"/>
    <mergeCell ref="L22"/>
    <mergeCell ref="C23:D23"/>
    <mergeCell ref="E23"/>
    <mergeCell ref="F23"/>
    <mergeCell ref="G23"/>
    <mergeCell ref="H23"/>
    <mergeCell ref="I23"/>
    <mergeCell ref="K23"/>
    <mergeCell ref="L23"/>
    <mergeCell ref="C22:D22"/>
    <mergeCell ref="E22"/>
    <mergeCell ref="F22"/>
    <mergeCell ref="G22"/>
    <mergeCell ref="H22"/>
    <mergeCell ref="I24"/>
    <mergeCell ref="K24"/>
    <mergeCell ref="L24"/>
    <mergeCell ref="C25:D25"/>
    <mergeCell ref="E25"/>
    <mergeCell ref="F25"/>
    <mergeCell ref="G25"/>
    <mergeCell ref="H25"/>
    <mergeCell ref="I25"/>
    <mergeCell ref="K25"/>
    <mergeCell ref="L25"/>
    <mergeCell ref="C24:D24"/>
    <mergeCell ref="E24"/>
    <mergeCell ref="F24"/>
    <mergeCell ref="G24"/>
    <mergeCell ref="H24"/>
    <mergeCell ref="I26"/>
    <mergeCell ref="K26"/>
    <mergeCell ref="L26"/>
    <mergeCell ref="C27:D27"/>
    <mergeCell ref="E27"/>
    <mergeCell ref="F27"/>
    <mergeCell ref="G27"/>
    <mergeCell ref="H27"/>
    <mergeCell ref="I27"/>
    <mergeCell ref="K27"/>
    <mergeCell ref="L27"/>
    <mergeCell ref="C26:D26"/>
    <mergeCell ref="E26"/>
    <mergeCell ref="F26"/>
    <mergeCell ref="G26"/>
    <mergeCell ref="H26"/>
    <mergeCell ref="I28"/>
    <mergeCell ref="K28"/>
    <mergeCell ref="L28"/>
    <mergeCell ref="C29:D29"/>
    <mergeCell ref="E29"/>
    <mergeCell ref="F29"/>
    <mergeCell ref="G29"/>
    <mergeCell ref="H29"/>
    <mergeCell ref="I29"/>
    <mergeCell ref="K29"/>
    <mergeCell ref="L29"/>
    <mergeCell ref="C28:D28"/>
    <mergeCell ref="E28"/>
    <mergeCell ref="F28"/>
    <mergeCell ref="G28"/>
    <mergeCell ref="H28"/>
    <mergeCell ref="I30"/>
    <mergeCell ref="K30"/>
    <mergeCell ref="L30"/>
    <mergeCell ref="C31:D31"/>
    <mergeCell ref="E31"/>
    <mergeCell ref="F31"/>
    <mergeCell ref="G31"/>
    <mergeCell ref="H31"/>
    <mergeCell ref="I31"/>
    <mergeCell ref="K31"/>
    <mergeCell ref="L31"/>
    <mergeCell ref="C30:D30"/>
    <mergeCell ref="E30"/>
    <mergeCell ref="F30"/>
    <mergeCell ref="G30"/>
    <mergeCell ref="H30"/>
    <mergeCell ref="I32"/>
    <mergeCell ref="K32"/>
    <mergeCell ref="L32"/>
    <mergeCell ref="C33:D33"/>
    <mergeCell ref="E33"/>
    <mergeCell ref="F33"/>
    <mergeCell ref="G33"/>
    <mergeCell ref="H33"/>
    <mergeCell ref="I33"/>
    <mergeCell ref="K33"/>
    <mergeCell ref="L33"/>
    <mergeCell ref="C32:D32"/>
    <mergeCell ref="E32"/>
    <mergeCell ref="F32"/>
    <mergeCell ref="G32"/>
    <mergeCell ref="H32"/>
    <mergeCell ref="I34"/>
    <mergeCell ref="K34"/>
    <mergeCell ref="L34"/>
    <mergeCell ref="C35:D35"/>
    <mergeCell ref="E35"/>
    <mergeCell ref="F35"/>
    <mergeCell ref="G35"/>
    <mergeCell ref="H35"/>
    <mergeCell ref="I35"/>
    <mergeCell ref="K35"/>
    <mergeCell ref="L35"/>
    <mergeCell ref="C34:D34"/>
    <mergeCell ref="E34"/>
    <mergeCell ref="F34"/>
    <mergeCell ref="G34"/>
    <mergeCell ref="H34"/>
    <mergeCell ref="I36"/>
    <mergeCell ref="K36"/>
    <mergeCell ref="L36"/>
    <mergeCell ref="C37:D37"/>
    <mergeCell ref="E37"/>
    <mergeCell ref="F37"/>
    <mergeCell ref="G37"/>
    <mergeCell ref="H37"/>
    <mergeCell ref="I37"/>
    <mergeCell ref="K37"/>
    <mergeCell ref="L37"/>
    <mergeCell ref="C36:D36"/>
    <mergeCell ref="E36"/>
    <mergeCell ref="F36"/>
    <mergeCell ref="G36"/>
    <mergeCell ref="H36"/>
    <mergeCell ref="I38"/>
    <mergeCell ref="K38"/>
    <mergeCell ref="L38"/>
    <mergeCell ref="C39:D39"/>
    <mergeCell ref="E39"/>
    <mergeCell ref="F39"/>
    <mergeCell ref="G39"/>
    <mergeCell ref="H39"/>
    <mergeCell ref="I39"/>
    <mergeCell ref="K39"/>
    <mergeCell ref="L39"/>
    <mergeCell ref="C38:D38"/>
    <mergeCell ref="E38"/>
    <mergeCell ref="F38"/>
    <mergeCell ref="G38"/>
    <mergeCell ref="H38"/>
    <mergeCell ref="I40"/>
    <mergeCell ref="K40"/>
    <mergeCell ref="L40"/>
    <mergeCell ref="C41:D41"/>
    <mergeCell ref="E41"/>
    <mergeCell ref="F41"/>
    <mergeCell ref="G41"/>
    <mergeCell ref="H41"/>
    <mergeCell ref="I41"/>
    <mergeCell ref="K41"/>
    <mergeCell ref="L41"/>
    <mergeCell ref="C40:D40"/>
    <mergeCell ref="E40"/>
    <mergeCell ref="F40"/>
    <mergeCell ref="G40"/>
    <mergeCell ref="H40"/>
    <mergeCell ref="I42"/>
    <mergeCell ref="K42"/>
    <mergeCell ref="L42"/>
    <mergeCell ref="C43:D43"/>
    <mergeCell ref="E43"/>
    <mergeCell ref="F43"/>
    <mergeCell ref="G43"/>
    <mergeCell ref="H43"/>
    <mergeCell ref="I43"/>
    <mergeCell ref="K43"/>
    <mergeCell ref="L43"/>
    <mergeCell ref="C42:D42"/>
    <mergeCell ref="E42"/>
    <mergeCell ref="F42"/>
    <mergeCell ref="G42"/>
    <mergeCell ref="H42"/>
    <mergeCell ref="I44"/>
    <mergeCell ref="K44"/>
    <mergeCell ref="L44"/>
    <mergeCell ref="C45:D45"/>
    <mergeCell ref="E45"/>
    <mergeCell ref="F45"/>
    <mergeCell ref="G45"/>
    <mergeCell ref="H45"/>
    <mergeCell ref="I45"/>
    <mergeCell ref="K45"/>
    <mergeCell ref="L45"/>
    <mergeCell ref="C44:D44"/>
    <mergeCell ref="E44"/>
    <mergeCell ref="F44"/>
    <mergeCell ref="G44"/>
    <mergeCell ref="H44"/>
    <mergeCell ref="I46"/>
    <mergeCell ref="K46"/>
    <mergeCell ref="L46"/>
    <mergeCell ref="C47:D47"/>
    <mergeCell ref="E47"/>
    <mergeCell ref="F47"/>
    <mergeCell ref="G47"/>
    <mergeCell ref="H47"/>
    <mergeCell ref="I47"/>
    <mergeCell ref="K47"/>
    <mergeCell ref="L47"/>
    <mergeCell ref="C46:D46"/>
    <mergeCell ref="E46"/>
    <mergeCell ref="F46"/>
    <mergeCell ref="G46"/>
    <mergeCell ref="H46"/>
    <mergeCell ref="I48"/>
    <mergeCell ref="K48"/>
    <mergeCell ref="L48"/>
    <mergeCell ref="C49:D49"/>
    <mergeCell ref="E49"/>
    <mergeCell ref="F49"/>
    <mergeCell ref="G49"/>
    <mergeCell ref="H49"/>
    <mergeCell ref="I49"/>
    <mergeCell ref="K49"/>
    <mergeCell ref="L49"/>
    <mergeCell ref="C48:D48"/>
    <mergeCell ref="E48"/>
    <mergeCell ref="F48"/>
    <mergeCell ref="G48"/>
    <mergeCell ref="H48"/>
    <mergeCell ref="I50"/>
    <mergeCell ref="K50"/>
    <mergeCell ref="L50"/>
    <mergeCell ref="C51:D51"/>
    <mergeCell ref="E51"/>
    <mergeCell ref="F51"/>
    <mergeCell ref="G51"/>
    <mergeCell ref="H51"/>
    <mergeCell ref="I51"/>
    <mergeCell ref="K51"/>
    <mergeCell ref="L51"/>
    <mergeCell ref="C50:D50"/>
    <mergeCell ref="E50"/>
    <mergeCell ref="F50"/>
    <mergeCell ref="G50"/>
    <mergeCell ref="H50"/>
    <mergeCell ref="I52"/>
    <mergeCell ref="K52"/>
    <mergeCell ref="L52"/>
    <mergeCell ref="C53:D53"/>
    <mergeCell ref="E53"/>
    <mergeCell ref="F53"/>
    <mergeCell ref="G53"/>
    <mergeCell ref="H53"/>
    <mergeCell ref="I53"/>
    <mergeCell ref="K53"/>
    <mergeCell ref="L53"/>
    <mergeCell ref="C52:D52"/>
    <mergeCell ref="E52"/>
    <mergeCell ref="F52"/>
    <mergeCell ref="G52"/>
    <mergeCell ref="H52"/>
    <mergeCell ref="I54"/>
    <mergeCell ref="K54"/>
    <mergeCell ref="L54"/>
    <mergeCell ref="C55:D55"/>
    <mergeCell ref="E55"/>
    <mergeCell ref="F55"/>
    <mergeCell ref="G55"/>
    <mergeCell ref="H55"/>
    <mergeCell ref="I55"/>
    <mergeCell ref="K55"/>
    <mergeCell ref="L55"/>
    <mergeCell ref="C54:D54"/>
    <mergeCell ref="E54"/>
    <mergeCell ref="F54"/>
    <mergeCell ref="G54"/>
    <mergeCell ref="H54"/>
    <mergeCell ref="I56"/>
    <mergeCell ref="K56"/>
    <mergeCell ref="L56"/>
    <mergeCell ref="C57:D57"/>
    <mergeCell ref="E57"/>
    <mergeCell ref="F57"/>
    <mergeCell ref="G57"/>
    <mergeCell ref="H57"/>
    <mergeCell ref="I57"/>
    <mergeCell ref="K57"/>
    <mergeCell ref="L57"/>
    <mergeCell ref="C56:D56"/>
    <mergeCell ref="E56"/>
    <mergeCell ref="F56"/>
    <mergeCell ref="G56"/>
    <mergeCell ref="H56"/>
    <mergeCell ref="I58"/>
    <mergeCell ref="K58"/>
    <mergeCell ref="L58"/>
    <mergeCell ref="C59:D59"/>
    <mergeCell ref="E59"/>
    <mergeCell ref="F59"/>
    <mergeCell ref="G59"/>
    <mergeCell ref="H59"/>
    <mergeCell ref="I59"/>
    <mergeCell ref="K59"/>
    <mergeCell ref="L59"/>
    <mergeCell ref="C58:D58"/>
    <mergeCell ref="E58"/>
    <mergeCell ref="F58"/>
    <mergeCell ref="G58"/>
    <mergeCell ref="H58"/>
    <mergeCell ref="I60"/>
    <mergeCell ref="K60"/>
    <mergeCell ref="L60"/>
    <mergeCell ref="C61:D61"/>
    <mergeCell ref="E61"/>
    <mergeCell ref="F61"/>
    <mergeCell ref="G61"/>
    <mergeCell ref="H61"/>
    <mergeCell ref="I61"/>
    <mergeCell ref="K61"/>
    <mergeCell ref="L61"/>
    <mergeCell ref="C60:D60"/>
    <mergeCell ref="E60"/>
    <mergeCell ref="F60"/>
    <mergeCell ref="G60"/>
    <mergeCell ref="H60"/>
    <mergeCell ref="I62"/>
    <mergeCell ref="K62"/>
    <mergeCell ref="L62"/>
    <mergeCell ref="C63:D63"/>
    <mergeCell ref="E63"/>
    <mergeCell ref="F63"/>
    <mergeCell ref="G63"/>
    <mergeCell ref="H63"/>
    <mergeCell ref="I63"/>
    <mergeCell ref="K63"/>
    <mergeCell ref="L63"/>
    <mergeCell ref="C62:D62"/>
    <mergeCell ref="E62"/>
    <mergeCell ref="F62"/>
    <mergeCell ref="G62"/>
    <mergeCell ref="H62"/>
    <mergeCell ref="I64"/>
    <mergeCell ref="K64"/>
    <mergeCell ref="L64"/>
    <mergeCell ref="C65:D65"/>
    <mergeCell ref="E65"/>
    <mergeCell ref="F65"/>
    <mergeCell ref="G65"/>
    <mergeCell ref="H65"/>
    <mergeCell ref="I65"/>
    <mergeCell ref="K65"/>
    <mergeCell ref="L65"/>
    <mergeCell ref="C64:D64"/>
    <mergeCell ref="E64"/>
    <mergeCell ref="F64"/>
    <mergeCell ref="G64"/>
    <mergeCell ref="H64"/>
    <mergeCell ref="I66"/>
    <mergeCell ref="K66"/>
    <mergeCell ref="L66"/>
    <mergeCell ref="C67:D67"/>
    <mergeCell ref="E67"/>
    <mergeCell ref="F67"/>
    <mergeCell ref="G67"/>
    <mergeCell ref="H67"/>
    <mergeCell ref="I67"/>
    <mergeCell ref="K67"/>
    <mergeCell ref="L67"/>
    <mergeCell ref="C66:D66"/>
    <mergeCell ref="E66"/>
    <mergeCell ref="F66"/>
    <mergeCell ref="G66"/>
    <mergeCell ref="H66"/>
    <mergeCell ref="I68"/>
    <mergeCell ref="K68"/>
    <mergeCell ref="L68"/>
    <mergeCell ref="C69:D69"/>
    <mergeCell ref="E69"/>
    <mergeCell ref="F69"/>
    <mergeCell ref="G69"/>
    <mergeCell ref="H69"/>
    <mergeCell ref="I69"/>
    <mergeCell ref="K69"/>
    <mergeCell ref="L69"/>
    <mergeCell ref="C68:D68"/>
    <mergeCell ref="E68"/>
    <mergeCell ref="F68"/>
    <mergeCell ref="G68"/>
    <mergeCell ref="H68"/>
    <mergeCell ref="I70"/>
    <mergeCell ref="K70"/>
    <mergeCell ref="L70"/>
    <mergeCell ref="C71:D71"/>
    <mergeCell ref="E71"/>
    <mergeCell ref="F71"/>
    <mergeCell ref="G71"/>
    <mergeCell ref="H71"/>
    <mergeCell ref="I71"/>
    <mergeCell ref="K71"/>
    <mergeCell ref="L71"/>
    <mergeCell ref="C70:D70"/>
    <mergeCell ref="E70"/>
    <mergeCell ref="F70"/>
    <mergeCell ref="G70"/>
    <mergeCell ref="H70"/>
    <mergeCell ref="I72"/>
    <mergeCell ref="K72"/>
    <mergeCell ref="L72"/>
    <mergeCell ref="C73:D73"/>
    <mergeCell ref="E73"/>
    <mergeCell ref="F73"/>
    <mergeCell ref="G73"/>
    <mergeCell ref="H73"/>
    <mergeCell ref="I73"/>
    <mergeCell ref="K73"/>
    <mergeCell ref="L73"/>
    <mergeCell ref="C72:D72"/>
    <mergeCell ref="E72"/>
    <mergeCell ref="F72"/>
    <mergeCell ref="G72"/>
    <mergeCell ref="H72"/>
    <mergeCell ref="I74"/>
    <mergeCell ref="K74"/>
    <mergeCell ref="L74"/>
    <mergeCell ref="C75:D75"/>
    <mergeCell ref="E75"/>
    <mergeCell ref="F75"/>
    <mergeCell ref="G75"/>
    <mergeCell ref="H75"/>
    <mergeCell ref="I75"/>
    <mergeCell ref="K75"/>
    <mergeCell ref="L75"/>
    <mergeCell ref="C74:D74"/>
    <mergeCell ref="E74"/>
    <mergeCell ref="F74"/>
    <mergeCell ref="G74"/>
    <mergeCell ref="H74"/>
    <mergeCell ref="I76"/>
    <mergeCell ref="K76"/>
    <mergeCell ref="L76"/>
    <mergeCell ref="C77:D77"/>
    <mergeCell ref="E77"/>
    <mergeCell ref="F77"/>
    <mergeCell ref="G77"/>
    <mergeCell ref="H77"/>
    <mergeCell ref="I77"/>
    <mergeCell ref="K77"/>
    <mergeCell ref="L77"/>
    <mergeCell ref="C76:D76"/>
    <mergeCell ref="E76"/>
    <mergeCell ref="F76"/>
    <mergeCell ref="G76"/>
    <mergeCell ref="H76"/>
    <mergeCell ref="I78"/>
    <mergeCell ref="K78"/>
    <mergeCell ref="L78"/>
    <mergeCell ref="C79:D79"/>
    <mergeCell ref="E79"/>
    <mergeCell ref="F79"/>
    <mergeCell ref="G79"/>
    <mergeCell ref="H79"/>
    <mergeCell ref="I79"/>
    <mergeCell ref="K79"/>
    <mergeCell ref="L79"/>
    <mergeCell ref="C78:D78"/>
    <mergeCell ref="E78"/>
    <mergeCell ref="F78"/>
    <mergeCell ref="G78"/>
    <mergeCell ref="H78"/>
    <mergeCell ref="I80"/>
    <mergeCell ref="K80"/>
    <mergeCell ref="L80"/>
    <mergeCell ref="C81:D81"/>
    <mergeCell ref="E81"/>
    <mergeCell ref="F81"/>
    <mergeCell ref="G81"/>
    <mergeCell ref="H81"/>
    <mergeCell ref="I81"/>
    <mergeCell ref="K81"/>
    <mergeCell ref="L81"/>
    <mergeCell ref="C80:D80"/>
    <mergeCell ref="E80"/>
    <mergeCell ref="F80"/>
    <mergeCell ref="G80"/>
    <mergeCell ref="H80"/>
    <mergeCell ref="I82"/>
    <mergeCell ref="K82"/>
    <mergeCell ref="L82"/>
    <mergeCell ref="C83:D83"/>
    <mergeCell ref="E83"/>
    <mergeCell ref="F83"/>
    <mergeCell ref="G83"/>
    <mergeCell ref="H83"/>
    <mergeCell ref="I83"/>
    <mergeCell ref="K83"/>
    <mergeCell ref="L83"/>
    <mergeCell ref="C82:D82"/>
    <mergeCell ref="E82"/>
    <mergeCell ref="F82"/>
    <mergeCell ref="G82"/>
    <mergeCell ref="H82"/>
    <mergeCell ref="I84"/>
    <mergeCell ref="K84"/>
    <mergeCell ref="L84"/>
    <mergeCell ref="C85:D85"/>
    <mergeCell ref="E85"/>
    <mergeCell ref="F85"/>
    <mergeCell ref="G85"/>
    <mergeCell ref="H85"/>
    <mergeCell ref="I85"/>
    <mergeCell ref="K85"/>
    <mergeCell ref="L85"/>
    <mergeCell ref="C84:D84"/>
    <mergeCell ref="E84"/>
    <mergeCell ref="F84"/>
    <mergeCell ref="G84"/>
    <mergeCell ref="H84"/>
    <mergeCell ref="I86"/>
    <mergeCell ref="K86"/>
    <mergeCell ref="L86"/>
    <mergeCell ref="C87:D87"/>
    <mergeCell ref="E87"/>
    <mergeCell ref="F87"/>
    <mergeCell ref="G87"/>
    <mergeCell ref="H87"/>
    <mergeCell ref="I87"/>
    <mergeCell ref="K87"/>
    <mergeCell ref="L87"/>
    <mergeCell ref="C86:D86"/>
    <mergeCell ref="E86"/>
    <mergeCell ref="F86"/>
    <mergeCell ref="G86"/>
    <mergeCell ref="H86"/>
    <mergeCell ref="I88"/>
    <mergeCell ref="K88"/>
    <mergeCell ref="L88"/>
    <mergeCell ref="C89:D89"/>
    <mergeCell ref="E89"/>
    <mergeCell ref="F89"/>
    <mergeCell ref="G89"/>
    <mergeCell ref="H89"/>
    <mergeCell ref="I89"/>
    <mergeCell ref="K89"/>
    <mergeCell ref="L89"/>
    <mergeCell ref="C88:D88"/>
    <mergeCell ref="E88"/>
    <mergeCell ref="F88"/>
    <mergeCell ref="G88"/>
    <mergeCell ref="H88"/>
    <mergeCell ref="I90"/>
    <mergeCell ref="K90"/>
    <mergeCell ref="L90"/>
    <mergeCell ref="C91:D91"/>
    <mergeCell ref="E91"/>
    <mergeCell ref="F91"/>
    <mergeCell ref="G91"/>
    <mergeCell ref="H91"/>
    <mergeCell ref="I91"/>
    <mergeCell ref="K91"/>
    <mergeCell ref="L91"/>
    <mergeCell ref="C90:D90"/>
    <mergeCell ref="E90"/>
    <mergeCell ref="F90"/>
    <mergeCell ref="G90"/>
    <mergeCell ref="H90"/>
    <mergeCell ref="I92"/>
    <mergeCell ref="K92"/>
    <mergeCell ref="L92"/>
    <mergeCell ref="C93:D93"/>
    <mergeCell ref="E93"/>
    <mergeCell ref="F93"/>
    <mergeCell ref="G93"/>
    <mergeCell ref="H93"/>
    <mergeCell ref="I93"/>
    <mergeCell ref="K93"/>
    <mergeCell ref="L93"/>
    <mergeCell ref="C92:D92"/>
    <mergeCell ref="E92"/>
    <mergeCell ref="F92"/>
    <mergeCell ref="G92"/>
    <mergeCell ref="H92"/>
    <mergeCell ref="I94"/>
    <mergeCell ref="K94"/>
    <mergeCell ref="L94"/>
    <mergeCell ref="C95:D95"/>
    <mergeCell ref="E95"/>
    <mergeCell ref="F95"/>
    <mergeCell ref="G95"/>
    <mergeCell ref="H95"/>
    <mergeCell ref="I95"/>
    <mergeCell ref="K95"/>
    <mergeCell ref="L95"/>
    <mergeCell ref="C94:D94"/>
    <mergeCell ref="E94"/>
    <mergeCell ref="F94"/>
    <mergeCell ref="G94"/>
    <mergeCell ref="H94"/>
    <mergeCell ref="I96"/>
    <mergeCell ref="K96"/>
    <mergeCell ref="L96"/>
    <mergeCell ref="C97:D97"/>
    <mergeCell ref="E97"/>
    <mergeCell ref="F97"/>
    <mergeCell ref="G97"/>
    <mergeCell ref="H97"/>
    <mergeCell ref="I97"/>
    <mergeCell ref="K97"/>
    <mergeCell ref="L97"/>
    <mergeCell ref="C96:D96"/>
    <mergeCell ref="E96"/>
    <mergeCell ref="F96"/>
    <mergeCell ref="G96"/>
    <mergeCell ref="H96"/>
    <mergeCell ref="I98"/>
    <mergeCell ref="K98"/>
    <mergeCell ref="L98"/>
    <mergeCell ref="C99:D99"/>
    <mergeCell ref="E99"/>
    <mergeCell ref="F99"/>
    <mergeCell ref="G99"/>
    <mergeCell ref="H99"/>
    <mergeCell ref="I99"/>
    <mergeCell ref="K99"/>
    <mergeCell ref="L99"/>
    <mergeCell ref="C98:D98"/>
    <mergeCell ref="E98"/>
    <mergeCell ref="F98"/>
    <mergeCell ref="G98"/>
    <mergeCell ref="H98"/>
    <mergeCell ref="I100"/>
    <mergeCell ref="K100"/>
    <mergeCell ref="L100"/>
    <mergeCell ref="C101:D101"/>
    <mergeCell ref="E101"/>
    <mergeCell ref="F101"/>
    <mergeCell ref="G101"/>
    <mergeCell ref="H101"/>
    <mergeCell ref="I101"/>
    <mergeCell ref="K101"/>
    <mergeCell ref="L101"/>
    <mergeCell ref="C100:D100"/>
    <mergeCell ref="E100"/>
    <mergeCell ref="F100"/>
    <mergeCell ref="G100"/>
    <mergeCell ref="H100"/>
    <mergeCell ref="I102"/>
    <mergeCell ref="K102"/>
    <mergeCell ref="L102"/>
    <mergeCell ref="C103:D103"/>
    <mergeCell ref="E103"/>
    <mergeCell ref="F103"/>
    <mergeCell ref="G103"/>
    <mergeCell ref="H103"/>
    <mergeCell ref="I103"/>
    <mergeCell ref="K103"/>
    <mergeCell ref="L103"/>
    <mergeCell ref="C102:D102"/>
    <mergeCell ref="E102"/>
    <mergeCell ref="F102"/>
    <mergeCell ref="G102"/>
    <mergeCell ref="H102"/>
    <mergeCell ref="I104"/>
    <mergeCell ref="K104"/>
    <mergeCell ref="L104"/>
    <mergeCell ref="C105:D105"/>
    <mergeCell ref="E105"/>
    <mergeCell ref="F105"/>
    <mergeCell ref="G105"/>
    <mergeCell ref="H105"/>
    <mergeCell ref="I105"/>
    <mergeCell ref="K105"/>
    <mergeCell ref="L105"/>
    <mergeCell ref="C104:D104"/>
    <mergeCell ref="E104"/>
    <mergeCell ref="F104"/>
    <mergeCell ref="G104"/>
    <mergeCell ref="H104"/>
    <mergeCell ref="I106"/>
    <mergeCell ref="K106"/>
    <mergeCell ref="L106"/>
    <mergeCell ref="C107:D107"/>
    <mergeCell ref="E107"/>
    <mergeCell ref="F107"/>
    <mergeCell ref="G107"/>
    <mergeCell ref="H107"/>
    <mergeCell ref="I107"/>
    <mergeCell ref="K107"/>
    <mergeCell ref="L107"/>
    <mergeCell ref="C106:D106"/>
    <mergeCell ref="E106"/>
    <mergeCell ref="F106"/>
    <mergeCell ref="G106"/>
    <mergeCell ref="H106"/>
    <mergeCell ref="I108"/>
    <mergeCell ref="K108"/>
    <mergeCell ref="L108"/>
    <mergeCell ref="C109:D109"/>
    <mergeCell ref="E109"/>
    <mergeCell ref="F109"/>
    <mergeCell ref="G109"/>
    <mergeCell ref="H109"/>
    <mergeCell ref="I109"/>
    <mergeCell ref="K109"/>
    <mergeCell ref="L109"/>
    <mergeCell ref="C108:D108"/>
    <mergeCell ref="E108"/>
    <mergeCell ref="F108"/>
    <mergeCell ref="G108"/>
    <mergeCell ref="H108"/>
    <mergeCell ref="I110"/>
    <mergeCell ref="K110"/>
    <mergeCell ref="L110"/>
    <mergeCell ref="C111:D111"/>
    <mergeCell ref="E111"/>
    <mergeCell ref="F111"/>
    <mergeCell ref="G111"/>
    <mergeCell ref="H111"/>
    <mergeCell ref="I111"/>
    <mergeCell ref="K111"/>
    <mergeCell ref="L111"/>
    <mergeCell ref="C110:D110"/>
    <mergeCell ref="E110"/>
    <mergeCell ref="F110"/>
    <mergeCell ref="G110"/>
    <mergeCell ref="H110"/>
    <mergeCell ref="I112"/>
    <mergeCell ref="K112"/>
    <mergeCell ref="L112"/>
    <mergeCell ref="C113:D113"/>
    <mergeCell ref="E113"/>
    <mergeCell ref="F113"/>
    <mergeCell ref="G113"/>
    <mergeCell ref="H113"/>
    <mergeCell ref="I113"/>
    <mergeCell ref="K113"/>
    <mergeCell ref="L113"/>
    <mergeCell ref="C112:D112"/>
    <mergeCell ref="E112"/>
    <mergeCell ref="F112"/>
    <mergeCell ref="G112"/>
    <mergeCell ref="H112"/>
    <mergeCell ref="C116:D116"/>
    <mergeCell ref="I114"/>
    <mergeCell ref="K114"/>
    <mergeCell ref="L114"/>
    <mergeCell ref="C115:D115"/>
    <mergeCell ref="E115"/>
    <mergeCell ref="F115"/>
    <mergeCell ref="G115"/>
    <mergeCell ref="H115"/>
    <mergeCell ref="I115"/>
    <mergeCell ref="K115"/>
    <mergeCell ref="L115"/>
    <mergeCell ref="C114:D114"/>
    <mergeCell ref="E114"/>
    <mergeCell ref="F114"/>
    <mergeCell ref="G114"/>
    <mergeCell ref="H114"/>
  </mergeCells>
  <dataValidations count="400">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ate" showErrorMessage="1" errorTitle="Kesalahan Jenis Data" error="Data yang dimasukkan harus berupa tanggal!" sqref="K16">
      <formula1>0</formula1>
      <formula2>2958465.99999999</formula2>
    </dataValidation>
    <dataValidation type="date" showErrorMessage="1" errorTitle="Kesalahan Jenis Data" error="Data yang dimasukkan harus berupa tanggal!" sqref="L16">
      <formula1>0</formula1>
      <formula2>2958465.99999999</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ate" showErrorMessage="1" errorTitle="Kesalahan Jenis Data" error="Data yang dimasukkan harus berupa tanggal!" sqref="K17">
      <formula1>0</formula1>
      <formula2>2958465.99999999</formula2>
    </dataValidation>
    <dataValidation type="date" showErrorMessage="1" errorTitle="Kesalahan Jenis Data" error="Data yang dimasukkan harus berupa tanggal!" sqref="L17">
      <formula1>0</formula1>
      <formula2>2958465.99999999</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ate" showErrorMessage="1" errorTitle="Kesalahan Jenis Data" error="Data yang dimasukkan harus berupa tanggal!" sqref="K18">
      <formula1>0</formula1>
      <formula2>2958465.99999999</formula2>
    </dataValidation>
    <dataValidation type="date" showErrorMessage="1" errorTitle="Kesalahan Jenis Data" error="Data yang dimasukkan harus berupa tanggal!" sqref="L18">
      <formula1>0</formula1>
      <formula2>2958465.99999999</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ate" showErrorMessage="1" errorTitle="Kesalahan Jenis Data" error="Data yang dimasukkan harus berupa tanggal!" sqref="K19">
      <formula1>0</formula1>
      <formula2>2958465.99999999</formula2>
    </dataValidation>
    <dataValidation type="date" showErrorMessage="1" errorTitle="Kesalahan Jenis Data" error="Data yang dimasukkan harus berupa tanggal!" sqref="L19">
      <formula1>0</formula1>
      <formula2>2958465.99999999</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ate" showErrorMessage="1" errorTitle="Kesalahan Jenis Data" error="Data yang dimasukkan harus berupa tanggal!" sqref="K20">
      <formula1>0</formula1>
      <formula2>2958465.99999999</formula2>
    </dataValidation>
    <dataValidation type="date" showErrorMessage="1" errorTitle="Kesalahan Jenis Data" error="Data yang dimasukkan harus berupa tanggal!" sqref="L20">
      <formula1>0</formula1>
      <formula2>2958465.99999999</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ate" showErrorMessage="1" errorTitle="Kesalahan Jenis Data" error="Data yang dimasukkan harus berupa tanggal!" sqref="K21">
      <formula1>0</formula1>
      <formula2>2958465.99999999</formula2>
    </dataValidation>
    <dataValidation type="date" showErrorMessage="1" errorTitle="Kesalahan Jenis Data" error="Data yang dimasukkan harus berupa tanggal!" sqref="L21">
      <formula1>0</formula1>
      <formula2>2958465.99999999</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ate" showErrorMessage="1" errorTitle="Kesalahan Jenis Data" error="Data yang dimasukkan harus berupa tanggal!" sqref="K22">
      <formula1>0</formula1>
      <formula2>2958465.99999999</formula2>
    </dataValidation>
    <dataValidation type="date" showErrorMessage="1" errorTitle="Kesalahan Jenis Data" error="Data yang dimasukkan harus berupa tanggal!" sqref="L22">
      <formula1>0</formula1>
      <formula2>2958465.99999999</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ate" showErrorMessage="1" errorTitle="Kesalahan Jenis Data" error="Data yang dimasukkan harus berupa tanggal!" sqref="K23">
      <formula1>0</formula1>
      <formula2>2958465.99999999</formula2>
    </dataValidation>
    <dataValidation type="date" showErrorMessage="1" errorTitle="Kesalahan Jenis Data" error="Data yang dimasukkan harus berupa tanggal!" sqref="L23">
      <formula1>0</formula1>
      <formula2>2958465.99999999</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ate" showErrorMessage="1" errorTitle="Kesalahan Jenis Data" error="Data yang dimasukkan harus berupa tanggal!" sqref="K24">
      <formula1>0</formula1>
      <formula2>2958465.99999999</formula2>
    </dataValidation>
    <dataValidation type="date" showErrorMessage="1" errorTitle="Kesalahan Jenis Data" error="Data yang dimasukkan harus berupa tanggal!" sqref="L24">
      <formula1>0</formula1>
      <formula2>2958465.99999999</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ate" showErrorMessage="1" errorTitle="Kesalahan Jenis Data" error="Data yang dimasukkan harus berupa tanggal!" sqref="K25">
      <formula1>0</formula1>
      <formula2>2958465.99999999</formula2>
    </dataValidation>
    <dataValidation type="date" showErrorMessage="1" errorTitle="Kesalahan Jenis Data" error="Data yang dimasukkan harus berupa tanggal!" sqref="L25">
      <formula1>0</formula1>
      <formula2>2958465.99999999</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ate" showErrorMessage="1" errorTitle="Kesalahan Jenis Data" error="Data yang dimasukkan harus berupa tanggal!" sqref="K26">
      <formula1>0</formula1>
      <formula2>2958465.99999999</formula2>
    </dataValidation>
    <dataValidation type="date" showErrorMessage="1" errorTitle="Kesalahan Jenis Data" error="Data yang dimasukkan harus berupa tanggal!" sqref="L26">
      <formula1>0</formula1>
      <formula2>2958465.99999999</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ate" showErrorMessage="1" errorTitle="Kesalahan Jenis Data" error="Data yang dimasukkan harus berupa tanggal!" sqref="K27">
      <formula1>0</formula1>
      <formula2>2958465.99999999</formula2>
    </dataValidation>
    <dataValidation type="date" showErrorMessage="1" errorTitle="Kesalahan Jenis Data" error="Data yang dimasukkan harus berupa tanggal!" sqref="L27">
      <formula1>0</formula1>
      <formula2>2958465.99999999</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ate" showErrorMessage="1" errorTitle="Kesalahan Jenis Data" error="Data yang dimasukkan harus berupa tanggal!" sqref="K28">
      <formula1>0</formula1>
      <formula2>2958465.99999999</formula2>
    </dataValidation>
    <dataValidation type="date" showErrorMessage="1" errorTitle="Kesalahan Jenis Data" error="Data yang dimasukkan harus berupa tanggal!" sqref="L28">
      <formula1>0</formula1>
      <formula2>2958465.99999999</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ate" showErrorMessage="1" errorTitle="Kesalahan Jenis Data" error="Data yang dimasukkan harus berupa tanggal!" sqref="K29">
      <formula1>0</formula1>
      <formula2>2958465.99999999</formula2>
    </dataValidation>
    <dataValidation type="date" showErrorMessage="1" errorTitle="Kesalahan Jenis Data" error="Data yang dimasukkan harus berupa tanggal!" sqref="L29">
      <formula1>0</formula1>
      <formula2>2958465.99999999</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ate" showErrorMessage="1" errorTitle="Kesalahan Jenis Data" error="Data yang dimasukkan harus berupa tanggal!" sqref="K30">
      <formula1>0</formula1>
      <formula2>2958465.99999999</formula2>
    </dataValidation>
    <dataValidation type="date" showErrorMessage="1" errorTitle="Kesalahan Jenis Data" error="Data yang dimasukkan harus berupa tanggal!" sqref="L30">
      <formula1>0</formula1>
      <formula2>2958465.99999999</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ate" showErrorMessage="1" errorTitle="Kesalahan Jenis Data" error="Data yang dimasukkan harus berupa tanggal!" sqref="K31">
      <formula1>0</formula1>
      <formula2>2958465.99999999</formula2>
    </dataValidation>
    <dataValidation type="date" showErrorMessage="1" errorTitle="Kesalahan Jenis Data" error="Data yang dimasukkan harus berupa tanggal!" sqref="L31">
      <formula1>0</formula1>
      <formula2>2958465.99999999</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ate" showErrorMessage="1" errorTitle="Kesalahan Jenis Data" error="Data yang dimasukkan harus berupa tanggal!" sqref="K32">
      <formula1>0</formula1>
      <formula2>2958465.99999999</formula2>
    </dataValidation>
    <dataValidation type="date" showErrorMessage="1" errorTitle="Kesalahan Jenis Data" error="Data yang dimasukkan harus berupa tanggal!" sqref="L32">
      <formula1>0</formula1>
      <formula2>2958465.99999999</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ate" showErrorMessage="1" errorTitle="Kesalahan Jenis Data" error="Data yang dimasukkan harus berupa tanggal!" sqref="K33">
      <formula1>0</formula1>
      <formula2>2958465.99999999</formula2>
    </dataValidation>
    <dataValidation type="date" showErrorMessage="1" errorTitle="Kesalahan Jenis Data" error="Data yang dimasukkan harus berupa tanggal!" sqref="L33">
      <formula1>0</formula1>
      <formula2>2958465.99999999</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ate" showErrorMessage="1" errorTitle="Kesalahan Jenis Data" error="Data yang dimasukkan harus berupa tanggal!" sqref="K34">
      <formula1>0</formula1>
      <formula2>2958465.99999999</formula2>
    </dataValidation>
    <dataValidation type="date" showErrorMessage="1" errorTitle="Kesalahan Jenis Data" error="Data yang dimasukkan harus berupa tanggal!" sqref="L34">
      <formula1>0</formula1>
      <formula2>2958465.99999999</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ate" showErrorMessage="1" errorTitle="Kesalahan Jenis Data" error="Data yang dimasukkan harus berupa tanggal!" sqref="K35">
      <formula1>0</formula1>
      <formula2>2958465.99999999</formula2>
    </dataValidation>
    <dataValidation type="date" showErrorMessage="1" errorTitle="Kesalahan Jenis Data" error="Data yang dimasukkan harus berupa tanggal!" sqref="L35">
      <formula1>0</formula1>
      <formula2>2958465.99999999</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ate" showErrorMessage="1" errorTitle="Kesalahan Jenis Data" error="Data yang dimasukkan harus berupa tanggal!" sqref="K36">
      <formula1>0</formula1>
      <formula2>2958465.99999999</formula2>
    </dataValidation>
    <dataValidation type="date" showErrorMessage="1" errorTitle="Kesalahan Jenis Data" error="Data yang dimasukkan harus berupa tanggal!" sqref="L36">
      <formula1>0</formula1>
      <formula2>2958465.99999999</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ate" showErrorMessage="1" errorTitle="Kesalahan Jenis Data" error="Data yang dimasukkan harus berupa tanggal!" sqref="K37">
      <formula1>0</formula1>
      <formula2>2958465.99999999</formula2>
    </dataValidation>
    <dataValidation type="date" showErrorMessage="1" errorTitle="Kesalahan Jenis Data" error="Data yang dimasukkan harus berupa tanggal!" sqref="L37">
      <formula1>0</formula1>
      <formula2>2958465.99999999</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ate" showErrorMessage="1" errorTitle="Kesalahan Jenis Data" error="Data yang dimasukkan harus berupa tanggal!" sqref="K38">
      <formula1>0</formula1>
      <formula2>2958465.99999999</formula2>
    </dataValidation>
    <dataValidation type="date" showErrorMessage="1" errorTitle="Kesalahan Jenis Data" error="Data yang dimasukkan harus berupa tanggal!" sqref="L38">
      <formula1>0</formula1>
      <formula2>2958465.99999999</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ate" showErrorMessage="1" errorTitle="Kesalahan Jenis Data" error="Data yang dimasukkan harus berupa tanggal!" sqref="K39">
      <formula1>0</formula1>
      <formula2>2958465.99999999</formula2>
    </dataValidation>
    <dataValidation type="date" showErrorMessage="1" errorTitle="Kesalahan Jenis Data" error="Data yang dimasukkan harus berupa tanggal!" sqref="L39">
      <formula1>0</formula1>
      <formula2>2958465.99999999</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ate" showErrorMessage="1" errorTitle="Kesalahan Jenis Data" error="Data yang dimasukkan harus berupa tanggal!" sqref="K40">
      <formula1>0</formula1>
      <formula2>2958465.99999999</formula2>
    </dataValidation>
    <dataValidation type="date" showErrorMessage="1" errorTitle="Kesalahan Jenis Data" error="Data yang dimasukkan harus berupa tanggal!" sqref="L40">
      <formula1>0</formula1>
      <formula2>2958465.99999999</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ate" showErrorMessage="1" errorTitle="Kesalahan Jenis Data" error="Data yang dimasukkan harus berupa tanggal!" sqref="K41">
      <formula1>0</formula1>
      <formula2>2958465.99999999</formula2>
    </dataValidation>
    <dataValidation type="date" showErrorMessage="1" errorTitle="Kesalahan Jenis Data" error="Data yang dimasukkan harus berupa tanggal!" sqref="L41">
      <formula1>0</formula1>
      <formula2>2958465.99999999</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ate" showErrorMessage="1" errorTitle="Kesalahan Jenis Data" error="Data yang dimasukkan harus berupa tanggal!" sqref="K42">
      <formula1>0</formula1>
      <formula2>2958465.99999999</formula2>
    </dataValidation>
    <dataValidation type="date" showErrorMessage="1" errorTitle="Kesalahan Jenis Data" error="Data yang dimasukkan harus berupa tanggal!" sqref="L42">
      <formula1>0</formula1>
      <formula2>2958465.99999999</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ate" showErrorMessage="1" errorTitle="Kesalahan Jenis Data" error="Data yang dimasukkan harus berupa tanggal!" sqref="K43">
      <formula1>0</formula1>
      <formula2>2958465.99999999</formula2>
    </dataValidation>
    <dataValidation type="date" showErrorMessage="1" errorTitle="Kesalahan Jenis Data" error="Data yang dimasukkan harus berupa tanggal!" sqref="L43">
      <formula1>0</formula1>
      <formula2>2958465.99999999</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ate" showErrorMessage="1" errorTitle="Kesalahan Jenis Data" error="Data yang dimasukkan harus berupa tanggal!" sqref="K44">
      <formula1>0</formula1>
      <formula2>2958465.99999999</formula2>
    </dataValidation>
    <dataValidation type="date" showErrorMessage="1" errorTitle="Kesalahan Jenis Data" error="Data yang dimasukkan harus berupa tanggal!" sqref="L44">
      <formula1>0</formula1>
      <formula2>2958465.99999999</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ate" showErrorMessage="1" errorTitle="Kesalahan Jenis Data" error="Data yang dimasukkan harus berupa tanggal!" sqref="K45">
      <formula1>0</formula1>
      <formula2>2958465.99999999</formula2>
    </dataValidation>
    <dataValidation type="date" showErrorMessage="1" errorTitle="Kesalahan Jenis Data" error="Data yang dimasukkan harus berupa tanggal!" sqref="L45">
      <formula1>0</formula1>
      <formula2>2958465.99999999</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ate" showErrorMessage="1" errorTitle="Kesalahan Jenis Data" error="Data yang dimasukkan harus berupa tanggal!" sqref="K46">
      <formula1>0</formula1>
      <formula2>2958465.99999999</formula2>
    </dataValidation>
    <dataValidation type="date" showErrorMessage="1" errorTitle="Kesalahan Jenis Data" error="Data yang dimasukkan harus berupa tanggal!" sqref="L46">
      <formula1>0</formula1>
      <formula2>2958465.99999999</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ate" showErrorMessage="1" errorTitle="Kesalahan Jenis Data" error="Data yang dimasukkan harus berupa tanggal!" sqref="K47">
      <formula1>0</formula1>
      <formula2>2958465.99999999</formula2>
    </dataValidation>
    <dataValidation type="date" showErrorMessage="1" errorTitle="Kesalahan Jenis Data" error="Data yang dimasukkan harus berupa tanggal!" sqref="L47">
      <formula1>0</formula1>
      <formula2>2958465.99999999</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ate" showErrorMessage="1" errorTitle="Kesalahan Jenis Data" error="Data yang dimasukkan harus berupa tanggal!" sqref="K48">
      <formula1>0</formula1>
      <formula2>2958465.99999999</formula2>
    </dataValidation>
    <dataValidation type="date" showErrorMessage="1" errorTitle="Kesalahan Jenis Data" error="Data yang dimasukkan harus berupa tanggal!" sqref="L48">
      <formula1>0</formula1>
      <formula2>2958465.99999999</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ate" showErrorMessage="1" errorTitle="Kesalahan Jenis Data" error="Data yang dimasukkan harus berupa tanggal!" sqref="K49">
      <formula1>0</formula1>
      <formula2>2958465.99999999</formula2>
    </dataValidation>
    <dataValidation type="date" showErrorMessage="1" errorTitle="Kesalahan Jenis Data" error="Data yang dimasukkan harus berupa tanggal!" sqref="L49">
      <formula1>0</formula1>
      <formula2>2958465.99999999</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ate" showErrorMessage="1" errorTitle="Kesalahan Jenis Data" error="Data yang dimasukkan harus berupa tanggal!" sqref="K50">
      <formula1>0</formula1>
      <formula2>2958465.99999999</formula2>
    </dataValidation>
    <dataValidation type="date" showErrorMessage="1" errorTitle="Kesalahan Jenis Data" error="Data yang dimasukkan harus berupa tanggal!" sqref="L50">
      <formula1>0</formula1>
      <formula2>2958465.99999999</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ate" showErrorMessage="1" errorTitle="Kesalahan Jenis Data" error="Data yang dimasukkan harus berupa tanggal!" sqref="K51">
      <formula1>0</formula1>
      <formula2>2958465.99999999</formula2>
    </dataValidation>
    <dataValidation type="date" showErrorMessage="1" errorTitle="Kesalahan Jenis Data" error="Data yang dimasukkan harus berupa tanggal!" sqref="L51">
      <formula1>0</formula1>
      <formula2>2958465.99999999</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ate" showErrorMessage="1" errorTitle="Kesalahan Jenis Data" error="Data yang dimasukkan harus berupa tanggal!" sqref="K52">
      <formula1>0</formula1>
      <formula2>2958465.99999999</formula2>
    </dataValidation>
    <dataValidation type="date" showErrorMessage="1" errorTitle="Kesalahan Jenis Data" error="Data yang dimasukkan harus berupa tanggal!" sqref="L52">
      <formula1>0</formula1>
      <formula2>2958465.99999999</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ate" showErrorMessage="1" errorTitle="Kesalahan Jenis Data" error="Data yang dimasukkan harus berupa tanggal!" sqref="K53">
      <formula1>0</formula1>
      <formula2>2958465.99999999</formula2>
    </dataValidation>
    <dataValidation type="date" showErrorMessage="1" errorTitle="Kesalahan Jenis Data" error="Data yang dimasukkan harus berupa tanggal!" sqref="L53">
      <formula1>0</formula1>
      <formula2>2958465.99999999</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ate" showErrorMessage="1" errorTitle="Kesalahan Jenis Data" error="Data yang dimasukkan harus berupa tanggal!" sqref="K54">
      <formula1>0</formula1>
      <formula2>2958465.99999999</formula2>
    </dataValidation>
    <dataValidation type="date" showErrorMessage="1" errorTitle="Kesalahan Jenis Data" error="Data yang dimasukkan harus berupa tanggal!" sqref="L54">
      <formula1>0</formula1>
      <formula2>2958465.99999999</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ate" showErrorMessage="1" errorTitle="Kesalahan Jenis Data" error="Data yang dimasukkan harus berupa tanggal!" sqref="K55">
      <formula1>0</formula1>
      <formula2>2958465.99999999</formula2>
    </dataValidation>
    <dataValidation type="date" showErrorMessage="1" errorTitle="Kesalahan Jenis Data" error="Data yang dimasukkan harus berupa tanggal!" sqref="L55">
      <formula1>0</formula1>
      <formula2>2958465.99999999</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ate" showErrorMessage="1" errorTitle="Kesalahan Jenis Data" error="Data yang dimasukkan harus berupa tanggal!" sqref="K56">
      <formula1>0</formula1>
      <formula2>2958465.99999999</formula2>
    </dataValidation>
    <dataValidation type="date" showErrorMessage="1" errorTitle="Kesalahan Jenis Data" error="Data yang dimasukkan harus berupa tanggal!" sqref="L56">
      <formula1>0</formula1>
      <formula2>2958465.99999999</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ate" showErrorMessage="1" errorTitle="Kesalahan Jenis Data" error="Data yang dimasukkan harus berupa tanggal!" sqref="K57">
      <formula1>0</formula1>
      <formula2>2958465.99999999</formula2>
    </dataValidation>
    <dataValidation type="date" showErrorMessage="1" errorTitle="Kesalahan Jenis Data" error="Data yang dimasukkan harus berupa tanggal!" sqref="L57">
      <formula1>0</formula1>
      <formula2>2958465.99999999</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ate" showErrorMessage="1" errorTitle="Kesalahan Jenis Data" error="Data yang dimasukkan harus berupa tanggal!" sqref="K58">
      <formula1>0</formula1>
      <formula2>2958465.99999999</formula2>
    </dataValidation>
    <dataValidation type="date" showErrorMessage="1" errorTitle="Kesalahan Jenis Data" error="Data yang dimasukkan harus berupa tanggal!" sqref="L58">
      <formula1>0</formula1>
      <formula2>2958465.99999999</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ate" showErrorMessage="1" errorTitle="Kesalahan Jenis Data" error="Data yang dimasukkan harus berupa tanggal!" sqref="K59">
      <formula1>0</formula1>
      <formula2>2958465.99999999</formula2>
    </dataValidation>
    <dataValidation type="date" showErrorMessage="1" errorTitle="Kesalahan Jenis Data" error="Data yang dimasukkan harus berupa tanggal!" sqref="L59">
      <formula1>0</formula1>
      <formula2>2958465.99999999</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ate" showErrorMessage="1" errorTitle="Kesalahan Jenis Data" error="Data yang dimasukkan harus berupa tanggal!" sqref="K60">
      <formula1>0</formula1>
      <formula2>2958465.99999999</formula2>
    </dataValidation>
    <dataValidation type="date" showErrorMessage="1" errorTitle="Kesalahan Jenis Data" error="Data yang dimasukkan harus berupa tanggal!" sqref="L60">
      <formula1>0</formula1>
      <formula2>2958465.99999999</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ate" showErrorMessage="1" errorTitle="Kesalahan Jenis Data" error="Data yang dimasukkan harus berupa tanggal!" sqref="K61">
      <formula1>0</formula1>
      <formula2>2958465.99999999</formula2>
    </dataValidation>
    <dataValidation type="date" showErrorMessage="1" errorTitle="Kesalahan Jenis Data" error="Data yang dimasukkan harus berupa tanggal!" sqref="L61">
      <formula1>0</formula1>
      <formula2>2958465.99999999</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ate" showErrorMessage="1" errorTitle="Kesalahan Jenis Data" error="Data yang dimasukkan harus berupa tanggal!" sqref="K62">
      <formula1>0</formula1>
      <formula2>2958465.99999999</formula2>
    </dataValidation>
    <dataValidation type="date" showErrorMessage="1" errorTitle="Kesalahan Jenis Data" error="Data yang dimasukkan harus berupa tanggal!" sqref="L62">
      <formula1>0</formula1>
      <formula2>2958465.99999999</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ate" showErrorMessage="1" errorTitle="Kesalahan Jenis Data" error="Data yang dimasukkan harus berupa tanggal!" sqref="K63">
      <formula1>0</formula1>
      <formula2>2958465.99999999</formula2>
    </dataValidation>
    <dataValidation type="date" showErrorMessage="1" errorTitle="Kesalahan Jenis Data" error="Data yang dimasukkan harus berupa tanggal!" sqref="L63">
      <formula1>0</formula1>
      <formula2>2958465.99999999</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ate" showErrorMessage="1" errorTitle="Kesalahan Jenis Data" error="Data yang dimasukkan harus berupa tanggal!" sqref="K64">
      <formula1>0</formula1>
      <formula2>2958465.99999999</formula2>
    </dataValidation>
    <dataValidation type="date" showErrorMessage="1" errorTitle="Kesalahan Jenis Data" error="Data yang dimasukkan harus berupa tanggal!" sqref="L64">
      <formula1>0</formula1>
      <formula2>2958465.99999999</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ate" showErrorMessage="1" errorTitle="Kesalahan Jenis Data" error="Data yang dimasukkan harus berupa tanggal!" sqref="K65">
      <formula1>0</formula1>
      <formula2>2958465.99999999</formula2>
    </dataValidation>
    <dataValidation type="date" showErrorMessage="1" errorTitle="Kesalahan Jenis Data" error="Data yang dimasukkan harus berupa tanggal!" sqref="L65">
      <formula1>0</formula1>
      <formula2>2958465.99999999</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ate" showErrorMessage="1" errorTitle="Kesalahan Jenis Data" error="Data yang dimasukkan harus berupa tanggal!" sqref="K66">
      <formula1>0</formula1>
      <formula2>2958465.99999999</formula2>
    </dataValidation>
    <dataValidation type="date" showErrorMessage="1" errorTitle="Kesalahan Jenis Data" error="Data yang dimasukkan harus berupa tanggal!" sqref="L66">
      <formula1>0</formula1>
      <formula2>2958465.99999999</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ate" showErrorMessage="1" errorTitle="Kesalahan Jenis Data" error="Data yang dimasukkan harus berupa tanggal!" sqref="K67">
      <formula1>0</formula1>
      <formula2>2958465.99999999</formula2>
    </dataValidation>
    <dataValidation type="date" showErrorMessage="1" errorTitle="Kesalahan Jenis Data" error="Data yang dimasukkan harus berupa tanggal!" sqref="L67">
      <formula1>0</formula1>
      <formula2>2958465.99999999</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ate" showErrorMessage="1" errorTitle="Kesalahan Jenis Data" error="Data yang dimasukkan harus berupa tanggal!" sqref="K68">
      <formula1>0</formula1>
      <formula2>2958465.99999999</formula2>
    </dataValidation>
    <dataValidation type="date" showErrorMessage="1" errorTitle="Kesalahan Jenis Data" error="Data yang dimasukkan harus berupa tanggal!" sqref="L68">
      <formula1>0</formula1>
      <formula2>2958465.99999999</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ate" showErrorMessage="1" errorTitle="Kesalahan Jenis Data" error="Data yang dimasukkan harus berupa tanggal!" sqref="K69">
      <formula1>0</formula1>
      <formula2>2958465.99999999</formula2>
    </dataValidation>
    <dataValidation type="date" showErrorMessage="1" errorTitle="Kesalahan Jenis Data" error="Data yang dimasukkan harus berupa tanggal!" sqref="L69">
      <formula1>0</formula1>
      <formula2>2958465.99999999</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ate" showErrorMessage="1" errorTitle="Kesalahan Jenis Data" error="Data yang dimasukkan harus berupa tanggal!" sqref="K70">
      <formula1>0</formula1>
      <formula2>2958465.99999999</formula2>
    </dataValidation>
    <dataValidation type="date" showErrorMessage="1" errorTitle="Kesalahan Jenis Data" error="Data yang dimasukkan harus berupa tanggal!" sqref="L70">
      <formula1>0</formula1>
      <formula2>2958465.99999999</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ate" showErrorMessage="1" errorTitle="Kesalahan Jenis Data" error="Data yang dimasukkan harus berupa tanggal!" sqref="K71">
      <formula1>0</formula1>
      <formula2>2958465.99999999</formula2>
    </dataValidation>
    <dataValidation type="date" showErrorMessage="1" errorTitle="Kesalahan Jenis Data" error="Data yang dimasukkan harus berupa tanggal!" sqref="L71">
      <formula1>0</formula1>
      <formula2>2958465.99999999</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ate" showErrorMessage="1" errorTitle="Kesalahan Jenis Data" error="Data yang dimasukkan harus berupa tanggal!" sqref="K72">
      <formula1>0</formula1>
      <formula2>2958465.99999999</formula2>
    </dataValidation>
    <dataValidation type="date" showErrorMessage="1" errorTitle="Kesalahan Jenis Data" error="Data yang dimasukkan harus berupa tanggal!" sqref="L72">
      <formula1>0</formula1>
      <formula2>2958465.99999999</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ate" showErrorMessage="1" errorTitle="Kesalahan Jenis Data" error="Data yang dimasukkan harus berupa tanggal!" sqref="K73">
      <formula1>0</formula1>
      <formula2>2958465.99999999</formula2>
    </dataValidation>
    <dataValidation type="date" showErrorMessage="1" errorTitle="Kesalahan Jenis Data" error="Data yang dimasukkan harus berupa tanggal!" sqref="L73">
      <formula1>0</formula1>
      <formula2>2958465.99999999</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ate" showErrorMessage="1" errorTitle="Kesalahan Jenis Data" error="Data yang dimasukkan harus berupa tanggal!" sqref="K74">
      <formula1>0</formula1>
      <formula2>2958465.99999999</formula2>
    </dataValidation>
    <dataValidation type="date" showErrorMessage="1" errorTitle="Kesalahan Jenis Data" error="Data yang dimasukkan harus berupa tanggal!" sqref="L74">
      <formula1>0</formula1>
      <formula2>2958465.99999999</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ate" showErrorMessage="1" errorTitle="Kesalahan Jenis Data" error="Data yang dimasukkan harus berupa tanggal!" sqref="K75">
      <formula1>0</formula1>
      <formula2>2958465.99999999</formula2>
    </dataValidation>
    <dataValidation type="date" showErrorMessage="1" errorTitle="Kesalahan Jenis Data" error="Data yang dimasukkan harus berupa tanggal!" sqref="L75">
      <formula1>0</formula1>
      <formula2>2958465.99999999</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ate" showErrorMessage="1" errorTitle="Kesalahan Jenis Data" error="Data yang dimasukkan harus berupa tanggal!" sqref="K76">
      <formula1>0</formula1>
      <formula2>2958465.99999999</formula2>
    </dataValidation>
    <dataValidation type="date" showErrorMessage="1" errorTitle="Kesalahan Jenis Data" error="Data yang dimasukkan harus berupa tanggal!" sqref="L76">
      <formula1>0</formula1>
      <formula2>2958465.99999999</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ate" showErrorMessage="1" errorTitle="Kesalahan Jenis Data" error="Data yang dimasukkan harus berupa tanggal!" sqref="K77">
      <formula1>0</formula1>
      <formula2>2958465.99999999</formula2>
    </dataValidation>
    <dataValidation type="date" showErrorMessage="1" errorTitle="Kesalahan Jenis Data" error="Data yang dimasukkan harus berupa tanggal!" sqref="L77">
      <formula1>0</formula1>
      <formula2>2958465.99999999</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ate" showErrorMessage="1" errorTitle="Kesalahan Jenis Data" error="Data yang dimasukkan harus berupa tanggal!" sqref="K78">
      <formula1>0</formula1>
      <formula2>2958465.99999999</formula2>
    </dataValidation>
    <dataValidation type="date" showErrorMessage="1" errorTitle="Kesalahan Jenis Data" error="Data yang dimasukkan harus berupa tanggal!" sqref="L78">
      <formula1>0</formula1>
      <formula2>2958465.99999999</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ate" showErrorMessage="1" errorTitle="Kesalahan Jenis Data" error="Data yang dimasukkan harus berupa tanggal!" sqref="K79">
      <formula1>0</formula1>
      <formula2>2958465.99999999</formula2>
    </dataValidation>
    <dataValidation type="date" showErrorMessage="1" errorTitle="Kesalahan Jenis Data" error="Data yang dimasukkan harus berupa tanggal!" sqref="L79">
      <formula1>0</formula1>
      <formula2>2958465.99999999</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ate" showErrorMessage="1" errorTitle="Kesalahan Jenis Data" error="Data yang dimasukkan harus berupa tanggal!" sqref="K80">
      <formula1>0</formula1>
      <formula2>2958465.99999999</formula2>
    </dataValidation>
    <dataValidation type="date" showErrorMessage="1" errorTitle="Kesalahan Jenis Data" error="Data yang dimasukkan harus berupa tanggal!" sqref="L80">
      <formula1>0</formula1>
      <formula2>2958465.99999999</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ate" showErrorMessage="1" errorTitle="Kesalahan Jenis Data" error="Data yang dimasukkan harus berupa tanggal!" sqref="K81">
      <formula1>0</formula1>
      <formula2>2958465.99999999</formula2>
    </dataValidation>
    <dataValidation type="date" showErrorMessage="1" errorTitle="Kesalahan Jenis Data" error="Data yang dimasukkan harus berupa tanggal!" sqref="L81">
      <formula1>0</formula1>
      <formula2>2958465.99999999</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ate" showErrorMessage="1" errorTitle="Kesalahan Jenis Data" error="Data yang dimasukkan harus berupa tanggal!" sqref="K82">
      <formula1>0</formula1>
      <formula2>2958465.99999999</formula2>
    </dataValidation>
    <dataValidation type="date" showErrorMessage="1" errorTitle="Kesalahan Jenis Data" error="Data yang dimasukkan harus berupa tanggal!" sqref="L82">
      <formula1>0</formula1>
      <formula2>2958465.99999999</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ate" showErrorMessage="1" errorTitle="Kesalahan Jenis Data" error="Data yang dimasukkan harus berupa tanggal!" sqref="K83">
      <formula1>0</formula1>
      <formula2>2958465.99999999</formula2>
    </dataValidation>
    <dataValidation type="date" showErrorMessage="1" errorTitle="Kesalahan Jenis Data" error="Data yang dimasukkan harus berupa tanggal!" sqref="L83">
      <formula1>0</formula1>
      <formula2>2958465.99999999</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ate" showErrorMessage="1" errorTitle="Kesalahan Jenis Data" error="Data yang dimasukkan harus berupa tanggal!" sqref="K84">
      <formula1>0</formula1>
      <formula2>2958465.99999999</formula2>
    </dataValidation>
    <dataValidation type="date" showErrorMessage="1" errorTitle="Kesalahan Jenis Data" error="Data yang dimasukkan harus berupa tanggal!" sqref="L84">
      <formula1>0</formula1>
      <formula2>2958465.99999999</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ate" showErrorMessage="1" errorTitle="Kesalahan Jenis Data" error="Data yang dimasukkan harus berupa tanggal!" sqref="K85">
      <formula1>0</formula1>
      <formula2>2958465.99999999</formula2>
    </dataValidation>
    <dataValidation type="date" showErrorMessage="1" errorTitle="Kesalahan Jenis Data" error="Data yang dimasukkan harus berupa tanggal!" sqref="L85">
      <formula1>0</formula1>
      <formula2>2958465.99999999</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ate" showErrorMessage="1" errorTitle="Kesalahan Jenis Data" error="Data yang dimasukkan harus berupa tanggal!" sqref="K86">
      <formula1>0</formula1>
      <formula2>2958465.99999999</formula2>
    </dataValidation>
    <dataValidation type="date" showErrorMessage="1" errorTitle="Kesalahan Jenis Data" error="Data yang dimasukkan harus berupa tanggal!" sqref="L86">
      <formula1>0</formula1>
      <formula2>2958465.99999999</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ate" showErrorMessage="1" errorTitle="Kesalahan Jenis Data" error="Data yang dimasukkan harus berupa tanggal!" sqref="K87">
      <formula1>0</formula1>
      <formula2>2958465.99999999</formula2>
    </dataValidation>
    <dataValidation type="date" showErrorMessage="1" errorTitle="Kesalahan Jenis Data" error="Data yang dimasukkan harus berupa tanggal!" sqref="L87">
      <formula1>0</formula1>
      <formula2>2958465.99999999</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ate" showErrorMessage="1" errorTitle="Kesalahan Jenis Data" error="Data yang dimasukkan harus berupa tanggal!" sqref="K88">
      <formula1>0</formula1>
      <formula2>2958465.99999999</formula2>
    </dataValidation>
    <dataValidation type="date" showErrorMessage="1" errorTitle="Kesalahan Jenis Data" error="Data yang dimasukkan harus berupa tanggal!" sqref="L88">
      <formula1>0</formula1>
      <formula2>2958465.99999999</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ate" showErrorMessage="1" errorTitle="Kesalahan Jenis Data" error="Data yang dimasukkan harus berupa tanggal!" sqref="K89">
      <formula1>0</formula1>
      <formula2>2958465.99999999</formula2>
    </dataValidation>
    <dataValidation type="date" showErrorMessage="1" errorTitle="Kesalahan Jenis Data" error="Data yang dimasukkan harus berupa tanggal!" sqref="L89">
      <formula1>0</formula1>
      <formula2>2958465.99999999</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ate" showErrorMessage="1" errorTitle="Kesalahan Jenis Data" error="Data yang dimasukkan harus berupa tanggal!" sqref="K90">
      <formula1>0</formula1>
      <formula2>2958465.99999999</formula2>
    </dataValidation>
    <dataValidation type="date" showErrorMessage="1" errorTitle="Kesalahan Jenis Data" error="Data yang dimasukkan harus berupa tanggal!" sqref="L90">
      <formula1>0</formula1>
      <formula2>2958465.99999999</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ate" showErrorMessage="1" errorTitle="Kesalahan Jenis Data" error="Data yang dimasukkan harus berupa tanggal!" sqref="K91">
      <formula1>0</formula1>
      <formula2>2958465.99999999</formula2>
    </dataValidation>
    <dataValidation type="date" showErrorMessage="1" errorTitle="Kesalahan Jenis Data" error="Data yang dimasukkan harus berupa tanggal!" sqref="L91">
      <formula1>0</formula1>
      <formula2>2958465.99999999</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ate" showErrorMessage="1" errorTitle="Kesalahan Jenis Data" error="Data yang dimasukkan harus berupa tanggal!" sqref="K92">
      <formula1>0</formula1>
      <formula2>2958465.99999999</formula2>
    </dataValidation>
    <dataValidation type="date" showErrorMessage="1" errorTitle="Kesalahan Jenis Data" error="Data yang dimasukkan harus berupa tanggal!" sqref="L92">
      <formula1>0</formula1>
      <formula2>2958465.99999999</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ate" showErrorMessage="1" errorTitle="Kesalahan Jenis Data" error="Data yang dimasukkan harus berupa tanggal!" sqref="K93">
      <formula1>0</formula1>
      <formula2>2958465.99999999</formula2>
    </dataValidation>
    <dataValidation type="date" showErrorMessage="1" errorTitle="Kesalahan Jenis Data" error="Data yang dimasukkan harus berupa tanggal!" sqref="L93">
      <formula1>0</formula1>
      <formula2>2958465.99999999</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ate" showErrorMessage="1" errorTitle="Kesalahan Jenis Data" error="Data yang dimasukkan harus berupa tanggal!" sqref="K94">
      <formula1>0</formula1>
      <formula2>2958465.99999999</formula2>
    </dataValidation>
    <dataValidation type="date" showErrorMessage="1" errorTitle="Kesalahan Jenis Data" error="Data yang dimasukkan harus berupa tanggal!" sqref="L94">
      <formula1>0</formula1>
      <formula2>2958465.99999999</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ate" showErrorMessage="1" errorTitle="Kesalahan Jenis Data" error="Data yang dimasukkan harus berupa tanggal!" sqref="K95">
      <formula1>0</formula1>
      <formula2>2958465.99999999</formula2>
    </dataValidation>
    <dataValidation type="date" showErrorMessage="1" errorTitle="Kesalahan Jenis Data" error="Data yang dimasukkan harus berupa tanggal!" sqref="L95">
      <formula1>0</formula1>
      <formula2>2958465.99999999</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ate" showErrorMessage="1" errorTitle="Kesalahan Jenis Data" error="Data yang dimasukkan harus berupa tanggal!" sqref="K96">
      <formula1>0</formula1>
      <formula2>2958465.99999999</formula2>
    </dataValidation>
    <dataValidation type="date" showErrorMessage="1" errorTitle="Kesalahan Jenis Data" error="Data yang dimasukkan harus berupa tanggal!" sqref="L96">
      <formula1>0</formula1>
      <formula2>2958465.99999999</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ate" showErrorMessage="1" errorTitle="Kesalahan Jenis Data" error="Data yang dimasukkan harus berupa tanggal!" sqref="K97">
      <formula1>0</formula1>
      <formula2>2958465.99999999</formula2>
    </dataValidation>
    <dataValidation type="date" showErrorMessage="1" errorTitle="Kesalahan Jenis Data" error="Data yang dimasukkan harus berupa tanggal!" sqref="L97">
      <formula1>0</formula1>
      <formula2>2958465.99999999</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ate" showErrorMessage="1" errorTitle="Kesalahan Jenis Data" error="Data yang dimasukkan harus berupa tanggal!" sqref="K98">
      <formula1>0</formula1>
      <formula2>2958465.99999999</formula2>
    </dataValidation>
    <dataValidation type="date" showErrorMessage="1" errorTitle="Kesalahan Jenis Data" error="Data yang dimasukkan harus berupa tanggal!" sqref="L98">
      <formula1>0</formula1>
      <formula2>2958465.99999999</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ate" showErrorMessage="1" errorTitle="Kesalahan Jenis Data" error="Data yang dimasukkan harus berupa tanggal!" sqref="K99">
      <formula1>0</formula1>
      <formula2>2958465.99999999</formula2>
    </dataValidation>
    <dataValidation type="date" showErrorMessage="1" errorTitle="Kesalahan Jenis Data" error="Data yang dimasukkan harus berupa tanggal!" sqref="L99">
      <formula1>0</formula1>
      <formula2>2958465.99999999</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ate" showErrorMessage="1" errorTitle="Kesalahan Jenis Data" error="Data yang dimasukkan harus berupa tanggal!" sqref="K100">
      <formula1>0</formula1>
      <formula2>2958465.99999999</formula2>
    </dataValidation>
    <dataValidation type="date" showErrorMessage="1" errorTitle="Kesalahan Jenis Data" error="Data yang dimasukkan harus berupa tanggal!" sqref="L100">
      <formula1>0</formula1>
      <formula2>2958465.99999999</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ate" showErrorMessage="1" errorTitle="Kesalahan Jenis Data" error="Data yang dimasukkan harus berupa tanggal!" sqref="K101">
      <formula1>0</formula1>
      <formula2>2958465.99999999</formula2>
    </dataValidation>
    <dataValidation type="date" showErrorMessage="1" errorTitle="Kesalahan Jenis Data" error="Data yang dimasukkan harus berupa tanggal!" sqref="L101">
      <formula1>0</formula1>
      <formula2>2958465.99999999</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ate" showErrorMessage="1" errorTitle="Kesalahan Jenis Data" error="Data yang dimasukkan harus berupa tanggal!" sqref="K102">
      <formula1>0</formula1>
      <formula2>2958465.99999999</formula2>
    </dataValidation>
    <dataValidation type="date" showErrorMessage="1" errorTitle="Kesalahan Jenis Data" error="Data yang dimasukkan harus berupa tanggal!" sqref="L102">
      <formula1>0</formula1>
      <formula2>2958465.99999999</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ate" showErrorMessage="1" errorTitle="Kesalahan Jenis Data" error="Data yang dimasukkan harus berupa tanggal!" sqref="K103">
      <formula1>0</formula1>
      <formula2>2958465.99999999</formula2>
    </dataValidation>
    <dataValidation type="date" showErrorMessage="1" errorTitle="Kesalahan Jenis Data" error="Data yang dimasukkan harus berupa tanggal!" sqref="L103">
      <formula1>0</formula1>
      <formula2>2958465.99999999</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ate" showErrorMessage="1" errorTitle="Kesalahan Jenis Data" error="Data yang dimasukkan harus berupa tanggal!" sqref="K104">
      <formula1>0</formula1>
      <formula2>2958465.99999999</formula2>
    </dataValidation>
    <dataValidation type="date" showErrorMessage="1" errorTitle="Kesalahan Jenis Data" error="Data yang dimasukkan harus berupa tanggal!" sqref="L104">
      <formula1>0</formula1>
      <formula2>2958465.99999999</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ate" showErrorMessage="1" errorTitle="Kesalahan Jenis Data" error="Data yang dimasukkan harus berupa tanggal!" sqref="K105">
      <formula1>0</formula1>
      <formula2>2958465.99999999</formula2>
    </dataValidation>
    <dataValidation type="date" showErrorMessage="1" errorTitle="Kesalahan Jenis Data" error="Data yang dimasukkan harus berupa tanggal!" sqref="L105">
      <formula1>0</formula1>
      <formula2>2958465.99999999</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ate" showErrorMessage="1" errorTitle="Kesalahan Jenis Data" error="Data yang dimasukkan harus berupa tanggal!" sqref="K106">
      <formula1>0</formula1>
      <formula2>2958465.99999999</formula2>
    </dataValidation>
    <dataValidation type="date" showErrorMessage="1" errorTitle="Kesalahan Jenis Data" error="Data yang dimasukkan harus berupa tanggal!" sqref="L106">
      <formula1>0</formula1>
      <formula2>2958465.99999999</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ate" showErrorMessage="1" errorTitle="Kesalahan Jenis Data" error="Data yang dimasukkan harus berupa tanggal!" sqref="K107">
      <formula1>0</formula1>
      <formula2>2958465.99999999</formula2>
    </dataValidation>
    <dataValidation type="date" showErrorMessage="1" errorTitle="Kesalahan Jenis Data" error="Data yang dimasukkan harus berupa tanggal!" sqref="L107">
      <formula1>0</formula1>
      <formula2>2958465.99999999</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ate" showErrorMessage="1" errorTitle="Kesalahan Jenis Data" error="Data yang dimasukkan harus berupa tanggal!" sqref="K108">
      <formula1>0</formula1>
      <formula2>2958465.99999999</formula2>
    </dataValidation>
    <dataValidation type="date" showErrorMessage="1" errorTitle="Kesalahan Jenis Data" error="Data yang dimasukkan harus berupa tanggal!" sqref="L108">
      <formula1>0</formula1>
      <formula2>2958465.99999999</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ate" showErrorMessage="1" errorTitle="Kesalahan Jenis Data" error="Data yang dimasukkan harus berupa tanggal!" sqref="K109">
      <formula1>0</formula1>
      <formula2>2958465.99999999</formula2>
    </dataValidation>
    <dataValidation type="date" showErrorMessage="1" errorTitle="Kesalahan Jenis Data" error="Data yang dimasukkan harus berupa tanggal!" sqref="L109">
      <formula1>0</formula1>
      <formula2>2958465.99999999</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ate" showErrorMessage="1" errorTitle="Kesalahan Jenis Data" error="Data yang dimasukkan harus berupa tanggal!" sqref="K110">
      <formula1>0</formula1>
      <formula2>2958465.99999999</formula2>
    </dataValidation>
    <dataValidation type="date" showErrorMessage="1" errorTitle="Kesalahan Jenis Data" error="Data yang dimasukkan harus berupa tanggal!" sqref="L110">
      <formula1>0</formula1>
      <formula2>2958465.99999999</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ate" showErrorMessage="1" errorTitle="Kesalahan Jenis Data" error="Data yang dimasukkan harus berupa tanggal!" sqref="K111">
      <formula1>0</formula1>
      <formula2>2958465.99999999</formula2>
    </dataValidation>
    <dataValidation type="date" showErrorMessage="1" errorTitle="Kesalahan Jenis Data" error="Data yang dimasukkan harus berupa tanggal!" sqref="L111">
      <formula1>0</formula1>
      <formula2>2958465.99999999</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ate" showErrorMessage="1" errorTitle="Kesalahan Jenis Data" error="Data yang dimasukkan harus berupa tanggal!" sqref="K112">
      <formula1>0</formula1>
      <formula2>2958465.99999999</formula2>
    </dataValidation>
    <dataValidation type="date" showErrorMessage="1" errorTitle="Kesalahan Jenis Data" error="Data yang dimasukkan harus berupa tanggal!" sqref="L112">
      <formula1>0</formula1>
      <formula2>2958465.99999999</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ate" showErrorMessage="1" errorTitle="Kesalahan Jenis Data" error="Data yang dimasukkan harus berupa tanggal!" sqref="K113">
      <formula1>0</formula1>
      <formula2>2958465.99999999</formula2>
    </dataValidation>
    <dataValidation type="date" showErrorMessage="1" errorTitle="Kesalahan Jenis Data" error="Data yang dimasukkan harus berupa tanggal!" sqref="L113">
      <formula1>0</formula1>
      <formula2>2958465.99999999</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ate" showErrorMessage="1" errorTitle="Kesalahan Jenis Data" error="Data yang dimasukkan harus berupa tanggal!" sqref="K114">
      <formula1>0</formula1>
      <formula2>2958465.99999999</formula2>
    </dataValidation>
    <dataValidation type="date" showErrorMessage="1" errorTitle="Kesalahan Jenis Data" error="Data yang dimasukkan harus berupa tanggal!" sqref="L114">
      <formula1>0</formula1>
      <formula2>2958465.99999999</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ate" showErrorMessage="1" errorTitle="Kesalahan Jenis Data" error="Data yang dimasukkan harus berupa tanggal!" sqref="K115">
      <formula1>0</formula1>
      <formula2>2958465.99999999</formula2>
    </dataValidation>
    <dataValidation type="date" showErrorMessage="1" errorTitle="Kesalahan Jenis Data" error="Data yang dimasukkan harus berupa tanggal!" sqref="L115">
      <formula1>0</formula1>
      <formula2>2958465.99999999</formula2>
    </dataValidation>
  </dataValidations>
  <printOptions horizontalCentered="1"/>
  <pageMargins left="0.7" right="0.7" top="0.75" bottom="0.75" header="0.3" footer="0.3"/>
  <pageSetup paperSize="150" scale="32" orientation="portrait" horizontalDpi="200" verticalDpi="2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E25" sqref="E25"/>
    </sheetView>
  </sheetViews>
  <sheetFormatPr defaultRowHeight="15"/>
  <cols>
    <col min="1" max="1" width="9.140625" style="1" customWidth="1"/>
    <col min="2" max="3" width="1" style="1" customWidth="1"/>
    <col min="4" max="4" width="20" style="1" customWidth="1"/>
    <col min="5" max="11" width="30" style="1" customWidth="1"/>
    <col min="12" max="12" width="1" style="1" customWidth="1"/>
    <col min="13" max="13" width="9.140625" style="1" customWidth="1"/>
    <col min="14" max="16384" width="9.140625" style="1"/>
  </cols>
  <sheetData>
    <row r="2" spans="2:12" ht="5.0999999999999996" customHeight="1">
      <c r="B2" s="5" t="s">
        <v>1120</v>
      </c>
      <c r="C2" s="2"/>
      <c r="D2" s="2"/>
      <c r="E2" s="2"/>
      <c r="F2" s="2"/>
      <c r="G2" s="2"/>
      <c r="H2" s="2"/>
      <c r="I2" s="2"/>
      <c r="J2" s="2"/>
      <c r="K2" s="2"/>
      <c r="L2" s="2"/>
    </row>
    <row r="3" spans="2:12" hidden="1">
      <c r="B3" s="5" t="s">
        <v>7</v>
      </c>
      <c r="C3" s="2"/>
      <c r="D3" s="2"/>
      <c r="E3" s="2"/>
      <c r="F3" s="2"/>
      <c r="G3" s="2"/>
      <c r="H3" s="2"/>
      <c r="I3" s="2"/>
      <c r="J3" s="2"/>
      <c r="K3" s="2"/>
      <c r="L3" s="2"/>
    </row>
    <row r="4" spans="2:12" hidden="1">
      <c r="B4" s="2"/>
      <c r="C4" s="2"/>
      <c r="D4" s="2"/>
      <c r="E4" s="2"/>
      <c r="F4" s="2"/>
      <c r="G4" s="2"/>
      <c r="H4" s="2"/>
      <c r="I4" s="2"/>
      <c r="J4" s="2"/>
      <c r="K4" s="2"/>
      <c r="L4" s="2"/>
    </row>
    <row r="5" spans="2:12" hidden="1">
      <c r="B5" s="2"/>
      <c r="C5" s="2"/>
      <c r="D5" s="2"/>
      <c r="E5" s="2"/>
      <c r="F5" s="2"/>
      <c r="G5" s="2"/>
      <c r="H5" s="2"/>
      <c r="I5" s="2"/>
      <c r="J5" s="2"/>
      <c r="K5" s="2"/>
      <c r="L5" s="2"/>
    </row>
    <row r="6" spans="2:12" hidden="1">
      <c r="B6" s="2"/>
      <c r="C6" s="2"/>
      <c r="D6" s="2"/>
      <c r="E6" s="2"/>
      <c r="F6" s="2"/>
      <c r="G6" s="2"/>
      <c r="H6" s="2"/>
      <c r="I6" s="2"/>
      <c r="J6" s="2"/>
      <c r="K6" s="2"/>
      <c r="L6" s="2"/>
    </row>
    <row r="7" spans="2:12" ht="17.25">
      <c r="B7" s="2"/>
      <c r="C7" s="157" t="str">
        <f>UPPER('[2]Data Umum'!D7)</f>
        <v/>
      </c>
      <c r="D7" s="157"/>
      <c r="E7" s="157"/>
      <c r="F7" s="157"/>
      <c r="G7" s="157"/>
      <c r="H7" s="157"/>
      <c r="I7" s="157"/>
      <c r="J7" s="157"/>
      <c r="K7" s="157"/>
      <c r="L7" s="2"/>
    </row>
    <row r="8" spans="2:12">
      <c r="B8" s="2"/>
      <c r="C8" s="129" t="s">
        <v>1121</v>
      </c>
      <c r="D8" s="129"/>
      <c r="E8" s="129"/>
      <c r="F8" s="129"/>
      <c r="G8" s="129"/>
      <c r="H8" s="129"/>
      <c r="I8" s="129"/>
      <c r="J8" s="129"/>
      <c r="K8" s="129"/>
      <c r="L8" s="2"/>
    </row>
    <row r="9" spans="2:12">
      <c r="B9" s="2"/>
      <c r="C9" s="129" t="s">
        <v>986</v>
      </c>
      <c r="D9" s="129"/>
      <c r="E9" s="129"/>
      <c r="F9" s="129"/>
      <c r="G9" s="129"/>
      <c r="H9" s="129"/>
      <c r="I9" s="129"/>
      <c r="J9" s="129"/>
      <c r="K9" s="129"/>
      <c r="L9" s="2"/>
    </row>
    <row r="10" spans="2:12">
      <c r="B10" s="2"/>
      <c r="C10" s="129" t="s">
        <v>1122</v>
      </c>
      <c r="D10" s="129"/>
      <c r="E10" s="129"/>
      <c r="F10" s="129"/>
      <c r="G10" s="129"/>
      <c r="H10" s="129"/>
      <c r="I10" s="129"/>
      <c r="J10" s="129"/>
      <c r="K10" s="129"/>
      <c r="L10" s="2"/>
    </row>
    <row r="11" spans="2:12">
      <c r="B11" s="2"/>
      <c r="C11" s="130" t="str">
        <f>""</f>
        <v/>
      </c>
      <c r="D11" s="130"/>
      <c r="E11" s="130"/>
      <c r="F11" s="130"/>
      <c r="G11" s="130"/>
      <c r="H11" s="130"/>
      <c r="I11" s="130"/>
      <c r="J11" s="130"/>
      <c r="K11" s="130"/>
      <c r="L11" s="2"/>
    </row>
    <row r="12" spans="2:12" hidden="1">
      <c r="B12" s="2"/>
      <c r="C12" s="2"/>
      <c r="D12" s="2"/>
      <c r="E12" s="2"/>
      <c r="F12" s="2"/>
      <c r="G12" s="2"/>
      <c r="H12" s="2"/>
      <c r="I12" s="2"/>
      <c r="J12" s="2"/>
      <c r="K12" s="2"/>
      <c r="L12" s="2"/>
    </row>
    <row r="13" spans="2:12">
      <c r="B13" s="2"/>
      <c r="C13" s="161" t="s">
        <v>43</v>
      </c>
      <c r="D13" s="161"/>
      <c r="E13" s="161"/>
      <c r="F13" s="161"/>
      <c r="G13" s="161"/>
      <c r="H13" s="161"/>
      <c r="I13" s="161"/>
      <c r="J13" s="161"/>
      <c r="K13" s="161"/>
      <c r="L13" s="2"/>
    </row>
    <row r="14" spans="2:12">
      <c r="B14" s="2"/>
      <c r="C14" s="176" t="s">
        <v>308</v>
      </c>
      <c r="D14" s="143"/>
      <c r="E14" s="162" t="str">
        <f>"Nama Bank Kustodian"</f>
        <v>Nama Bank Kustodian</v>
      </c>
      <c r="F14" s="162" t="str">
        <f>"Nomor Seri"</f>
        <v>Nomor Seri</v>
      </c>
      <c r="G14" s="162" t="str">
        <f>"Mata Uang"</f>
        <v>Mata Uang</v>
      </c>
      <c r="H14" s="162" t="str">
        <f>"Nilai Nominal"</f>
        <v>Nilai Nominal</v>
      </c>
      <c r="I14" s="162" t="str">
        <f>"Kurs"</f>
        <v>Kurs</v>
      </c>
      <c r="J14" s="162" t="str">
        <f>"Nilai Nominal Dalam Rupiah"</f>
        <v>Nilai Nominal Dalam Rupiah</v>
      </c>
      <c r="K14" s="162" t="str">
        <f>"Tanggal Jatuh Tempo"</f>
        <v>Tanggal Jatuh Tempo</v>
      </c>
      <c r="L14" s="2"/>
    </row>
    <row r="15" spans="2:12">
      <c r="B15" s="2"/>
      <c r="C15" s="188"/>
      <c r="D15" s="150"/>
      <c r="E15" s="163"/>
      <c r="F15" s="163"/>
      <c r="G15" s="163"/>
      <c r="H15" s="163"/>
      <c r="I15" s="163"/>
      <c r="J15" s="163"/>
      <c r="K15" s="163"/>
      <c r="L15" s="2"/>
    </row>
    <row r="16" spans="2:12">
      <c r="B16" s="2"/>
      <c r="C16" s="142" t="s">
        <v>7</v>
      </c>
      <c r="D16" s="143"/>
      <c r="E16" s="83" t="s">
        <v>206</v>
      </c>
      <c r="F16" s="83" t="s">
        <v>206</v>
      </c>
      <c r="G16" s="83" t="s">
        <v>206</v>
      </c>
      <c r="H16" s="82">
        <v>0</v>
      </c>
      <c r="I16" s="82">
        <v>0</v>
      </c>
      <c r="J16" s="8">
        <f t="shared" ref="J16:J79" si="0">H16*I16</f>
        <v>0</v>
      </c>
      <c r="K16" s="84"/>
      <c r="L16" s="2"/>
    </row>
    <row r="17" spans="2:12">
      <c r="B17" s="2"/>
      <c r="C17" s="142" t="s">
        <v>309</v>
      </c>
      <c r="D17" s="143"/>
      <c r="E17" s="83" t="s">
        <v>206</v>
      </c>
      <c r="F17" s="83" t="s">
        <v>206</v>
      </c>
      <c r="G17" s="83" t="s">
        <v>206</v>
      </c>
      <c r="H17" s="82">
        <v>0</v>
      </c>
      <c r="I17" s="82">
        <v>0</v>
      </c>
      <c r="J17" s="8">
        <f t="shared" si="0"/>
        <v>0</v>
      </c>
      <c r="K17" s="84"/>
      <c r="L17" s="2"/>
    </row>
    <row r="18" spans="2:12">
      <c r="B18" s="2"/>
      <c r="C18" s="142" t="s">
        <v>310</v>
      </c>
      <c r="D18" s="143"/>
      <c r="E18" s="83" t="s">
        <v>206</v>
      </c>
      <c r="F18" s="83" t="s">
        <v>206</v>
      </c>
      <c r="G18" s="83" t="s">
        <v>206</v>
      </c>
      <c r="H18" s="82">
        <v>0</v>
      </c>
      <c r="I18" s="82">
        <v>0</v>
      </c>
      <c r="J18" s="8">
        <f t="shared" si="0"/>
        <v>0</v>
      </c>
      <c r="K18" s="84"/>
      <c r="L18" s="2"/>
    </row>
    <row r="19" spans="2:12">
      <c r="B19" s="2"/>
      <c r="C19" s="142" t="s">
        <v>311</v>
      </c>
      <c r="D19" s="143"/>
      <c r="E19" s="83" t="s">
        <v>206</v>
      </c>
      <c r="F19" s="83" t="s">
        <v>206</v>
      </c>
      <c r="G19" s="83" t="s">
        <v>206</v>
      </c>
      <c r="H19" s="82">
        <v>0</v>
      </c>
      <c r="I19" s="82">
        <v>0</v>
      </c>
      <c r="J19" s="8">
        <f t="shared" si="0"/>
        <v>0</v>
      </c>
      <c r="K19" s="84"/>
      <c r="L19" s="2"/>
    </row>
    <row r="20" spans="2:12">
      <c r="B20" s="2"/>
      <c r="C20" s="142" t="s">
        <v>312</v>
      </c>
      <c r="D20" s="143"/>
      <c r="E20" s="83" t="s">
        <v>206</v>
      </c>
      <c r="F20" s="83" t="s">
        <v>206</v>
      </c>
      <c r="G20" s="83" t="s">
        <v>206</v>
      </c>
      <c r="H20" s="82">
        <v>0</v>
      </c>
      <c r="I20" s="82">
        <v>0</v>
      </c>
      <c r="J20" s="8">
        <f t="shared" si="0"/>
        <v>0</v>
      </c>
      <c r="K20" s="84"/>
      <c r="L20" s="2"/>
    </row>
    <row r="21" spans="2:12">
      <c r="B21" s="2"/>
      <c r="C21" s="142" t="s">
        <v>313</v>
      </c>
      <c r="D21" s="143"/>
      <c r="E21" s="83" t="s">
        <v>206</v>
      </c>
      <c r="F21" s="83" t="s">
        <v>206</v>
      </c>
      <c r="G21" s="83" t="s">
        <v>206</v>
      </c>
      <c r="H21" s="82">
        <v>0</v>
      </c>
      <c r="I21" s="82">
        <v>0</v>
      </c>
      <c r="J21" s="8">
        <f t="shared" si="0"/>
        <v>0</v>
      </c>
      <c r="K21" s="84"/>
      <c r="L21" s="2"/>
    </row>
    <row r="22" spans="2:12">
      <c r="B22" s="2"/>
      <c r="C22" s="142" t="s">
        <v>314</v>
      </c>
      <c r="D22" s="143"/>
      <c r="E22" s="83" t="s">
        <v>206</v>
      </c>
      <c r="F22" s="83" t="s">
        <v>206</v>
      </c>
      <c r="G22" s="83" t="s">
        <v>206</v>
      </c>
      <c r="H22" s="82">
        <v>0</v>
      </c>
      <c r="I22" s="82">
        <v>0</v>
      </c>
      <c r="J22" s="8">
        <f t="shared" si="0"/>
        <v>0</v>
      </c>
      <c r="K22" s="84"/>
      <c r="L22" s="2"/>
    </row>
    <row r="23" spans="2:12">
      <c r="B23" s="2"/>
      <c r="C23" s="142" t="s">
        <v>315</v>
      </c>
      <c r="D23" s="143"/>
      <c r="E23" s="83" t="s">
        <v>206</v>
      </c>
      <c r="F23" s="83" t="s">
        <v>206</v>
      </c>
      <c r="G23" s="83" t="s">
        <v>206</v>
      </c>
      <c r="H23" s="82">
        <v>0</v>
      </c>
      <c r="I23" s="82">
        <v>0</v>
      </c>
      <c r="J23" s="8">
        <f t="shared" si="0"/>
        <v>0</v>
      </c>
      <c r="K23" s="84"/>
      <c r="L23" s="2"/>
    </row>
    <row r="24" spans="2:12">
      <c r="B24" s="2"/>
      <c r="C24" s="142" t="s">
        <v>316</v>
      </c>
      <c r="D24" s="143"/>
      <c r="E24" s="83" t="s">
        <v>206</v>
      </c>
      <c r="F24" s="83" t="s">
        <v>206</v>
      </c>
      <c r="G24" s="83" t="s">
        <v>206</v>
      </c>
      <c r="H24" s="82">
        <v>0</v>
      </c>
      <c r="I24" s="82">
        <v>0</v>
      </c>
      <c r="J24" s="8">
        <f t="shared" si="0"/>
        <v>0</v>
      </c>
      <c r="K24" s="84"/>
      <c r="L24" s="2"/>
    </row>
    <row r="25" spans="2:12">
      <c r="B25" s="2"/>
      <c r="C25" s="142" t="s">
        <v>317</v>
      </c>
      <c r="D25" s="143"/>
      <c r="E25" s="83" t="s">
        <v>206</v>
      </c>
      <c r="F25" s="83" t="s">
        <v>206</v>
      </c>
      <c r="G25" s="83" t="s">
        <v>206</v>
      </c>
      <c r="H25" s="82">
        <v>0</v>
      </c>
      <c r="I25" s="82">
        <v>0</v>
      </c>
      <c r="J25" s="8">
        <f t="shared" si="0"/>
        <v>0</v>
      </c>
      <c r="K25" s="84"/>
      <c r="L25" s="2"/>
    </row>
    <row r="26" spans="2:12">
      <c r="B26" s="2"/>
      <c r="C26" s="142" t="s">
        <v>318</v>
      </c>
      <c r="D26" s="143"/>
      <c r="E26" s="83" t="s">
        <v>206</v>
      </c>
      <c r="F26" s="83" t="s">
        <v>206</v>
      </c>
      <c r="G26" s="83" t="s">
        <v>206</v>
      </c>
      <c r="H26" s="82">
        <v>0</v>
      </c>
      <c r="I26" s="82">
        <v>0</v>
      </c>
      <c r="J26" s="8">
        <f t="shared" si="0"/>
        <v>0</v>
      </c>
      <c r="K26" s="84"/>
      <c r="L26" s="2"/>
    </row>
    <row r="27" spans="2:12">
      <c r="B27" s="2"/>
      <c r="C27" s="142" t="s">
        <v>319</v>
      </c>
      <c r="D27" s="143"/>
      <c r="E27" s="83" t="s">
        <v>206</v>
      </c>
      <c r="F27" s="83" t="s">
        <v>206</v>
      </c>
      <c r="G27" s="83" t="s">
        <v>206</v>
      </c>
      <c r="H27" s="82">
        <v>0</v>
      </c>
      <c r="I27" s="82">
        <v>0</v>
      </c>
      <c r="J27" s="8">
        <f t="shared" si="0"/>
        <v>0</v>
      </c>
      <c r="K27" s="84"/>
      <c r="L27" s="2"/>
    </row>
    <row r="28" spans="2:12">
      <c r="B28" s="2"/>
      <c r="C28" s="142" t="s">
        <v>320</v>
      </c>
      <c r="D28" s="143"/>
      <c r="E28" s="83" t="s">
        <v>206</v>
      </c>
      <c r="F28" s="83" t="s">
        <v>206</v>
      </c>
      <c r="G28" s="83" t="s">
        <v>206</v>
      </c>
      <c r="H28" s="82">
        <v>0</v>
      </c>
      <c r="I28" s="82">
        <v>0</v>
      </c>
      <c r="J28" s="8">
        <f t="shared" si="0"/>
        <v>0</v>
      </c>
      <c r="K28" s="84"/>
      <c r="L28" s="2"/>
    </row>
    <row r="29" spans="2:12">
      <c r="B29" s="2"/>
      <c r="C29" s="142" t="s">
        <v>321</v>
      </c>
      <c r="D29" s="143"/>
      <c r="E29" s="83" t="s">
        <v>206</v>
      </c>
      <c r="F29" s="83" t="s">
        <v>206</v>
      </c>
      <c r="G29" s="83" t="s">
        <v>206</v>
      </c>
      <c r="H29" s="82">
        <v>0</v>
      </c>
      <c r="I29" s="82">
        <v>0</v>
      </c>
      <c r="J29" s="8">
        <f t="shared" si="0"/>
        <v>0</v>
      </c>
      <c r="K29" s="84"/>
      <c r="L29" s="2"/>
    </row>
    <row r="30" spans="2:12">
      <c r="B30" s="2"/>
      <c r="C30" s="142" t="s">
        <v>322</v>
      </c>
      <c r="D30" s="143"/>
      <c r="E30" s="83" t="s">
        <v>206</v>
      </c>
      <c r="F30" s="83" t="s">
        <v>206</v>
      </c>
      <c r="G30" s="83" t="s">
        <v>206</v>
      </c>
      <c r="H30" s="82">
        <v>0</v>
      </c>
      <c r="I30" s="82">
        <v>0</v>
      </c>
      <c r="J30" s="8">
        <f t="shared" si="0"/>
        <v>0</v>
      </c>
      <c r="K30" s="84"/>
      <c r="L30" s="2"/>
    </row>
    <row r="31" spans="2:12">
      <c r="B31" s="2"/>
      <c r="C31" s="142" t="s">
        <v>323</v>
      </c>
      <c r="D31" s="143"/>
      <c r="E31" s="83" t="s">
        <v>206</v>
      </c>
      <c r="F31" s="83" t="s">
        <v>206</v>
      </c>
      <c r="G31" s="83" t="s">
        <v>206</v>
      </c>
      <c r="H31" s="82">
        <v>0</v>
      </c>
      <c r="I31" s="82">
        <v>0</v>
      </c>
      <c r="J31" s="8">
        <f t="shared" si="0"/>
        <v>0</v>
      </c>
      <c r="K31" s="84"/>
      <c r="L31" s="2"/>
    </row>
    <row r="32" spans="2:12">
      <c r="B32" s="2"/>
      <c r="C32" s="142" t="s">
        <v>324</v>
      </c>
      <c r="D32" s="143"/>
      <c r="E32" s="83" t="s">
        <v>206</v>
      </c>
      <c r="F32" s="83" t="s">
        <v>206</v>
      </c>
      <c r="G32" s="83" t="s">
        <v>206</v>
      </c>
      <c r="H32" s="82">
        <v>0</v>
      </c>
      <c r="I32" s="82">
        <v>0</v>
      </c>
      <c r="J32" s="8">
        <f t="shared" si="0"/>
        <v>0</v>
      </c>
      <c r="K32" s="84"/>
      <c r="L32" s="2"/>
    </row>
    <row r="33" spans="2:12">
      <c r="B33" s="2"/>
      <c r="C33" s="142" t="s">
        <v>325</v>
      </c>
      <c r="D33" s="143"/>
      <c r="E33" s="83" t="s">
        <v>206</v>
      </c>
      <c r="F33" s="83" t="s">
        <v>206</v>
      </c>
      <c r="G33" s="83" t="s">
        <v>206</v>
      </c>
      <c r="H33" s="82">
        <v>0</v>
      </c>
      <c r="I33" s="82">
        <v>0</v>
      </c>
      <c r="J33" s="8">
        <f t="shared" si="0"/>
        <v>0</v>
      </c>
      <c r="K33" s="84"/>
      <c r="L33" s="2"/>
    </row>
    <row r="34" spans="2:12">
      <c r="B34" s="2"/>
      <c r="C34" s="142" t="s">
        <v>326</v>
      </c>
      <c r="D34" s="143"/>
      <c r="E34" s="83" t="s">
        <v>206</v>
      </c>
      <c r="F34" s="83" t="s">
        <v>206</v>
      </c>
      <c r="G34" s="83" t="s">
        <v>206</v>
      </c>
      <c r="H34" s="82">
        <v>0</v>
      </c>
      <c r="I34" s="82">
        <v>0</v>
      </c>
      <c r="J34" s="8">
        <f t="shared" si="0"/>
        <v>0</v>
      </c>
      <c r="K34" s="84"/>
      <c r="L34" s="2"/>
    </row>
    <row r="35" spans="2:12">
      <c r="B35" s="2"/>
      <c r="C35" s="142" t="s">
        <v>327</v>
      </c>
      <c r="D35" s="143"/>
      <c r="E35" s="83" t="s">
        <v>206</v>
      </c>
      <c r="F35" s="83" t="s">
        <v>206</v>
      </c>
      <c r="G35" s="83" t="s">
        <v>206</v>
      </c>
      <c r="H35" s="82">
        <v>0</v>
      </c>
      <c r="I35" s="82">
        <v>0</v>
      </c>
      <c r="J35" s="8">
        <f t="shared" si="0"/>
        <v>0</v>
      </c>
      <c r="K35" s="84"/>
      <c r="L35" s="2"/>
    </row>
    <row r="36" spans="2:12">
      <c r="B36" s="2"/>
      <c r="C36" s="142" t="s">
        <v>328</v>
      </c>
      <c r="D36" s="143"/>
      <c r="E36" s="83" t="s">
        <v>206</v>
      </c>
      <c r="F36" s="83" t="s">
        <v>206</v>
      </c>
      <c r="G36" s="83" t="s">
        <v>206</v>
      </c>
      <c r="H36" s="82">
        <v>0</v>
      </c>
      <c r="I36" s="82">
        <v>0</v>
      </c>
      <c r="J36" s="8">
        <f t="shared" si="0"/>
        <v>0</v>
      </c>
      <c r="K36" s="84"/>
      <c r="L36" s="2"/>
    </row>
    <row r="37" spans="2:12">
      <c r="B37" s="2"/>
      <c r="C37" s="142" t="s">
        <v>329</v>
      </c>
      <c r="D37" s="143"/>
      <c r="E37" s="83" t="s">
        <v>206</v>
      </c>
      <c r="F37" s="83" t="s">
        <v>206</v>
      </c>
      <c r="G37" s="83" t="s">
        <v>206</v>
      </c>
      <c r="H37" s="82">
        <v>0</v>
      </c>
      <c r="I37" s="82">
        <v>0</v>
      </c>
      <c r="J37" s="8">
        <f t="shared" si="0"/>
        <v>0</v>
      </c>
      <c r="K37" s="84"/>
      <c r="L37" s="2"/>
    </row>
    <row r="38" spans="2:12">
      <c r="B38" s="2"/>
      <c r="C38" s="142" t="s">
        <v>330</v>
      </c>
      <c r="D38" s="143"/>
      <c r="E38" s="83" t="s">
        <v>206</v>
      </c>
      <c r="F38" s="83" t="s">
        <v>206</v>
      </c>
      <c r="G38" s="83" t="s">
        <v>206</v>
      </c>
      <c r="H38" s="82">
        <v>0</v>
      </c>
      <c r="I38" s="82">
        <v>0</v>
      </c>
      <c r="J38" s="8">
        <f t="shared" si="0"/>
        <v>0</v>
      </c>
      <c r="K38" s="84"/>
      <c r="L38" s="2"/>
    </row>
    <row r="39" spans="2:12">
      <c r="B39" s="2"/>
      <c r="C39" s="142" t="s">
        <v>331</v>
      </c>
      <c r="D39" s="143"/>
      <c r="E39" s="83" t="s">
        <v>206</v>
      </c>
      <c r="F39" s="83" t="s">
        <v>206</v>
      </c>
      <c r="G39" s="83" t="s">
        <v>206</v>
      </c>
      <c r="H39" s="82">
        <v>0</v>
      </c>
      <c r="I39" s="82">
        <v>0</v>
      </c>
      <c r="J39" s="8">
        <f t="shared" si="0"/>
        <v>0</v>
      </c>
      <c r="K39" s="84"/>
      <c r="L39" s="2"/>
    </row>
    <row r="40" spans="2:12">
      <c r="B40" s="2"/>
      <c r="C40" s="142" t="s">
        <v>332</v>
      </c>
      <c r="D40" s="143"/>
      <c r="E40" s="83" t="s">
        <v>206</v>
      </c>
      <c r="F40" s="83" t="s">
        <v>206</v>
      </c>
      <c r="G40" s="83" t="s">
        <v>206</v>
      </c>
      <c r="H40" s="82">
        <v>0</v>
      </c>
      <c r="I40" s="82">
        <v>0</v>
      </c>
      <c r="J40" s="8">
        <f t="shared" si="0"/>
        <v>0</v>
      </c>
      <c r="K40" s="84"/>
      <c r="L40" s="2"/>
    </row>
    <row r="41" spans="2:12">
      <c r="B41" s="2"/>
      <c r="C41" s="142" t="s">
        <v>333</v>
      </c>
      <c r="D41" s="143"/>
      <c r="E41" s="83" t="s">
        <v>206</v>
      </c>
      <c r="F41" s="83" t="s">
        <v>206</v>
      </c>
      <c r="G41" s="83" t="s">
        <v>206</v>
      </c>
      <c r="H41" s="82">
        <v>0</v>
      </c>
      <c r="I41" s="82">
        <v>0</v>
      </c>
      <c r="J41" s="8">
        <f t="shared" si="0"/>
        <v>0</v>
      </c>
      <c r="K41" s="84"/>
      <c r="L41" s="2"/>
    </row>
    <row r="42" spans="2:12">
      <c r="B42" s="2"/>
      <c r="C42" s="142" t="s">
        <v>334</v>
      </c>
      <c r="D42" s="143"/>
      <c r="E42" s="83" t="s">
        <v>206</v>
      </c>
      <c r="F42" s="83" t="s">
        <v>206</v>
      </c>
      <c r="G42" s="83" t="s">
        <v>206</v>
      </c>
      <c r="H42" s="82">
        <v>0</v>
      </c>
      <c r="I42" s="82">
        <v>0</v>
      </c>
      <c r="J42" s="8">
        <f t="shared" si="0"/>
        <v>0</v>
      </c>
      <c r="K42" s="84"/>
      <c r="L42" s="2"/>
    </row>
    <row r="43" spans="2:12">
      <c r="B43" s="2"/>
      <c r="C43" s="142" t="s">
        <v>335</v>
      </c>
      <c r="D43" s="143"/>
      <c r="E43" s="83" t="s">
        <v>206</v>
      </c>
      <c r="F43" s="83" t="s">
        <v>206</v>
      </c>
      <c r="G43" s="83" t="s">
        <v>206</v>
      </c>
      <c r="H43" s="82">
        <v>0</v>
      </c>
      <c r="I43" s="82">
        <v>0</v>
      </c>
      <c r="J43" s="8">
        <f t="shared" si="0"/>
        <v>0</v>
      </c>
      <c r="K43" s="84"/>
      <c r="L43" s="2"/>
    </row>
    <row r="44" spans="2:12">
      <c r="B44" s="2"/>
      <c r="C44" s="142" t="s">
        <v>336</v>
      </c>
      <c r="D44" s="143"/>
      <c r="E44" s="83" t="s">
        <v>206</v>
      </c>
      <c r="F44" s="83" t="s">
        <v>206</v>
      </c>
      <c r="G44" s="83" t="s">
        <v>206</v>
      </c>
      <c r="H44" s="82">
        <v>0</v>
      </c>
      <c r="I44" s="82">
        <v>0</v>
      </c>
      <c r="J44" s="8">
        <f t="shared" si="0"/>
        <v>0</v>
      </c>
      <c r="K44" s="84"/>
      <c r="L44" s="2"/>
    </row>
    <row r="45" spans="2:12">
      <c r="B45" s="2"/>
      <c r="C45" s="142" t="s">
        <v>337</v>
      </c>
      <c r="D45" s="143"/>
      <c r="E45" s="83" t="s">
        <v>206</v>
      </c>
      <c r="F45" s="83" t="s">
        <v>206</v>
      </c>
      <c r="G45" s="83" t="s">
        <v>206</v>
      </c>
      <c r="H45" s="82">
        <v>0</v>
      </c>
      <c r="I45" s="82">
        <v>0</v>
      </c>
      <c r="J45" s="8">
        <f t="shared" si="0"/>
        <v>0</v>
      </c>
      <c r="K45" s="84"/>
      <c r="L45" s="2"/>
    </row>
    <row r="46" spans="2:12">
      <c r="B46" s="2"/>
      <c r="C46" s="142" t="s">
        <v>338</v>
      </c>
      <c r="D46" s="143"/>
      <c r="E46" s="83" t="s">
        <v>206</v>
      </c>
      <c r="F46" s="83" t="s">
        <v>206</v>
      </c>
      <c r="G46" s="83" t="s">
        <v>206</v>
      </c>
      <c r="H46" s="82">
        <v>0</v>
      </c>
      <c r="I46" s="82">
        <v>0</v>
      </c>
      <c r="J46" s="8">
        <f t="shared" si="0"/>
        <v>0</v>
      </c>
      <c r="K46" s="84"/>
      <c r="L46" s="2"/>
    </row>
    <row r="47" spans="2:12">
      <c r="B47" s="2"/>
      <c r="C47" s="142" t="s">
        <v>339</v>
      </c>
      <c r="D47" s="143"/>
      <c r="E47" s="83" t="s">
        <v>206</v>
      </c>
      <c r="F47" s="83" t="s">
        <v>206</v>
      </c>
      <c r="G47" s="83" t="s">
        <v>206</v>
      </c>
      <c r="H47" s="82">
        <v>0</v>
      </c>
      <c r="I47" s="82">
        <v>0</v>
      </c>
      <c r="J47" s="8">
        <f t="shared" si="0"/>
        <v>0</v>
      </c>
      <c r="K47" s="84"/>
      <c r="L47" s="2"/>
    </row>
    <row r="48" spans="2:12">
      <c r="B48" s="2"/>
      <c r="C48" s="142" t="s">
        <v>340</v>
      </c>
      <c r="D48" s="143"/>
      <c r="E48" s="83" t="s">
        <v>206</v>
      </c>
      <c r="F48" s="83" t="s">
        <v>206</v>
      </c>
      <c r="G48" s="83" t="s">
        <v>206</v>
      </c>
      <c r="H48" s="82">
        <v>0</v>
      </c>
      <c r="I48" s="82">
        <v>0</v>
      </c>
      <c r="J48" s="8">
        <f t="shared" si="0"/>
        <v>0</v>
      </c>
      <c r="K48" s="84"/>
      <c r="L48" s="2"/>
    </row>
    <row r="49" spans="2:12">
      <c r="B49" s="2"/>
      <c r="C49" s="142" t="s">
        <v>341</v>
      </c>
      <c r="D49" s="143"/>
      <c r="E49" s="83" t="s">
        <v>206</v>
      </c>
      <c r="F49" s="83" t="s">
        <v>206</v>
      </c>
      <c r="G49" s="83" t="s">
        <v>206</v>
      </c>
      <c r="H49" s="82">
        <v>0</v>
      </c>
      <c r="I49" s="82">
        <v>0</v>
      </c>
      <c r="J49" s="8">
        <f t="shared" si="0"/>
        <v>0</v>
      </c>
      <c r="K49" s="84"/>
      <c r="L49" s="2"/>
    </row>
    <row r="50" spans="2:12">
      <c r="B50" s="2"/>
      <c r="C50" s="142" t="s">
        <v>342</v>
      </c>
      <c r="D50" s="143"/>
      <c r="E50" s="83" t="s">
        <v>206</v>
      </c>
      <c r="F50" s="83" t="s">
        <v>206</v>
      </c>
      <c r="G50" s="83" t="s">
        <v>206</v>
      </c>
      <c r="H50" s="82">
        <v>0</v>
      </c>
      <c r="I50" s="82">
        <v>0</v>
      </c>
      <c r="J50" s="8">
        <f t="shared" si="0"/>
        <v>0</v>
      </c>
      <c r="K50" s="84"/>
      <c r="L50" s="2"/>
    </row>
    <row r="51" spans="2:12">
      <c r="B51" s="2"/>
      <c r="C51" s="142" t="s">
        <v>343</v>
      </c>
      <c r="D51" s="143"/>
      <c r="E51" s="83" t="s">
        <v>206</v>
      </c>
      <c r="F51" s="83" t="s">
        <v>206</v>
      </c>
      <c r="G51" s="83" t="s">
        <v>206</v>
      </c>
      <c r="H51" s="82">
        <v>0</v>
      </c>
      <c r="I51" s="82">
        <v>0</v>
      </c>
      <c r="J51" s="8">
        <f t="shared" si="0"/>
        <v>0</v>
      </c>
      <c r="K51" s="84"/>
      <c r="L51" s="2"/>
    </row>
    <row r="52" spans="2:12">
      <c r="B52" s="2"/>
      <c r="C52" s="142" t="s">
        <v>344</v>
      </c>
      <c r="D52" s="143"/>
      <c r="E52" s="83" t="s">
        <v>206</v>
      </c>
      <c r="F52" s="83" t="s">
        <v>206</v>
      </c>
      <c r="G52" s="83" t="s">
        <v>206</v>
      </c>
      <c r="H52" s="82">
        <v>0</v>
      </c>
      <c r="I52" s="82">
        <v>0</v>
      </c>
      <c r="J52" s="8">
        <f t="shared" si="0"/>
        <v>0</v>
      </c>
      <c r="K52" s="84"/>
      <c r="L52" s="2"/>
    </row>
    <row r="53" spans="2:12">
      <c r="B53" s="2"/>
      <c r="C53" s="142" t="s">
        <v>345</v>
      </c>
      <c r="D53" s="143"/>
      <c r="E53" s="83" t="s">
        <v>206</v>
      </c>
      <c r="F53" s="83" t="s">
        <v>206</v>
      </c>
      <c r="G53" s="83" t="s">
        <v>206</v>
      </c>
      <c r="H53" s="82">
        <v>0</v>
      </c>
      <c r="I53" s="82">
        <v>0</v>
      </c>
      <c r="J53" s="8">
        <f t="shared" si="0"/>
        <v>0</v>
      </c>
      <c r="K53" s="84"/>
      <c r="L53" s="2"/>
    </row>
    <row r="54" spans="2:12">
      <c r="B54" s="2"/>
      <c r="C54" s="142" t="s">
        <v>346</v>
      </c>
      <c r="D54" s="143"/>
      <c r="E54" s="83" t="s">
        <v>206</v>
      </c>
      <c r="F54" s="83" t="s">
        <v>206</v>
      </c>
      <c r="G54" s="83" t="s">
        <v>206</v>
      </c>
      <c r="H54" s="82">
        <v>0</v>
      </c>
      <c r="I54" s="82">
        <v>0</v>
      </c>
      <c r="J54" s="8">
        <f t="shared" si="0"/>
        <v>0</v>
      </c>
      <c r="K54" s="84"/>
      <c r="L54" s="2"/>
    </row>
    <row r="55" spans="2:12">
      <c r="B55" s="2"/>
      <c r="C55" s="142" t="s">
        <v>347</v>
      </c>
      <c r="D55" s="143"/>
      <c r="E55" s="83" t="s">
        <v>206</v>
      </c>
      <c r="F55" s="83" t="s">
        <v>206</v>
      </c>
      <c r="G55" s="83" t="s">
        <v>206</v>
      </c>
      <c r="H55" s="82">
        <v>0</v>
      </c>
      <c r="I55" s="82">
        <v>0</v>
      </c>
      <c r="J55" s="8">
        <f t="shared" si="0"/>
        <v>0</v>
      </c>
      <c r="K55" s="84"/>
      <c r="L55" s="2"/>
    </row>
    <row r="56" spans="2:12">
      <c r="B56" s="2"/>
      <c r="C56" s="142" t="s">
        <v>348</v>
      </c>
      <c r="D56" s="143"/>
      <c r="E56" s="83" t="s">
        <v>206</v>
      </c>
      <c r="F56" s="83" t="s">
        <v>206</v>
      </c>
      <c r="G56" s="83" t="s">
        <v>206</v>
      </c>
      <c r="H56" s="82">
        <v>0</v>
      </c>
      <c r="I56" s="82">
        <v>0</v>
      </c>
      <c r="J56" s="8">
        <f t="shared" si="0"/>
        <v>0</v>
      </c>
      <c r="K56" s="84"/>
      <c r="L56" s="2"/>
    </row>
    <row r="57" spans="2:12">
      <c r="B57" s="2"/>
      <c r="C57" s="142" t="s">
        <v>349</v>
      </c>
      <c r="D57" s="143"/>
      <c r="E57" s="83" t="s">
        <v>206</v>
      </c>
      <c r="F57" s="83" t="s">
        <v>206</v>
      </c>
      <c r="G57" s="83" t="s">
        <v>206</v>
      </c>
      <c r="H57" s="82">
        <v>0</v>
      </c>
      <c r="I57" s="82">
        <v>0</v>
      </c>
      <c r="J57" s="8">
        <f t="shared" si="0"/>
        <v>0</v>
      </c>
      <c r="K57" s="84"/>
      <c r="L57" s="2"/>
    </row>
    <row r="58" spans="2:12">
      <c r="B58" s="2"/>
      <c r="C58" s="142" t="s">
        <v>350</v>
      </c>
      <c r="D58" s="143"/>
      <c r="E58" s="83" t="s">
        <v>206</v>
      </c>
      <c r="F58" s="83" t="s">
        <v>206</v>
      </c>
      <c r="G58" s="83" t="s">
        <v>206</v>
      </c>
      <c r="H58" s="82">
        <v>0</v>
      </c>
      <c r="I58" s="82">
        <v>0</v>
      </c>
      <c r="J58" s="8">
        <f t="shared" si="0"/>
        <v>0</v>
      </c>
      <c r="K58" s="84"/>
      <c r="L58" s="2"/>
    </row>
    <row r="59" spans="2:12">
      <c r="B59" s="2"/>
      <c r="C59" s="142" t="s">
        <v>351</v>
      </c>
      <c r="D59" s="143"/>
      <c r="E59" s="83" t="s">
        <v>206</v>
      </c>
      <c r="F59" s="83" t="s">
        <v>206</v>
      </c>
      <c r="G59" s="83" t="s">
        <v>206</v>
      </c>
      <c r="H59" s="82">
        <v>0</v>
      </c>
      <c r="I59" s="82">
        <v>0</v>
      </c>
      <c r="J59" s="8">
        <f t="shared" si="0"/>
        <v>0</v>
      </c>
      <c r="K59" s="84"/>
      <c r="L59" s="2"/>
    </row>
    <row r="60" spans="2:12">
      <c r="B60" s="2"/>
      <c r="C60" s="142" t="s">
        <v>352</v>
      </c>
      <c r="D60" s="143"/>
      <c r="E60" s="83" t="s">
        <v>206</v>
      </c>
      <c r="F60" s="83" t="s">
        <v>206</v>
      </c>
      <c r="G60" s="83" t="s">
        <v>206</v>
      </c>
      <c r="H60" s="82">
        <v>0</v>
      </c>
      <c r="I60" s="82">
        <v>0</v>
      </c>
      <c r="J60" s="8">
        <f t="shared" si="0"/>
        <v>0</v>
      </c>
      <c r="K60" s="84"/>
      <c r="L60" s="2"/>
    </row>
    <row r="61" spans="2:12">
      <c r="B61" s="2"/>
      <c r="C61" s="142" t="s">
        <v>353</v>
      </c>
      <c r="D61" s="143"/>
      <c r="E61" s="83" t="s">
        <v>206</v>
      </c>
      <c r="F61" s="83" t="s">
        <v>206</v>
      </c>
      <c r="G61" s="83" t="s">
        <v>206</v>
      </c>
      <c r="H61" s="82">
        <v>0</v>
      </c>
      <c r="I61" s="82">
        <v>0</v>
      </c>
      <c r="J61" s="8">
        <f t="shared" si="0"/>
        <v>0</v>
      </c>
      <c r="K61" s="84"/>
      <c r="L61" s="2"/>
    </row>
    <row r="62" spans="2:12">
      <c r="B62" s="2"/>
      <c r="C62" s="142" t="s">
        <v>354</v>
      </c>
      <c r="D62" s="143"/>
      <c r="E62" s="83" t="s">
        <v>206</v>
      </c>
      <c r="F62" s="83" t="s">
        <v>206</v>
      </c>
      <c r="G62" s="83" t="s">
        <v>206</v>
      </c>
      <c r="H62" s="82">
        <v>0</v>
      </c>
      <c r="I62" s="82">
        <v>0</v>
      </c>
      <c r="J62" s="8">
        <f t="shared" si="0"/>
        <v>0</v>
      </c>
      <c r="K62" s="84"/>
      <c r="L62" s="2"/>
    </row>
    <row r="63" spans="2:12">
      <c r="B63" s="2"/>
      <c r="C63" s="142" t="s">
        <v>355</v>
      </c>
      <c r="D63" s="143"/>
      <c r="E63" s="83" t="s">
        <v>206</v>
      </c>
      <c r="F63" s="83" t="s">
        <v>206</v>
      </c>
      <c r="G63" s="83" t="s">
        <v>206</v>
      </c>
      <c r="H63" s="82">
        <v>0</v>
      </c>
      <c r="I63" s="82">
        <v>0</v>
      </c>
      <c r="J63" s="8">
        <f t="shared" si="0"/>
        <v>0</v>
      </c>
      <c r="K63" s="84"/>
      <c r="L63" s="2"/>
    </row>
    <row r="64" spans="2:12">
      <c r="B64" s="2"/>
      <c r="C64" s="142" t="s">
        <v>356</v>
      </c>
      <c r="D64" s="143"/>
      <c r="E64" s="83" t="s">
        <v>206</v>
      </c>
      <c r="F64" s="83" t="s">
        <v>206</v>
      </c>
      <c r="G64" s="83" t="s">
        <v>206</v>
      </c>
      <c r="H64" s="82">
        <v>0</v>
      </c>
      <c r="I64" s="82">
        <v>0</v>
      </c>
      <c r="J64" s="8">
        <f t="shared" si="0"/>
        <v>0</v>
      </c>
      <c r="K64" s="84"/>
      <c r="L64" s="2"/>
    </row>
    <row r="65" spans="2:12">
      <c r="B65" s="2"/>
      <c r="C65" s="142" t="s">
        <v>357</v>
      </c>
      <c r="D65" s="143"/>
      <c r="E65" s="83" t="s">
        <v>206</v>
      </c>
      <c r="F65" s="83" t="s">
        <v>206</v>
      </c>
      <c r="G65" s="83" t="s">
        <v>206</v>
      </c>
      <c r="H65" s="82">
        <v>0</v>
      </c>
      <c r="I65" s="82">
        <v>0</v>
      </c>
      <c r="J65" s="8">
        <f t="shared" si="0"/>
        <v>0</v>
      </c>
      <c r="K65" s="84"/>
      <c r="L65" s="2"/>
    </row>
    <row r="66" spans="2:12">
      <c r="B66" s="2"/>
      <c r="C66" s="142" t="s">
        <v>358</v>
      </c>
      <c r="D66" s="143"/>
      <c r="E66" s="83" t="s">
        <v>206</v>
      </c>
      <c r="F66" s="83" t="s">
        <v>206</v>
      </c>
      <c r="G66" s="83" t="s">
        <v>206</v>
      </c>
      <c r="H66" s="82">
        <v>0</v>
      </c>
      <c r="I66" s="82">
        <v>0</v>
      </c>
      <c r="J66" s="8">
        <f t="shared" si="0"/>
        <v>0</v>
      </c>
      <c r="K66" s="84"/>
      <c r="L66" s="2"/>
    </row>
    <row r="67" spans="2:12">
      <c r="B67" s="2"/>
      <c r="C67" s="142" t="s">
        <v>359</v>
      </c>
      <c r="D67" s="143"/>
      <c r="E67" s="83" t="s">
        <v>206</v>
      </c>
      <c r="F67" s="83" t="s">
        <v>206</v>
      </c>
      <c r="G67" s="83" t="s">
        <v>206</v>
      </c>
      <c r="H67" s="82">
        <v>0</v>
      </c>
      <c r="I67" s="82">
        <v>0</v>
      </c>
      <c r="J67" s="8">
        <f t="shared" si="0"/>
        <v>0</v>
      </c>
      <c r="K67" s="84"/>
      <c r="L67" s="2"/>
    </row>
    <row r="68" spans="2:12">
      <c r="B68" s="2"/>
      <c r="C68" s="142" t="s">
        <v>360</v>
      </c>
      <c r="D68" s="143"/>
      <c r="E68" s="83" t="s">
        <v>206</v>
      </c>
      <c r="F68" s="83" t="s">
        <v>206</v>
      </c>
      <c r="G68" s="83" t="s">
        <v>206</v>
      </c>
      <c r="H68" s="82">
        <v>0</v>
      </c>
      <c r="I68" s="82">
        <v>0</v>
      </c>
      <c r="J68" s="8">
        <f t="shared" si="0"/>
        <v>0</v>
      </c>
      <c r="K68" s="84"/>
      <c r="L68" s="2"/>
    </row>
    <row r="69" spans="2:12">
      <c r="B69" s="2"/>
      <c r="C69" s="142" t="s">
        <v>361</v>
      </c>
      <c r="D69" s="143"/>
      <c r="E69" s="83" t="s">
        <v>206</v>
      </c>
      <c r="F69" s="83" t="s">
        <v>206</v>
      </c>
      <c r="G69" s="83" t="s">
        <v>206</v>
      </c>
      <c r="H69" s="82">
        <v>0</v>
      </c>
      <c r="I69" s="82">
        <v>0</v>
      </c>
      <c r="J69" s="8">
        <f t="shared" si="0"/>
        <v>0</v>
      </c>
      <c r="K69" s="84"/>
      <c r="L69" s="2"/>
    </row>
    <row r="70" spans="2:12">
      <c r="B70" s="2"/>
      <c r="C70" s="142" t="s">
        <v>362</v>
      </c>
      <c r="D70" s="143"/>
      <c r="E70" s="83" t="s">
        <v>206</v>
      </c>
      <c r="F70" s="83" t="s">
        <v>206</v>
      </c>
      <c r="G70" s="83" t="s">
        <v>206</v>
      </c>
      <c r="H70" s="82">
        <v>0</v>
      </c>
      <c r="I70" s="82">
        <v>0</v>
      </c>
      <c r="J70" s="8">
        <f t="shared" si="0"/>
        <v>0</v>
      </c>
      <c r="K70" s="84"/>
      <c r="L70" s="2"/>
    </row>
    <row r="71" spans="2:12">
      <c r="B71" s="2"/>
      <c r="C71" s="142" t="s">
        <v>363</v>
      </c>
      <c r="D71" s="143"/>
      <c r="E71" s="83" t="s">
        <v>206</v>
      </c>
      <c r="F71" s="83" t="s">
        <v>206</v>
      </c>
      <c r="G71" s="83" t="s">
        <v>206</v>
      </c>
      <c r="H71" s="82">
        <v>0</v>
      </c>
      <c r="I71" s="82">
        <v>0</v>
      </c>
      <c r="J71" s="8">
        <f t="shared" si="0"/>
        <v>0</v>
      </c>
      <c r="K71" s="84"/>
      <c r="L71" s="2"/>
    </row>
    <row r="72" spans="2:12">
      <c r="B72" s="2"/>
      <c r="C72" s="142" t="s">
        <v>364</v>
      </c>
      <c r="D72" s="143"/>
      <c r="E72" s="83" t="s">
        <v>206</v>
      </c>
      <c r="F72" s="83" t="s">
        <v>206</v>
      </c>
      <c r="G72" s="83" t="s">
        <v>206</v>
      </c>
      <c r="H72" s="82">
        <v>0</v>
      </c>
      <c r="I72" s="82">
        <v>0</v>
      </c>
      <c r="J72" s="8">
        <f t="shared" si="0"/>
        <v>0</v>
      </c>
      <c r="K72" s="84"/>
      <c r="L72" s="2"/>
    </row>
    <row r="73" spans="2:12">
      <c r="B73" s="2"/>
      <c r="C73" s="142" t="s">
        <v>365</v>
      </c>
      <c r="D73" s="143"/>
      <c r="E73" s="83" t="s">
        <v>206</v>
      </c>
      <c r="F73" s="83" t="s">
        <v>206</v>
      </c>
      <c r="G73" s="83" t="s">
        <v>206</v>
      </c>
      <c r="H73" s="82">
        <v>0</v>
      </c>
      <c r="I73" s="82">
        <v>0</v>
      </c>
      <c r="J73" s="8">
        <f t="shared" si="0"/>
        <v>0</v>
      </c>
      <c r="K73" s="84"/>
      <c r="L73" s="2"/>
    </row>
    <row r="74" spans="2:12">
      <c r="B74" s="2"/>
      <c r="C74" s="142" t="s">
        <v>366</v>
      </c>
      <c r="D74" s="143"/>
      <c r="E74" s="83" t="s">
        <v>206</v>
      </c>
      <c r="F74" s="83" t="s">
        <v>206</v>
      </c>
      <c r="G74" s="83" t="s">
        <v>206</v>
      </c>
      <c r="H74" s="82">
        <v>0</v>
      </c>
      <c r="I74" s="82">
        <v>0</v>
      </c>
      <c r="J74" s="8">
        <f t="shared" si="0"/>
        <v>0</v>
      </c>
      <c r="K74" s="84"/>
      <c r="L74" s="2"/>
    </row>
    <row r="75" spans="2:12">
      <c r="B75" s="2"/>
      <c r="C75" s="142" t="s">
        <v>367</v>
      </c>
      <c r="D75" s="143"/>
      <c r="E75" s="83" t="s">
        <v>206</v>
      </c>
      <c r="F75" s="83" t="s">
        <v>206</v>
      </c>
      <c r="G75" s="83" t="s">
        <v>206</v>
      </c>
      <c r="H75" s="82">
        <v>0</v>
      </c>
      <c r="I75" s="82">
        <v>0</v>
      </c>
      <c r="J75" s="8">
        <f t="shared" si="0"/>
        <v>0</v>
      </c>
      <c r="K75" s="84"/>
      <c r="L75" s="2"/>
    </row>
    <row r="76" spans="2:12">
      <c r="B76" s="2"/>
      <c r="C76" s="142" t="s">
        <v>368</v>
      </c>
      <c r="D76" s="143"/>
      <c r="E76" s="83" t="s">
        <v>206</v>
      </c>
      <c r="F76" s="83" t="s">
        <v>206</v>
      </c>
      <c r="G76" s="83" t="s">
        <v>206</v>
      </c>
      <c r="H76" s="82">
        <v>0</v>
      </c>
      <c r="I76" s="82">
        <v>0</v>
      </c>
      <c r="J76" s="8">
        <f t="shared" si="0"/>
        <v>0</v>
      </c>
      <c r="K76" s="84"/>
      <c r="L76" s="2"/>
    </row>
    <row r="77" spans="2:12">
      <c r="B77" s="2"/>
      <c r="C77" s="142" t="s">
        <v>369</v>
      </c>
      <c r="D77" s="143"/>
      <c r="E77" s="83" t="s">
        <v>206</v>
      </c>
      <c r="F77" s="83" t="s">
        <v>206</v>
      </c>
      <c r="G77" s="83" t="s">
        <v>206</v>
      </c>
      <c r="H77" s="82">
        <v>0</v>
      </c>
      <c r="I77" s="82">
        <v>0</v>
      </c>
      <c r="J77" s="8">
        <f t="shared" si="0"/>
        <v>0</v>
      </c>
      <c r="K77" s="84"/>
      <c r="L77" s="2"/>
    </row>
    <row r="78" spans="2:12">
      <c r="B78" s="2"/>
      <c r="C78" s="142" t="s">
        <v>370</v>
      </c>
      <c r="D78" s="143"/>
      <c r="E78" s="83" t="s">
        <v>206</v>
      </c>
      <c r="F78" s="83" t="s">
        <v>206</v>
      </c>
      <c r="G78" s="83" t="s">
        <v>206</v>
      </c>
      <c r="H78" s="82">
        <v>0</v>
      </c>
      <c r="I78" s="82">
        <v>0</v>
      </c>
      <c r="J78" s="8">
        <f t="shared" si="0"/>
        <v>0</v>
      </c>
      <c r="K78" s="84"/>
      <c r="L78" s="2"/>
    </row>
    <row r="79" spans="2:12">
      <c r="B79" s="2"/>
      <c r="C79" s="142" t="s">
        <v>371</v>
      </c>
      <c r="D79" s="143"/>
      <c r="E79" s="83" t="s">
        <v>206</v>
      </c>
      <c r="F79" s="83" t="s">
        <v>206</v>
      </c>
      <c r="G79" s="83" t="s">
        <v>206</v>
      </c>
      <c r="H79" s="82">
        <v>0</v>
      </c>
      <c r="I79" s="82">
        <v>0</v>
      </c>
      <c r="J79" s="8">
        <f t="shared" si="0"/>
        <v>0</v>
      </c>
      <c r="K79" s="84"/>
      <c r="L79" s="2"/>
    </row>
    <row r="80" spans="2:12">
      <c r="B80" s="2"/>
      <c r="C80" s="142" t="s">
        <v>372</v>
      </c>
      <c r="D80" s="143"/>
      <c r="E80" s="83" t="s">
        <v>206</v>
      </c>
      <c r="F80" s="83" t="s">
        <v>206</v>
      </c>
      <c r="G80" s="83" t="s">
        <v>206</v>
      </c>
      <c r="H80" s="82">
        <v>0</v>
      </c>
      <c r="I80" s="82">
        <v>0</v>
      </c>
      <c r="J80" s="8">
        <f t="shared" ref="J80:J115" si="1">H80*I80</f>
        <v>0</v>
      </c>
      <c r="K80" s="84"/>
      <c r="L80" s="2"/>
    </row>
    <row r="81" spans="2:12">
      <c r="B81" s="2"/>
      <c r="C81" s="142" t="s">
        <v>373</v>
      </c>
      <c r="D81" s="143"/>
      <c r="E81" s="83" t="s">
        <v>206</v>
      </c>
      <c r="F81" s="83" t="s">
        <v>206</v>
      </c>
      <c r="G81" s="83" t="s">
        <v>206</v>
      </c>
      <c r="H81" s="82">
        <v>0</v>
      </c>
      <c r="I81" s="82">
        <v>0</v>
      </c>
      <c r="J81" s="8">
        <f t="shared" si="1"/>
        <v>0</v>
      </c>
      <c r="K81" s="84"/>
      <c r="L81" s="2"/>
    </row>
    <row r="82" spans="2:12">
      <c r="B82" s="2"/>
      <c r="C82" s="142" t="s">
        <v>374</v>
      </c>
      <c r="D82" s="143"/>
      <c r="E82" s="83" t="s">
        <v>206</v>
      </c>
      <c r="F82" s="83" t="s">
        <v>206</v>
      </c>
      <c r="G82" s="83" t="s">
        <v>206</v>
      </c>
      <c r="H82" s="82">
        <v>0</v>
      </c>
      <c r="I82" s="82">
        <v>0</v>
      </c>
      <c r="J82" s="8">
        <f t="shared" si="1"/>
        <v>0</v>
      </c>
      <c r="K82" s="84"/>
      <c r="L82" s="2"/>
    </row>
    <row r="83" spans="2:12">
      <c r="B83" s="2"/>
      <c r="C83" s="142" t="s">
        <v>375</v>
      </c>
      <c r="D83" s="143"/>
      <c r="E83" s="83" t="s">
        <v>206</v>
      </c>
      <c r="F83" s="83" t="s">
        <v>206</v>
      </c>
      <c r="G83" s="83" t="s">
        <v>206</v>
      </c>
      <c r="H83" s="82">
        <v>0</v>
      </c>
      <c r="I83" s="82">
        <v>0</v>
      </c>
      <c r="J83" s="8">
        <f t="shared" si="1"/>
        <v>0</v>
      </c>
      <c r="K83" s="84"/>
      <c r="L83" s="2"/>
    </row>
    <row r="84" spans="2:12">
      <c r="B84" s="2"/>
      <c r="C84" s="142" t="s">
        <v>376</v>
      </c>
      <c r="D84" s="143"/>
      <c r="E84" s="83" t="s">
        <v>206</v>
      </c>
      <c r="F84" s="83" t="s">
        <v>206</v>
      </c>
      <c r="G84" s="83" t="s">
        <v>206</v>
      </c>
      <c r="H84" s="82">
        <v>0</v>
      </c>
      <c r="I84" s="82">
        <v>0</v>
      </c>
      <c r="J84" s="8">
        <f t="shared" si="1"/>
        <v>0</v>
      </c>
      <c r="K84" s="84"/>
      <c r="L84" s="2"/>
    </row>
    <row r="85" spans="2:12">
      <c r="B85" s="2"/>
      <c r="C85" s="142" t="s">
        <v>377</v>
      </c>
      <c r="D85" s="143"/>
      <c r="E85" s="83" t="s">
        <v>206</v>
      </c>
      <c r="F85" s="83" t="s">
        <v>206</v>
      </c>
      <c r="G85" s="83" t="s">
        <v>206</v>
      </c>
      <c r="H85" s="82">
        <v>0</v>
      </c>
      <c r="I85" s="82">
        <v>0</v>
      </c>
      <c r="J85" s="8">
        <f t="shared" si="1"/>
        <v>0</v>
      </c>
      <c r="K85" s="84"/>
      <c r="L85" s="2"/>
    </row>
    <row r="86" spans="2:12">
      <c r="B86" s="2"/>
      <c r="C86" s="142" t="s">
        <v>378</v>
      </c>
      <c r="D86" s="143"/>
      <c r="E86" s="83" t="s">
        <v>206</v>
      </c>
      <c r="F86" s="83" t="s">
        <v>206</v>
      </c>
      <c r="G86" s="83" t="s">
        <v>206</v>
      </c>
      <c r="H86" s="82">
        <v>0</v>
      </c>
      <c r="I86" s="82">
        <v>0</v>
      </c>
      <c r="J86" s="8">
        <f t="shared" si="1"/>
        <v>0</v>
      </c>
      <c r="K86" s="84"/>
      <c r="L86" s="2"/>
    </row>
    <row r="87" spans="2:12">
      <c r="B87" s="2"/>
      <c r="C87" s="142" t="s">
        <v>379</v>
      </c>
      <c r="D87" s="143"/>
      <c r="E87" s="83" t="s">
        <v>206</v>
      </c>
      <c r="F87" s="83" t="s">
        <v>206</v>
      </c>
      <c r="G87" s="83" t="s">
        <v>206</v>
      </c>
      <c r="H87" s="82">
        <v>0</v>
      </c>
      <c r="I87" s="82">
        <v>0</v>
      </c>
      <c r="J87" s="8">
        <f t="shared" si="1"/>
        <v>0</v>
      </c>
      <c r="K87" s="84"/>
      <c r="L87" s="2"/>
    </row>
    <row r="88" spans="2:12">
      <c r="B88" s="2"/>
      <c r="C88" s="142" t="s">
        <v>380</v>
      </c>
      <c r="D88" s="143"/>
      <c r="E88" s="83" t="s">
        <v>206</v>
      </c>
      <c r="F88" s="83" t="s">
        <v>206</v>
      </c>
      <c r="G88" s="83" t="s">
        <v>206</v>
      </c>
      <c r="H88" s="82">
        <v>0</v>
      </c>
      <c r="I88" s="82">
        <v>0</v>
      </c>
      <c r="J88" s="8">
        <f t="shared" si="1"/>
        <v>0</v>
      </c>
      <c r="K88" s="84"/>
      <c r="L88" s="2"/>
    </row>
    <row r="89" spans="2:12">
      <c r="B89" s="2"/>
      <c r="C89" s="142" t="s">
        <v>381</v>
      </c>
      <c r="D89" s="143"/>
      <c r="E89" s="83" t="s">
        <v>206</v>
      </c>
      <c r="F89" s="83" t="s">
        <v>206</v>
      </c>
      <c r="G89" s="83" t="s">
        <v>206</v>
      </c>
      <c r="H89" s="82">
        <v>0</v>
      </c>
      <c r="I89" s="82">
        <v>0</v>
      </c>
      <c r="J89" s="8">
        <f t="shared" si="1"/>
        <v>0</v>
      </c>
      <c r="K89" s="84"/>
      <c r="L89" s="2"/>
    </row>
    <row r="90" spans="2:12">
      <c r="B90" s="2"/>
      <c r="C90" s="142" t="s">
        <v>382</v>
      </c>
      <c r="D90" s="143"/>
      <c r="E90" s="83" t="s">
        <v>206</v>
      </c>
      <c r="F90" s="83" t="s">
        <v>206</v>
      </c>
      <c r="G90" s="83" t="s">
        <v>206</v>
      </c>
      <c r="H90" s="82">
        <v>0</v>
      </c>
      <c r="I90" s="82">
        <v>0</v>
      </c>
      <c r="J90" s="8">
        <f t="shared" si="1"/>
        <v>0</v>
      </c>
      <c r="K90" s="84"/>
      <c r="L90" s="2"/>
    </row>
    <row r="91" spans="2:12">
      <c r="B91" s="2"/>
      <c r="C91" s="142" t="s">
        <v>383</v>
      </c>
      <c r="D91" s="143"/>
      <c r="E91" s="83" t="s">
        <v>206</v>
      </c>
      <c r="F91" s="83" t="s">
        <v>206</v>
      </c>
      <c r="G91" s="83" t="s">
        <v>206</v>
      </c>
      <c r="H91" s="82">
        <v>0</v>
      </c>
      <c r="I91" s="82">
        <v>0</v>
      </c>
      <c r="J91" s="8">
        <f t="shared" si="1"/>
        <v>0</v>
      </c>
      <c r="K91" s="84"/>
      <c r="L91" s="2"/>
    </row>
    <row r="92" spans="2:12">
      <c r="B92" s="2"/>
      <c r="C92" s="142" t="s">
        <v>384</v>
      </c>
      <c r="D92" s="143"/>
      <c r="E92" s="83" t="s">
        <v>206</v>
      </c>
      <c r="F92" s="83" t="s">
        <v>206</v>
      </c>
      <c r="G92" s="83" t="s">
        <v>206</v>
      </c>
      <c r="H92" s="82">
        <v>0</v>
      </c>
      <c r="I92" s="82">
        <v>0</v>
      </c>
      <c r="J92" s="8">
        <f t="shared" si="1"/>
        <v>0</v>
      </c>
      <c r="K92" s="84"/>
      <c r="L92" s="2"/>
    </row>
    <row r="93" spans="2:12">
      <c r="B93" s="2"/>
      <c r="C93" s="142" t="s">
        <v>385</v>
      </c>
      <c r="D93" s="143"/>
      <c r="E93" s="83" t="s">
        <v>206</v>
      </c>
      <c r="F93" s="83" t="s">
        <v>206</v>
      </c>
      <c r="G93" s="83" t="s">
        <v>206</v>
      </c>
      <c r="H93" s="82">
        <v>0</v>
      </c>
      <c r="I93" s="82">
        <v>0</v>
      </c>
      <c r="J93" s="8">
        <f t="shared" si="1"/>
        <v>0</v>
      </c>
      <c r="K93" s="84"/>
      <c r="L93" s="2"/>
    </row>
    <row r="94" spans="2:12">
      <c r="B94" s="2"/>
      <c r="C94" s="142" t="s">
        <v>386</v>
      </c>
      <c r="D94" s="143"/>
      <c r="E94" s="83" t="s">
        <v>206</v>
      </c>
      <c r="F94" s="83" t="s">
        <v>206</v>
      </c>
      <c r="G94" s="83" t="s">
        <v>206</v>
      </c>
      <c r="H94" s="82">
        <v>0</v>
      </c>
      <c r="I94" s="82">
        <v>0</v>
      </c>
      <c r="J94" s="8">
        <f t="shared" si="1"/>
        <v>0</v>
      </c>
      <c r="K94" s="84"/>
      <c r="L94" s="2"/>
    </row>
    <row r="95" spans="2:12">
      <c r="B95" s="2"/>
      <c r="C95" s="142" t="s">
        <v>387</v>
      </c>
      <c r="D95" s="143"/>
      <c r="E95" s="83" t="s">
        <v>206</v>
      </c>
      <c r="F95" s="83" t="s">
        <v>206</v>
      </c>
      <c r="G95" s="83" t="s">
        <v>206</v>
      </c>
      <c r="H95" s="82">
        <v>0</v>
      </c>
      <c r="I95" s="82">
        <v>0</v>
      </c>
      <c r="J95" s="8">
        <f t="shared" si="1"/>
        <v>0</v>
      </c>
      <c r="K95" s="84"/>
      <c r="L95" s="2"/>
    </row>
    <row r="96" spans="2:12">
      <c r="B96" s="2"/>
      <c r="C96" s="142" t="s">
        <v>388</v>
      </c>
      <c r="D96" s="143"/>
      <c r="E96" s="83" t="s">
        <v>206</v>
      </c>
      <c r="F96" s="83" t="s">
        <v>206</v>
      </c>
      <c r="G96" s="83" t="s">
        <v>206</v>
      </c>
      <c r="H96" s="82">
        <v>0</v>
      </c>
      <c r="I96" s="82">
        <v>0</v>
      </c>
      <c r="J96" s="8">
        <f t="shared" si="1"/>
        <v>0</v>
      </c>
      <c r="K96" s="84"/>
      <c r="L96" s="2"/>
    </row>
    <row r="97" spans="2:12">
      <c r="B97" s="2"/>
      <c r="C97" s="142" t="s">
        <v>389</v>
      </c>
      <c r="D97" s="143"/>
      <c r="E97" s="83" t="s">
        <v>206</v>
      </c>
      <c r="F97" s="83" t="s">
        <v>206</v>
      </c>
      <c r="G97" s="83" t="s">
        <v>206</v>
      </c>
      <c r="H97" s="82">
        <v>0</v>
      </c>
      <c r="I97" s="82">
        <v>0</v>
      </c>
      <c r="J97" s="8">
        <f t="shared" si="1"/>
        <v>0</v>
      </c>
      <c r="K97" s="84"/>
      <c r="L97" s="2"/>
    </row>
    <row r="98" spans="2:12">
      <c r="B98" s="2"/>
      <c r="C98" s="142" t="s">
        <v>390</v>
      </c>
      <c r="D98" s="143"/>
      <c r="E98" s="83" t="s">
        <v>206</v>
      </c>
      <c r="F98" s="83" t="s">
        <v>206</v>
      </c>
      <c r="G98" s="83" t="s">
        <v>206</v>
      </c>
      <c r="H98" s="82">
        <v>0</v>
      </c>
      <c r="I98" s="82">
        <v>0</v>
      </c>
      <c r="J98" s="8">
        <f t="shared" si="1"/>
        <v>0</v>
      </c>
      <c r="K98" s="84"/>
      <c r="L98" s="2"/>
    </row>
    <row r="99" spans="2:12">
      <c r="B99" s="2"/>
      <c r="C99" s="142" t="s">
        <v>391</v>
      </c>
      <c r="D99" s="143"/>
      <c r="E99" s="83" t="s">
        <v>206</v>
      </c>
      <c r="F99" s="83" t="s">
        <v>206</v>
      </c>
      <c r="G99" s="83" t="s">
        <v>206</v>
      </c>
      <c r="H99" s="82">
        <v>0</v>
      </c>
      <c r="I99" s="82">
        <v>0</v>
      </c>
      <c r="J99" s="8">
        <f t="shared" si="1"/>
        <v>0</v>
      </c>
      <c r="K99" s="84"/>
      <c r="L99" s="2"/>
    </row>
    <row r="100" spans="2:12">
      <c r="B100" s="2"/>
      <c r="C100" s="142" t="s">
        <v>392</v>
      </c>
      <c r="D100" s="143"/>
      <c r="E100" s="83" t="s">
        <v>206</v>
      </c>
      <c r="F100" s="83" t="s">
        <v>206</v>
      </c>
      <c r="G100" s="83" t="s">
        <v>206</v>
      </c>
      <c r="H100" s="82">
        <v>0</v>
      </c>
      <c r="I100" s="82">
        <v>0</v>
      </c>
      <c r="J100" s="8">
        <f t="shared" si="1"/>
        <v>0</v>
      </c>
      <c r="K100" s="84"/>
      <c r="L100" s="2"/>
    </row>
    <row r="101" spans="2:12">
      <c r="B101" s="2"/>
      <c r="C101" s="142" t="s">
        <v>393</v>
      </c>
      <c r="D101" s="143"/>
      <c r="E101" s="83" t="s">
        <v>206</v>
      </c>
      <c r="F101" s="83" t="s">
        <v>206</v>
      </c>
      <c r="G101" s="83" t="s">
        <v>206</v>
      </c>
      <c r="H101" s="82">
        <v>0</v>
      </c>
      <c r="I101" s="82">
        <v>0</v>
      </c>
      <c r="J101" s="8">
        <f t="shared" si="1"/>
        <v>0</v>
      </c>
      <c r="K101" s="84"/>
      <c r="L101" s="2"/>
    </row>
    <row r="102" spans="2:12">
      <c r="B102" s="2"/>
      <c r="C102" s="142" t="s">
        <v>394</v>
      </c>
      <c r="D102" s="143"/>
      <c r="E102" s="83" t="s">
        <v>206</v>
      </c>
      <c r="F102" s="83" t="s">
        <v>206</v>
      </c>
      <c r="G102" s="83" t="s">
        <v>206</v>
      </c>
      <c r="H102" s="82">
        <v>0</v>
      </c>
      <c r="I102" s="82">
        <v>0</v>
      </c>
      <c r="J102" s="8">
        <f t="shared" si="1"/>
        <v>0</v>
      </c>
      <c r="K102" s="84"/>
      <c r="L102" s="2"/>
    </row>
    <row r="103" spans="2:12">
      <c r="B103" s="2"/>
      <c r="C103" s="142" t="s">
        <v>395</v>
      </c>
      <c r="D103" s="143"/>
      <c r="E103" s="83" t="s">
        <v>206</v>
      </c>
      <c r="F103" s="83" t="s">
        <v>206</v>
      </c>
      <c r="G103" s="83" t="s">
        <v>206</v>
      </c>
      <c r="H103" s="82">
        <v>0</v>
      </c>
      <c r="I103" s="82">
        <v>0</v>
      </c>
      <c r="J103" s="8">
        <f t="shared" si="1"/>
        <v>0</v>
      </c>
      <c r="K103" s="84"/>
      <c r="L103" s="2"/>
    </row>
    <row r="104" spans="2:12">
      <c r="B104" s="2"/>
      <c r="C104" s="142" t="s">
        <v>396</v>
      </c>
      <c r="D104" s="143"/>
      <c r="E104" s="83" t="s">
        <v>206</v>
      </c>
      <c r="F104" s="83" t="s">
        <v>206</v>
      </c>
      <c r="G104" s="83" t="s">
        <v>206</v>
      </c>
      <c r="H104" s="82">
        <v>0</v>
      </c>
      <c r="I104" s="82">
        <v>0</v>
      </c>
      <c r="J104" s="8">
        <f t="shared" si="1"/>
        <v>0</v>
      </c>
      <c r="K104" s="84"/>
      <c r="L104" s="2"/>
    </row>
    <row r="105" spans="2:12">
      <c r="B105" s="2"/>
      <c r="C105" s="142" t="s">
        <v>397</v>
      </c>
      <c r="D105" s="143"/>
      <c r="E105" s="83" t="s">
        <v>206</v>
      </c>
      <c r="F105" s="83" t="s">
        <v>206</v>
      </c>
      <c r="G105" s="83" t="s">
        <v>206</v>
      </c>
      <c r="H105" s="82">
        <v>0</v>
      </c>
      <c r="I105" s="82">
        <v>0</v>
      </c>
      <c r="J105" s="8">
        <f t="shared" si="1"/>
        <v>0</v>
      </c>
      <c r="K105" s="84"/>
      <c r="L105" s="2"/>
    </row>
    <row r="106" spans="2:12">
      <c r="B106" s="2"/>
      <c r="C106" s="142" t="s">
        <v>398</v>
      </c>
      <c r="D106" s="143"/>
      <c r="E106" s="83" t="s">
        <v>206</v>
      </c>
      <c r="F106" s="83" t="s">
        <v>206</v>
      </c>
      <c r="G106" s="83" t="s">
        <v>206</v>
      </c>
      <c r="H106" s="82">
        <v>0</v>
      </c>
      <c r="I106" s="82">
        <v>0</v>
      </c>
      <c r="J106" s="8">
        <f t="shared" si="1"/>
        <v>0</v>
      </c>
      <c r="K106" s="84"/>
      <c r="L106" s="2"/>
    </row>
    <row r="107" spans="2:12">
      <c r="B107" s="2"/>
      <c r="C107" s="142" t="s">
        <v>399</v>
      </c>
      <c r="D107" s="143"/>
      <c r="E107" s="83" t="s">
        <v>206</v>
      </c>
      <c r="F107" s="83" t="s">
        <v>206</v>
      </c>
      <c r="G107" s="83" t="s">
        <v>206</v>
      </c>
      <c r="H107" s="82">
        <v>0</v>
      </c>
      <c r="I107" s="82">
        <v>0</v>
      </c>
      <c r="J107" s="8">
        <f t="shared" si="1"/>
        <v>0</v>
      </c>
      <c r="K107" s="84"/>
      <c r="L107" s="2"/>
    </row>
    <row r="108" spans="2:12">
      <c r="B108" s="2"/>
      <c r="C108" s="142" t="s">
        <v>400</v>
      </c>
      <c r="D108" s="143"/>
      <c r="E108" s="83" t="s">
        <v>206</v>
      </c>
      <c r="F108" s="83" t="s">
        <v>206</v>
      </c>
      <c r="G108" s="83" t="s">
        <v>206</v>
      </c>
      <c r="H108" s="82">
        <v>0</v>
      </c>
      <c r="I108" s="82">
        <v>0</v>
      </c>
      <c r="J108" s="8">
        <f t="shared" si="1"/>
        <v>0</v>
      </c>
      <c r="K108" s="84"/>
      <c r="L108" s="2"/>
    </row>
    <row r="109" spans="2:12">
      <c r="B109" s="2"/>
      <c r="C109" s="142" t="s">
        <v>401</v>
      </c>
      <c r="D109" s="143"/>
      <c r="E109" s="83" t="s">
        <v>206</v>
      </c>
      <c r="F109" s="83" t="s">
        <v>206</v>
      </c>
      <c r="G109" s="83" t="s">
        <v>206</v>
      </c>
      <c r="H109" s="82">
        <v>0</v>
      </c>
      <c r="I109" s="82">
        <v>0</v>
      </c>
      <c r="J109" s="8">
        <f t="shared" si="1"/>
        <v>0</v>
      </c>
      <c r="K109" s="84"/>
      <c r="L109" s="2"/>
    </row>
    <row r="110" spans="2:12">
      <c r="B110" s="2"/>
      <c r="C110" s="142" t="s">
        <v>402</v>
      </c>
      <c r="D110" s="143"/>
      <c r="E110" s="83" t="s">
        <v>206</v>
      </c>
      <c r="F110" s="83" t="s">
        <v>206</v>
      </c>
      <c r="G110" s="83" t="s">
        <v>206</v>
      </c>
      <c r="H110" s="82">
        <v>0</v>
      </c>
      <c r="I110" s="82">
        <v>0</v>
      </c>
      <c r="J110" s="8">
        <f t="shared" si="1"/>
        <v>0</v>
      </c>
      <c r="K110" s="84"/>
      <c r="L110" s="2"/>
    </row>
    <row r="111" spans="2:12">
      <c r="B111" s="2"/>
      <c r="C111" s="142" t="s">
        <v>403</v>
      </c>
      <c r="D111" s="143"/>
      <c r="E111" s="83" t="s">
        <v>206</v>
      </c>
      <c r="F111" s="83" t="s">
        <v>206</v>
      </c>
      <c r="G111" s="83" t="s">
        <v>206</v>
      </c>
      <c r="H111" s="82">
        <v>0</v>
      </c>
      <c r="I111" s="82">
        <v>0</v>
      </c>
      <c r="J111" s="8">
        <f t="shared" si="1"/>
        <v>0</v>
      </c>
      <c r="K111" s="84"/>
      <c r="L111" s="2"/>
    </row>
    <row r="112" spans="2:12">
      <c r="B112" s="2"/>
      <c r="C112" s="142" t="s">
        <v>404</v>
      </c>
      <c r="D112" s="143"/>
      <c r="E112" s="83" t="s">
        <v>206</v>
      </c>
      <c r="F112" s="83" t="s">
        <v>206</v>
      </c>
      <c r="G112" s="83" t="s">
        <v>206</v>
      </c>
      <c r="H112" s="82">
        <v>0</v>
      </c>
      <c r="I112" s="82">
        <v>0</v>
      </c>
      <c r="J112" s="8">
        <f t="shared" si="1"/>
        <v>0</v>
      </c>
      <c r="K112" s="84"/>
      <c r="L112" s="2"/>
    </row>
    <row r="113" spans="1:12">
      <c r="B113" s="2"/>
      <c r="C113" s="142" t="s">
        <v>405</v>
      </c>
      <c r="D113" s="143"/>
      <c r="E113" s="83" t="s">
        <v>206</v>
      </c>
      <c r="F113" s="83" t="s">
        <v>206</v>
      </c>
      <c r="G113" s="83" t="s">
        <v>206</v>
      </c>
      <c r="H113" s="82">
        <v>0</v>
      </c>
      <c r="I113" s="82">
        <v>0</v>
      </c>
      <c r="J113" s="8">
        <f t="shared" si="1"/>
        <v>0</v>
      </c>
      <c r="K113" s="84"/>
      <c r="L113" s="2"/>
    </row>
    <row r="114" spans="1:12" s="12" customFormat="1">
      <c r="B114" s="3"/>
      <c r="C114" s="145" t="s">
        <v>406</v>
      </c>
      <c r="D114" s="146"/>
      <c r="E114" s="83" t="s">
        <v>206</v>
      </c>
      <c r="F114" s="83" t="s">
        <v>206</v>
      </c>
      <c r="G114" s="83" t="s">
        <v>206</v>
      </c>
      <c r="H114" s="82">
        <v>0</v>
      </c>
      <c r="I114" s="82">
        <v>0</v>
      </c>
      <c r="J114" s="13">
        <f t="shared" si="1"/>
        <v>0</v>
      </c>
      <c r="K114" s="84"/>
      <c r="L114" s="3"/>
    </row>
    <row r="115" spans="1:12" s="12" customFormat="1">
      <c r="A115" s="15" t="s">
        <v>407</v>
      </c>
      <c r="B115" s="3"/>
      <c r="C115" s="145" t="s">
        <v>408</v>
      </c>
      <c r="D115" s="146"/>
      <c r="E115" s="83" t="s">
        <v>206</v>
      </c>
      <c r="F115" s="83" t="s">
        <v>206</v>
      </c>
      <c r="G115" s="83" t="s">
        <v>206</v>
      </c>
      <c r="H115" s="82">
        <v>0</v>
      </c>
      <c r="I115" s="82">
        <v>0</v>
      </c>
      <c r="J115" s="13">
        <f t="shared" si="1"/>
        <v>0</v>
      </c>
      <c r="K115" s="84"/>
      <c r="L115" s="3"/>
    </row>
    <row r="116" spans="1:12">
      <c r="A116" s="16" t="s">
        <v>409</v>
      </c>
      <c r="B116" s="2"/>
      <c r="C116" s="142" t="s">
        <v>410</v>
      </c>
      <c r="D116" s="143"/>
      <c r="E116" s="10" t="str">
        <f>""</f>
        <v/>
      </c>
      <c r="F116" s="10" t="str">
        <f>""</f>
        <v/>
      </c>
      <c r="G116" s="10" t="str">
        <f>""</f>
        <v/>
      </c>
      <c r="H116" s="8">
        <f>SUM(H16:H115)</f>
        <v>0</v>
      </c>
      <c r="I116" s="8" t="str">
        <f>""</f>
        <v/>
      </c>
      <c r="J116" s="8">
        <f>SUM(J16:J115)</f>
        <v>0</v>
      </c>
      <c r="K116" s="7" t="str">
        <f>""</f>
        <v/>
      </c>
      <c r="L116" s="2"/>
    </row>
    <row r="117" spans="1:12">
      <c r="B117" s="2"/>
      <c r="C117" s="2"/>
      <c r="D117" s="2"/>
      <c r="E117" s="2"/>
      <c r="F117" s="2"/>
      <c r="G117" s="2"/>
      <c r="H117" s="2"/>
      <c r="I117" s="2"/>
      <c r="J117" s="2"/>
      <c r="K117" s="2"/>
      <c r="L117" s="2"/>
    </row>
    <row r="118" spans="1:12" ht="5.0999999999999996" customHeight="1">
      <c r="B118" s="2"/>
      <c r="C118" s="2"/>
      <c r="D118" s="2"/>
      <c r="E118" s="2"/>
      <c r="F118" s="2"/>
      <c r="G118" s="2"/>
      <c r="H118" s="2"/>
      <c r="I118" s="2"/>
      <c r="J118" s="2"/>
      <c r="K118" s="2"/>
      <c r="L118" s="2"/>
    </row>
  </sheetData>
  <sheetProtection formatColumns="0" formatRows="0" insertRows="0" deleteRows="0" selectLockedCells="1"/>
  <mergeCells count="115">
    <mergeCell ref="C7:K7"/>
    <mergeCell ref="C8:K8"/>
    <mergeCell ref="C9:K9"/>
    <mergeCell ref="C10:K10"/>
    <mergeCell ref="C11:K11"/>
    <mergeCell ref="C13:K13"/>
    <mergeCell ref="J14:J15"/>
    <mergeCell ref="K14:K15"/>
    <mergeCell ref="C16:D16"/>
    <mergeCell ref="C17:D17"/>
    <mergeCell ref="C18:D18"/>
    <mergeCell ref="C19:D19"/>
    <mergeCell ref="C14:D15"/>
    <mergeCell ref="E14:E15"/>
    <mergeCell ref="F14:F15"/>
    <mergeCell ref="G14:G15"/>
    <mergeCell ref="H14:H15"/>
    <mergeCell ref="I14:I15"/>
    <mergeCell ref="C26:D26"/>
    <mergeCell ref="C27:D27"/>
    <mergeCell ref="C28:D28"/>
    <mergeCell ref="C29:D29"/>
    <mergeCell ref="C30:D30"/>
    <mergeCell ref="C31:D31"/>
    <mergeCell ref="C20:D20"/>
    <mergeCell ref="C21:D21"/>
    <mergeCell ref="C22:D22"/>
    <mergeCell ref="C23:D23"/>
    <mergeCell ref="C24:D24"/>
    <mergeCell ref="C25:D25"/>
    <mergeCell ref="C38:D38"/>
    <mergeCell ref="C39:D39"/>
    <mergeCell ref="C40:D40"/>
    <mergeCell ref="C41:D41"/>
    <mergeCell ref="C42:D42"/>
    <mergeCell ref="C43:D43"/>
    <mergeCell ref="C32:D32"/>
    <mergeCell ref="C33:D33"/>
    <mergeCell ref="C34:D34"/>
    <mergeCell ref="C35:D35"/>
    <mergeCell ref="C36:D36"/>
    <mergeCell ref="C37:D37"/>
    <mergeCell ref="C50:D50"/>
    <mergeCell ref="C51:D51"/>
    <mergeCell ref="C52:D52"/>
    <mergeCell ref="C53:D53"/>
    <mergeCell ref="C54:D54"/>
    <mergeCell ref="C55:D55"/>
    <mergeCell ref="C44:D44"/>
    <mergeCell ref="C45:D45"/>
    <mergeCell ref="C46:D46"/>
    <mergeCell ref="C47:D47"/>
    <mergeCell ref="C48:D48"/>
    <mergeCell ref="C49:D49"/>
    <mergeCell ref="C62:D62"/>
    <mergeCell ref="C63:D63"/>
    <mergeCell ref="C64:D64"/>
    <mergeCell ref="C65:D65"/>
    <mergeCell ref="C66:D66"/>
    <mergeCell ref="C67:D67"/>
    <mergeCell ref="C56:D56"/>
    <mergeCell ref="C57:D57"/>
    <mergeCell ref="C58:D58"/>
    <mergeCell ref="C59:D59"/>
    <mergeCell ref="C60:D60"/>
    <mergeCell ref="C61:D61"/>
    <mergeCell ref="C74:D74"/>
    <mergeCell ref="C75:D75"/>
    <mergeCell ref="C76:D76"/>
    <mergeCell ref="C77:D77"/>
    <mergeCell ref="C78:D78"/>
    <mergeCell ref="C79:D79"/>
    <mergeCell ref="C68:D68"/>
    <mergeCell ref="C69:D69"/>
    <mergeCell ref="C70:D70"/>
    <mergeCell ref="C71:D71"/>
    <mergeCell ref="C72:D72"/>
    <mergeCell ref="C73:D73"/>
    <mergeCell ref="C86:D86"/>
    <mergeCell ref="C87:D87"/>
    <mergeCell ref="C88:D88"/>
    <mergeCell ref="C89:D89"/>
    <mergeCell ref="C90:D90"/>
    <mergeCell ref="C91:D91"/>
    <mergeCell ref="C80:D80"/>
    <mergeCell ref="C81:D81"/>
    <mergeCell ref="C82:D82"/>
    <mergeCell ref="C83:D83"/>
    <mergeCell ref="C84:D84"/>
    <mergeCell ref="C85:D85"/>
    <mergeCell ref="C98:D98"/>
    <mergeCell ref="C99:D99"/>
    <mergeCell ref="C100:D100"/>
    <mergeCell ref="C101:D101"/>
    <mergeCell ref="C102:D102"/>
    <mergeCell ref="C103:D103"/>
    <mergeCell ref="C92:D92"/>
    <mergeCell ref="C93:D93"/>
    <mergeCell ref="C94:D94"/>
    <mergeCell ref="C95:D95"/>
    <mergeCell ref="C96:D96"/>
    <mergeCell ref="C97:D97"/>
    <mergeCell ref="C116:D116"/>
    <mergeCell ref="C110:D110"/>
    <mergeCell ref="C111:D111"/>
    <mergeCell ref="C112:D112"/>
    <mergeCell ref="C113:D113"/>
    <mergeCell ref="C114:D114"/>
    <mergeCell ref="C115:D115"/>
    <mergeCell ref="C104:D104"/>
    <mergeCell ref="C105:D105"/>
    <mergeCell ref="C106:D106"/>
    <mergeCell ref="C107:D107"/>
    <mergeCell ref="C108:D108"/>
    <mergeCell ref="C109:D109"/>
  </mergeCells>
  <dataValidations count="2">
    <dataValidation type="date" showErrorMessage="1" errorTitle="Kesalahan Jenis Data" error="Data yang dimasukkan harus berupa tanggal!" sqref="K16:K115">
      <formula1>0</formula1>
      <formula2>2958465.99999999</formula2>
    </dataValidation>
    <dataValidation type="decimal" showErrorMessage="1" errorTitle="Kesalahan Jenis Data" error="Data yang dimasukkan harus berupa Angka!" sqref="H16:I115">
      <formula1>-1000000000000000000</formula1>
      <formula2>1000000000000000000</formula2>
    </dataValidation>
  </dataValidations>
  <printOptions horizontalCentered="1"/>
  <pageMargins left="0.7" right="0.7" top="0.75" bottom="0.75" header="0.3" footer="0.3"/>
  <pageSetup paperSize="150" scale="36" orientation="portrait" horizontalDpi="200" verticalDpi="2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pageSetUpPr fitToPage="1"/>
  </sheetPr>
  <dimension ref="B2:M2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G34" sqref="G34"/>
    </sheetView>
  </sheetViews>
  <sheetFormatPr defaultRowHeight="15"/>
  <cols>
    <col min="1" max="1" width="9.140625" style="1" customWidth="1"/>
    <col min="2" max="2" width="1" style="1" customWidth="1"/>
    <col min="3"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39</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0"/>
      <c r="D6" s="20"/>
      <c r="E6" s="2"/>
      <c r="F6" s="2"/>
      <c r="G6" s="2"/>
      <c r="H6" s="2"/>
      <c r="I6" s="2"/>
      <c r="J6" s="2"/>
      <c r="K6" s="2"/>
      <c r="L6" s="2"/>
      <c r="M6" s="2"/>
    </row>
    <row r="7" spans="2:13" ht="17.25">
      <c r="B7" s="2"/>
      <c r="C7" s="156" t="str">
        <f>UPPER('Data Umum'!D7)</f>
        <v/>
      </c>
      <c r="D7" s="156"/>
      <c r="E7" s="157"/>
      <c r="F7" s="157"/>
      <c r="G7" s="157"/>
      <c r="H7" s="157"/>
      <c r="I7" s="157"/>
      <c r="J7" s="157"/>
      <c r="K7" s="157"/>
      <c r="L7" s="157"/>
      <c r="M7" s="2"/>
    </row>
    <row r="8" spans="2:13">
      <c r="B8" s="2"/>
      <c r="C8" s="158" t="s">
        <v>1095</v>
      </c>
      <c r="D8" s="158"/>
      <c r="E8" s="129"/>
      <c r="F8" s="129"/>
      <c r="G8" s="129"/>
      <c r="H8" s="129"/>
      <c r="I8" s="129"/>
      <c r="J8" s="129"/>
      <c r="K8" s="129"/>
      <c r="L8" s="129"/>
      <c r="M8" s="2"/>
    </row>
    <row r="9" spans="2:13">
      <c r="B9" s="2"/>
      <c r="C9" s="158" t="s">
        <v>1009</v>
      </c>
      <c r="D9" s="158"/>
      <c r="E9" s="129"/>
      <c r="F9" s="129"/>
      <c r="G9" s="129"/>
      <c r="H9" s="129"/>
      <c r="I9" s="129"/>
      <c r="J9" s="129"/>
      <c r="K9" s="129"/>
      <c r="L9" s="129"/>
      <c r="M9" s="2"/>
    </row>
    <row r="10" spans="2:13">
      <c r="B10" s="2"/>
      <c r="C10" s="158" t="s">
        <v>1010</v>
      </c>
      <c r="D10" s="158"/>
      <c r="E10" s="129"/>
      <c r="F10" s="129"/>
      <c r="G10" s="129"/>
      <c r="H10" s="129"/>
      <c r="I10" s="129"/>
      <c r="J10" s="129"/>
      <c r="K10" s="129"/>
      <c r="L10" s="129"/>
      <c r="M10" s="2"/>
    </row>
    <row r="11" spans="2:13">
      <c r="B11" s="2"/>
      <c r="C11" s="159" t="str">
        <f>""</f>
        <v/>
      </c>
      <c r="D11" s="159"/>
      <c r="E11" s="130"/>
      <c r="F11" s="130"/>
      <c r="G11" s="130"/>
      <c r="H11" s="130"/>
      <c r="I11" s="130"/>
      <c r="J11" s="130"/>
      <c r="K11" s="130"/>
      <c r="L11" s="130"/>
      <c r="M11" s="2"/>
    </row>
    <row r="12" spans="2:13" hidden="1">
      <c r="B12" s="2"/>
      <c r="C12" s="20"/>
      <c r="D12" s="20"/>
      <c r="E12" s="2"/>
      <c r="F12" s="2"/>
      <c r="G12" s="2"/>
      <c r="H12" s="2"/>
      <c r="I12" s="2"/>
      <c r="J12" s="2"/>
      <c r="K12" s="2"/>
      <c r="L12" s="2"/>
      <c r="M12" s="2"/>
    </row>
    <row r="13" spans="2:13">
      <c r="B13" s="2"/>
      <c r="C13" s="160" t="s">
        <v>113</v>
      </c>
      <c r="D13" s="160"/>
      <c r="E13" s="161"/>
      <c r="F13" s="161"/>
      <c r="G13" s="161"/>
      <c r="H13" s="161"/>
      <c r="I13" s="161"/>
      <c r="J13" s="161"/>
      <c r="K13" s="161"/>
      <c r="L13" s="161"/>
      <c r="M13" s="2"/>
    </row>
    <row r="14" spans="2:13">
      <c r="B14" s="2"/>
      <c r="C14" s="127" t="s">
        <v>1011</v>
      </c>
      <c r="D14" s="128"/>
      <c r="E14" s="162" t="str">
        <f>""</f>
        <v/>
      </c>
      <c r="F14" s="176" t="str">
        <f>"Reasuransi Masuk"</f>
        <v>Reasuransi Masuk</v>
      </c>
      <c r="G14" s="179"/>
      <c r="H14" s="143"/>
      <c r="I14" s="176" t="str">
        <f>"Reasuransi Keluar"</f>
        <v>Reasuransi Keluar</v>
      </c>
      <c r="J14" s="179"/>
      <c r="K14" s="143"/>
      <c r="L14" s="162" t="str">
        <f>""</f>
        <v/>
      </c>
      <c r="M14" s="2"/>
    </row>
    <row r="15" spans="2:13">
      <c r="B15" s="2"/>
      <c r="C15" s="128"/>
      <c r="D15" s="128"/>
      <c r="E15" s="162" t="str">
        <f>"Pos Langsung"</f>
        <v>Pos Langsung</v>
      </c>
      <c r="F15" s="162" t="str">
        <f>"Dalam Negeri"</f>
        <v>Dalam Negeri</v>
      </c>
      <c r="G15" s="162" t="str">
        <f>"ASEAN"</f>
        <v>ASEAN</v>
      </c>
      <c r="H15" s="162" t="str">
        <f>"Non ASEAN"</f>
        <v>Non ASEAN</v>
      </c>
      <c r="I15" s="162" t="str">
        <f>"Dalam Negeri"</f>
        <v>Dalam Negeri</v>
      </c>
      <c r="J15" s="162" t="str">
        <f>"ASEAN"</f>
        <v>ASEAN</v>
      </c>
      <c r="K15" s="162" t="str">
        <f>"Non ASEAN"</f>
        <v>Non ASEAN</v>
      </c>
      <c r="L15" s="162" t="str">
        <f>"Jumlah"</f>
        <v>Jumlah</v>
      </c>
      <c r="M15" s="2"/>
    </row>
    <row r="16" spans="2:13">
      <c r="B16" s="2"/>
      <c r="C16" s="137" t="s">
        <v>1012</v>
      </c>
      <c r="D16" s="128"/>
      <c r="E16" s="144">
        <v>0</v>
      </c>
      <c r="F16" s="144">
        <v>0</v>
      </c>
      <c r="G16" s="144">
        <v>0</v>
      </c>
      <c r="H16" s="144">
        <v>0</v>
      </c>
      <c r="I16" s="144">
        <v>0</v>
      </c>
      <c r="J16" s="144">
        <v>0</v>
      </c>
      <c r="K16" s="144">
        <v>0</v>
      </c>
      <c r="L16" s="8">
        <f>E16+F16+G16+H16-I16-J16-K16</f>
        <v>0</v>
      </c>
      <c r="M16" s="2"/>
    </row>
    <row r="17" spans="2:13">
      <c r="B17" s="2"/>
      <c r="C17" s="142" t="s">
        <v>1013</v>
      </c>
      <c r="D17" s="143"/>
      <c r="E17" s="144">
        <v>0</v>
      </c>
      <c r="F17" s="144">
        <v>0</v>
      </c>
      <c r="G17" s="144">
        <v>0</v>
      </c>
      <c r="H17" s="144">
        <v>0</v>
      </c>
      <c r="I17" s="144">
        <v>0</v>
      </c>
      <c r="J17" s="144">
        <v>0</v>
      </c>
      <c r="K17" s="144">
        <v>0</v>
      </c>
      <c r="L17" s="8">
        <f>E17+F17+G17+H17-I17-J17-K17</f>
        <v>0</v>
      </c>
      <c r="M17" s="2"/>
    </row>
    <row r="18" spans="2:13">
      <c r="B18" s="2"/>
      <c r="C18" s="142" t="s">
        <v>1014</v>
      </c>
      <c r="D18" s="143"/>
      <c r="E18" s="144">
        <v>0</v>
      </c>
      <c r="F18" s="144">
        <v>0</v>
      </c>
      <c r="G18" s="144">
        <v>0</v>
      </c>
      <c r="H18" s="144">
        <v>0</v>
      </c>
      <c r="I18" s="144">
        <v>0</v>
      </c>
      <c r="J18" s="144">
        <v>0</v>
      </c>
      <c r="K18" s="144">
        <v>0</v>
      </c>
      <c r="L18" s="8">
        <f>E18+F18+G18+H18-I18-J18-K18</f>
        <v>0</v>
      </c>
      <c r="M18" s="2"/>
    </row>
    <row r="19" spans="2:13">
      <c r="B19" s="2"/>
      <c r="C19" s="142" t="s">
        <v>1015</v>
      </c>
      <c r="D19" s="143"/>
      <c r="E19" s="144">
        <v>0</v>
      </c>
      <c r="F19" s="144">
        <v>0</v>
      </c>
      <c r="G19" s="144">
        <v>0</v>
      </c>
      <c r="H19" s="144">
        <v>0</v>
      </c>
      <c r="I19" s="144">
        <v>0</v>
      </c>
      <c r="J19" s="144">
        <v>0</v>
      </c>
      <c r="K19" s="144">
        <v>0</v>
      </c>
      <c r="L19" s="8">
        <f>E19+F19+G19+H19-I19-J19-K19</f>
        <v>0</v>
      </c>
      <c r="M19" s="2"/>
    </row>
    <row r="20" spans="2:13">
      <c r="B20" s="2"/>
      <c r="C20" s="142" t="s">
        <v>1016</v>
      </c>
      <c r="D20" s="143"/>
      <c r="E20" s="8">
        <f t="shared" ref="E20:L20" si="0">E16-E17+E18-E19</f>
        <v>0</v>
      </c>
      <c r="F20" s="8">
        <f t="shared" si="0"/>
        <v>0</v>
      </c>
      <c r="G20" s="8">
        <f t="shared" si="0"/>
        <v>0</v>
      </c>
      <c r="H20" s="8">
        <f t="shared" si="0"/>
        <v>0</v>
      </c>
      <c r="I20" s="8">
        <f t="shared" si="0"/>
        <v>0</v>
      </c>
      <c r="J20" s="8">
        <f t="shared" si="0"/>
        <v>0</v>
      </c>
      <c r="K20" s="8">
        <f t="shared" si="0"/>
        <v>0</v>
      </c>
      <c r="L20" s="8">
        <f t="shared" si="0"/>
        <v>0</v>
      </c>
      <c r="M20" s="2"/>
    </row>
    <row r="21" spans="2:13">
      <c r="B21" s="2"/>
      <c r="C21" s="142" t="s">
        <v>1017</v>
      </c>
      <c r="D21" s="143"/>
      <c r="E21" s="144">
        <v>0</v>
      </c>
      <c r="F21" s="144">
        <v>0</v>
      </c>
      <c r="G21" s="144">
        <v>0</v>
      </c>
      <c r="H21" s="144">
        <v>0</v>
      </c>
      <c r="I21" s="144">
        <v>0</v>
      </c>
      <c r="J21" s="144">
        <v>0</v>
      </c>
      <c r="K21" s="144">
        <v>0</v>
      </c>
      <c r="L21" s="8">
        <f>E21+F21+G21+H21-I21-J21-K21</f>
        <v>0</v>
      </c>
      <c r="M21" s="2"/>
    </row>
    <row r="22" spans="2:13">
      <c r="B22" s="2"/>
      <c r="C22" s="142" t="s">
        <v>1018</v>
      </c>
      <c r="D22" s="143"/>
      <c r="E22" s="144">
        <v>0</v>
      </c>
      <c r="F22" s="144">
        <v>0</v>
      </c>
      <c r="G22" s="144">
        <v>0</v>
      </c>
      <c r="H22" s="144">
        <v>0</v>
      </c>
      <c r="I22" s="144">
        <v>0</v>
      </c>
      <c r="J22" s="144">
        <v>0</v>
      </c>
      <c r="K22" s="144">
        <v>0</v>
      </c>
      <c r="L22" s="8">
        <f>E22+F22+G22+H22-I22-J22-K22</f>
        <v>0</v>
      </c>
      <c r="M22" s="2"/>
    </row>
    <row r="23" spans="2:13">
      <c r="B23" s="2"/>
      <c r="C23" s="142" t="s">
        <v>1019</v>
      </c>
      <c r="D23" s="143"/>
      <c r="E23" s="144">
        <v>0</v>
      </c>
      <c r="F23" s="144">
        <v>0</v>
      </c>
      <c r="G23" s="144">
        <v>0</v>
      </c>
      <c r="H23" s="144">
        <v>0</v>
      </c>
      <c r="I23" s="144">
        <v>0</v>
      </c>
      <c r="J23" s="144">
        <v>0</v>
      </c>
      <c r="K23" s="144">
        <v>0</v>
      </c>
      <c r="L23" s="8">
        <f>E23+F23+G23+H23-I23-J23-K23</f>
        <v>0</v>
      </c>
      <c r="M23" s="2"/>
    </row>
    <row r="24" spans="2:13">
      <c r="B24" s="2"/>
      <c r="C24" s="142" t="s">
        <v>1020</v>
      </c>
      <c r="D24" s="143"/>
      <c r="E24" s="144">
        <v>0</v>
      </c>
      <c r="F24" s="144">
        <v>0</v>
      </c>
      <c r="G24" s="144">
        <v>0</v>
      </c>
      <c r="H24" s="144">
        <v>0</v>
      </c>
      <c r="I24" s="144">
        <v>0</v>
      </c>
      <c r="J24" s="144">
        <v>0</v>
      </c>
      <c r="K24" s="144">
        <v>0</v>
      </c>
      <c r="L24" s="8">
        <f>E24+F24+G24+H24-I24-J24-K24</f>
        <v>0</v>
      </c>
      <c r="M24" s="2"/>
    </row>
    <row r="25" spans="2:13">
      <c r="B25" s="2"/>
      <c r="C25" s="142" t="s">
        <v>136</v>
      </c>
      <c r="D25" s="143"/>
      <c r="E25" s="8">
        <f t="shared" ref="E25:L25" si="1">E21+E22-E23+E24</f>
        <v>0</v>
      </c>
      <c r="F25" s="8">
        <f t="shared" si="1"/>
        <v>0</v>
      </c>
      <c r="G25" s="8">
        <f t="shared" si="1"/>
        <v>0</v>
      </c>
      <c r="H25" s="8">
        <f t="shared" si="1"/>
        <v>0</v>
      </c>
      <c r="I25" s="8">
        <f t="shared" si="1"/>
        <v>0</v>
      </c>
      <c r="J25" s="8">
        <f t="shared" si="1"/>
        <v>0</v>
      </c>
      <c r="K25" s="8">
        <f t="shared" si="1"/>
        <v>0</v>
      </c>
      <c r="L25" s="8">
        <f t="shared" si="1"/>
        <v>0</v>
      </c>
      <c r="M25" s="2"/>
    </row>
    <row r="26" spans="2:13">
      <c r="B26" s="2"/>
      <c r="C26" s="142" t="s">
        <v>1021</v>
      </c>
      <c r="D26" s="143"/>
      <c r="E26" s="8">
        <f t="shared" ref="E26:L26" si="2">E20-E25</f>
        <v>0</v>
      </c>
      <c r="F26" s="8">
        <f t="shared" si="2"/>
        <v>0</v>
      </c>
      <c r="G26" s="8">
        <f t="shared" si="2"/>
        <v>0</v>
      </c>
      <c r="H26" s="8">
        <f t="shared" si="2"/>
        <v>0</v>
      </c>
      <c r="I26" s="8">
        <f t="shared" si="2"/>
        <v>0</v>
      </c>
      <c r="J26" s="8">
        <f t="shared" si="2"/>
        <v>0</v>
      </c>
      <c r="K26" s="8">
        <f t="shared" si="2"/>
        <v>0</v>
      </c>
      <c r="L26" s="8">
        <f t="shared" si="2"/>
        <v>0</v>
      </c>
      <c r="M26" s="2"/>
    </row>
    <row r="27" spans="2:13">
      <c r="B27" s="2"/>
      <c r="C27" s="2"/>
      <c r="D27" s="2"/>
      <c r="E27" s="2"/>
      <c r="F27" s="2"/>
      <c r="G27" s="2"/>
      <c r="H27" s="2"/>
      <c r="I27" s="2"/>
      <c r="J27" s="2"/>
      <c r="K27" s="2"/>
      <c r="L27" s="2"/>
      <c r="M27" s="2"/>
    </row>
    <row r="28" spans="2:13" ht="5.0999999999999996" customHeight="1">
      <c r="B28" s="2"/>
      <c r="C28" s="2"/>
      <c r="D28" s="2"/>
      <c r="E28" s="2"/>
      <c r="F28" s="2"/>
      <c r="G28" s="2"/>
      <c r="H28" s="2"/>
      <c r="I28" s="2"/>
      <c r="J28" s="2"/>
      <c r="K28" s="2"/>
      <c r="L28" s="2"/>
      <c r="M28" s="2"/>
    </row>
  </sheetData>
  <sheetProtection formatColumns="0" formatRows="0" selectLockedCells="1"/>
  <mergeCells count="86">
    <mergeCell ref="C7:L7"/>
    <mergeCell ref="C8:L8"/>
    <mergeCell ref="C9:L9"/>
    <mergeCell ref="C10:L10"/>
    <mergeCell ref="C11:L11"/>
    <mergeCell ref="C13:L13"/>
    <mergeCell ref="C14:D15"/>
    <mergeCell ref="E15"/>
    <mergeCell ref="E14"/>
    <mergeCell ref="F15"/>
    <mergeCell ref="G15"/>
    <mergeCell ref="H15"/>
    <mergeCell ref="F14:H14"/>
    <mergeCell ref="I15"/>
    <mergeCell ref="J15"/>
    <mergeCell ref="K15"/>
    <mergeCell ref="L14"/>
    <mergeCell ref="I14:K14"/>
    <mergeCell ref="L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C20:D20"/>
    <mergeCell ref="C21:D21"/>
    <mergeCell ref="E21"/>
    <mergeCell ref="F21"/>
    <mergeCell ref="G21"/>
    <mergeCell ref="K21"/>
    <mergeCell ref="C22:D22"/>
    <mergeCell ref="E22"/>
    <mergeCell ref="F22"/>
    <mergeCell ref="G22"/>
    <mergeCell ref="H22"/>
    <mergeCell ref="I22"/>
    <mergeCell ref="J22"/>
    <mergeCell ref="K22"/>
    <mergeCell ref="G23"/>
    <mergeCell ref="H23"/>
    <mergeCell ref="H21"/>
    <mergeCell ref="I21"/>
    <mergeCell ref="J21"/>
    <mergeCell ref="C25:D25"/>
    <mergeCell ref="C26:D26"/>
    <mergeCell ref="I23"/>
    <mergeCell ref="J23"/>
    <mergeCell ref="K23"/>
    <mergeCell ref="C24:D24"/>
    <mergeCell ref="E24"/>
    <mergeCell ref="F24"/>
    <mergeCell ref="G24"/>
    <mergeCell ref="H24"/>
    <mergeCell ref="I24"/>
    <mergeCell ref="J24"/>
    <mergeCell ref="K24"/>
    <mergeCell ref="C23:D23"/>
    <mergeCell ref="E23"/>
    <mergeCell ref="F23"/>
  </mergeCells>
  <dataValidations count="56">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s>
  <printOptions horizontalCentered="1"/>
  <pageMargins left="0.7" right="0.7" top="0.75" bottom="0.75" header="0.3" footer="0.3"/>
  <pageSetup paperSize="150" scale="30" orientation="portrait" horizontalDpi="200" verticalDpi="2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pageSetUpPr fitToPage="1"/>
  </sheetPr>
  <dimension ref="B2:M28"/>
  <sheetViews>
    <sheetView showGridLines="0" view="pageBreakPreview" zoomScale="85" zoomScaleNormal="85" zoomScaleSheetLayoutView="85" workbookViewId="0">
      <pane xSplit="4" ySplit="15" topLeftCell="K16" activePane="bottomRight" state="frozen"/>
      <selection activeCell="C3" sqref="C3:D17"/>
      <selection pane="topRight" activeCell="C3" sqref="C3:D17"/>
      <selection pane="bottomLeft" activeCell="C3" sqref="C3:D17"/>
      <selection pane="bottomRight" activeCell="C10" sqref="C10:L10"/>
    </sheetView>
  </sheetViews>
  <sheetFormatPr defaultRowHeight="15"/>
  <cols>
    <col min="1" max="1" width="9.140625" style="1" customWidth="1"/>
    <col min="2" max="2" width="1" style="1" customWidth="1"/>
    <col min="3"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1022</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0"/>
      <c r="D6" s="20"/>
      <c r="E6" s="2"/>
      <c r="F6" s="2"/>
      <c r="G6" s="2"/>
      <c r="H6" s="2"/>
      <c r="I6" s="2"/>
      <c r="J6" s="2"/>
      <c r="K6" s="2"/>
      <c r="L6" s="2"/>
      <c r="M6" s="2"/>
    </row>
    <row r="7" spans="2:13" ht="17.25">
      <c r="B7" s="2"/>
      <c r="C7" s="156" t="str">
        <f>UPPER('Data Umum'!D7)</f>
        <v/>
      </c>
      <c r="D7" s="156"/>
      <c r="E7" s="157"/>
      <c r="F7" s="157"/>
      <c r="G7" s="157"/>
      <c r="H7" s="157"/>
      <c r="I7" s="157"/>
      <c r="J7" s="157"/>
      <c r="K7" s="157"/>
      <c r="L7" s="157"/>
      <c r="M7" s="2"/>
    </row>
    <row r="8" spans="2:13">
      <c r="B8" s="2"/>
      <c r="C8" s="158" t="s">
        <v>1095</v>
      </c>
      <c r="D8" s="158"/>
      <c r="E8" s="129"/>
      <c r="F8" s="129"/>
      <c r="G8" s="129"/>
      <c r="H8" s="129"/>
      <c r="I8" s="129"/>
      <c r="J8" s="129"/>
      <c r="K8" s="129"/>
      <c r="L8" s="129"/>
      <c r="M8" s="2"/>
    </row>
    <row r="9" spans="2:13">
      <c r="B9" s="2"/>
      <c r="C9" s="158" t="s">
        <v>1009</v>
      </c>
      <c r="D9" s="158"/>
      <c r="E9" s="129"/>
      <c r="F9" s="129"/>
      <c r="G9" s="129"/>
      <c r="H9" s="129"/>
      <c r="I9" s="129"/>
      <c r="J9" s="129"/>
      <c r="K9" s="129"/>
      <c r="L9" s="129"/>
      <c r="M9" s="2"/>
    </row>
    <row r="10" spans="2:13">
      <c r="B10" s="2"/>
      <c r="C10" s="158" t="s">
        <v>1023</v>
      </c>
      <c r="D10" s="158"/>
      <c r="E10" s="129"/>
      <c r="F10" s="129"/>
      <c r="G10" s="129"/>
      <c r="H10" s="129"/>
      <c r="I10" s="129"/>
      <c r="J10" s="129"/>
      <c r="K10" s="129"/>
      <c r="L10" s="129"/>
      <c r="M10" s="2"/>
    </row>
    <row r="11" spans="2:13">
      <c r="B11" s="2"/>
      <c r="C11" s="159" t="str">
        <f>""</f>
        <v/>
      </c>
      <c r="D11" s="159"/>
      <c r="E11" s="130"/>
      <c r="F11" s="130"/>
      <c r="G11" s="130"/>
      <c r="H11" s="130"/>
      <c r="I11" s="130"/>
      <c r="J11" s="130"/>
      <c r="K11" s="130"/>
      <c r="L11" s="130"/>
      <c r="M11" s="2"/>
    </row>
    <row r="12" spans="2:13" hidden="1">
      <c r="B12" s="2"/>
      <c r="C12" s="20"/>
      <c r="D12" s="20"/>
      <c r="E12" s="2"/>
      <c r="F12" s="2"/>
      <c r="G12" s="2"/>
      <c r="H12" s="2"/>
      <c r="I12" s="2"/>
      <c r="J12" s="2"/>
      <c r="K12" s="2"/>
      <c r="L12" s="2"/>
      <c r="M12" s="2"/>
    </row>
    <row r="13" spans="2:13">
      <c r="B13" s="2"/>
      <c r="C13" s="160" t="s">
        <v>113</v>
      </c>
      <c r="D13" s="160"/>
      <c r="E13" s="161"/>
      <c r="F13" s="161"/>
      <c r="G13" s="161"/>
      <c r="H13" s="161"/>
      <c r="I13" s="161"/>
      <c r="J13" s="161"/>
      <c r="K13" s="161"/>
      <c r="L13" s="161"/>
      <c r="M13" s="2"/>
    </row>
    <row r="14" spans="2:13">
      <c r="B14" s="2"/>
      <c r="C14" s="127" t="s">
        <v>1011</v>
      </c>
      <c r="D14" s="128"/>
      <c r="E14" s="162" t="str">
        <f>""</f>
        <v/>
      </c>
      <c r="F14" s="176" t="str">
        <f>"Reasuransi Masuk"</f>
        <v>Reasuransi Masuk</v>
      </c>
      <c r="G14" s="179"/>
      <c r="H14" s="143"/>
      <c r="I14" s="176" t="str">
        <f>"Reasuransi Keluar"</f>
        <v>Reasuransi Keluar</v>
      </c>
      <c r="J14" s="179"/>
      <c r="K14" s="143"/>
      <c r="L14" s="162" t="str">
        <f>""</f>
        <v/>
      </c>
      <c r="M14" s="2"/>
    </row>
    <row r="15" spans="2:13">
      <c r="B15" s="2"/>
      <c r="C15" s="128"/>
      <c r="D15" s="128"/>
      <c r="E15" s="162" t="str">
        <f>"Pos Langsung"</f>
        <v>Pos Langsung</v>
      </c>
      <c r="F15" s="162" t="str">
        <f>"Dalam Negeri"</f>
        <v>Dalam Negeri</v>
      </c>
      <c r="G15" s="162" t="str">
        <f>"ASEAN"</f>
        <v>ASEAN</v>
      </c>
      <c r="H15" s="162" t="str">
        <f>"Non ASEAN"</f>
        <v>Non ASEAN</v>
      </c>
      <c r="I15" s="162" t="str">
        <f>"Dalam Negeri"</f>
        <v>Dalam Negeri</v>
      </c>
      <c r="J15" s="162" t="str">
        <f>"ASEAN"</f>
        <v>ASEAN</v>
      </c>
      <c r="K15" s="162" t="str">
        <f>"Non ASEAN"</f>
        <v>Non ASEAN</v>
      </c>
      <c r="L15" s="162" t="str">
        <f>"Jumlah"</f>
        <v>Jumlah</v>
      </c>
      <c r="M15" s="2"/>
    </row>
    <row r="16" spans="2:13">
      <c r="B16" s="2"/>
      <c r="C16" s="137" t="s">
        <v>1012</v>
      </c>
      <c r="D16" s="128"/>
      <c r="E16" s="144">
        <v>0</v>
      </c>
      <c r="F16" s="144">
        <v>0</v>
      </c>
      <c r="G16" s="144">
        <v>0</v>
      </c>
      <c r="H16" s="144">
        <v>0</v>
      </c>
      <c r="I16" s="144">
        <v>0</v>
      </c>
      <c r="J16" s="144">
        <v>0</v>
      </c>
      <c r="K16" s="144">
        <v>0</v>
      </c>
      <c r="L16" s="8">
        <f>E16+F16+G16+H16-I16-J16-K16</f>
        <v>0</v>
      </c>
      <c r="M16" s="2"/>
    </row>
    <row r="17" spans="2:13">
      <c r="B17" s="2"/>
      <c r="C17" s="142" t="s">
        <v>1013</v>
      </c>
      <c r="D17" s="143"/>
      <c r="E17" s="144">
        <v>0</v>
      </c>
      <c r="F17" s="144">
        <v>0</v>
      </c>
      <c r="G17" s="144">
        <v>0</v>
      </c>
      <c r="H17" s="144">
        <v>0</v>
      </c>
      <c r="I17" s="144">
        <v>0</v>
      </c>
      <c r="J17" s="144">
        <v>0</v>
      </c>
      <c r="K17" s="144">
        <v>0</v>
      </c>
      <c r="L17" s="8">
        <f>E17+F17+G17+H17-I17-J17-K17</f>
        <v>0</v>
      </c>
      <c r="M17" s="2"/>
    </row>
    <row r="18" spans="2:13">
      <c r="B18" s="2"/>
      <c r="C18" s="142" t="s">
        <v>1014</v>
      </c>
      <c r="D18" s="143"/>
      <c r="E18" s="144">
        <v>0</v>
      </c>
      <c r="F18" s="144">
        <v>0</v>
      </c>
      <c r="G18" s="144">
        <v>0</v>
      </c>
      <c r="H18" s="144">
        <v>0</v>
      </c>
      <c r="I18" s="144">
        <v>0</v>
      </c>
      <c r="J18" s="144">
        <v>0</v>
      </c>
      <c r="K18" s="144">
        <v>0</v>
      </c>
      <c r="L18" s="8">
        <f>E18+F18+G18+H18-I18-J18-K18</f>
        <v>0</v>
      </c>
      <c r="M18" s="2"/>
    </row>
    <row r="19" spans="2:13">
      <c r="B19" s="2"/>
      <c r="C19" s="142" t="s">
        <v>1015</v>
      </c>
      <c r="D19" s="143"/>
      <c r="E19" s="144">
        <v>0</v>
      </c>
      <c r="F19" s="144">
        <v>0</v>
      </c>
      <c r="G19" s="144">
        <v>0</v>
      </c>
      <c r="H19" s="144">
        <v>0</v>
      </c>
      <c r="I19" s="144">
        <v>0</v>
      </c>
      <c r="J19" s="144">
        <v>0</v>
      </c>
      <c r="K19" s="144">
        <v>0</v>
      </c>
      <c r="L19" s="8">
        <f>E19+F19+G19+H19-I19-J19-K19</f>
        <v>0</v>
      </c>
      <c r="M19" s="2"/>
    </row>
    <row r="20" spans="2:13">
      <c r="B20" s="2"/>
      <c r="C20" s="142" t="s">
        <v>1016</v>
      </c>
      <c r="D20" s="143"/>
      <c r="E20" s="8">
        <f t="shared" ref="E20:L20" si="0">E16-E17+E18-E19</f>
        <v>0</v>
      </c>
      <c r="F20" s="8">
        <f t="shared" si="0"/>
        <v>0</v>
      </c>
      <c r="G20" s="8">
        <f t="shared" si="0"/>
        <v>0</v>
      </c>
      <c r="H20" s="8">
        <f t="shared" si="0"/>
        <v>0</v>
      </c>
      <c r="I20" s="8">
        <f t="shared" si="0"/>
        <v>0</v>
      </c>
      <c r="J20" s="8">
        <f t="shared" si="0"/>
        <v>0</v>
      </c>
      <c r="K20" s="8">
        <f t="shared" si="0"/>
        <v>0</v>
      </c>
      <c r="L20" s="8">
        <f t="shared" si="0"/>
        <v>0</v>
      </c>
      <c r="M20" s="2"/>
    </row>
    <row r="21" spans="2:13">
      <c r="B21" s="2"/>
      <c r="C21" s="142" t="s">
        <v>1017</v>
      </c>
      <c r="D21" s="143"/>
      <c r="E21" s="144">
        <v>0</v>
      </c>
      <c r="F21" s="144">
        <v>0</v>
      </c>
      <c r="G21" s="144">
        <v>0</v>
      </c>
      <c r="H21" s="144">
        <v>0</v>
      </c>
      <c r="I21" s="144">
        <v>0</v>
      </c>
      <c r="J21" s="144">
        <v>0</v>
      </c>
      <c r="K21" s="144">
        <v>0</v>
      </c>
      <c r="L21" s="8">
        <f>E21+F21+G21+H21-I21-J21-K21</f>
        <v>0</v>
      </c>
      <c r="M21" s="2"/>
    </row>
    <row r="22" spans="2:13">
      <c r="B22" s="2"/>
      <c r="C22" s="142" t="s">
        <v>1018</v>
      </c>
      <c r="D22" s="143"/>
      <c r="E22" s="144">
        <v>0</v>
      </c>
      <c r="F22" s="144">
        <v>0</v>
      </c>
      <c r="G22" s="144">
        <v>0</v>
      </c>
      <c r="H22" s="144">
        <v>0</v>
      </c>
      <c r="I22" s="144">
        <v>0</v>
      </c>
      <c r="J22" s="144">
        <v>0</v>
      </c>
      <c r="K22" s="144">
        <v>0</v>
      </c>
      <c r="L22" s="8">
        <f>E22+F22+G22+H22-I22-J22-K22</f>
        <v>0</v>
      </c>
      <c r="M22" s="2"/>
    </row>
    <row r="23" spans="2:13">
      <c r="B23" s="2"/>
      <c r="C23" s="142" t="s">
        <v>1019</v>
      </c>
      <c r="D23" s="143"/>
      <c r="E23" s="144">
        <v>0</v>
      </c>
      <c r="F23" s="144">
        <v>0</v>
      </c>
      <c r="G23" s="144">
        <v>0</v>
      </c>
      <c r="H23" s="144">
        <v>0</v>
      </c>
      <c r="I23" s="144">
        <v>0</v>
      </c>
      <c r="J23" s="144">
        <v>0</v>
      </c>
      <c r="K23" s="144">
        <v>0</v>
      </c>
      <c r="L23" s="8">
        <f>E23+F23+G23+H23-I23-J23-K23</f>
        <v>0</v>
      </c>
      <c r="M23" s="2"/>
    </row>
    <row r="24" spans="2:13">
      <c r="B24" s="2"/>
      <c r="C24" s="142" t="s">
        <v>1020</v>
      </c>
      <c r="D24" s="143"/>
      <c r="E24" s="144">
        <v>0</v>
      </c>
      <c r="F24" s="144">
        <v>0</v>
      </c>
      <c r="G24" s="144">
        <v>0</v>
      </c>
      <c r="H24" s="144">
        <v>0</v>
      </c>
      <c r="I24" s="144">
        <v>0</v>
      </c>
      <c r="J24" s="144">
        <v>0</v>
      </c>
      <c r="K24" s="144">
        <v>0</v>
      </c>
      <c r="L24" s="8">
        <f>E24+F24+G24+H24-I24-J24-K24</f>
        <v>0</v>
      </c>
      <c r="M24" s="2"/>
    </row>
    <row r="25" spans="2:13">
      <c r="B25" s="2"/>
      <c r="C25" s="142" t="s">
        <v>136</v>
      </c>
      <c r="D25" s="143"/>
      <c r="E25" s="8">
        <f t="shared" ref="E25:L25" si="1">E21+E22-E23+E24</f>
        <v>0</v>
      </c>
      <c r="F25" s="8">
        <f t="shared" si="1"/>
        <v>0</v>
      </c>
      <c r="G25" s="8">
        <f t="shared" si="1"/>
        <v>0</v>
      </c>
      <c r="H25" s="8">
        <f t="shared" si="1"/>
        <v>0</v>
      </c>
      <c r="I25" s="8">
        <f t="shared" si="1"/>
        <v>0</v>
      </c>
      <c r="J25" s="8">
        <f t="shared" si="1"/>
        <v>0</v>
      </c>
      <c r="K25" s="8">
        <f t="shared" si="1"/>
        <v>0</v>
      </c>
      <c r="L25" s="8">
        <f t="shared" si="1"/>
        <v>0</v>
      </c>
      <c r="M25" s="2"/>
    </row>
    <row r="26" spans="2:13">
      <c r="B26" s="2"/>
      <c r="C26" s="142" t="s">
        <v>1021</v>
      </c>
      <c r="D26" s="143"/>
      <c r="E26" s="8">
        <f t="shared" ref="E26:L26" si="2">E20-E25</f>
        <v>0</v>
      </c>
      <c r="F26" s="8">
        <f t="shared" si="2"/>
        <v>0</v>
      </c>
      <c r="G26" s="8">
        <f t="shared" si="2"/>
        <v>0</v>
      </c>
      <c r="H26" s="8">
        <f t="shared" si="2"/>
        <v>0</v>
      </c>
      <c r="I26" s="8">
        <f t="shared" si="2"/>
        <v>0</v>
      </c>
      <c r="J26" s="8">
        <f t="shared" si="2"/>
        <v>0</v>
      </c>
      <c r="K26" s="8">
        <f t="shared" si="2"/>
        <v>0</v>
      </c>
      <c r="L26" s="8">
        <f t="shared" si="2"/>
        <v>0</v>
      </c>
      <c r="M26" s="2"/>
    </row>
    <row r="27" spans="2:13">
      <c r="B27" s="2"/>
      <c r="C27" s="2"/>
      <c r="D27" s="2"/>
      <c r="E27" s="2"/>
      <c r="F27" s="2"/>
      <c r="G27" s="2"/>
      <c r="H27" s="2"/>
      <c r="I27" s="2"/>
      <c r="J27" s="2"/>
      <c r="K27" s="2"/>
      <c r="L27" s="2"/>
      <c r="M27" s="2"/>
    </row>
    <row r="28" spans="2:13" ht="5.0999999999999996" customHeight="1">
      <c r="B28" s="2"/>
      <c r="C28" s="2"/>
      <c r="D28" s="2"/>
      <c r="E28" s="2"/>
      <c r="F28" s="2"/>
      <c r="G28" s="2"/>
      <c r="H28" s="2"/>
      <c r="I28" s="2"/>
      <c r="J28" s="2"/>
      <c r="K28" s="2"/>
      <c r="L28" s="2"/>
      <c r="M28" s="2"/>
    </row>
  </sheetData>
  <sheetProtection formatColumns="0" formatRows="0" selectLockedCells="1"/>
  <mergeCells count="86">
    <mergeCell ref="C7:L7"/>
    <mergeCell ref="C8:L8"/>
    <mergeCell ref="C9:L9"/>
    <mergeCell ref="C10:L10"/>
    <mergeCell ref="C11:L11"/>
    <mergeCell ref="C13:L13"/>
    <mergeCell ref="C14:D15"/>
    <mergeCell ref="E15"/>
    <mergeCell ref="E14"/>
    <mergeCell ref="F15"/>
    <mergeCell ref="G15"/>
    <mergeCell ref="H15"/>
    <mergeCell ref="F14:H14"/>
    <mergeCell ref="I15"/>
    <mergeCell ref="J15"/>
    <mergeCell ref="K15"/>
    <mergeCell ref="L14"/>
    <mergeCell ref="I14:K14"/>
    <mergeCell ref="L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C20:D20"/>
    <mergeCell ref="C21:D21"/>
    <mergeCell ref="E21"/>
    <mergeCell ref="F21"/>
    <mergeCell ref="G21"/>
    <mergeCell ref="K21"/>
    <mergeCell ref="C22:D22"/>
    <mergeCell ref="E22"/>
    <mergeCell ref="F22"/>
    <mergeCell ref="G22"/>
    <mergeCell ref="H22"/>
    <mergeCell ref="I22"/>
    <mergeCell ref="J22"/>
    <mergeCell ref="K22"/>
    <mergeCell ref="G23"/>
    <mergeCell ref="H23"/>
    <mergeCell ref="H21"/>
    <mergeCell ref="I21"/>
    <mergeCell ref="J21"/>
    <mergeCell ref="C25:D25"/>
    <mergeCell ref="C26:D26"/>
    <mergeCell ref="I23"/>
    <mergeCell ref="J23"/>
    <mergeCell ref="K23"/>
    <mergeCell ref="C24:D24"/>
    <mergeCell ref="E24"/>
    <mergeCell ref="F24"/>
    <mergeCell ref="G24"/>
    <mergeCell ref="H24"/>
    <mergeCell ref="I24"/>
    <mergeCell ref="J24"/>
    <mergeCell ref="K24"/>
    <mergeCell ref="C23:D23"/>
    <mergeCell ref="E23"/>
    <mergeCell ref="F23"/>
  </mergeCells>
  <dataValidations count="56">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s>
  <printOptions horizontalCentered="1"/>
  <pageMargins left="0.7" right="0.7" top="0.75" bottom="0.75" header="0.3" footer="0.3"/>
  <pageSetup paperSize="150" scale="30" orientation="portrait" horizontalDpi="200" verticalDpi="2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pageSetUpPr fitToPage="1"/>
  </sheetPr>
  <dimension ref="B2:M2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G42" sqref="G42"/>
    </sheetView>
  </sheetViews>
  <sheetFormatPr defaultRowHeight="15"/>
  <cols>
    <col min="1" max="1" width="9.140625" style="1" customWidth="1"/>
    <col min="2" max="2" width="1" style="1" customWidth="1"/>
    <col min="3"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1024</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0"/>
      <c r="D6" s="20"/>
      <c r="E6" s="2"/>
      <c r="F6" s="2"/>
      <c r="G6" s="2"/>
      <c r="H6" s="2"/>
      <c r="I6" s="2"/>
      <c r="J6" s="2"/>
      <c r="K6" s="2"/>
      <c r="L6" s="2"/>
      <c r="M6" s="2"/>
    </row>
    <row r="7" spans="2:13" ht="17.25">
      <c r="B7" s="2"/>
      <c r="C7" s="156" t="str">
        <f>UPPER('Data Umum'!D7)</f>
        <v/>
      </c>
      <c r="D7" s="156"/>
      <c r="E7" s="157"/>
      <c r="F7" s="157"/>
      <c r="G7" s="157"/>
      <c r="H7" s="157"/>
      <c r="I7" s="157"/>
      <c r="J7" s="157"/>
      <c r="K7" s="157"/>
      <c r="L7" s="157"/>
      <c r="M7" s="2"/>
    </row>
    <row r="8" spans="2:13">
      <c r="B8" s="2"/>
      <c r="C8" s="158" t="s">
        <v>1095</v>
      </c>
      <c r="D8" s="158"/>
      <c r="E8" s="129"/>
      <c r="F8" s="129"/>
      <c r="G8" s="129"/>
      <c r="H8" s="129"/>
      <c r="I8" s="129"/>
      <c r="J8" s="129"/>
      <c r="K8" s="129"/>
      <c r="L8" s="129"/>
      <c r="M8" s="2"/>
    </row>
    <row r="9" spans="2:13">
      <c r="B9" s="2"/>
      <c r="C9" s="158" t="s">
        <v>1009</v>
      </c>
      <c r="D9" s="158"/>
      <c r="E9" s="129"/>
      <c r="F9" s="129"/>
      <c r="G9" s="129"/>
      <c r="H9" s="129"/>
      <c r="I9" s="129"/>
      <c r="J9" s="129"/>
      <c r="K9" s="129"/>
      <c r="L9" s="129"/>
      <c r="M9" s="2"/>
    </row>
    <row r="10" spans="2:13">
      <c r="B10" s="2"/>
      <c r="C10" s="158" t="s">
        <v>1025</v>
      </c>
      <c r="D10" s="158"/>
      <c r="E10" s="129"/>
      <c r="F10" s="129"/>
      <c r="G10" s="129"/>
      <c r="H10" s="129"/>
      <c r="I10" s="129"/>
      <c r="J10" s="129"/>
      <c r="K10" s="129"/>
      <c r="L10" s="129"/>
      <c r="M10" s="2"/>
    </row>
    <row r="11" spans="2:13">
      <c r="B11" s="2"/>
      <c r="C11" s="159" t="str">
        <f>""</f>
        <v/>
      </c>
      <c r="D11" s="159"/>
      <c r="E11" s="130"/>
      <c r="F11" s="130"/>
      <c r="G11" s="130"/>
      <c r="H11" s="130"/>
      <c r="I11" s="130"/>
      <c r="J11" s="130"/>
      <c r="K11" s="130"/>
      <c r="L11" s="130"/>
      <c r="M11" s="2"/>
    </row>
    <row r="12" spans="2:13" hidden="1">
      <c r="B12" s="2"/>
      <c r="C12" s="20"/>
      <c r="D12" s="20"/>
      <c r="E12" s="2"/>
      <c r="F12" s="2"/>
      <c r="G12" s="2"/>
      <c r="H12" s="2"/>
      <c r="I12" s="2"/>
      <c r="J12" s="2"/>
      <c r="K12" s="2"/>
      <c r="L12" s="2"/>
      <c r="M12" s="2"/>
    </row>
    <row r="13" spans="2:13">
      <c r="B13" s="2"/>
      <c r="C13" s="160" t="s">
        <v>113</v>
      </c>
      <c r="D13" s="160"/>
      <c r="E13" s="161"/>
      <c r="F13" s="161"/>
      <c r="G13" s="161"/>
      <c r="H13" s="161"/>
      <c r="I13" s="161"/>
      <c r="J13" s="161"/>
      <c r="K13" s="161"/>
      <c r="L13" s="161"/>
      <c r="M13" s="2"/>
    </row>
    <row r="14" spans="2:13">
      <c r="B14" s="2"/>
      <c r="C14" s="127" t="s">
        <v>1011</v>
      </c>
      <c r="D14" s="128"/>
      <c r="E14" s="162" t="str">
        <f>""</f>
        <v/>
      </c>
      <c r="F14" s="176" t="str">
        <f>"Reasuransi Masuk"</f>
        <v>Reasuransi Masuk</v>
      </c>
      <c r="G14" s="179"/>
      <c r="H14" s="143"/>
      <c r="I14" s="176" t="str">
        <f>"Reasuransi Keluar"</f>
        <v>Reasuransi Keluar</v>
      </c>
      <c r="J14" s="179"/>
      <c r="K14" s="143"/>
      <c r="L14" s="162" t="str">
        <f>""</f>
        <v/>
      </c>
      <c r="M14" s="2"/>
    </row>
    <row r="15" spans="2:13">
      <c r="B15" s="2"/>
      <c r="C15" s="128"/>
      <c r="D15" s="128"/>
      <c r="E15" s="162" t="str">
        <f>"Pos Langsung"</f>
        <v>Pos Langsung</v>
      </c>
      <c r="F15" s="162" t="str">
        <f>"Dalam Negeri"</f>
        <v>Dalam Negeri</v>
      </c>
      <c r="G15" s="162" t="str">
        <f>"ASEAN"</f>
        <v>ASEAN</v>
      </c>
      <c r="H15" s="162" t="str">
        <f>"Non ASEAN"</f>
        <v>Non ASEAN</v>
      </c>
      <c r="I15" s="162" t="str">
        <f>"Dalam Negeri"</f>
        <v>Dalam Negeri</v>
      </c>
      <c r="J15" s="162" t="str">
        <f>"ASEAN"</f>
        <v>ASEAN</v>
      </c>
      <c r="K15" s="162" t="str">
        <f>"Non ASEAN"</f>
        <v>Non ASEAN</v>
      </c>
      <c r="L15" s="162" t="str">
        <f>"Jumlah"</f>
        <v>Jumlah</v>
      </c>
      <c r="M15" s="2"/>
    </row>
    <row r="16" spans="2:13">
      <c r="B16" s="2"/>
      <c r="C16" s="137" t="s">
        <v>1012</v>
      </c>
      <c r="D16" s="128"/>
      <c r="E16" s="144">
        <v>0</v>
      </c>
      <c r="F16" s="144">
        <v>0</v>
      </c>
      <c r="G16" s="144">
        <v>0</v>
      </c>
      <c r="H16" s="144">
        <v>0</v>
      </c>
      <c r="I16" s="144">
        <v>0</v>
      </c>
      <c r="J16" s="144">
        <v>0</v>
      </c>
      <c r="K16" s="144">
        <v>0</v>
      </c>
      <c r="L16" s="8">
        <f>E16+F16+G16+H16-I16-J16-K16</f>
        <v>0</v>
      </c>
      <c r="M16" s="2"/>
    </row>
    <row r="17" spans="2:13">
      <c r="B17" s="2"/>
      <c r="C17" s="142" t="s">
        <v>1013</v>
      </c>
      <c r="D17" s="143"/>
      <c r="E17" s="144">
        <v>0</v>
      </c>
      <c r="F17" s="144">
        <v>0</v>
      </c>
      <c r="G17" s="144">
        <v>0</v>
      </c>
      <c r="H17" s="144">
        <v>0</v>
      </c>
      <c r="I17" s="144">
        <v>0</v>
      </c>
      <c r="J17" s="144">
        <v>0</v>
      </c>
      <c r="K17" s="144">
        <v>0</v>
      </c>
      <c r="L17" s="8">
        <f>E17+F17+G17+H17-I17-J17-K17</f>
        <v>0</v>
      </c>
      <c r="M17" s="2"/>
    </row>
    <row r="18" spans="2:13">
      <c r="B18" s="2"/>
      <c r="C18" s="142" t="s">
        <v>1014</v>
      </c>
      <c r="D18" s="143"/>
      <c r="E18" s="144">
        <v>0</v>
      </c>
      <c r="F18" s="144">
        <v>0</v>
      </c>
      <c r="G18" s="144">
        <v>0</v>
      </c>
      <c r="H18" s="144">
        <v>0</v>
      </c>
      <c r="I18" s="144">
        <v>0</v>
      </c>
      <c r="J18" s="144">
        <v>0</v>
      </c>
      <c r="K18" s="144">
        <v>0</v>
      </c>
      <c r="L18" s="8">
        <f>E18+F18+G18+H18-I18-J18-K18</f>
        <v>0</v>
      </c>
      <c r="M18" s="2"/>
    </row>
    <row r="19" spans="2:13">
      <c r="B19" s="2"/>
      <c r="C19" s="142" t="s">
        <v>1015</v>
      </c>
      <c r="D19" s="143"/>
      <c r="E19" s="144">
        <v>0</v>
      </c>
      <c r="F19" s="144">
        <v>0</v>
      </c>
      <c r="G19" s="144">
        <v>0</v>
      </c>
      <c r="H19" s="144">
        <v>0</v>
      </c>
      <c r="I19" s="144">
        <v>0</v>
      </c>
      <c r="J19" s="144">
        <v>0</v>
      </c>
      <c r="K19" s="144">
        <v>0</v>
      </c>
      <c r="L19" s="8">
        <f>E19+F19+G19+H19-I19-J19-K19</f>
        <v>0</v>
      </c>
      <c r="M19" s="2"/>
    </row>
    <row r="20" spans="2:13">
      <c r="B20" s="2"/>
      <c r="C20" s="142" t="s">
        <v>1016</v>
      </c>
      <c r="D20" s="143"/>
      <c r="E20" s="8">
        <f t="shared" ref="E20:L20" si="0">E16-E17+E18-E19</f>
        <v>0</v>
      </c>
      <c r="F20" s="8">
        <f t="shared" si="0"/>
        <v>0</v>
      </c>
      <c r="G20" s="8">
        <f t="shared" si="0"/>
        <v>0</v>
      </c>
      <c r="H20" s="8">
        <f t="shared" si="0"/>
        <v>0</v>
      </c>
      <c r="I20" s="8">
        <f t="shared" si="0"/>
        <v>0</v>
      </c>
      <c r="J20" s="8">
        <f t="shared" si="0"/>
        <v>0</v>
      </c>
      <c r="K20" s="8">
        <f t="shared" si="0"/>
        <v>0</v>
      </c>
      <c r="L20" s="8">
        <f t="shared" si="0"/>
        <v>0</v>
      </c>
      <c r="M20" s="2"/>
    </row>
    <row r="21" spans="2:13">
      <c r="B21" s="2"/>
      <c r="C21" s="142" t="s">
        <v>1017</v>
      </c>
      <c r="D21" s="143"/>
      <c r="E21" s="144">
        <v>0</v>
      </c>
      <c r="F21" s="144">
        <v>0</v>
      </c>
      <c r="G21" s="144">
        <v>0</v>
      </c>
      <c r="H21" s="144">
        <v>0</v>
      </c>
      <c r="I21" s="144">
        <v>0</v>
      </c>
      <c r="J21" s="144">
        <v>0</v>
      </c>
      <c r="K21" s="144">
        <v>0</v>
      </c>
      <c r="L21" s="8">
        <f>E21+F21+G21+H21-I21-J21-K21</f>
        <v>0</v>
      </c>
      <c r="M21" s="2"/>
    </row>
    <row r="22" spans="2:13">
      <c r="B22" s="2"/>
      <c r="C22" s="142" t="s">
        <v>1018</v>
      </c>
      <c r="D22" s="143"/>
      <c r="E22" s="144">
        <v>0</v>
      </c>
      <c r="F22" s="144">
        <v>0</v>
      </c>
      <c r="G22" s="144">
        <v>0</v>
      </c>
      <c r="H22" s="144">
        <v>0</v>
      </c>
      <c r="I22" s="144">
        <v>0</v>
      </c>
      <c r="J22" s="144">
        <v>0</v>
      </c>
      <c r="K22" s="144">
        <v>0</v>
      </c>
      <c r="L22" s="8">
        <f>E22+F22+G22+H22-I22-J22-K22</f>
        <v>0</v>
      </c>
      <c r="M22" s="2"/>
    </row>
    <row r="23" spans="2:13">
      <c r="B23" s="2"/>
      <c r="C23" s="142" t="s">
        <v>1019</v>
      </c>
      <c r="D23" s="143"/>
      <c r="E23" s="144">
        <v>0</v>
      </c>
      <c r="F23" s="144">
        <v>0</v>
      </c>
      <c r="G23" s="144">
        <v>0</v>
      </c>
      <c r="H23" s="144">
        <v>0</v>
      </c>
      <c r="I23" s="144">
        <v>0</v>
      </c>
      <c r="J23" s="144">
        <v>0</v>
      </c>
      <c r="K23" s="144">
        <v>0</v>
      </c>
      <c r="L23" s="8">
        <f>E23+F23+G23+H23-I23-J23-K23</f>
        <v>0</v>
      </c>
      <c r="M23" s="2"/>
    </row>
    <row r="24" spans="2:13">
      <c r="B24" s="2"/>
      <c r="C24" s="142" t="s">
        <v>1020</v>
      </c>
      <c r="D24" s="143"/>
      <c r="E24" s="144">
        <v>0</v>
      </c>
      <c r="F24" s="144">
        <v>0</v>
      </c>
      <c r="G24" s="144">
        <v>0</v>
      </c>
      <c r="H24" s="144">
        <v>0</v>
      </c>
      <c r="I24" s="144">
        <v>0</v>
      </c>
      <c r="J24" s="144">
        <v>0</v>
      </c>
      <c r="K24" s="144">
        <v>0</v>
      </c>
      <c r="L24" s="8">
        <f>E24+F24+G24+H24-I24-J24-K24</f>
        <v>0</v>
      </c>
      <c r="M24" s="2"/>
    </row>
    <row r="25" spans="2:13">
      <c r="B25" s="2"/>
      <c r="C25" s="142" t="s">
        <v>136</v>
      </c>
      <c r="D25" s="143"/>
      <c r="E25" s="8">
        <f t="shared" ref="E25:L25" si="1">E21+E22-E23+E24</f>
        <v>0</v>
      </c>
      <c r="F25" s="8">
        <f t="shared" si="1"/>
        <v>0</v>
      </c>
      <c r="G25" s="8">
        <f t="shared" si="1"/>
        <v>0</v>
      </c>
      <c r="H25" s="8">
        <f t="shared" si="1"/>
        <v>0</v>
      </c>
      <c r="I25" s="8">
        <f t="shared" si="1"/>
        <v>0</v>
      </c>
      <c r="J25" s="8">
        <f t="shared" si="1"/>
        <v>0</v>
      </c>
      <c r="K25" s="8">
        <f t="shared" si="1"/>
        <v>0</v>
      </c>
      <c r="L25" s="8">
        <f t="shared" si="1"/>
        <v>0</v>
      </c>
      <c r="M25" s="2"/>
    </row>
    <row r="26" spans="2:13">
      <c r="B26" s="2"/>
      <c r="C26" s="142" t="s">
        <v>1021</v>
      </c>
      <c r="D26" s="143"/>
      <c r="E26" s="8">
        <f t="shared" ref="E26:L26" si="2">E20-E25</f>
        <v>0</v>
      </c>
      <c r="F26" s="8">
        <f t="shared" si="2"/>
        <v>0</v>
      </c>
      <c r="G26" s="8">
        <f t="shared" si="2"/>
        <v>0</v>
      </c>
      <c r="H26" s="8">
        <f t="shared" si="2"/>
        <v>0</v>
      </c>
      <c r="I26" s="8">
        <f t="shared" si="2"/>
        <v>0</v>
      </c>
      <c r="J26" s="8">
        <f t="shared" si="2"/>
        <v>0</v>
      </c>
      <c r="K26" s="8">
        <f t="shared" si="2"/>
        <v>0</v>
      </c>
      <c r="L26" s="8">
        <f t="shared" si="2"/>
        <v>0</v>
      </c>
      <c r="M26" s="2"/>
    </row>
    <row r="27" spans="2:13">
      <c r="B27" s="2"/>
      <c r="C27" s="2"/>
      <c r="D27" s="2"/>
      <c r="E27" s="2"/>
      <c r="F27" s="2"/>
      <c r="G27" s="2"/>
      <c r="H27" s="2"/>
      <c r="I27" s="2"/>
      <c r="J27" s="2"/>
      <c r="K27" s="2"/>
      <c r="L27" s="2"/>
      <c r="M27" s="2"/>
    </row>
    <row r="28" spans="2:13" ht="5.0999999999999996" customHeight="1">
      <c r="B28" s="2"/>
      <c r="C28" s="2"/>
      <c r="D28" s="2"/>
      <c r="E28" s="2"/>
      <c r="F28" s="2"/>
      <c r="G28" s="2"/>
      <c r="H28" s="2"/>
      <c r="I28" s="2"/>
      <c r="J28" s="2"/>
      <c r="K28" s="2"/>
      <c r="L28" s="2"/>
      <c r="M28" s="2"/>
    </row>
  </sheetData>
  <sheetProtection formatColumns="0" formatRows="0" selectLockedCells="1"/>
  <mergeCells count="86">
    <mergeCell ref="C7:L7"/>
    <mergeCell ref="C8:L8"/>
    <mergeCell ref="C9:L9"/>
    <mergeCell ref="C10:L10"/>
    <mergeCell ref="C11:L11"/>
    <mergeCell ref="C13:L13"/>
    <mergeCell ref="C14:D15"/>
    <mergeCell ref="E15"/>
    <mergeCell ref="E14"/>
    <mergeCell ref="F15"/>
    <mergeCell ref="G15"/>
    <mergeCell ref="H15"/>
    <mergeCell ref="F14:H14"/>
    <mergeCell ref="I15"/>
    <mergeCell ref="J15"/>
    <mergeCell ref="K15"/>
    <mergeCell ref="L14"/>
    <mergeCell ref="I14:K14"/>
    <mergeCell ref="L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C20:D20"/>
    <mergeCell ref="C21:D21"/>
    <mergeCell ref="E21"/>
    <mergeCell ref="F21"/>
    <mergeCell ref="G21"/>
    <mergeCell ref="K21"/>
    <mergeCell ref="C22:D22"/>
    <mergeCell ref="E22"/>
    <mergeCell ref="F22"/>
    <mergeCell ref="G22"/>
    <mergeCell ref="H22"/>
    <mergeCell ref="I22"/>
    <mergeCell ref="J22"/>
    <mergeCell ref="K22"/>
    <mergeCell ref="G23"/>
    <mergeCell ref="H23"/>
    <mergeCell ref="H21"/>
    <mergeCell ref="I21"/>
    <mergeCell ref="J21"/>
    <mergeCell ref="C25:D25"/>
    <mergeCell ref="C26:D26"/>
    <mergeCell ref="I23"/>
    <mergeCell ref="J23"/>
    <mergeCell ref="K23"/>
    <mergeCell ref="C24:D24"/>
    <mergeCell ref="E24"/>
    <mergeCell ref="F24"/>
    <mergeCell ref="G24"/>
    <mergeCell ref="H24"/>
    <mergeCell ref="I24"/>
    <mergeCell ref="J24"/>
    <mergeCell ref="K24"/>
    <mergeCell ref="C23:D23"/>
    <mergeCell ref="E23"/>
    <mergeCell ref="F23"/>
  </mergeCells>
  <dataValidations count="56">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s>
  <printOptions horizontalCentered="1"/>
  <pageMargins left="0.7" right="0.7" top="0.75" bottom="0.75" header="0.3" footer="0.3"/>
  <pageSetup paperSize="150" scale="30" orientation="portrait" horizontalDpi="200" verticalDpi="2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pageSetUpPr fitToPage="1"/>
  </sheetPr>
  <dimension ref="B2:M2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F41" sqref="F41"/>
    </sheetView>
  </sheetViews>
  <sheetFormatPr defaultRowHeight="15"/>
  <cols>
    <col min="1" max="1" width="9.140625" style="1" customWidth="1"/>
    <col min="2" max="2" width="1" style="1" customWidth="1"/>
    <col min="3"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1026</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0"/>
      <c r="D6" s="20"/>
      <c r="E6" s="2"/>
      <c r="F6" s="2"/>
      <c r="G6" s="2"/>
      <c r="H6" s="2"/>
      <c r="I6" s="2"/>
      <c r="J6" s="2"/>
      <c r="K6" s="2"/>
      <c r="L6" s="2"/>
      <c r="M6" s="2"/>
    </row>
    <row r="7" spans="2:13" ht="17.25">
      <c r="B7" s="2"/>
      <c r="C7" s="156" t="str">
        <f>UPPER('Data Umum'!D7)</f>
        <v/>
      </c>
      <c r="D7" s="156"/>
      <c r="E7" s="157"/>
      <c r="F7" s="157"/>
      <c r="G7" s="157"/>
      <c r="H7" s="157"/>
      <c r="I7" s="157"/>
      <c r="J7" s="157"/>
      <c r="K7" s="157"/>
      <c r="L7" s="157"/>
      <c r="M7" s="2"/>
    </row>
    <row r="8" spans="2:13">
      <c r="B8" s="2"/>
      <c r="C8" s="158" t="s">
        <v>1095</v>
      </c>
      <c r="D8" s="158"/>
      <c r="E8" s="129"/>
      <c r="F8" s="129"/>
      <c r="G8" s="129"/>
      <c r="H8" s="129"/>
      <c r="I8" s="129"/>
      <c r="J8" s="129"/>
      <c r="K8" s="129"/>
      <c r="L8" s="129"/>
      <c r="M8" s="2"/>
    </row>
    <row r="9" spans="2:13">
      <c r="B9" s="2"/>
      <c r="C9" s="158" t="s">
        <v>1009</v>
      </c>
      <c r="D9" s="158"/>
      <c r="E9" s="129"/>
      <c r="F9" s="129"/>
      <c r="G9" s="129"/>
      <c r="H9" s="129"/>
      <c r="I9" s="129"/>
      <c r="J9" s="129"/>
      <c r="K9" s="129"/>
      <c r="L9" s="129"/>
      <c r="M9" s="2"/>
    </row>
    <row r="10" spans="2:13">
      <c r="B10" s="2"/>
      <c r="C10" s="158" t="s">
        <v>1027</v>
      </c>
      <c r="D10" s="158"/>
      <c r="E10" s="129"/>
      <c r="F10" s="129"/>
      <c r="G10" s="129"/>
      <c r="H10" s="129"/>
      <c r="I10" s="129"/>
      <c r="J10" s="129"/>
      <c r="K10" s="129"/>
      <c r="L10" s="129"/>
      <c r="M10" s="2"/>
    </row>
    <row r="11" spans="2:13">
      <c r="B11" s="2"/>
      <c r="C11" s="159" t="str">
        <f>""</f>
        <v/>
      </c>
      <c r="D11" s="159"/>
      <c r="E11" s="130"/>
      <c r="F11" s="130"/>
      <c r="G11" s="130"/>
      <c r="H11" s="130"/>
      <c r="I11" s="130"/>
      <c r="J11" s="130"/>
      <c r="K11" s="130"/>
      <c r="L11" s="130"/>
      <c r="M11" s="2"/>
    </row>
    <row r="12" spans="2:13" hidden="1">
      <c r="B12" s="2"/>
      <c r="C12" s="20"/>
      <c r="D12" s="20"/>
      <c r="E12" s="2"/>
      <c r="F12" s="2"/>
      <c r="G12" s="2"/>
      <c r="H12" s="2"/>
      <c r="I12" s="2"/>
      <c r="J12" s="2"/>
      <c r="K12" s="2"/>
      <c r="L12" s="2"/>
      <c r="M12" s="2"/>
    </row>
    <row r="13" spans="2:13">
      <c r="B13" s="2"/>
      <c r="C13" s="160" t="s">
        <v>113</v>
      </c>
      <c r="D13" s="160"/>
      <c r="E13" s="161"/>
      <c r="F13" s="161"/>
      <c r="G13" s="161"/>
      <c r="H13" s="161"/>
      <c r="I13" s="161"/>
      <c r="J13" s="161"/>
      <c r="K13" s="161"/>
      <c r="L13" s="161"/>
      <c r="M13" s="2"/>
    </row>
    <row r="14" spans="2:13">
      <c r="B14" s="2"/>
      <c r="C14" s="127" t="s">
        <v>1011</v>
      </c>
      <c r="D14" s="128"/>
      <c r="E14" s="162" t="str">
        <f>""</f>
        <v/>
      </c>
      <c r="F14" s="176" t="str">
        <f>"Reasuransi Masuk"</f>
        <v>Reasuransi Masuk</v>
      </c>
      <c r="G14" s="179"/>
      <c r="H14" s="143"/>
      <c r="I14" s="176" t="str">
        <f>"Reasuransi Keluar"</f>
        <v>Reasuransi Keluar</v>
      </c>
      <c r="J14" s="179"/>
      <c r="K14" s="143"/>
      <c r="L14" s="162" t="str">
        <f>""</f>
        <v/>
      </c>
      <c r="M14" s="2"/>
    </row>
    <row r="15" spans="2:13">
      <c r="B15" s="2"/>
      <c r="C15" s="128"/>
      <c r="D15" s="128"/>
      <c r="E15" s="162" t="str">
        <f>"Pos Langsung"</f>
        <v>Pos Langsung</v>
      </c>
      <c r="F15" s="162" t="str">
        <f>"Dalam Negeri"</f>
        <v>Dalam Negeri</v>
      </c>
      <c r="G15" s="162" t="str">
        <f>"ASEAN"</f>
        <v>ASEAN</v>
      </c>
      <c r="H15" s="162" t="str">
        <f>"Non ASEAN"</f>
        <v>Non ASEAN</v>
      </c>
      <c r="I15" s="162" t="str">
        <f>"Dalam Negeri"</f>
        <v>Dalam Negeri</v>
      </c>
      <c r="J15" s="162" t="str">
        <f>"ASEAN"</f>
        <v>ASEAN</v>
      </c>
      <c r="K15" s="162" t="str">
        <f>"Non ASEAN"</f>
        <v>Non ASEAN</v>
      </c>
      <c r="L15" s="162" t="str">
        <f>"Jumlah"</f>
        <v>Jumlah</v>
      </c>
      <c r="M15" s="2"/>
    </row>
    <row r="16" spans="2:13">
      <c r="B16" s="2"/>
      <c r="C16" s="137" t="s">
        <v>1012</v>
      </c>
      <c r="D16" s="128"/>
      <c r="E16" s="144">
        <v>0</v>
      </c>
      <c r="F16" s="144">
        <v>0</v>
      </c>
      <c r="G16" s="144">
        <v>0</v>
      </c>
      <c r="H16" s="144">
        <v>0</v>
      </c>
      <c r="I16" s="144">
        <v>0</v>
      </c>
      <c r="J16" s="144">
        <v>0</v>
      </c>
      <c r="K16" s="144">
        <v>0</v>
      </c>
      <c r="L16" s="8">
        <f>E16+F16+G16+H16-I16-J16-K16</f>
        <v>0</v>
      </c>
      <c r="M16" s="2"/>
    </row>
    <row r="17" spans="2:13">
      <c r="B17" s="2"/>
      <c r="C17" s="142" t="s">
        <v>1013</v>
      </c>
      <c r="D17" s="143"/>
      <c r="E17" s="144">
        <v>0</v>
      </c>
      <c r="F17" s="144">
        <v>0</v>
      </c>
      <c r="G17" s="144">
        <v>0</v>
      </c>
      <c r="H17" s="144">
        <v>0</v>
      </c>
      <c r="I17" s="144">
        <v>0</v>
      </c>
      <c r="J17" s="144">
        <v>0</v>
      </c>
      <c r="K17" s="144">
        <v>0</v>
      </c>
      <c r="L17" s="8">
        <f>E17+F17+G17+H17-I17-J17-K17</f>
        <v>0</v>
      </c>
      <c r="M17" s="2"/>
    </row>
    <row r="18" spans="2:13">
      <c r="B18" s="2"/>
      <c r="C18" s="142" t="s">
        <v>1014</v>
      </c>
      <c r="D18" s="143"/>
      <c r="E18" s="144">
        <v>0</v>
      </c>
      <c r="F18" s="144">
        <v>0</v>
      </c>
      <c r="G18" s="144">
        <v>0</v>
      </c>
      <c r="H18" s="144">
        <v>0</v>
      </c>
      <c r="I18" s="144">
        <v>0</v>
      </c>
      <c r="J18" s="144">
        <v>0</v>
      </c>
      <c r="K18" s="144">
        <v>0</v>
      </c>
      <c r="L18" s="8">
        <f>E18+F18+G18+H18-I18-J18-K18</f>
        <v>0</v>
      </c>
      <c r="M18" s="2"/>
    </row>
    <row r="19" spans="2:13">
      <c r="B19" s="2"/>
      <c r="C19" s="142" t="s">
        <v>1015</v>
      </c>
      <c r="D19" s="143"/>
      <c r="E19" s="144">
        <v>0</v>
      </c>
      <c r="F19" s="144">
        <v>0</v>
      </c>
      <c r="G19" s="144">
        <v>0</v>
      </c>
      <c r="H19" s="144">
        <v>0</v>
      </c>
      <c r="I19" s="144">
        <v>0</v>
      </c>
      <c r="J19" s="144">
        <v>0</v>
      </c>
      <c r="K19" s="144">
        <v>0</v>
      </c>
      <c r="L19" s="8">
        <f>E19+F19+G19+H19-I19-J19-K19</f>
        <v>0</v>
      </c>
      <c r="M19" s="2"/>
    </row>
    <row r="20" spans="2:13">
      <c r="B20" s="2"/>
      <c r="C20" s="142" t="s">
        <v>1016</v>
      </c>
      <c r="D20" s="143"/>
      <c r="E20" s="8">
        <f t="shared" ref="E20:L20" si="0">E16-E17+E18-E19</f>
        <v>0</v>
      </c>
      <c r="F20" s="8">
        <f t="shared" si="0"/>
        <v>0</v>
      </c>
      <c r="G20" s="8">
        <f t="shared" si="0"/>
        <v>0</v>
      </c>
      <c r="H20" s="8">
        <f t="shared" si="0"/>
        <v>0</v>
      </c>
      <c r="I20" s="8">
        <f t="shared" si="0"/>
        <v>0</v>
      </c>
      <c r="J20" s="8">
        <f t="shared" si="0"/>
        <v>0</v>
      </c>
      <c r="K20" s="8">
        <f t="shared" si="0"/>
        <v>0</v>
      </c>
      <c r="L20" s="8">
        <f t="shared" si="0"/>
        <v>0</v>
      </c>
      <c r="M20" s="2"/>
    </row>
    <row r="21" spans="2:13">
      <c r="B21" s="2"/>
      <c r="C21" s="142" t="s">
        <v>1017</v>
      </c>
      <c r="D21" s="143"/>
      <c r="E21" s="144">
        <v>0</v>
      </c>
      <c r="F21" s="144">
        <v>0</v>
      </c>
      <c r="G21" s="144">
        <v>0</v>
      </c>
      <c r="H21" s="144">
        <v>0</v>
      </c>
      <c r="I21" s="144">
        <v>0</v>
      </c>
      <c r="J21" s="144">
        <v>0</v>
      </c>
      <c r="K21" s="144">
        <v>0</v>
      </c>
      <c r="L21" s="8">
        <f>E21+F21+G21+H21-I21-J21-K21</f>
        <v>0</v>
      </c>
      <c r="M21" s="2"/>
    </row>
    <row r="22" spans="2:13">
      <c r="B22" s="2"/>
      <c r="C22" s="142" t="s">
        <v>1018</v>
      </c>
      <c r="D22" s="143"/>
      <c r="E22" s="144">
        <v>0</v>
      </c>
      <c r="F22" s="144">
        <v>0</v>
      </c>
      <c r="G22" s="144">
        <v>0</v>
      </c>
      <c r="H22" s="144">
        <v>0</v>
      </c>
      <c r="I22" s="144">
        <v>0</v>
      </c>
      <c r="J22" s="144">
        <v>0</v>
      </c>
      <c r="K22" s="144">
        <v>0</v>
      </c>
      <c r="L22" s="8">
        <f>E22+F22+G22+H22-I22-J22-K22</f>
        <v>0</v>
      </c>
      <c r="M22" s="2"/>
    </row>
    <row r="23" spans="2:13">
      <c r="B23" s="2"/>
      <c r="C23" s="142" t="s">
        <v>1019</v>
      </c>
      <c r="D23" s="143"/>
      <c r="E23" s="144">
        <v>0</v>
      </c>
      <c r="F23" s="144">
        <v>0</v>
      </c>
      <c r="G23" s="144">
        <v>0</v>
      </c>
      <c r="H23" s="144">
        <v>0</v>
      </c>
      <c r="I23" s="144">
        <v>0</v>
      </c>
      <c r="J23" s="144">
        <v>0</v>
      </c>
      <c r="K23" s="144">
        <v>0</v>
      </c>
      <c r="L23" s="8">
        <f>E23+F23+G23+H23-I23-J23-K23</f>
        <v>0</v>
      </c>
      <c r="M23" s="2"/>
    </row>
    <row r="24" spans="2:13">
      <c r="B24" s="2"/>
      <c r="C24" s="142" t="s">
        <v>1020</v>
      </c>
      <c r="D24" s="143"/>
      <c r="E24" s="144">
        <v>0</v>
      </c>
      <c r="F24" s="144">
        <v>0</v>
      </c>
      <c r="G24" s="144">
        <v>0</v>
      </c>
      <c r="H24" s="144">
        <v>0</v>
      </c>
      <c r="I24" s="144">
        <v>0</v>
      </c>
      <c r="J24" s="144">
        <v>0</v>
      </c>
      <c r="K24" s="144">
        <v>0</v>
      </c>
      <c r="L24" s="8">
        <f>E24+F24+G24+H24-I24-J24-K24</f>
        <v>0</v>
      </c>
      <c r="M24" s="2"/>
    </row>
    <row r="25" spans="2:13">
      <c r="B25" s="2"/>
      <c r="C25" s="142" t="s">
        <v>136</v>
      </c>
      <c r="D25" s="143"/>
      <c r="E25" s="8">
        <f t="shared" ref="E25:L25" si="1">E21+E22-E23+E24</f>
        <v>0</v>
      </c>
      <c r="F25" s="8">
        <f t="shared" si="1"/>
        <v>0</v>
      </c>
      <c r="G25" s="8">
        <f t="shared" si="1"/>
        <v>0</v>
      </c>
      <c r="H25" s="8">
        <f t="shared" si="1"/>
        <v>0</v>
      </c>
      <c r="I25" s="8">
        <f t="shared" si="1"/>
        <v>0</v>
      </c>
      <c r="J25" s="8">
        <f t="shared" si="1"/>
        <v>0</v>
      </c>
      <c r="K25" s="8">
        <f t="shared" si="1"/>
        <v>0</v>
      </c>
      <c r="L25" s="8">
        <f t="shared" si="1"/>
        <v>0</v>
      </c>
      <c r="M25" s="2"/>
    </row>
    <row r="26" spans="2:13">
      <c r="B26" s="2"/>
      <c r="C26" s="142" t="s">
        <v>1021</v>
      </c>
      <c r="D26" s="143"/>
      <c r="E26" s="8">
        <f t="shared" ref="E26:L26" si="2">E20-E25</f>
        <v>0</v>
      </c>
      <c r="F26" s="8">
        <f t="shared" si="2"/>
        <v>0</v>
      </c>
      <c r="G26" s="8">
        <f t="shared" si="2"/>
        <v>0</v>
      </c>
      <c r="H26" s="8">
        <f t="shared" si="2"/>
        <v>0</v>
      </c>
      <c r="I26" s="8">
        <f t="shared" si="2"/>
        <v>0</v>
      </c>
      <c r="J26" s="8">
        <f t="shared" si="2"/>
        <v>0</v>
      </c>
      <c r="K26" s="8">
        <f t="shared" si="2"/>
        <v>0</v>
      </c>
      <c r="L26" s="8">
        <f t="shared" si="2"/>
        <v>0</v>
      </c>
      <c r="M26" s="2"/>
    </row>
    <row r="27" spans="2:13">
      <c r="B27" s="2"/>
      <c r="C27" s="2"/>
      <c r="D27" s="2"/>
      <c r="E27" s="2"/>
      <c r="F27" s="2"/>
      <c r="G27" s="2"/>
      <c r="H27" s="2"/>
      <c r="I27" s="2"/>
      <c r="J27" s="2"/>
      <c r="K27" s="2"/>
      <c r="L27" s="2"/>
      <c r="M27" s="2"/>
    </row>
    <row r="28" spans="2:13" ht="5.0999999999999996" customHeight="1">
      <c r="B28" s="2"/>
      <c r="C28" s="2"/>
      <c r="D28" s="2"/>
      <c r="E28" s="2"/>
      <c r="F28" s="2"/>
      <c r="G28" s="2"/>
      <c r="H28" s="2"/>
      <c r="I28" s="2"/>
      <c r="J28" s="2"/>
      <c r="K28" s="2"/>
      <c r="L28" s="2"/>
      <c r="M28" s="2"/>
    </row>
  </sheetData>
  <sheetProtection formatColumns="0" formatRows="0" selectLockedCells="1"/>
  <mergeCells count="86">
    <mergeCell ref="C7:L7"/>
    <mergeCell ref="C8:L8"/>
    <mergeCell ref="C9:L9"/>
    <mergeCell ref="C10:L10"/>
    <mergeCell ref="C11:L11"/>
    <mergeCell ref="C13:L13"/>
    <mergeCell ref="C14:D15"/>
    <mergeCell ref="E15"/>
    <mergeCell ref="E14"/>
    <mergeCell ref="F15"/>
    <mergeCell ref="G15"/>
    <mergeCell ref="H15"/>
    <mergeCell ref="F14:H14"/>
    <mergeCell ref="I15"/>
    <mergeCell ref="J15"/>
    <mergeCell ref="K15"/>
    <mergeCell ref="L14"/>
    <mergeCell ref="I14:K14"/>
    <mergeCell ref="L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C20:D20"/>
    <mergeCell ref="C21:D21"/>
    <mergeCell ref="E21"/>
    <mergeCell ref="F21"/>
    <mergeCell ref="G21"/>
    <mergeCell ref="K21"/>
    <mergeCell ref="C22:D22"/>
    <mergeCell ref="E22"/>
    <mergeCell ref="F22"/>
    <mergeCell ref="G22"/>
    <mergeCell ref="H22"/>
    <mergeCell ref="I22"/>
    <mergeCell ref="J22"/>
    <mergeCell ref="K22"/>
    <mergeCell ref="G23"/>
    <mergeCell ref="H23"/>
    <mergeCell ref="H21"/>
    <mergeCell ref="I21"/>
    <mergeCell ref="J21"/>
    <mergeCell ref="C25:D25"/>
    <mergeCell ref="C26:D26"/>
    <mergeCell ref="I23"/>
    <mergeCell ref="J23"/>
    <mergeCell ref="K23"/>
    <mergeCell ref="C24:D24"/>
    <mergeCell ref="E24"/>
    <mergeCell ref="F24"/>
    <mergeCell ref="G24"/>
    <mergeCell ref="H24"/>
    <mergeCell ref="I24"/>
    <mergeCell ref="J24"/>
    <mergeCell ref="K24"/>
    <mergeCell ref="C23:D23"/>
    <mergeCell ref="E23"/>
    <mergeCell ref="F23"/>
  </mergeCells>
  <dataValidations count="56">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s>
  <printOptions horizontalCentered="1"/>
  <pageMargins left="0.7" right="0.7" top="0.75" bottom="0.75" header="0.3" footer="0.3"/>
  <pageSetup paperSize="150" scale="30" orientation="portrait" horizontalDpi="200" verticalDpi="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2:E19"/>
  <sheetViews>
    <sheetView showGridLines="0" view="pageBreakPreview" zoomScale="85" zoomScaleNormal="85" zoomScaleSheetLayoutView="85" workbookViewId="0">
      <pane xSplit="3" ySplit="15" topLeftCell="D16" activePane="bottomRight" state="frozen"/>
      <selection activeCell="C3" sqref="C3:D17"/>
      <selection pane="topRight" activeCell="C3" sqref="C3:D17"/>
      <selection pane="bottomLeft" activeCell="C3" sqref="C3:D17"/>
      <selection pane="bottomRight" activeCell="D43" sqref="D43"/>
    </sheetView>
  </sheetViews>
  <sheetFormatPr defaultRowHeight="15"/>
  <cols>
    <col min="1" max="1" width="9.140625" style="1" customWidth="1"/>
    <col min="2" max="2" width="1" style="1" customWidth="1"/>
    <col min="3" max="3" width="84" style="1" bestFit="1" customWidth="1"/>
    <col min="4" max="4" width="40.7109375" style="1" customWidth="1"/>
    <col min="5" max="5" width="1" style="1" customWidth="1"/>
    <col min="6" max="6" width="9.140625" style="1" customWidth="1"/>
    <col min="7" max="16384" width="9.140625" style="1"/>
  </cols>
  <sheetData>
    <row r="2" spans="2:5" ht="5.0999999999999996" customHeight="1">
      <c r="B2" s="5" t="s">
        <v>263</v>
      </c>
      <c r="C2" s="2"/>
      <c r="D2" s="2"/>
      <c r="E2" s="2"/>
    </row>
    <row r="3" spans="2:5" hidden="1">
      <c r="B3" s="5" t="s">
        <v>7</v>
      </c>
      <c r="C3" s="20"/>
      <c r="D3" s="2"/>
      <c r="E3" s="2"/>
    </row>
    <row r="4" spans="2:5" hidden="1">
      <c r="B4" s="2"/>
      <c r="C4" s="20"/>
      <c r="D4" s="2"/>
      <c r="E4" s="2"/>
    </row>
    <row r="5" spans="2:5" hidden="1">
      <c r="B5" s="2"/>
      <c r="C5" s="20"/>
      <c r="D5" s="2"/>
      <c r="E5" s="2"/>
    </row>
    <row r="6" spans="2:5" hidden="1">
      <c r="B6" s="2"/>
      <c r="C6" s="29"/>
      <c r="D6" s="2"/>
      <c r="E6" s="2"/>
    </row>
    <row r="7" spans="2:5" ht="17.25">
      <c r="B7" s="2"/>
      <c r="C7" s="123" t="str">
        <f>UPPER('Data Umum'!D7)</f>
        <v/>
      </c>
      <c r="D7" s="123"/>
      <c r="E7" s="2"/>
    </row>
    <row r="8" spans="2:5">
      <c r="B8" s="2"/>
      <c r="C8" s="124" t="s">
        <v>1095</v>
      </c>
      <c r="D8" s="124"/>
      <c r="E8" s="2"/>
    </row>
    <row r="9" spans="2:5">
      <c r="B9" s="2"/>
      <c r="C9" s="124" t="s">
        <v>264</v>
      </c>
      <c r="D9" s="124"/>
      <c r="E9" s="2"/>
    </row>
    <row r="10" spans="2:5">
      <c r="B10" s="2"/>
      <c r="C10" s="124" t="s">
        <v>265</v>
      </c>
      <c r="D10" s="124"/>
      <c r="E10" s="2"/>
    </row>
    <row r="11" spans="2:5">
      <c r="B11" s="2"/>
      <c r="C11" s="125" t="s">
        <v>1061</v>
      </c>
      <c r="D11" s="125"/>
      <c r="E11" s="2"/>
    </row>
    <row r="12" spans="2:5" hidden="1">
      <c r="B12" s="2"/>
      <c r="C12" s="31"/>
      <c r="D12" s="31"/>
      <c r="E12" s="2"/>
    </row>
    <row r="13" spans="2:5">
      <c r="B13" s="2"/>
      <c r="C13" s="126"/>
      <c r="D13" s="126"/>
      <c r="E13" s="2"/>
    </row>
    <row r="14" spans="2:5">
      <c r="B14" s="2"/>
      <c r="C14" s="127" t="s">
        <v>44</v>
      </c>
      <c r="D14" s="127" t="str">
        <f>"Keterangan"</f>
        <v>Keterangan</v>
      </c>
      <c r="E14" s="2"/>
    </row>
    <row r="15" spans="2:5">
      <c r="B15" s="2"/>
      <c r="C15" s="128"/>
      <c r="D15" s="128"/>
      <c r="E15" s="2"/>
    </row>
    <row r="16" spans="2:5" ht="15" customHeight="1">
      <c r="B16" s="2"/>
      <c r="C16" s="40" t="s">
        <v>266</v>
      </c>
      <c r="D16" s="138" t="s">
        <v>206</v>
      </c>
      <c r="E16" s="2"/>
    </row>
    <row r="17" spans="2:5" ht="15" customHeight="1">
      <c r="B17" s="2"/>
      <c r="C17" s="40" t="s">
        <v>267</v>
      </c>
      <c r="D17" s="138" t="s">
        <v>206</v>
      </c>
      <c r="E17" s="2"/>
    </row>
    <row r="18" spans="2:5">
      <c r="B18" s="2"/>
      <c r="C18" s="2"/>
      <c r="D18" s="2"/>
      <c r="E18" s="2"/>
    </row>
    <row r="19" spans="2:5" ht="5.0999999999999996" customHeight="1">
      <c r="B19" s="2"/>
      <c r="C19" s="2"/>
      <c r="D19" s="2"/>
      <c r="E19" s="2"/>
    </row>
  </sheetData>
  <sheetProtection formatColumns="0" formatRows="0" selectLockedCells="1"/>
  <mergeCells count="10">
    <mergeCell ref="C7:D7"/>
    <mergeCell ref="C8:D8"/>
    <mergeCell ref="C9:D9"/>
    <mergeCell ref="C10:D10"/>
    <mergeCell ref="C11:D11"/>
    <mergeCell ref="D17"/>
    <mergeCell ref="C13:D13"/>
    <mergeCell ref="C14:C15"/>
    <mergeCell ref="D14:D15"/>
    <mergeCell ref="D16"/>
  </mergeCells>
  <printOptions horizontalCentered="1"/>
  <pageMargins left="0.7" right="0.7" top="0.75" bottom="0.75" header="0.3" footer="0.3"/>
  <pageSetup paperSize="150" orientation="landscape" horizontalDpi="200" verticalDpi="2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pageSetUpPr fitToPage="1"/>
  </sheetPr>
  <dimension ref="B2:M2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L17"/>
    </sheetView>
  </sheetViews>
  <sheetFormatPr defaultRowHeight="15"/>
  <cols>
    <col min="1" max="1" width="9.140625" style="1" customWidth="1"/>
    <col min="2" max="2" width="1" style="1" customWidth="1"/>
    <col min="3"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1028</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0"/>
      <c r="D6" s="20"/>
      <c r="E6" s="2"/>
      <c r="F6" s="2"/>
      <c r="G6" s="2"/>
      <c r="H6" s="2"/>
      <c r="I6" s="2"/>
      <c r="J6" s="2"/>
      <c r="K6" s="2"/>
      <c r="L6" s="2"/>
      <c r="M6" s="2"/>
    </row>
    <row r="7" spans="2:13" ht="17.25">
      <c r="B7" s="2"/>
      <c r="C7" s="156" t="str">
        <f>UPPER('Data Umum'!D7)</f>
        <v/>
      </c>
      <c r="D7" s="156"/>
      <c r="E7" s="157"/>
      <c r="F7" s="157"/>
      <c r="G7" s="157"/>
      <c r="H7" s="157"/>
      <c r="I7" s="157"/>
      <c r="J7" s="157"/>
      <c r="K7" s="157"/>
      <c r="L7" s="157"/>
      <c r="M7" s="2"/>
    </row>
    <row r="8" spans="2:13">
      <c r="B8" s="2"/>
      <c r="C8" s="158" t="s">
        <v>1095</v>
      </c>
      <c r="D8" s="158"/>
      <c r="E8" s="129"/>
      <c r="F8" s="129"/>
      <c r="G8" s="129"/>
      <c r="H8" s="129"/>
      <c r="I8" s="129"/>
      <c r="J8" s="129"/>
      <c r="K8" s="129"/>
      <c r="L8" s="129"/>
      <c r="M8" s="2"/>
    </row>
    <row r="9" spans="2:13">
      <c r="B9" s="2"/>
      <c r="C9" s="158" t="s">
        <v>1009</v>
      </c>
      <c r="D9" s="158"/>
      <c r="E9" s="129"/>
      <c r="F9" s="129"/>
      <c r="G9" s="129"/>
      <c r="H9" s="129"/>
      <c r="I9" s="129"/>
      <c r="J9" s="129"/>
      <c r="K9" s="129"/>
      <c r="L9" s="129"/>
      <c r="M9" s="2"/>
    </row>
    <row r="10" spans="2:13">
      <c r="B10" s="2"/>
      <c r="C10" s="158" t="s">
        <v>1029</v>
      </c>
      <c r="D10" s="158"/>
      <c r="E10" s="129"/>
      <c r="F10" s="129"/>
      <c r="G10" s="129"/>
      <c r="H10" s="129"/>
      <c r="I10" s="129"/>
      <c r="J10" s="129"/>
      <c r="K10" s="129"/>
      <c r="L10" s="129"/>
      <c r="M10" s="2"/>
    </row>
    <row r="11" spans="2:13">
      <c r="B11" s="2"/>
      <c r="C11" s="159" t="str">
        <f>""</f>
        <v/>
      </c>
      <c r="D11" s="159"/>
      <c r="E11" s="130"/>
      <c r="F11" s="130"/>
      <c r="G11" s="130"/>
      <c r="H11" s="130"/>
      <c r="I11" s="130"/>
      <c r="J11" s="130"/>
      <c r="K11" s="130"/>
      <c r="L11" s="130"/>
      <c r="M11" s="2"/>
    </row>
    <row r="12" spans="2:13" hidden="1">
      <c r="B12" s="2"/>
      <c r="C12" s="20"/>
      <c r="D12" s="20"/>
      <c r="E12" s="2"/>
      <c r="F12" s="2"/>
      <c r="G12" s="2"/>
      <c r="H12" s="2"/>
      <c r="I12" s="2"/>
      <c r="J12" s="2"/>
      <c r="K12" s="2"/>
      <c r="L12" s="2"/>
      <c r="M12" s="2"/>
    </row>
    <row r="13" spans="2:13">
      <c r="B13" s="2"/>
      <c r="C13" s="160" t="s">
        <v>113</v>
      </c>
      <c r="D13" s="160"/>
      <c r="E13" s="161"/>
      <c r="F13" s="161"/>
      <c r="G13" s="161"/>
      <c r="H13" s="161"/>
      <c r="I13" s="161"/>
      <c r="J13" s="161"/>
      <c r="K13" s="161"/>
      <c r="L13" s="161"/>
      <c r="M13" s="2"/>
    </row>
    <row r="14" spans="2:13">
      <c r="B14" s="2"/>
      <c r="C14" s="127" t="s">
        <v>1011</v>
      </c>
      <c r="D14" s="128"/>
      <c r="E14" s="162" t="str">
        <f>""</f>
        <v/>
      </c>
      <c r="F14" s="176" t="str">
        <f>"Reasuransi Masuk"</f>
        <v>Reasuransi Masuk</v>
      </c>
      <c r="G14" s="179"/>
      <c r="H14" s="143"/>
      <c r="I14" s="176" t="str">
        <f>"Reasuransi Keluar"</f>
        <v>Reasuransi Keluar</v>
      </c>
      <c r="J14" s="179"/>
      <c r="K14" s="143"/>
      <c r="L14" s="162" t="str">
        <f>""</f>
        <v/>
      </c>
      <c r="M14" s="2"/>
    </row>
    <row r="15" spans="2:13">
      <c r="B15" s="2"/>
      <c r="C15" s="128"/>
      <c r="D15" s="128"/>
      <c r="E15" s="162" t="str">
        <f>"Pos Langsung"</f>
        <v>Pos Langsung</v>
      </c>
      <c r="F15" s="162" t="str">
        <f>"Dalam Negeri"</f>
        <v>Dalam Negeri</v>
      </c>
      <c r="G15" s="162" t="str">
        <f>"ASEAN"</f>
        <v>ASEAN</v>
      </c>
      <c r="H15" s="162" t="str">
        <f>"Non ASEAN"</f>
        <v>Non ASEAN</v>
      </c>
      <c r="I15" s="162" t="str">
        <f>"Dalam Negeri"</f>
        <v>Dalam Negeri</v>
      </c>
      <c r="J15" s="162" t="str">
        <f>"ASEAN"</f>
        <v>ASEAN</v>
      </c>
      <c r="K15" s="162" t="str">
        <f>"Non ASEAN"</f>
        <v>Non ASEAN</v>
      </c>
      <c r="L15" s="162" t="str">
        <f>"Jumlah"</f>
        <v>Jumlah</v>
      </c>
      <c r="M15" s="2"/>
    </row>
    <row r="16" spans="2:13">
      <c r="B16" s="2"/>
      <c r="C16" s="137" t="s">
        <v>1012</v>
      </c>
      <c r="D16" s="128"/>
      <c r="E16" s="144">
        <v>0</v>
      </c>
      <c r="F16" s="144">
        <v>0</v>
      </c>
      <c r="G16" s="144">
        <v>0</v>
      </c>
      <c r="H16" s="144">
        <v>0</v>
      </c>
      <c r="I16" s="144">
        <v>0</v>
      </c>
      <c r="J16" s="144">
        <v>0</v>
      </c>
      <c r="K16" s="144">
        <v>0</v>
      </c>
      <c r="L16" s="8">
        <f>E16+F16+G16+H16-I16-J16-K16</f>
        <v>0</v>
      </c>
      <c r="M16" s="2"/>
    </row>
    <row r="17" spans="2:13">
      <c r="B17" s="2"/>
      <c r="C17" s="142" t="s">
        <v>1013</v>
      </c>
      <c r="D17" s="143"/>
      <c r="E17" s="144">
        <v>0</v>
      </c>
      <c r="F17" s="144">
        <v>0</v>
      </c>
      <c r="G17" s="144">
        <v>0</v>
      </c>
      <c r="H17" s="144">
        <v>0</v>
      </c>
      <c r="I17" s="144">
        <v>0</v>
      </c>
      <c r="J17" s="144">
        <v>0</v>
      </c>
      <c r="K17" s="144">
        <v>0</v>
      </c>
      <c r="L17" s="8">
        <f>E17+F17+G17+H17-I17-J17-K17</f>
        <v>0</v>
      </c>
      <c r="M17" s="2"/>
    </row>
    <row r="18" spans="2:13">
      <c r="B18" s="2"/>
      <c r="C18" s="142" t="s">
        <v>1014</v>
      </c>
      <c r="D18" s="143"/>
      <c r="E18" s="144">
        <v>0</v>
      </c>
      <c r="F18" s="144">
        <v>0</v>
      </c>
      <c r="G18" s="144">
        <v>0</v>
      </c>
      <c r="H18" s="144">
        <v>0</v>
      </c>
      <c r="I18" s="144">
        <v>0</v>
      </c>
      <c r="J18" s="144">
        <v>0</v>
      </c>
      <c r="K18" s="144">
        <v>0</v>
      </c>
      <c r="L18" s="8">
        <f>E18+F18+G18+H18-I18-J18-K18</f>
        <v>0</v>
      </c>
      <c r="M18" s="2"/>
    </row>
    <row r="19" spans="2:13">
      <c r="B19" s="2"/>
      <c r="C19" s="142" t="s">
        <v>1015</v>
      </c>
      <c r="D19" s="143"/>
      <c r="E19" s="144">
        <v>0</v>
      </c>
      <c r="F19" s="144">
        <v>0</v>
      </c>
      <c r="G19" s="144">
        <v>0</v>
      </c>
      <c r="H19" s="144">
        <v>0</v>
      </c>
      <c r="I19" s="144">
        <v>0</v>
      </c>
      <c r="J19" s="144">
        <v>0</v>
      </c>
      <c r="K19" s="144">
        <v>0</v>
      </c>
      <c r="L19" s="8">
        <f>E19+F19+G19+H19-I19-J19-K19</f>
        <v>0</v>
      </c>
      <c r="M19" s="2"/>
    </row>
    <row r="20" spans="2:13">
      <c r="B20" s="2"/>
      <c r="C20" s="142" t="s">
        <v>1016</v>
      </c>
      <c r="D20" s="143"/>
      <c r="E20" s="8">
        <f t="shared" ref="E20:L20" si="0">E16-E17+E18-E19</f>
        <v>0</v>
      </c>
      <c r="F20" s="8">
        <f t="shared" si="0"/>
        <v>0</v>
      </c>
      <c r="G20" s="8">
        <f t="shared" si="0"/>
        <v>0</v>
      </c>
      <c r="H20" s="8">
        <f t="shared" si="0"/>
        <v>0</v>
      </c>
      <c r="I20" s="8">
        <f t="shared" si="0"/>
        <v>0</v>
      </c>
      <c r="J20" s="8">
        <f t="shared" si="0"/>
        <v>0</v>
      </c>
      <c r="K20" s="8">
        <f t="shared" si="0"/>
        <v>0</v>
      </c>
      <c r="L20" s="8">
        <f t="shared" si="0"/>
        <v>0</v>
      </c>
      <c r="M20" s="2"/>
    </row>
    <row r="21" spans="2:13">
      <c r="B21" s="2"/>
      <c r="C21" s="142" t="s">
        <v>1017</v>
      </c>
      <c r="D21" s="143"/>
      <c r="E21" s="144">
        <v>0</v>
      </c>
      <c r="F21" s="144">
        <v>0</v>
      </c>
      <c r="G21" s="144">
        <v>0</v>
      </c>
      <c r="H21" s="144">
        <v>0</v>
      </c>
      <c r="I21" s="144">
        <v>0</v>
      </c>
      <c r="J21" s="144">
        <v>0</v>
      </c>
      <c r="K21" s="144">
        <v>0</v>
      </c>
      <c r="L21" s="8">
        <f>E21+F21+G21+H21-I21-J21-K21</f>
        <v>0</v>
      </c>
      <c r="M21" s="2"/>
    </row>
    <row r="22" spans="2:13">
      <c r="B22" s="2"/>
      <c r="C22" s="142" t="s">
        <v>1018</v>
      </c>
      <c r="D22" s="143"/>
      <c r="E22" s="144">
        <v>0</v>
      </c>
      <c r="F22" s="144">
        <v>0</v>
      </c>
      <c r="G22" s="144">
        <v>0</v>
      </c>
      <c r="H22" s="144">
        <v>0</v>
      </c>
      <c r="I22" s="144">
        <v>0</v>
      </c>
      <c r="J22" s="144">
        <v>0</v>
      </c>
      <c r="K22" s="144">
        <v>0</v>
      </c>
      <c r="L22" s="8">
        <f>E22+F22+G22+H22-I22-J22-K22</f>
        <v>0</v>
      </c>
      <c r="M22" s="2"/>
    </row>
    <row r="23" spans="2:13">
      <c r="B23" s="2"/>
      <c r="C23" s="142" t="s">
        <v>1019</v>
      </c>
      <c r="D23" s="143"/>
      <c r="E23" s="144">
        <v>0</v>
      </c>
      <c r="F23" s="144">
        <v>0</v>
      </c>
      <c r="G23" s="144">
        <v>0</v>
      </c>
      <c r="H23" s="144">
        <v>0</v>
      </c>
      <c r="I23" s="144">
        <v>0</v>
      </c>
      <c r="J23" s="144">
        <v>0</v>
      </c>
      <c r="K23" s="144">
        <v>0</v>
      </c>
      <c r="L23" s="8">
        <f>E23+F23+G23+H23-I23-J23-K23</f>
        <v>0</v>
      </c>
      <c r="M23" s="2"/>
    </row>
    <row r="24" spans="2:13">
      <c r="B24" s="2"/>
      <c r="C24" s="142" t="s">
        <v>1020</v>
      </c>
      <c r="D24" s="143"/>
      <c r="E24" s="144">
        <v>0</v>
      </c>
      <c r="F24" s="144">
        <v>0</v>
      </c>
      <c r="G24" s="144">
        <v>0</v>
      </c>
      <c r="H24" s="144">
        <v>0</v>
      </c>
      <c r="I24" s="144">
        <v>0</v>
      </c>
      <c r="J24" s="144">
        <v>0</v>
      </c>
      <c r="K24" s="144">
        <v>0</v>
      </c>
      <c r="L24" s="8">
        <f>E24+F24+G24+H24-I24-J24-K24</f>
        <v>0</v>
      </c>
      <c r="M24" s="2"/>
    </row>
    <row r="25" spans="2:13">
      <c r="B25" s="2"/>
      <c r="C25" s="142" t="s">
        <v>136</v>
      </c>
      <c r="D25" s="143"/>
      <c r="E25" s="8">
        <f t="shared" ref="E25:L25" si="1">E21+E22-E23+E24</f>
        <v>0</v>
      </c>
      <c r="F25" s="8">
        <f t="shared" si="1"/>
        <v>0</v>
      </c>
      <c r="G25" s="8">
        <f t="shared" si="1"/>
        <v>0</v>
      </c>
      <c r="H25" s="8">
        <f t="shared" si="1"/>
        <v>0</v>
      </c>
      <c r="I25" s="8">
        <f t="shared" si="1"/>
        <v>0</v>
      </c>
      <c r="J25" s="8">
        <f t="shared" si="1"/>
        <v>0</v>
      </c>
      <c r="K25" s="8">
        <f t="shared" si="1"/>
        <v>0</v>
      </c>
      <c r="L25" s="8">
        <f t="shared" si="1"/>
        <v>0</v>
      </c>
      <c r="M25" s="2"/>
    </row>
    <row r="26" spans="2:13">
      <c r="B26" s="2"/>
      <c r="C26" s="142" t="s">
        <v>1021</v>
      </c>
      <c r="D26" s="143"/>
      <c r="E26" s="8">
        <f t="shared" ref="E26:L26" si="2">E20-E25</f>
        <v>0</v>
      </c>
      <c r="F26" s="8">
        <f t="shared" si="2"/>
        <v>0</v>
      </c>
      <c r="G26" s="8">
        <f t="shared" si="2"/>
        <v>0</v>
      </c>
      <c r="H26" s="8">
        <f t="shared" si="2"/>
        <v>0</v>
      </c>
      <c r="I26" s="8">
        <f t="shared" si="2"/>
        <v>0</v>
      </c>
      <c r="J26" s="8">
        <f t="shared" si="2"/>
        <v>0</v>
      </c>
      <c r="K26" s="8">
        <f t="shared" si="2"/>
        <v>0</v>
      </c>
      <c r="L26" s="8">
        <f t="shared" si="2"/>
        <v>0</v>
      </c>
      <c r="M26" s="2"/>
    </row>
    <row r="27" spans="2:13">
      <c r="B27" s="2"/>
      <c r="C27" s="2"/>
      <c r="D27" s="2"/>
      <c r="E27" s="2"/>
      <c r="F27" s="2"/>
      <c r="G27" s="2"/>
      <c r="H27" s="2"/>
      <c r="I27" s="2"/>
      <c r="J27" s="2"/>
      <c r="K27" s="2"/>
      <c r="L27" s="2"/>
      <c r="M27" s="2"/>
    </row>
    <row r="28" spans="2:13" ht="5.0999999999999996" customHeight="1">
      <c r="B28" s="2"/>
      <c r="C28" s="2"/>
      <c r="D28" s="2"/>
      <c r="E28" s="2"/>
      <c r="F28" s="2"/>
      <c r="G28" s="2"/>
      <c r="H28" s="2"/>
      <c r="I28" s="2"/>
      <c r="J28" s="2"/>
      <c r="K28" s="2"/>
      <c r="L28" s="2"/>
      <c r="M28" s="2"/>
    </row>
  </sheetData>
  <sheetProtection formatColumns="0" formatRows="0" selectLockedCells="1"/>
  <mergeCells count="86">
    <mergeCell ref="C7:L7"/>
    <mergeCell ref="C8:L8"/>
    <mergeCell ref="C9:L9"/>
    <mergeCell ref="C10:L10"/>
    <mergeCell ref="C11:L11"/>
    <mergeCell ref="C13:L13"/>
    <mergeCell ref="C14:D15"/>
    <mergeCell ref="E15"/>
    <mergeCell ref="E14"/>
    <mergeCell ref="F15"/>
    <mergeCell ref="G15"/>
    <mergeCell ref="H15"/>
    <mergeCell ref="F14:H14"/>
    <mergeCell ref="I15"/>
    <mergeCell ref="J15"/>
    <mergeCell ref="K15"/>
    <mergeCell ref="L14"/>
    <mergeCell ref="I14:K14"/>
    <mergeCell ref="L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C20:D20"/>
    <mergeCell ref="C21:D21"/>
    <mergeCell ref="E21"/>
    <mergeCell ref="F21"/>
    <mergeCell ref="G21"/>
    <mergeCell ref="K21"/>
    <mergeCell ref="C22:D22"/>
    <mergeCell ref="E22"/>
    <mergeCell ref="F22"/>
    <mergeCell ref="G22"/>
    <mergeCell ref="H22"/>
    <mergeCell ref="I22"/>
    <mergeCell ref="J22"/>
    <mergeCell ref="K22"/>
    <mergeCell ref="G23"/>
    <mergeCell ref="H23"/>
    <mergeCell ref="H21"/>
    <mergeCell ref="I21"/>
    <mergeCell ref="J21"/>
    <mergeCell ref="C25:D25"/>
    <mergeCell ref="C26:D26"/>
    <mergeCell ref="I23"/>
    <mergeCell ref="J23"/>
    <mergeCell ref="K23"/>
    <mergeCell ref="C24:D24"/>
    <mergeCell ref="E24"/>
    <mergeCell ref="F24"/>
    <mergeCell ref="G24"/>
    <mergeCell ref="H24"/>
    <mergeCell ref="I24"/>
    <mergeCell ref="J24"/>
    <mergeCell ref="K24"/>
    <mergeCell ref="C23:D23"/>
    <mergeCell ref="E23"/>
    <mergeCell ref="F23"/>
  </mergeCells>
  <dataValidations count="56">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s>
  <printOptions horizontalCentered="1"/>
  <pageMargins left="0.7" right="0.7" top="0.75" bottom="0.75" header="0.3" footer="0.3"/>
  <pageSetup paperSize="150" scale="30" orientation="portrait" horizontalDpi="200" verticalDpi="2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B2:M2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F48" sqref="F48"/>
    </sheetView>
  </sheetViews>
  <sheetFormatPr defaultRowHeight="15"/>
  <cols>
    <col min="1" max="1" width="9.140625" style="1" customWidth="1"/>
    <col min="2" max="2" width="1" style="1" customWidth="1"/>
    <col min="3"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1030</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0"/>
      <c r="D6" s="20"/>
      <c r="E6" s="2"/>
      <c r="F6" s="2"/>
      <c r="G6" s="2"/>
      <c r="H6" s="2"/>
      <c r="I6" s="2"/>
      <c r="J6" s="2"/>
      <c r="K6" s="2"/>
      <c r="L6" s="2"/>
      <c r="M6" s="2"/>
    </row>
    <row r="7" spans="2:13" ht="17.25">
      <c r="B7" s="2"/>
      <c r="C7" s="156" t="str">
        <f>UPPER('Data Umum'!D7)</f>
        <v/>
      </c>
      <c r="D7" s="156"/>
      <c r="E7" s="157"/>
      <c r="F7" s="157"/>
      <c r="G7" s="157"/>
      <c r="H7" s="157"/>
      <c r="I7" s="157"/>
      <c r="J7" s="157"/>
      <c r="K7" s="157"/>
      <c r="L7" s="157"/>
      <c r="M7" s="2"/>
    </row>
    <row r="8" spans="2:13">
      <c r="B8" s="2"/>
      <c r="C8" s="158" t="s">
        <v>1095</v>
      </c>
      <c r="D8" s="158"/>
      <c r="E8" s="129"/>
      <c r="F8" s="129"/>
      <c r="G8" s="129"/>
      <c r="H8" s="129"/>
      <c r="I8" s="129"/>
      <c r="J8" s="129"/>
      <c r="K8" s="129"/>
      <c r="L8" s="129"/>
      <c r="M8" s="2"/>
    </row>
    <row r="9" spans="2:13">
      <c r="B9" s="2"/>
      <c r="C9" s="158" t="s">
        <v>1009</v>
      </c>
      <c r="D9" s="158"/>
      <c r="E9" s="129"/>
      <c r="F9" s="129"/>
      <c r="G9" s="129"/>
      <c r="H9" s="129"/>
      <c r="I9" s="129"/>
      <c r="J9" s="129"/>
      <c r="K9" s="129"/>
      <c r="L9" s="129"/>
      <c r="M9" s="2"/>
    </row>
    <row r="10" spans="2:13">
      <c r="B10" s="2"/>
      <c r="C10" s="158" t="s">
        <v>1031</v>
      </c>
      <c r="D10" s="158"/>
      <c r="E10" s="129"/>
      <c r="F10" s="129"/>
      <c r="G10" s="129"/>
      <c r="H10" s="129"/>
      <c r="I10" s="129"/>
      <c r="J10" s="129"/>
      <c r="K10" s="129"/>
      <c r="L10" s="129"/>
      <c r="M10" s="2"/>
    </row>
    <row r="11" spans="2:13">
      <c r="B11" s="2"/>
      <c r="C11" s="159" t="str">
        <f>""</f>
        <v/>
      </c>
      <c r="D11" s="159"/>
      <c r="E11" s="130"/>
      <c r="F11" s="130"/>
      <c r="G11" s="130"/>
      <c r="H11" s="130"/>
      <c r="I11" s="130"/>
      <c r="J11" s="130"/>
      <c r="K11" s="130"/>
      <c r="L11" s="130"/>
      <c r="M11" s="2"/>
    </row>
    <row r="12" spans="2:13" hidden="1">
      <c r="B12" s="2"/>
      <c r="C12" s="20"/>
      <c r="D12" s="20"/>
      <c r="E12" s="2"/>
      <c r="F12" s="2"/>
      <c r="G12" s="2"/>
      <c r="H12" s="2"/>
      <c r="I12" s="2"/>
      <c r="J12" s="2"/>
      <c r="K12" s="2"/>
      <c r="L12" s="2"/>
      <c r="M12" s="2"/>
    </row>
    <row r="13" spans="2:13">
      <c r="B13" s="2"/>
      <c r="C13" s="160" t="s">
        <v>113</v>
      </c>
      <c r="D13" s="160"/>
      <c r="E13" s="161"/>
      <c r="F13" s="161"/>
      <c r="G13" s="161"/>
      <c r="H13" s="161"/>
      <c r="I13" s="161"/>
      <c r="J13" s="161"/>
      <c r="K13" s="161"/>
      <c r="L13" s="161"/>
      <c r="M13" s="2"/>
    </row>
    <row r="14" spans="2:13">
      <c r="B14" s="2"/>
      <c r="C14" s="127" t="s">
        <v>1011</v>
      </c>
      <c r="D14" s="128"/>
      <c r="E14" s="162" t="str">
        <f>""</f>
        <v/>
      </c>
      <c r="F14" s="176" t="str">
        <f>"Reasuransi Masuk"</f>
        <v>Reasuransi Masuk</v>
      </c>
      <c r="G14" s="179"/>
      <c r="H14" s="143"/>
      <c r="I14" s="176" t="str">
        <f>"Reasuransi Keluar"</f>
        <v>Reasuransi Keluar</v>
      </c>
      <c r="J14" s="179"/>
      <c r="K14" s="143"/>
      <c r="L14" s="162" t="str">
        <f>""</f>
        <v/>
      </c>
      <c r="M14" s="2"/>
    </row>
    <row r="15" spans="2:13">
      <c r="B15" s="2"/>
      <c r="C15" s="128"/>
      <c r="D15" s="128"/>
      <c r="E15" s="162" t="str">
        <f>"Pos Langsung"</f>
        <v>Pos Langsung</v>
      </c>
      <c r="F15" s="162" t="str">
        <f>"Dalam Negeri"</f>
        <v>Dalam Negeri</v>
      </c>
      <c r="G15" s="162" t="str">
        <f>"ASEAN"</f>
        <v>ASEAN</v>
      </c>
      <c r="H15" s="162" t="str">
        <f>"Non ASEAN"</f>
        <v>Non ASEAN</v>
      </c>
      <c r="I15" s="162" t="str">
        <f>"Dalam Negeri"</f>
        <v>Dalam Negeri</v>
      </c>
      <c r="J15" s="162" t="str">
        <f>"ASEAN"</f>
        <v>ASEAN</v>
      </c>
      <c r="K15" s="162" t="str">
        <f>"Non ASEAN"</f>
        <v>Non ASEAN</v>
      </c>
      <c r="L15" s="162" t="str">
        <f>"Jumlah"</f>
        <v>Jumlah</v>
      </c>
      <c r="M15" s="2"/>
    </row>
    <row r="16" spans="2:13">
      <c r="B16" s="2"/>
      <c r="C16" s="137" t="s">
        <v>1012</v>
      </c>
      <c r="D16" s="128"/>
      <c r="E16" s="144">
        <v>0</v>
      </c>
      <c r="F16" s="144">
        <v>0</v>
      </c>
      <c r="G16" s="144">
        <v>0</v>
      </c>
      <c r="H16" s="144">
        <v>0</v>
      </c>
      <c r="I16" s="144">
        <v>0</v>
      </c>
      <c r="J16" s="144">
        <v>0</v>
      </c>
      <c r="K16" s="144">
        <v>0</v>
      </c>
      <c r="L16" s="8">
        <f>E16+F16+G16+H16-I16-J16-K16</f>
        <v>0</v>
      </c>
      <c r="M16" s="2"/>
    </row>
    <row r="17" spans="2:13">
      <c r="B17" s="2"/>
      <c r="C17" s="142" t="s">
        <v>1013</v>
      </c>
      <c r="D17" s="143"/>
      <c r="E17" s="144">
        <v>0</v>
      </c>
      <c r="F17" s="144">
        <v>0</v>
      </c>
      <c r="G17" s="144">
        <v>0</v>
      </c>
      <c r="H17" s="144">
        <v>0</v>
      </c>
      <c r="I17" s="144">
        <v>0</v>
      </c>
      <c r="J17" s="144">
        <v>0</v>
      </c>
      <c r="K17" s="144">
        <v>0</v>
      </c>
      <c r="L17" s="8">
        <f>E17+F17+G17+H17-I17-J17-K17</f>
        <v>0</v>
      </c>
      <c r="M17" s="2"/>
    </row>
    <row r="18" spans="2:13">
      <c r="B18" s="2"/>
      <c r="C18" s="142" t="s">
        <v>1014</v>
      </c>
      <c r="D18" s="143"/>
      <c r="E18" s="144">
        <v>0</v>
      </c>
      <c r="F18" s="144">
        <v>0</v>
      </c>
      <c r="G18" s="144">
        <v>0</v>
      </c>
      <c r="H18" s="144">
        <v>0</v>
      </c>
      <c r="I18" s="144">
        <v>0</v>
      </c>
      <c r="J18" s="144">
        <v>0</v>
      </c>
      <c r="K18" s="144">
        <v>0</v>
      </c>
      <c r="L18" s="8">
        <f>E18+F18+G18+H18-I18-J18-K18</f>
        <v>0</v>
      </c>
      <c r="M18" s="2"/>
    </row>
    <row r="19" spans="2:13">
      <c r="B19" s="2"/>
      <c r="C19" s="142" t="s">
        <v>1015</v>
      </c>
      <c r="D19" s="143"/>
      <c r="E19" s="144">
        <v>0</v>
      </c>
      <c r="F19" s="144">
        <v>0</v>
      </c>
      <c r="G19" s="144">
        <v>0</v>
      </c>
      <c r="H19" s="144">
        <v>0</v>
      </c>
      <c r="I19" s="144">
        <v>0</v>
      </c>
      <c r="J19" s="144">
        <v>0</v>
      </c>
      <c r="K19" s="144">
        <v>0</v>
      </c>
      <c r="L19" s="8">
        <f>E19+F19+G19+H19-I19-J19-K19</f>
        <v>0</v>
      </c>
      <c r="M19" s="2"/>
    </row>
    <row r="20" spans="2:13">
      <c r="B20" s="2"/>
      <c r="C20" s="142" t="s">
        <v>1016</v>
      </c>
      <c r="D20" s="143"/>
      <c r="E20" s="8">
        <f t="shared" ref="E20:L20" si="0">E16-E17+E18-E19</f>
        <v>0</v>
      </c>
      <c r="F20" s="8">
        <f t="shared" si="0"/>
        <v>0</v>
      </c>
      <c r="G20" s="8">
        <f t="shared" si="0"/>
        <v>0</v>
      </c>
      <c r="H20" s="8">
        <f t="shared" si="0"/>
        <v>0</v>
      </c>
      <c r="I20" s="8">
        <f t="shared" si="0"/>
        <v>0</v>
      </c>
      <c r="J20" s="8">
        <f t="shared" si="0"/>
        <v>0</v>
      </c>
      <c r="K20" s="8">
        <f t="shared" si="0"/>
        <v>0</v>
      </c>
      <c r="L20" s="8">
        <f t="shared" si="0"/>
        <v>0</v>
      </c>
      <c r="M20" s="2"/>
    </row>
    <row r="21" spans="2:13">
      <c r="B21" s="2"/>
      <c r="C21" s="142" t="s">
        <v>1017</v>
      </c>
      <c r="D21" s="143"/>
      <c r="E21" s="144">
        <v>0</v>
      </c>
      <c r="F21" s="144">
        <v>0</v>
      </c>
      <c r="G21" s="144">
        <v>0</v>
      </c>
      <c r="H21" s="144">
        <v>0</v>
      </c>
      <c r="I21" s="144">
        <v>0</v>
      </c>
      <c r="J21" s="144">
        <v>0</v>
      </c>
      <c r="K21" s="144">
        <v>0</v>
      </c>
      <c r="L21" s="8">
        <f>E21+F21+G21+H21-I21-J21-K21</f>
        <v>0</v>
      </c>
      <c r="M21" s="2"/>
    </row>
    <row r="22" spans="2:13">
      <c r="B22" s="2"/>
      <c r="C22" s="142" t="s">
        <v>1018</v>
      </c>
      <c r="D22" s="143"/>
      <c r="E22" s="144">
        <v>0</v>
      </c>
      <c r="F22" s="144">
        <v>0</v>
      </c>
      <c r="G22" s="144">
        <v>0</v>
      </c>
      <c r="H22" s="144">
        <v>0</v>
      </c>
      <c r="I22" s="144">
        <v>0</v>
      </c>
      <c r="J22" s="144">
        <v>0</v>
      </c>
      <c r="K22" s="144">
        <v>0</v>
      </c>
      <c r="L22" s="8">
        <f>E22+F22+G22+H22-I22-J22-K22</f>
        <v>0</v>
      </c>
      <c r="M22" s="2"/>
    </row>
    <row r="23" spans="2:13">
      <c r="B23" s="2"/>
      <c r="C23" s="142" t="s">
        <v>1019</v>
      </c>
      <c r="D23" s="143"/>
      <c r="E23" s="144">
        <v>0</v>
      </c>
      <c r="F23" s="144">
        <v>0</v>
      </c>
      <c r="G23" s="144">
        <v>0</v>
      </c>
      <c r="H23" s="144">
        <v>0</v>
      </c>
      <c r="I23" s="144">
        <v>0</v>
      </c>
      <c r="J23" s="144">
        <v>0</v>
      </c>
      <c r="K23" s="144">
        <v>0</v>
      </c>
      <c r="L23" s="8">
        <f>E23+F23+G23+H23-I23-J23-K23</f>
        <v>0</v>
      </c>
      <c r="M23" s="2"/>
    </row>
    <row r="24" spans="2:13">
      <c r="B24" s="2"/>
      <c r="C24" s="142" t="s">
        <v>1020</v>
      </c>
      <c r="D24" s="143"/>
      <c r="E24" s="144">
        <v>0</v>
      </c>
      <c r="F24" s="144">
        <v>0</v>
      </c>
      <c r="G24" s="144">
        <v>0</v>
      </c>
      <c r="H24" s="144">
        <v>0</v>
      </c>
      <c r="I24" s="144">
        <v>0</v>
      </c>
      <c r="J24" s="144">
        <v>0</v>
      </c>
      <c r="K24" s="144">
        <v>0</v>
      </c>
      <c r="L24" s="8">
        <f>E24+F24+G24+H24-I24-J24-K24</f>
        <v>0</v>
      </c>
      <c r="M24" s="2"/>
    </row>
    <row r="25" spans="2:13">
      <c r="B25" s="2"/>
      <c r="C25" s="142" t="s">
        <v>136</v>
      </c>
      <c r="D25" s="143"/>
      <c r="E25" s="8">
        <f t="shared" ref="E25:L25" si="1">E21+E22-E23+E24</f>
        <v>0</v>
      </c>
      <c r="F25" s="8">
        <f t="shared" si="1"/>
        <v>0</v>
      </c>
      <c r="G25" s="8">
        <f t="shared" si="1"/>
        <v>0</v>
      </c>
      <c r="H25" s="8">
        <f t="shared" si="1"/>
        <v>0</v>
      </c>
      <c r="I25" s="8">
        <f t="shared" si="1"/>
        <v>0</v>
      </c>
      <c r="J25" s="8">
        <f t="shared" si="1"/>
        <v>0</v>
      </c>
      <c r="K25" s="8">
        <f t="shared" si="1"/>
        <v>0</v>
      </c>
      <c r="L25" s="8">
        <f t="shared" si="1"/>
        <v>0</v>
      </c>
      <c r="M25" s="2"/>
    </row>
    <row r="26" spans="2:13">
      <c r="B26" s="2"/>
      <c r="C26" s="142" t="s">
        <v>1021</v>
      </c>
      <c r="D26" s="143"/>
      <c r="E26" s="8">
        <f t="shared" ref="E26:L26" si="2">E20-E25</f>
        <v>0</v>
      </c>
      <c r="F26" s="8">
        <f t="shared" si="2"/>
        <v>0</v>
      </c>
      <c r="G26" s="8">
        <f t="shared" si="2"/>
        <v>0</v>
      </c>
      <c r="H26" s="8">
        <f t="shared" si="2"/>
        <v>0</v>
      </c>
      <c r="I26" s="8">
        <f t="shared" si="2"/>
        <v>0</v>
      </c>
      <c r="J26" s="8">
        <f t="shared" si="2"/>
        <v>0</v>
      </c>
      <c r="K26" s="8">
        <f t="shared" si="2"/>
        <v>0</v>
      </c>
      <c r="L26" s="8">
        <f t="shared" si="2"/>
        <v>0</v>
      </c>
      <c r="M26" s="2"/>
    </row>
    <row r="27" spans="2:13">
      <c r="B27" s="2"/>
      <c r="C27" s="2"/>
      <c r="D27" s="2"/>
      <c r="E27" s="2"/>
      <c r="F27" s="2"/>
      <c r="G27" s="2"/>
      <c r="H27" s="2"/>
      <c r="I27" s="2"/>
      <c r="J27" s="2"/>
      <c r="K27" s="2"/>
      <c r="L27" s="2"/>
      <c r="M27" s="2"/>
    </row>
    <row r="28" spans="2:13" ht="5.0999999999999996" customHeight="1">
      <c r="B28" s="2"/>
      <c r="C28" s="2"/>
      <c r="D28" s="2"/>
      <c r="E28" s="2"/>
      <c r="F28" s="2"/>
      <c r="G28" s="2"/>
      <c r="H28" s="2"/>
      <c r="I28" s="2"/>
      <c r="J28" s="2"/>
      <c r="K28" s="2"/>
      <c r="L28" s="2"/>
      <c r="M28" s="2"/>
    </row>
  </sheetData>
  <sheetProtection formatColumns="0" formatRows="0" selectLockedCells="1"/>
  <mergeCells count="86">
    <mergeCell ref="C7:L7"/>
    <mergeCell ref="C8:L8"/>
    <mergeCell ref="C9:L9"/>
    <mergeCell ref="C10:L10"/>
    <mergeCell ref="C11:L11"/>
    <mergeCell ref="C13:L13"/>
    <mergeCell ref="C14:D15"/>
    <mergeCell ref="E15"/>
    <mergeCell ref="E14"/>
    <mergeCell ref="F15"/>
    <mergeCell ref="G15"/>
    <mergeCell ref="H15"/>
    <mergeCell ref="F14:H14"/>
    <mergeCell ref="I15"/>
    <mergeCell ref="J15"/>
    <mergeCell ref="K15"/>
    <mergeCell ref="L14"/>
    <mergeCell ref="I14:K14"/>
    <mergeCell ref="L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C20:D20"/>
    <mergeCell ref="C21:D21"/>
    <mergeCell ref="E21"/>
    <mergeCell ref="F21"/>
    <mergeCell ref="G21"/>
    <mergeCell ref="K21"/>
    <mergeCell ref="C22:D22"/>
    <mergeCell ref="E22"/>
    <mergeCell ref="F22"/>
    <mergeCell ref="G22"/>
    <mergeCell ref="H22"/>
    <mergeCell ref="I22"/>
    <mergeCell ref="J22"/>
    <mergeCell ref="K22"/>
    <mergeCell ref="G23"/>
    <mergeCell ref="H23"/>
    <mergeCell ref="H21"/>
    <mergeCell ref="I21"/>
    <mergeCell ref="J21"/>
    <mergeCell ref="C25:D25"/>
    <mergeCell ref="C26:D26"/>
    <mergeCell ref="I23"/>
    <mergeCell ref="J23"/>
    <mergeCell ref="K23"/>
    <mergeCell ref="C24:D24"/>
    <mergeCell ref="E24"/>
    <mergeCell ref="F24"/>
    <mergeCell ref="G24"/>
    <mergeCell ref="H24"/>
    <mergeCell ref="I24"/>
    <mergeCell ref="J24"/>
    <mergeCell ref="K24"/>
    <mergeCell ref="C23:D23"/>
    <mergeCell ref="E23"/>
    <mergeCell ref="F23"/>
  </mergeCells>
  <dataValidations count="56">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s>
  <printOptions horizontalCentered="1"/>
  <pageMargins left="0.7" right="0.7" top="0.75" bottom="0.75" header="0.3" footer="0.3"/>
  <pageSetup paperSize="150" scale="30" orientation="portrait" horizontalDpi="200" verticalDpi="2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pageSetUpPr fitToPage="1"/>
  </sheetPr>
  <dimension ref="B2:M2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L17"/>
    </sheetView>
  </sheetViews>
  <sheetFormatPr defaultRowHeight="15"/>
  <cols>
    <col min="1" max="1" width="9.140625" style="1" customWidth="1"/>
    <col min="2" max="2" width="1" style="1" customWidth="1"/>
    <col min="3"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1032</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0"/>
      <c r="D6" s="20"/>
      <c r="E6" s="2"/>
      <c r="F6" s="2"/>
      <c r="G6" s="2"/>
      <c r="H6" s="2"/>
      <c r="I6" s="2"/>
      <c r="J6" s="2"/>
      <c r="K6" s="2"/>
      <c r="L6" s="2"/>
      <c r="M6" s="2"/>
    </row>
    <row r="7" spans="2:13" ht="17.25">
      <c r="B7" s="2"/>
      <c r="C7" s="156" t="str">
        <f>UPPER('Data Umum'!D7)</f>
        <v/>
      </c>
      <c r="D7" s="156"/>
      <c r="E7" s="157"/>
      <c r="F7" s="157"/>
      <c r="G7" s="157"/>
      <c r="H7" s="157"/>
      <c r="I7" s="157"/>
      <c r="J7" s="157"/>
      <c r="K7" s="157"/>
      <c r="L7" s="157"/>
      <c r="M7" s="2"/>
    </row>
    <row r="8" spans="2:13">
      <c r="B8" s="2"/>
      <c r="C8" s="158" t="s">
        <v>1095</v>
      </c>
      <c r="D8" s="158"/>
      <c r="E8" s="129"/>
      <c r="F8" s="129"/>
      <c r="G8" s="129"/>
      <c r="H8" s="129"/>
      <c r="I8" s="129"/>
      <c r="J8" s="129"/>
      <c r="K8" s="129"/>
      <c r="L8" s="129"/>
      <c r="M8" s="2"/>
    </row>
    <row r="9" spans="2:13">
      <c r="B9" s="2"/>
      <c r="C9" s="158" t="s">
        <v>1009</v>
      </c>
      <c r="D9" s="158"/>
      <c r="E9" s="129"/>
      <c r="F9" s="129"/>
      <c r="G9" s="129"/>
      <c r="H9" s="129"/>
      <c r="I9" s="129"/>
      <c r="J9" s="129"/>
      <c r="K9" s="129"/>
      <c r="L9" s="129"/>
      <c r="M9" s="2"/>
    </row>
    <row r="10" spans="2:13">
      <c r="B10" s="2"/>
      <c r="C10" s="158" t="s">
        <v>1033</v>
      </c>
      <c r="D10" s="158"/>
      <c r="E10" s="129"/>
      <c r="F10" s="129"/>
      <c r="G10" s="129"/>
      <c r="H10" s="129"/>
      <c r="I10" s="129"/>
      <c r="J10" s="129"/>
      <c r="K10" s="129"/>
      <c r="L10" s="129"/>
      <c r="M10" s="2"/>
    </row>
    <row r="11" spans="2:13">
      <c r="B11" s="2"/>
      <c r="C11" s="159" t="str">
        <f>""</f>
        <v/>
      </c>
      <c r="D11" s="159"/>
      <c r="E11" s="130"/>
      <c r="F11" s="130"/>
      <c r="G11" s="130"/>
      <c r="H11" s="130"/>
      <c r="I11" s="130"/>
      <c r="J11" s="130"/>
      <c r="K11" s="130"/>
      <c r="L11" s="130"/>
      <c r="M11" s="2"/>
    </row>
    <row r="12" spans="2:13" hidden="1">
      <c r="B12" s="2"/>
      <c r="C12" s="20"/>
      <c r="D12" s="20"/>
      <c r="E12" s="2"/>
      <c r="F12" s="2"/>
      <c r="G12" s="2"/>
      <c r="H12" s="2"/>
      <c r="I12" s="2"/>
      <c r="J12" s="2"/>
      <c r="K12" s="2"/>
      <c r="L12" s="2"/>
      <c r="M12" s="2"/>
    </row>
    <row r="13" spans="2:13">
      <c r="B13" s="2"/>
      <c r="C13" s="160" t="s">
        <v>113</v>
      </c>
      <c r="D13" s="160"/>
      <c r="E13" s="161"/>
      <c r="F13" s="161"/>
      <c r="G13" s="161"/>
      <c r="H13" s="161"/>
      <c r="I13" s="161"/>
      <c r="J13" s="161"/>
      <c r="K13" s="161"/>
      <c r="L13" s="161"/>
      <c r="M13" s="2"/>
    </row>
    <row r="14" spans="2:13">
      <c r="B14" s="2"/>
      <c r="C14" s="127" t="s">
        <v>1011</v>
      </c>
      <c r="D14" s="128"/>
      <c r="E14" s="162" t="str">
        <f>""</f>
        <v/>
      </c>
      <c r="F14" s="176" t="str">
        <f>"Reasuransi Masuk"</f>
        <v>Reasuransi Masuk</v>
      </c>
      <c r="G14" s="179"/>
      <c r="H14" s="143"/>
      <c r="I14" s="176" t="str">
        <f>"Reasuransi Keluar"</f>
        <v>Reasuransi Keluar</v>
      </c>
      <c r="J14" s="179"/>
      <c r="K14" s="143"/>
      <c r="L14" s="162" t="str">
        <f>""</f>
        <v/>
      </c>
      <c r="M14" s="2"/>
    </row>
    <row r="15" spans="2:13">
      <c r="B15" s="2"/>
      <c r="C15" s="128"/>
      <c r="D15" s="128"/>
      <c r="E15" s="162" t="str">
        <f>"Pos Langsung"</f>
        <v>Pos Langsung</v>
      </c>
      <c r="F15" s="162" t="str">
        <f>"Dalam Negeri"</f>
        <v>Dalam Negeri</v>
      </c>
      <c r="G15" s="162" t="str">
        <f>"ASEAN"</f>
        <v>ASEAN</v>
      </c>
      <c r="H15" s="162" t="str">
        <f>"Non ASEAN"</f>
        <v>Non ASEAN</v>
      </c>
      <c r="I15" s="162" t="str">
        <f>"Dalam Negeri"</f>
        <v>Dalam Negeri</v>
      </c>
      <c r="J15" s="162" t="str">
        <f>"ASEAN"</f>
        <v>ASEAN</v>
      </c>
      <c r="K15" s="162" t="str">
        <f>"Non ASEAN"</f>
        <v>Non ASEAN</v>
      </c>
      <c r="L15" s="162" t="str">
        <f>"Jumlah"</f>
        <v>Jumlah</v>
      </c>
      <c r="M15" s="2"/>
    </row>
    <row r="16" spans="2:13">
      <c r="B16" s="2"/>
      <c r="C16" s="137" t="s">
        <v>1012</v>
      </c>
      <c r="D16" s="128"/>
      <c r="E16" s="144">
        <v>0</v>
      </c>
      <c r="F16" s="144">
        <v>0</v>
      </c>
      <c r="G16" s="144">
        <v>0</v>
      </c>
      <c r="H16" s="144">
        <v>0</v>
      </c>
      <c r="I16" s="144">
        <v>0</v>
      </c>
      <c r="J16" s="144">
        <v>0</v>
      </c>
      <c r="K16" s="144">
        <v>0</v>
      </c>
      <c r="L16" s="8">
        <f>E16+F16+G16+H16-I16-J16-K16</f>
        <v>0</v>
      </c>
      <c r="M16" s="2"/>
    </row>
    <row r="17" spans="2:13">
      <c r="B17" s="2"/>
      <c r="C17" s="142" t="s">
        <v>1013</v>
      </c>
      <c r="D17" s="143"/>
      <c r="E17" s="144">
        <v>0</v>
      </c>
      <c r="F17" s="144">
        <v>0</v>
      </c>
      <c r="G17" s="144">
        <v>0</v>
      </c>
      <c r="H17" s="144">
        <v>0</v>
      </c>
      <c r="I17" s="144">
        <v>0</v>
      </c>
      <c r="J17" s="144">
        <v>0</v>
      </c>
      <c r="K17" s="144">
        <v>0</v>
      </c>
      <c r="L17" s="8">
        <f>E17+F17+G17+H17-I17-J17-K17</f>
        <v>0</v>
      </c>
      <c r="M17" s="2"/>
    </row>
    <row r="18" spans="2:13">
      <c r="B18" s="2"/>
      <c r="C18" s="142" t="s">
        <v>1014</v>
      </c>
      <c r="D18" s="143"/>
      <c r="E18" s="144">
        <v>0</v>
      </c>
      <c r="F18" s="144">
        <v>0</v>
      </c>
      <c r="G18" s="144">
        <v>0</v>
      </c>
      <c r="H18" s="144">
        <v>0</v>
      </c>
      <c r="I18" s="144">
        <v>0</v>
      </c>
      <c r="J18" s="144">
        <v>0</v>
      </c>
      <c r="K18" s="144">
        <v>0</v>
      </c>
      <c r="L18" s="8">
        <f>E18+F18+G18+H18-I18-J18-K18</f>
        <v>0</v>
      </c>
      <c r="M18" s="2"/>
    </row>
    <row r="19" spans="2:13">
      <c r="B19" s="2"/>
      <c r="C19" s="142" t="s">
        <v>1015</v>
      </c>
      <c r="D19" s="143"/>
      <c r="E19" s="144">
        <v>0</v>
      </c>
      <c r="F19" s="144">
        <v>0</v>
      </c>
      <c r="G19" s="144">
        <v>0</v>
      </c>
      <c r="H19" s="144">
        <v>0</v>
      </c>
      <c r="I19" s="144">
        <v>0</v>
      </c>
      <c r="J19" s="144">
        <v>0</v>
      </c>
      <c r="K19" s="144">
        <v>0</v>
      </c>
      <c r="L19" s="8">
        <f>E19+F19+G19+H19-I19-J19-K19</f>
        <v>0</v>
      </c>
      <c r="M19" s="2"/>
    </row>
    <row r="20" spans="2:13">
      <c r="B20" s="2"/>
      <c r="C20" s="142" t="s">
        <v>1016</v>
      </c>
      <c r="D20" s="143"/>
      <c r="E20" s="8">
        <f t="shared" ref="E20:L20" si="0">E16-E17+E18-E19</f>
        <v>0</v>
      </c>
      <c r="F20" s="8">
        <f t="shared" si="0"/>
        <v>0</v>
      </c>
      <c r="G20" s="8">
        <f t="shared" si="0"/>
        <v>0</v>
      </c>
      <c r="H20" s="8">
        <f t="shared" si="0"/>
        <v>0</v>
      </c>
      <c r="I20" s="8">
        <f t="shared" si="0"/>
        <v>0</v>
      </c>
      <c r="J20" s="8">
        <f t="shared" si="0"/>
        <v>0</v>
      </c>
      <c r="K20" s="8">
        <f t="shared" si="0"/>
        <v>0</v>
      </c>
      <c r="L20" s="8">
        <f t="shared" si="0"/>
        <v>0</v>
      </c>
      <c r="M20" s="2"/>
    </row>
    <row r="21" spans="2:13">
      <c r="B21" s="2"/>
      <c r="C21" s="142" t="s">
        <v>1017</v>
      </c>
      <c r="D21" s="143"/>
      <c r="E21" s="144">
        <v>0</v>
      </c>
      <c r="F21" s="144">
        <v>0</v>
      </c>
      <c r="G21" s="144">
        <v>0</v>
      </c>
      <c r="H21" s="144">
        <v>0</v>
      </c>
      <c r="I21" s="144">
        <v>0</v>
      </c>
      <c r="J21" s="144">
        <v>0</v>
      </c>
      <c r="K21" s="144">
        <v>0</v>
      </c>
      <c r="L21" s="8">
        <f>E21+F21+G21+H21-I21-J21-K21</f>
        <v>0</v>
      </c>
      <c r="M21" s="2"/>
    </row>
    <row r="22" spans="2:13">
      <c r="B22" s="2"/>
      <c r="C22" s="142" t="s">
        <v>1018</v>
      </c>
      <c r="D22" s="143"/>
      <c r="E22" s="144">
        <v>0</v>
      </c>
      <c r="F22" s="144">
        <v>0</v>
      </c>
      <c r="G22" s="144">
        <v>0</v>
      </c>
      <c r="H22" s="144">
        <v>0</v>
      </c>
      <c r="I22" s="144">
        <v>0</v>
      </c>
      <c r="J22" s="144">
        <v>0</v>
      </c>
      <c r="K22" s="144">
        <v>0</v>
      </c>
      <c r="L22" s="8">
        <f>E22+F22+G22+H22-I22-J22-K22</f>
        <v>0</v>
      </c>
      <c r="M22" s="2"/>
    </row>
    <row r="23" spans="2:13">
      <c r="B23" s="2"/>
      <c r="C23" s="142" t="s">
        <v>1019</v>
      </c>
      <c r="D23" s="143"/>
      <c r="E23" s="144">
        <v>0</v>
      </c>
      <c r="F23" s="144">
        <v>0</v>
      </c>
      <c r="G23" s="144">
        <v>0</v>
      </c>
      <c r="H23" s="144">
        <v>0</v>
      </c>
      <c r="I23" s="144">
        <v>0</v>
      </c>
      <c r="J23" s="144">
        <v>0</v>
      </c>
      <c r="K23" s="144">
        <v>0</v>
      </c>
      <c r="L23" s="8">
        <f>E23+F23+G23+H23-I23-J23-K23</f>
        <v>0</v>
      </c>
      <c r="M23" s="2"/>
    </row>
    <row r="24" spans="2:13">
      <c r="B24" s="2"/>
      <c r="C24" s="142" t="s">
        <v>1020</v>
      </c>
      <c r="D24" s="143"/>
      <c r="E24" s="144">
        <v>0</v>
      </c>
      <c r="F24" s="144">
        <v>0</v>
      </c>
      <c r="G24" s="144">
        <v>0</v>
      </c>
      <c r="H24" s="144">
        <v>0</v>
      </c>
      <c r="I24" s="144">
        <v>0</v>
      </c>
      <c r="J24" s="144">
        <v>0</v>
      </c>
      <c r="K24" s="144">
        <v>0</v>
      </c>
      <c r="L24" s="8">
        <f>E24+F24+G24+H24-I24-J24-K24</f>
        <v>0</v>
      </c>
      <c r="M24" s="2"/>
    </row>
    <row r="25" spans="2:13">
      <c r="B25" s="2"/>
      <c r="C25" s="142" t="s">
        <v>136</v>
      </c>
      <c r="D25" s="143"/>
      <c r="E25" s="8">
        <f t="shared" ref="E25:L25" si="1">E21+E22-E23+E24</f>
        <v>0</v>
      </c>
      <c r="F25" s="8">
        <f t="shared" si="1"/>
        <v>0</v>
      </c>
      <c r="G25" s="8">
        <f t="shared" si="1"/>
        <v>0</v>
      </c>
      <c r="H25" s="8">
        <f t="shared" si="1"/>
        <v>0</v>
      </c>
      <c r="I25" s="8">
        <f t="shared" si="1"/>
        <v>0</v>
      </c>
      <c r="J25" s="8">
        <f t="shared" si="1"/>
        <v>0</v>
      </c>
      <c r="K25" s="8">
        <f t="shared" si="1"/>
        <v>0</v>
      </c>
      <c r="L25" s="8">
        <f t="shared" si="1"/>
        <v>0</v>
      </c>
      <c r="M25" s="2"/>
    </row>
    <row r="26" spans="2:13">
      <c r="B26" s="2"/>
      <c r="C26" s="142" t="s">
        <v>1021</v>
      </c>
      <c r="D26" s="143"/>
      <c r="E26" s="8">
        <f t="shared" ref="E26:L26" si="2">E20-E25</f>
        <v>0</v>
      </c>
      <c r="F26" s="8">
        <f t="shared" si="2"/>
        <v>0</v>
      </c>
      <c r="G26" s="8">
        <f t="shared" si="2"/>
        <v>0</v>
      </c>
      <c r="H26" s="8">
        <f t="shared" si="2"/>
        <v>0</v>
      </c>
      <c r="I26" s="8">
        <f t="shared" si="2"/>
        <v>0</v>
      </c>
      <c r="J26" s="8">
        <f t="shared" si="2"/>
        <v>0</v>
      </c>
      <c r="K26" s="8">
        <f t="shared" si="2"/>
        <v>0</v>
      </c>
      <c r="L26" s="8">
        <f t="shared" si="2"/>
        <v>0</v>
      </c>
      <c r="M26" s="2"/>
    </row>
    <row r="27" spans="2:13">
      <c r="B27" s="2"/>
      <c r="C27" s="2"/>
      <c r="D27" s="2"/>
      <c r="E27" s="2"/>
      <c r="F27" s="2"/>
      <c r="G27" s="2"/>
      <c r="H27" s="2"/>
      <c r="I27" s="2"/>
      <c r="J27" s="2"/>
      <c r="K27" s="2"/>
      <c r="L27" s="2"/>
      <c r="M27" s="2"/>
    </row>
    <row r="28" spans="2:13" ht="5.0999999999999996" customHeight="1">
      <c r="B28" s="2"/>
      <c r="C28" s="2"/>
      <c r="D28" s="2"/>
      <c r="E28" s="2"/>
      <c r="F28" s="2"/>
      <c r="G28" s="2"/>
      <c r="H28" s="2"/>
      <c r="I28" s="2"/>
      <c r="J28" s="2"/>
      <c r="K28" s="2"/>
      <c r="L28" s="2"/>
      <c r="M28" s="2"/>
    </row>
  </sheetData>
  <sheetProtection formatColumns="0" formatRows="0" selectLockedCells="1"/>
  <mergeCells count="86">
    <mergeCell ref="C7:L7"/>
    <mergeCell ref="C8:L8"/>
    <mergeCell ref="C9:L9"/>
    <mergeCell ref="C10:L10"/>
    <mergeCell ref="C11:L11"/>
    <mergeCell ref="C13:L13"/>
    <mergeCell ref="C14:D15"/>
    <mergeCell ref="E15"/>
    <mergeCell ref="E14"/>
    <mergeCell ref="F15"/>
    <mergeCell ref="G15"/>
    <mergeCell ref="H15"/>
    <mergeCell ref="F14:H14"/>
    <mergeCell ref="I15"/>
    <mergeCell ref="J15"/>
    <mergeCell ref="K15"/>
    <mergeCell ref="L14"/>
    <mergeCell ref="I14:K14"/>
    <mergeCell ref="L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C20:D20"/>
    <mergeCell ref="C21:D21"/>
    <mergeCell ref="E21"/>
    <mergeCell ref="F21"/>
    <mergeCell ref="G21"/>
    <mergeCell ref="K21"/>
    <mergeCell ref="C22:D22"/>
    <mergeCell ref="E22"/>
    <mergeCell ref="F22"/>
    <mergeCell ref="G22"/>
    <mergeCell ref="H22"/>
    <mergeCell ref="I22"/>
    <mergeCell ref="J22"/>
    <mergeCell ref="K22"/>
    <mergeCell ref="G23"/>
    <mergeCell ref="H23"/>
    <mergeCell ref="H21"/>
    <mergeCell ref="I21"/>
    <mergeCell ref="J21"/>
    <mergeCell ref="C25:D25"/>
    <mergeCell ref="C26:D26"/>
    <mergeCell ref="I23"/>
    <mergeCell ref="J23"/>
    <mergeCell ref="K23"/>
    <mergeCell ref="C24:D24"/>
    <mergeCell ref="E24"/>
    <mergeCell ref="F24"/>
    <mergeCell ref="G24"/>
    <mergeCell ref="H24"/>
    <mergeCell ref="I24"/>
    <mergeCell ref="J24"/>
    <mergeCell ref="K24"/>
    <mergeCell ref="C23:D23"/>
    <mergeCell ref="E23"/>
    <mergeCell ref="F23"/>
  </mergeCells>
  <dataValidations count="56">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s>
  <printOptions horizontalCentered="1"/>
  <pageMargins left="0.7" right="0.7" top="0.75" bottom="0.75" header="0.3" footer="0.3"/>
  <pageSetup paperSize="150" scale="30" orientation="portrait" horizontalDpi="200" verticalDpi="2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pageSetUpPr fitToPage="1"/>
  </sheetPr>
  <dimension ref="B2:M2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L17"/>
    </sheetView>
  </sheetViews>
  <sheetFormatPr defaultRowHeight="15"/>
  <cols>
    <col min="1" max="1" width="9.140625" style="1" customWidth="1"/>
    <col min="2" max="2" width="1" style="1" customWidth="1"/>
    <col min="3"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1034</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0"/>
      <c r="D6" s="20"/>
      <c r="E6" s="2"/>
      <c r="F6" s="2"/>
      <c r="G6" s="2"/>
      <c r="H6" s="2"/>
      <c r="I6" s="2"/>
      <c r="J6" s="2"/>
      <c r="K6" s="2"/>
      <c r="L6" s="2"/>
      <c r="M6" s="2"/>
    </row>
    <row r="7" spans="2:13" ht="17.25">
      <c r="B7" s="2"/>
      <c r="C7" s="156" t="str">
        <f>UPPER('Data Umum'!D7)</f>
        <v/>
      </c>
      <c r="D7" s="156"/>
      <c r="E7" s="157"/>
      <c r="F7" s="157"/>
      <c r="G7" s="157"/>
      <c r="H7" s="157"/>
      <c r="I7" s="157"/>
      <c r="J7" s="157"/>
      <c r="K7" s="157"/>
      <c r="L7" s="157"/>
      <c r="M7" s="2"/>
    </row>
    <row r="8" spans="2:13">
      <c r="B8" s="2"/>
      <c r="C8" s="158" t="s">
        <v>1095</v>
      </c>
      <c r="D8" s="158"/>
      <c r="E8" s="129"/>
      <c r="F8" s="129"/>
      <c r="G8" s="129"/>
      <c r="H8" s="129"/>
      <c r="I8" s="129"/>
      <c r="J8" s="129"/>
      <c r="K8" s="129"/>
      <c r="L8" s="129"/>
      <c r="M8" s="2"/>
    </row>
    <row r="9" spans="2:13">
      <c r="B9" s="2"/>
      <c r="C9" s="158" t="s">
        <v>1009</v>
      </c>
      <c r="D9" s="158"/>
      <c r="E9" s="129"/>
      <c r="F9" s="129"/>
      <c r="G9" s="129"/>
      <c r="H9" s="129"/>
      <c r="I9" s="129"/>
      <c r="J9" s="129"/>
      <c r="K9" s="129"/>
      <c r="L9" s="129"/>
      <c r="M9" s="2"/>
    </row>
    <row r="10" spans="2:13">
      <c r="B10" s="2"/>
      <c r="C10" s="158" t="s">
        <v>1035</v>
      </c>
      <c r="D10" s="158"/>
      <c r="E10" s="129"/>
      <c r="F10" s="129"/>
      <c r="G10" s="129"/>
      <c r="H10" s="129"/>
      <c r="I10" s="129"/>
      <c r="J10" s="129"/>
      <c r="K10" s="129"/>
      <c r="L10" s="129"/>
      <c r="M10" s="2"/>
    </row>
    <row r="11" spans="2:13">
      <c r="B11" s="2"/>
      <c r="C11" s="159" t="str">
        <f>""</f>
        <v/>
      </c>
      <c r="D11" s="159"/>
      <c r="E11" s="130"/>
      <c r="F11" s="130"/>
      <c r="G11" s="130"/>
      <c r="H11" s="130"/>
      <c r="I11" s="130"/>
      <c r="J11" s="130"/>
      <c r="K11" s="130"/>
      <c r="L11" s="130"/>
      <c r="M11" s="2"/>
    </row>
    <row r="12" spans="2:13" hidden="1">
      <c r="B12" s="2"/>
      <c r="C12" s="20"/>
      <c r="D12" s="20"/>
      <c r="E12" s="2"/>
      <c r="F12" s="2"/>
      <c r="G12" s="2"/>
      <c r="H12" s="2"/>
      <c r="I12" s="2"/>
      <c r="J12" s="2"/>
      <c r="K12" s="2"/>
      <c r="L12" s="2"/>
      <c r="M12" s="2"/>
    </row>
    <row r="13" spans="2:13">
      <c r="B13" s="2"/>
      <c r="C13" s="160" t="s">
        <v>113</v>
      </c>
      <c r="D13" s="160"/>
      <c r="E13" s="161"/>
      <c r="F13" s="161"/>
      <c r="G13" s="161"/>
      <c r="H13" s="161"/>
      <c r="I13" s="161"/>
      <c r="J13" s="161"/>
      <c r="K13" s="161"/>
      <c r="L13" s="161"/>
      <c r="M13" s="2"/>
    </row>
    <row r="14" spans="2:13">
      <c r="B14" s="2"/>
      <c r="C14" s="127" t="s">
        <v>1011</v>
      </c>
      <c r="D14" s="128"/>
      <c r="E14" s="162" t="str">
        <f>""</f>
        <v/>
      </c>
      <c r="F14" s="176" t="str">
        <f>"Reasuransi Masuk"</f>
        <v>Reasuransi Masuk</v>
      </c>
      <c r="G14" s="179"/>
      <c r="H14" s="143"/>
      <c r="I14" s="176" t="str">
        <f>"Reasuransi Keluar"</f>
        <v>Reasuransi Keluar</v>
      </c>
      <c r="J14" s="179"/>
      <c r="K14" s="143"/>
      <c r="L14" s="162" t="str">
        <f>""</f>
        <v/>
      </c>
      <c r="M14" s="2"/>
    </row>
    <row r="15" spans="2:13">
      <c r="B15" s="2"/>
      <c r="C15" s="128"/>
      <c r="D15" s="128"/>
      <c r="E15" s="162" t="str">
        <f>"Pos Langsung"</f>
        <v>Pos Langsung</v>
      </c>
      <c r="F15" s="162" t="str">
        <f>"Dalam Negeri"</f>
        <v>Dalam Negeri</v>
      </c>
      <c r="G15" s="162" t="str">
        <f>"ASEAN"</f>
        <v>ASEAN</v>
      </c>
      <c r="H15" s="162" t="str">
        <f>"Non ASEAN"</f>
        <v>Non ASEAN</v>
      </c>
      <c r="I15" s="162" t="str">
        <f>"Dalam Negeri"</f>
        <v>Dalam Negeri</v>
      </c>
      <c r="J15" s="162" t="str">
        <f>"ASEAN"</f>
        <v>ASEAN</v>
      </c>
      <c r="K15" s="162" t="str">
        <f>"Non ASEAN"</f>
        <v>Non ASEAN</v>
      </c>
      <c r="L15" s="162" t="str">
        <f>"Jumlah"</f>
        <v>Jumlah</v>
      </c>
      <c r="M15" s="2"/>
    </row>
    <row r="16" spans="2:13">
      <c r="B16" s="2"/>
      <c r="C16" s="137" t="s">
        <v>1012</v>
      </c>
      <c r="D16" s="128"/>
      <c r="E16" s="144">
        <v>0</v>
      </c>
      <c r="F16" s="144">
        <v>0</v>
      </c>
      <c r="G16" s="144">
        <v>0</v>
      </c>
      <c r="H16" s="144">
        <v>0</v>
      </c>
      <c r="I16" s="144">
        <v>0</v>
      </c>
      <c r="J16" s="144">
        <v>0</v>
      </c>
      <c r="K16" s="144">
        <v>0</v>
      </c>
      <c r="L16" s="8">
        <f>E16+F16+G16+H16-I16-J16-K16</f>
        <v>0</v>
      </c>
      <c r="M16" s="2"/>
    </row>
    <row r="17" spans="2:13">
      <c r="B17" s="2"/>
      <c r="C17" s="142" t="s">
        <v>1013</v>
      </c>
      <c r="D17" s="143"/>
      <c r="E17" s="144">
        <v>0</v>
      </c>
      <c r="F17" s="144">
        <v>0</v>
      </c>
      <c r="G17" s="144">
        <v>0</v>
      </c>
      <c r="H17" s="144">
        <v>0</v>
      </c>
      <c r="I17" s="144">
        <v>0</v>
      </c>
      <c r="J17" s="144">
        <v>0</v>
      </c>
      <c r="K17" s="144">
        <v>0</v>
      </c>
      <c r="L17" s="8">
        <f>E17+F17+G17+H17-I17-J17-K17</f>
        <v>0</v>
      </c>
      <c r="M17" s="2"/>
    </row>
    <row r="18" spans="2:13">
      <c r="B18" s="2"/>
      <c r="C18" s="142" t="s">
        <v>1014</v>
      </c>
      <c r="D18" s="143"/>
      <c r="E18" s="144">
        <v>0</v>
      </c>
      <c r="F18" s="144">
        <v>0</v>
      </c>
      <c r="G18" s="144">
        <v>0</v>
      </c>
      <c r="H18" s="144">
        <v>0</v>
      </c>
      <c r="I18" s="144">
        <v>0</v>
      </c>
      <c r="J18" s="144">
        <v>0</v>
      </c>
      <c r="K18" s="144">
        <v>0</v>
      </c>
      <c r="L18" s="8">
        <f>E18+F18+G18+H18-I18-J18-K18</f>
        <v>0</v>
      </c>
      <c r="M18" s="2"/>
    </row>
    <row r="19" spans="2:13">
      <c r="B19" s="2"/>
      <c r="C19" s="142" t="s">
        <v>1015</v>
      </c>
      <c r="D19" s="143"/>
      <c r="E19" s="144">
        <v>0</v>
      </c>
      <c r="F19" s="144">
        <v>0</v>
      </c>
      <c r="G19" s="144">
        <v>0</v>
      </c>
      <c r="H19" s="144">
        <v>0</v>
      </c>
      <c r="I19" s="144">
        <v>0</v>
      </c>
      <c r="J19" s="144">
        <v>0</v>
      </c>
      <c r="K19" s="144">
        <v>0</v>
      </c>
      <c r="L19" s="8">
        <f>E19+F19+G19+H19-I19-J19-K19</f>
        <v>0</v>
      </c>
      <c r="M19" s="2"/>
    </row>
    <row r="20" spans="2:13">
      <c r="B20" s="2"/>
      <c r="C20" s="142" t="s">
        <v>1016</v>
      </c>
      <c r="D20" s="143"/>
      <c r="E20" s="8">
        <f t="shared" ref="E20:L20" si="0">E16-E17+E18-E19</f>
        <v>0</v>
      </c>
      <c r="F20" s="8">
        <f t="shared" si="0"/>
        <v>0</v>
      </c>
      <c r="G20" s="8">
        <f t="shared" si="0"/>
        <v>0</v>
      </c>
      <c r="H20" s="8">
        <f t="shared" si="0"/>
        <v>0</v>
      </c>
      <c r="I20" s="8">
        <f t="shared" si="0"/>
        <v>0</v>
      </c>
      <c r="J20" s="8">
        <f t="shared" si="0"/>
        <v>0</v>
      </c>
      <c r="K20" s="8">
        <f t="shared" si="0"/>
        <v>0</v>
      </c>
      <c r="L20" s="8">
        <f t="shared" si="0"/>
        <v>0</v>
      </c>
      <c r="M20" s="2"/>
    </row>
    <row r="21" spans="2:13">
      <c r="B21" s="2"/>
      <c r="C21" s="142" t="s">
        <v>1017</v>
      </c>
      <c r="D21" s="143"/>
      <c r="E21" s="144">
        <v>0</v>
      </c>
      <c r="F21" s="144">
        <v>0</v>
      </c>
      <c r="G21" s="144">
        <v>0</v>
      </c>
      <c r="H21" s="144">
        <v>0</v>
      </c>
      <c r="I21" s="144">
        <v>0</v>
      </c>
      <c r="J21" s="144">
        <v>0</v>
      </c>
      <c r="K21" s="144">
        <v>0</v>
      </c>
      <c r="L21" s="8">
        <f>E21+F21+G21+H21-I21-J21-K21</f>
        <v>0</v>
      </c>
      <c r="M21" s="2"/>
    </row>
    <row r="22" spans="2:13">
      <c r="B22" s="2"/>
      <c r="C22" s="142" t="s">
        <v>1018</v>
      </c>
      <c r="D22" s="143"/>
      <c r="E22" s="144">
        <v>0</v>
      </c>
      <c r="F22" s="144">
        <v>0</v>
      </c>
      <c r="G22" s="144">
        <v>0</v>
      </c>
      <c r="H22" s="144">
        <v>0</v>
      </c>
      <c r="I22" s="144">
        <v>0</v>
      </c>
      <c r="J22" s="144">
        <v>0</v>
      </c>
      <c r="K22" s="144">
        <v>0</v>
      </c>
      <c r="L22" s="8">
        <f>E22+F22+G22+H22-I22-J22-K22</f>
        <v>0</v>
      </c>
      <c r="M22" s="2"/>
    </row>
    <row r="23" spans="2:13">
      <c r="B23" s="2"/>
      <c r="C23" s="142" t="s">
        <v>1019</v>
      </c>
      <c r="D23" s="143"/>
      <c r="E23" s="144">
        <v>0</v>
      </c>
      <c r="F23" s="144">
        <v>0</v>
      </c>
      <c r="G23" s="144">
        <v>0</v>
      </c>
      <c r="H23" s="144">
        <v>0</v>
      </c>
      <c r="I23" s="144">
        <v>0</v>
      </c>
      <c r="J23" s="144">
        <v>0</v>
      </c>
      <c r="K23" s="144">
        <v>0</v>
      </c>
      <c r="L23" s="8">
        <f>E23+F23+G23+H23-I23-J23-K23</f>
        <v>0</v>
      </c>
      <c r="M23" s="2"/>
    </row>
    <row r="24" spans="2:13">
      <c r="B24" s="2"/>
      <c r="C24" s="142" t="s">
        <v>1020</v>
      </c>
      <c r="D24" s="143"/>
      <c r="E24" s="144">
        <v>0</v>
      </c>
      <c r="F24" s="144">
        <v>0</v>
      </c>
      <c r="G24" s="144">
        <v>0</v>
      </c>
      <c r="H24" s="144">
        <v>0</v>
      </c>
      <c r="I24" s="144">
        <v>0</v>
      </c>
      <c r="J24" s="144">
        <v>0</v>
      </c>
      <c r="K24" s="144">
        <v>0</v>
      </c>
      <c r="L24" s="8">
        <f>E24+F24+G24+H24-I24-J24-K24</f>
        <v>0</v>
      </c>
      <c r="M24" s="2"/>
    </row>
    <row r="25" spans="2:13">
      <c r="B25" s="2"/>
      <c r="C25" s="142" t="s">
        <v>136</v>
      </c>
      <c r="D25" s="143"/>
      <c r="E25" s="8">
        <f t="shared" ref="E25:L25" si="1">E21+E22-E23+E24</f>
        <v>0</v>
      </c>
      <c r="F25" s="8">
        <f t="shared" si="1"/>
        <v>0</v>
      </c>
      <c r="G25" s="8">
        <f t="shared" si="1"/>
        <v>0</v>
      </c>
      <c r="H25" s="8">
        <f t="shared" si="1"/>
        <v>0</v>
      </c>
      <c r="I25" s="8">
        <f t="shared" si="1"/>
        <v>0</v>
      </c>
      <c r="J25" s="8">
        <f t="shared" si="1"/>
        <v>0</v>
      </c>
      <c r="K25" s="8">
        <f t="shared" si="1"/>
        <v>0</v>
      </c>
      <c r="L25" s="8">
        <f t="shared" si="1"/>
        <v>0</v>
      </c>
      <c r="M25" s="2"/>
    </row>
    <row r="26" spans="2:13">
      <c r="B26" s="2"/>
      <c r="C26" s="142" t="s">
        <v>1021</v>
      </c>
      <c r="D26" s="143"/>
      <c r="E26" s="8">
        <f t="shared" ref="E26:L26" si="2">E20-E25</f>
        <v>0</v>
      </c>
      <c r="F26" s="8">
        <f t="shared" si="2"/>
        <v>0</v>
      </c>
      <c r="G26" s="8">
        <f t="shared" si="2"/>
        <v>0</v>
      </c>
      <c r="H26" s="8">
        <f t="shared" si="2"/>
        <v>0</v>
      </c>
      <c r="I26" s="8">
        <f t="shared" si="2"/>
        <v>0</v>
      </c>
      <c r="J26" s="8">
        <f t="shared" si="2"/>
        <v>0</v>
      </c>
      <c r="K26" s="8">
        <f t="shared" si="2"/>
        <v>0</v>
      </c>
      <c r="L26" s="8">
        <f t="shared" si="2"/>
        <v>0</v>
      </c>
      <c r="M26" s="2"/>
    </row>
    <row r="27" spans="2:13">
      <c r="B27" s="2"/>
      <c r="C27" s="2"/>
      <c r="D27" s="2"/>
      <c r="E27" s="2"/>
      <c r="F27" s="2"/>
      <c r="G27" s="2"/>
      <c r="H27" s="2"/>
      <c r="I27" s="2"/>
      <c r="J27" s="2"/>
      <c r="K27" s="2"/>
      <c r="L27" s="2"/>
      <c r="M27" s="2"/>
    </row>
    <row r="28" spans="2:13" ht="5.0999999999999996" customHeight="1">
      <c r="B28" s="2"/>
      <c r="C28" s="2"/>
      <c r="D28" s="2"/>
      <c r="E28" s="2"/>
      <c r="F28" s="2"/>
      <c r="G28" s="2"/>
      <c r="H28" s="2"/>
      <c r="I28" s="2"/>
      <c r="J28" s="2"/>
      <c r="K28" s="2"/>
      <c r="L28" s="2"/>
      <c r="M28" s="2"/>
    </row>
  </sheetData>
  <sheetProtection formatColumns="0" formatRows="0" selectLockedCells="1"/>
  <mergeCells count="86">
    <mergeCell ref="C7:L7"/>
    <mergeCell ref="C8:L8"/>
    <mergeCell ref="C9:L9"/>
    <mergeCell ref="C10:L10"/>
    <mergeCell ref="C11:L11"/>
    <mergeCell ref="C13:L13"/>
    <mergeCell ref="C14:D15"/>
    <mergeCell ref="E15"/>
    <mergeCell ref="E14"/>
    <mergeCell ref="F15"/>
    <mergeCell ref="G15"/>
    <mergeCell ref="H15"/>
    <mergeCell ref="F14:H14"/>
    <mergeCell ref="I15"/>
    <mergeCell ref="J15"/>
    <mergeCell ref="K15"/>
    <mergeCell ref="L14"/>
    <mergeCell ref="I14:K14"/>
    <mergeCell ref="L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C20:D20"/>
    <mergeCell ref="C21:D21"/>
    <mergeCell ref="E21"/>
    <mergeCell ref="F21"/>
    <mergeCell ref="G21"/>
    <mergeCell ref="K21"/>
    <mergeCell ref="C22:D22"/>
    <mergeCell ref="E22"/>
    <mergeCell ref="F22"/>
    <mergeCell ref="G22"/>
    <mergeCell ref="H22"/>
    <mergeCell ref="I22"/>
    <mergeCell ref="J22"/>
    <mergeCell ref="K22"/>
    <mergeCell ref="G23"/>
    <mergeCell ref="H23"/>
    <mergeCell ref="H21"/>
    <mergeCell ref="I21"/>
    <mergeCell ref="J21"/>
    <mergeCell ref="C25:D25"/>
    <mergeCell ref="C26:D26"/>
    <mergeCell ref="I23"/>
    <mergeCell ref="J23"/>
    <mergeCell ref="K23"/>
    <mergeCell ref="C24:D24"/>
    <mergeCell ref="E24"/>
    <mergeCell ref="F24"/>
    <mergeCell ref="G24"/>
    <mergeCell ref="H24"/>
    <mergeCell ref="I24"/>
    <mergeCell ref="J24"/>
    <mergeCell ref="K24"/>
    <mergeCell ref="C23:D23"/>
    <mergeCell ref="E23"/>
    <mergeCell ref="F23"/>
  </mergeCells>
  <dataValidations count="56">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s>
  <printOptions horizontalCentered="1"/>
  <pageMargins left="0.7" right="0.7" top="0.75" bottom="0.75" header="0.3" footer="0.3"/>
  <pageSetup paperSize="150" scale="30" orientation="portrait" horizontalDpi="200" verticalDpi="2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pageSetUpPr fitToPage="1"/>
  </sheetPr>
  <dimension ref="B2:M2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F45" sqref="F45"/>
    </sheetView>
  </sheetViews>
  <sheetFormatPr defaultRowHeight="15"/>
  <cols>
    <col min="1" max="1" width="9.140625" style="1" customWidth="1"/>
    <col min="2" max="2" width="1" style="1" customWidth="1"/>
    <col min="3"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1036</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0"/>
      <c r="D6" s="20"/>
      <c r="E6" s="2"/>
      <c r="F6" s="2"/>
      <c r="G6" s="2"/>
      <c r="H6" s="2"/>
      <c r="I6" s="2"/>
      <c r="J6" s="2"/>
      <c r="K6" s="2"/>
      <c r="L6" s="2"/>
      <c r="M6" s="2"/>
    </row>
    <row r="7" spans="2:13" ht="17.25">
      <c r="B7" s="2"/>
      <c r="C7" s="156" t="str">
        <f>UPPER('Data Umum'!D7)</f>
        <v/>
      </c>
      <c r="D7" s="156"/>
      <c r="E7" s="157"/>
      <c r="F7" s="157"/>
      <c r="G7" s="157"/>
      <c r="H7" s="157"/>
      <c r="I7" s="157"/>
      <c r="J7" s="157"/>
      <c r="K7" s="157"/>
      <c r="L7" s="157"/>
      <c r="M7" s="2"/>
    </row>
    <row r="8" spans="2:13">
      <c r="B8" s="2"/>
      <c r="C8" s="158" t="s">
        <v>1095</v>
      </c>
      <c r="D8" s="158"/>
      <c r="E8" s="129"/>
      <c r="F8" s="129"/>
      <c r="G8" s="129"/>
      <c r="H8" s="129"/>
      <c r="I8" s="129"/>
      <c r="J8" s="129"/>
      <c r="K8" s="129"/>
      <c r="L8" s="129"/>
      <c r="M8" s="2"/>
    </row>
    <row r="9" spans="2:13">
      <c r="B9" s="2"/>
      <c r="C9" s="158" t="s">
        <v>1009</v>
      </c>
      <c r="D9" s="158"/>
      <c r="E9" s="129"/>
      <c r="F9" s="129"/>
      <c r="G9" s="129"/>
      <c r="H9" s="129"/>
      <c r="I9" s="129"/>
      <c r="J9" s="129"/>
      <c r="K9" s="129"/>
      <c r="L9" s="129"/>
      <c r="M9" s="2"/>
    </row>
    <row r="10" spans="2:13">
      <c r="B10" s="2"/>
      <c r="C10" s="158" t="s">
        <v>1037</v>
      </c>
      <c r="D10" s="158"/>
      <c r="E10" s="129"/>
      <c r="F10" s="129"/>
      <c r="G10" s="129"/>
      <c r="H10" s="129"/>
      <c r="I10" s="129"/>
      <c r="J10" s="129"/>
      <c r="K10" s="129"/>
      <c r="L10" s="129"/>
      <c r="M10" s="2"/>
    </row>
    <row r="11" spans="2:13">
      <c r="B11" s="2"/>
      <c r="C11" s="159" t="str">
        <f>""</f>
        <v/>
      </c>
      <c r="D11" s="159"/>
      <c r="E11" s="130"/>
      <c r="F11" s="130"/>
      <c r="G11" s="130"/>
      <c r="H11" s="130"/>
      <c r="I11" s="130"/>
      <c r="J11" s="130"/>
      <c r="K11" s="130"/>
      <c r="L11" s="130"/>
      <c r="M11" s="2"/>
    </row>
    <row r="12" spans="2:13" hidden="1">
      <c r="B12" s="2"/>
      <c r="C12" s="20"/>
      <c r="D12" s="20"/>
      <c r="E12" s="2"/>
      <c r="F12" s="2"/>
      <c r="G12" s="2"/>
      <c r="H12" s="2"/>
      <c r="I12" s="2"/>
      <c r="J12" s="2"/>
      <c r="K12" s="2"/>
      <c r="L12" s="2"/>
      <c r="M12" s="2"/>
    </row>
    <row r="13" spans="2:13">
      <c r="B13" s="2"/>
      <c r="C13" s="160" t="s">
        <v>113</v>
      </c>
      <c r="D13" s="160"/>
      <c r="E13" s="161"/>
      <c r="F13" s="161"/>
      <c r="G13" s="161"/>
      <c r="H13" s="161"/>
      <c r="I13" s="161"/>
      <c r="J13" s="161"/>
      <c r="K13" s="161"/>
      <c r="L13" s="161"/>
      <c r="M13" s="2"/>
    </row>
    <row r="14" spans="2:13">
      <c r="B14" s="2"/>
      <c r="C14" s="127" t="s">
        <v>1011</v>
      </c>
      <c r="D14" s="128"/>
      <c r="E14" s="162" t="str">
        <f>""</f>
        <v/>
      </c>
      <c r="F14" s="176" t="str">
        <f>"Reasuransi Masuk"</f>
        <v>Reasuransi Masuk</v>
      </c>
      <c r="G14" s="179"/>
      <c r="H14" s="143"/>
      <c r="I14" s="176" t="str">
        <f>"Reasuransi Keluar"</f>
        <v>Reasuransi Keluar</v>
      </c>
      <c r="J14" s="179"/>
      <c r="K14" s="143"/>
      <c r="L14" s="162" t="str">
        <f>""</f>
        <v/>
      </c>
      <c r="M14" s="2"/>
    </row>
    <row r="15" spans="2:13">
      <c r="B15" s="2"/>
      <c r="C15" s="128"/>
      <c r="D15" s="128"/>
      <c r="E15" s="162" t="str">
        <f>"Pos Langsung"</f>
        <v>Pos Langsung</v>
      </c>
      <c r="F15" s="162" t="str">
        <f>"Dalam Negeri"</f>
        <v>Dalam Negeri</v>
      </c>
      <c r="G15" s="162" t="str">
        <f>"ASEAN"</f>
        <v>ASEAN</v>
      </c>
      <c r="H15" s="162" t="str">
        <f>"Non ASEAN"</f>
        <v>Non ASEAN</v>
      </c>
      <c r="I15" s="162" t="str">
        <f>"Dalam Negeri"</f>
        <v>Dalam Negeri</v>
      </c>
      <c r="J15" s="162" t="str">
        <f>"ASEAN"</f>
        <v>ASEAN</v>
      </c>
      <c r="K15" s="162" t="str">
        <f>"Non ASEAN"</f>
        <v>Non ASEAN</v>
      </c>
      <c r="L15" s="162" t="str">
        <f>"Jumlah"</f>
        <v>Jumlah</v>
      </c>
      <c r="M15" s="2"/>
    </row>
    <row r="16" spans="2:13">
      <c r="B16" s="2"/>
      <c r="C16" s="137" t="s">
        <v>1012</v>
      </c>
      <c r="D16" s="128"/>
      <c r="E16" s="144">
        <v>0</v>
      </c>
      <c r="F16" s="144">
        <v>0</v>
      </c>
      <c r="G16" s="144">
        <v>0</v>
      </c>
      <c r="H16" s="144">
        <v>0</v>
      </c>
      <c r="I16" s="144">
        <v>0</v>
      </c>
      <c r="J16" s="144">
        <v>0</v>
      </c>
      <c r="K16" s="144">
        <v>0</v>
      </c>
      <c r="L16" s="8">
        <f>E16+F16+G16+H16-I16-J16-K16</f>
        <v>0</v>
      </c>
      <c r="M16" s="2"/>
    </row>
    <row r="17" spans="2:13">
      <c r="B17" s="2"/>
      <c r="C17" s="142" t="s">
        <v>1013</v>
      </c>
      <c r="D17" s="143"/>
      <c r="E17" s="144">
        <v>0</v>
      </c>
      <c r="F17" s="144">
        <v>0</v>
      </c>
      <c r="G17" s="144">
        <v>0</v>
      </c>
      <c r="H17" s="144">
        <v>0</v>
      </c>
      <c r="I17" s="144">
        <v>0</v>
      </c>
      <c r="J17" s="144">
        <v>0</v>
      </c>
      <c r="K17" s="144">
        <v>0</v>
      </c>
      <c r="L17" s="8">
        <f>E17+F17+G17+H17-I17-J17-K17</f>
        <v>0</v>
      </c>
      <c r="M17" s="2"/>
    </row>
    <row r="18" spans="2:13">
      <c r="B18" s="2"/>
      <c r="C18" s="142" t="s">
        <v>1014</v>
      </c>
      <c r="D18" s="143"/>
      <c r="E18" s="144">
        <v>0</v>
      </c>
      <c r="F18" s="144">
        <v>0</v>
      </c>
      <c r="G18" s="144">
        <v>0</v>
      </c>
      <c r="H18" s="144">
        <v>0</v>
      </c>
      <c r="I18" s="144">
        <v>0</v>
      </c>
      <c r="J18" s="144">
        <v>0</v>
      </c>
      <c r="K18" s="144">
        <v>0</v>
      </c>
      <c r="L18" s="8">
        <f>E18+F18+G18+H18-I18-J18-K18</f>
        <v>0</v>
      </c>
      <c r="M18" s="2"/>
    </row>
    <row r="19" spans="2:13">
      <c r="B19" s="2"/>
      <c r="C19" s="142" t="s">
        <v>1015</v>
      </c>
      <c r="D19" s="143"/>
      <c r="E19" s="144">
        <v>0</v>
      </c>
      <c r="F19" s="144">
        <v>0</v>
      </c>
      <c r="G19" s="144">
        <v>0</v>
      </c>
      <c r="H19" s="144">
        <v>0</v>
      </c>
      <c r="I19" s="144">
        <v>0</v>
      </c>
      <c r="J19" s="144">
        <v>0</v>
      </c>
      <c r="K19" s="144">
        <v>0</v>
      </c>
      <c r="L19" s="8">
        <f>E19+F19+G19+H19-I19-J19-K19</f>
        <v>0</v>
      </c>
      <c r="M19" s="2"/>
    </row>
    <row r="20" spans="2:13">
      <c r="B20" s="2"/>
      <c r="C20" s="142" t="s">
        <v>1016</v>
      </c>
      <c r="D20" s="143"/>
      <c r="E20" s="8">
        <f t="shared" ref="E20:L20" si="0">E16-E17+E18-E19</f>
        <v>0</v>
      </c>
      <c r="F20" s="8">
        <f t="shared" si="0"/>
        <v>0</v>
      </c>
      <c r="G20" s="8">
        <f t="shared" si="0"/>
        <v>0</v>
      </c>
      <c r="H20" s="8">
        <f t="shared" si="0"/>
        <v>0</v>
      </c>
      <c r="I20" s="8">
        <f t="shared" si="0"/>
        <v>0</v>
      </c>
      <c r="J20" s="8">
        <f t="shared" si="0"/>
        <v>0</v>
      </c>
      <c r="K20" s="8">
        <f t="shared" si="0"/>
        <v>0</v>
      </c>
      <c r="L20" s="8">
        <f t="shared" si="0"/>
        <v>0</v>
      </c>
      <c r="M20" s="2"/>
    </row>
    <row r="21" spans="2:13">
      <c r="B21" s="2"/>
      <c r="C21" s="142" t="s">
        <v>1017</v>
      </c>
      <c r="D21" s="143"/>
      <c r="E21" s="144">
        <v>0</v>
      </c>
      <c r="F21" s="144">
        <v>0</v>
      </c>
      <c r="G21" s="144">
        <v>0</v>
      </c>
      <c r="H21" s="144">
        <v>0</v>
      </c>
      <c r="I21" s="144">
        <v>0</v>
      </c>
      <c r="J21" s="144">
        <v>0</v>
      </c>
      <c r="K21" s="144">
        <v>0</v>
      </c>
      <c r="L21" s="8">
        <f>E21+F21+G21+H21-I21-J21-K21</f>
        <v>0</v>
      </c>
      <c r="M21" s="2"/>
    </row>
    <row r="22" spans="2:13">
      <c r="B22" s="2"/>
      <c r="C22" s="142" t="s">
        <v>1018</v>
      </c>
      <c r="D22" s="143"/>
      <c r="E22" s="144">
        <v>0</v>
      </c>
      <c r="F22" s="144">
        <v>0</v>
      </c>
      <c r="G22" s="144">
        <v>0</v>
      </c>
      <c r="H22" s="144">
        <v>0</v>
      </c>
      <c r="I22" s="144">
        <v>0</v>
      </c>
      <c r="J22" s="144">
        <v>0</v>
      </c>
      <c r="K22" s="144">
        <v>0</v>
      </c>
      <c r="L22" s="8">
        <f>E22+F22+G22+H22-I22-J22-K22</f>
        <v>0</v>
      </c>
      <c r="M22" s="2"/>
    </row>
    <row r="23" spans="2:13">
      <c r="B23" s="2"/>
      <c r="C23" s="142" t="s">
        <v>1019</v>
      </c>
      <c r="D23" s="143"/>
      <c r="E23" s="144">
        <v>0</v>
      </c>
      <c r="F23" s="144">
        <v>0</v>
      </c>
      <c r="G23" s="144">
        <v>0</v>
      </c>
      <c r="H23" s="144">
        <v>0</v>
      </c>
      <c r="I23" s="144">
        <v>0</v>
      </c>
      <c r="J23" s="144">
        <v>0</v>
      </c>
      <c r="K23" s="144">
        <v>0</v>
      </c>
      <c r="L23" s="8">
        <f>E23+F23+G23+H23-I23-J23-K23</f>
        <v>0</v>
      </c>
      <c r="M23" s="2"/>
    </row>
    <row r="24" spans="2:13">
      <c r="B24" s="2"/>
      <c r="C24" s="142" t="s">
        <v>1020</v>
      </c>
      <c r="D24" s="143"/>
      <c r="E24" s="144">
        <v>0</v>
      </c>
      <c r="F24" s="144">
        <v>0</v>
      </c>
      <c r="G24" s="144">
        <v>0</v>
      </c>
      <c r="H24" s="144">
        <v>0</v>
      </c>
      <c r="I24" s="144">
        <v>0</v>
      </c>
      <c r="J24" s="144">
        <v>0</v>
      </c>
      <c r="K24" s="144">
        <v>0</v>
      </c>
      <c r="L24" s="8">
        <f>E24+F24+G24+H24-I24-J24-K24</f>
        <v>0</v>
      </c>
      <c r="M24" s="2"/>
    </row>
    <row r="25" spans="2:13">
      <c r="B25" s="2"/>
      <c r="C25" s="142" t="s">
        <v>136</v>
      </c>
      <c r="D25" s="143"/>
      <c r="E25" s="8">
        <f t="shared" ref="E25:L25" si="1">E21+E22-E23+E24</f>
        <v>0</v>
      </c>
      <c r="F25" s="8">
        <f t="shared" si="1"/>
        <v>0</v>
      </c>
      <c r="G25" s="8">
        <f t="shared" si="1"/>
        <v>0</v>
      </c>
      <c r="H25" s="8">
        <f t="shared" si="1"/>
        <v>0</v>
      </c>
      <c r="I25" s="8">
        <f t="shared" si="1"/>
        <v>0</v>
      </c>
      <c r="J25" s="8">
        <f t="shared" si="1"/>
        <v>0</v>
      </c>
      <c r="K25" s="8">
        <f t="shared" si="1"/>
        <v>0</v>
      </c>
      <c r="L25" s="8">
        <f t="shared" si="1"/>
        <v>0</v>
      </c>
      <c r="M25" s="2"/>
    </row>
    <row r="26" spans="2:13">
      <c r="B26" s="2"/>
      <c r="C26" s="142" t="s">
        <v>1021</v>
      </c>
      <c r="D26" s="143"/>
      <c r="E26" s="8">
        <f t="shared" ref="E26:L26" si="2">E20-E25</f>
        <v>0</v>
      </c>
      <c r="F26" s="8">
        <f t="shared" si="2"/>
        <v>0</v>
      </c>
      <c r="G26" s="8">
        <f t="shared" si="2"/>
        <v>0</v>
      </c>
      <c r="H26" s="8">
        <f t="shared" si="2"/>
        <v>0</v>
      </c>
      <c r="I26" s="8">
        <f t="shared" si="2"/>
        <v>0</v>
      </c>
      <c r="J26" s="8">
        <f t="shared" si="2"/>
        <v>0</v>
      </c>
      <c r="K26" s="8">
        <f t="shared" si="2"/>
        <v>0</v>
      </c>
      <c r="L26" s="8">
        <f t="shared" si="2"/>
        <v>0</v>
      </c>
      <c r="M26" s="2"/>
    </row>
    <row r="27" spans="2:13">
      <c r="B27" s="2"/>
      <c r="C27" s="2"/>
      <c r="D27" s="2"/>
      <c r="E27" s="2"/>
      <c r="F27" s="2"/>
      <c r="G27" s="2"/>
      <c r="H27" s="2"/>
      <c r="I27" s="2"/>
      <c r="J27" s="2"/>
      <c r="K27" s="2"/>
      <c r="L27" s="2"/>
      <c r="M27" s="2"/>
    </row>
    <row r="28" spans="2:13" ht="5.0999999999999996" customHeight="1">
      <c r="B28" s="2"/>
      <c r="C28" s="2"/>
      <c r="D28" s="2"/>
      <c r="E28" s="2"/>
      <c r="F28" s="2"/>
      <c r="G28" s="2"/>
      <c r="H28" s="2"/>
      <c r="I28" s="2"/>
      <c r="J28" s="2"/>
      <c r="K28" s="2"/>
      <c r="L28" s="2"/>
      <c r="M28" s="2"/>
    </row>
  </sheetData>
  <sheetProtection formatColumns="0" formatRows="0" selectLockedCells="1"/>
  <mergeCells count="86">
    <mergeCell ref="C7:L7"/>
    <mergeCell ref="C8:L8"/>
    <mergeCell ref="C9:L9"/>
    <mergeCell ref="C10:L10"/>
    <mergeCell ref="C11:L11"/>
    <mergeCell ref="C13:L13"/>
    <mergeCell ref="C14:D15"/>
    <mergeCell ref="E15"/>
    <mergeCell ref="E14"/>
    <mergeCell ref="F15"/>
    <mergeCell ref="G15"/>
    <mergeCell ref="H15"/>
    <mergeCell ref="F14:H14"/>
    <mergeCell ref="I15"/>
    <mergeCell ref="J15"/>
    <mergeCell ref="K15"/>
    <mergeCell ref="L14"/>
    <mergeCell ref="I14:K14"/>
    <mergeCell ref="L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C20:D20"/>
    <mergeCell ref="C21:D21"/>
    <mergeCell ref="E21"/>
    <mergeCell ref="F21"/>
    <mergeCell ref="G21"/>
    <mergeCell ref="K21"/>
    <mergeCell ref="C22:D22"/>
    <mergeCell ref="E22"/>
    <mergeCell ref="F22"/>
    <mergeCell ref="G22"/>
    <mergeCell ref="H22"/>
    <mergeCell ref="I22"/>
    <mergeCell ref="J22"/>
    <mergeCell ref="K22"/>
    <mergeCell ref="G23"/>
    <mergeCell ref="H23"/>
    <mergeCell ref="H21"/>
    <mergeCell ref="I21"/>
    <mergeCell ref="J21"/>
    <mergeCell ref="C25:D25"/>
    <mergeCell ref="C26:D26"/>
    <mergeCell ref="I23"/>
    <mergeCell ref="J23"/>
    <mergeCell ref="K23"/>
    <mergeCell ref="C24:D24"/>
    <mergeCell ref="E24"/>
    <mergeCell ref="F24"/>
    <mergeCell ref="G24"/>
    <mergeCell ref="H24"/>
    <mergeCell ref="I24"/>
    <mergeCell ref="J24"/>
    <mergeCell ref="K24"/>
    <mergeCell ref="C23:D23"/>
    <mergeCell ref="E23"/>
    <mergeCell ref="F23"/>
  </mergeCells>
  <dataValidations count="56">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s>
  <printOptions horizontalCentered="1"/>
  <pageMargins left="0.7" right="0.7" top="0.75" bottom="0.75" header="0.3" footer="0.3"/>
  <pageSetup paperSize="150" scale="30" orientation="portrait" horizontalDpi="200" verticalDpi="2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pageSetUpPr fitToPage="1"/>
  </sheetPr>
  <dimension ref="B2:M2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L17"/>
    </sheetView>
  </sheetViews>
  <sheetFormatPr defaultRowHeight="15"/>
  <cols>
    <col min="1" max="1" width="9.140625" style="1" customWidth="1"/>
    <col min="2" max="2" width="1" style="1" customWidth="1"/>
    <col min="3"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1038</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0"/>
      <c r="D6" s="20"/>
      <c r="E6" s="2"/>
      <c r="F6" s="2"/>
      <c r="G6" s="2"/>
      <c r="H6" s="2"/>
      <c r="I6" s="2"/>
      <c r="J6" s="2"/>
      <c r="K6" s="2"/>
      <c r="L6" s="2"/>
      <c r="M6" s="2"/>
    </row>
    <row r="7" spans="2:13" ht="17.25">
      <c r="B7" s="2"/>
      <c r="C7" s="156" t="str">
        <f>UPPER('Data Umum'!D7)</f>
        <v/>
      </c>
      <c r="D7" s="156"/>
      <c r="E7" s="157"/>
      <c r="F7" s="157"/>
      <c r="G7" s="157"/>
      <c r="H7" s="157"/>
      <c r="I7" s="157"/>
      <c r="J7" s="157"/>
      <c r="K7" s="157"/>
      <c r="L7" s="157"/>
      <c r="M7" s="2"/>
    </row>
    <row r="8" spans="2:13">
      <c r="B8" s="2"/>
      <c r="C8" s="158" t="s">
        <v>1095</v>
      </c>
      <c r="D8" s="158"/>
      <c r="E8" s="129"/>
      <c r="F8" s="129"/>
      <c r="G8" s="129"/>
      <c r="H8" s="129"/>
      <c r="I8" s="129"/>
      <c r="J8" s="129"/>
      <c r="K8" s="129"/>
      <c r="L8" s="129"/>
      <c r="M8" s="2"/>
    </row>
    <row r="9" spans="2:13">
      <c r="B9" s="2"/>
      <c r="C9" s="158" t="s">
        <v>1009</v>
      </c>
      <c r="D9" s="158"/>
      <c r="E9" s="129"/>
      <c r="F9" s="129"/>
      <c r="G9" s="129"/>
      <c r="H9" s="129"/>
      <c r="I9" s="129"/>
      <c r="J9" s="129"/>
      <c r="K9" s="129"/>
      <c r="L9" s="129"/>
      <c r="M9" s="2"/>
    </row>
    <row r="10" spans="2:13">
      <c r="B10" s="2"/>
      <c r="C10" s="158" t="s">
        <v>1039</v>
      </c>
      <c r="D10" s="158"/>
      <c r="E10" s="129"/>
      <c r="F10" s="129"/>
      <c r="G10" s="129"/>
      <c r="H10" s="129"/>
      <c r="I10" s="129"/>
      <c r="J10" s="129"/>
      <c r="K10" s="129"/>
      <c r="L10" s="129"/>
      <c r="M10" s="2"/>
    </row>
    <row r="11" spans="2:13">
      <c r="B11" s="2"/>
      <c r="C11" s="159" t="str">
        <f>""</f>
        <v/>
      </c>
      <c r="D11" s="159"/>
      <c r="E11" s="130"/>
      <c r="F11" s="130"/>
      <c r="G11" s="130"/>
      <c r="H11" s="130"/>
      <c r="I11" s="130"/>
      <c r="J11" s="130"/>
      <c r="K11" s="130"/>
      <c r="L11" s="130"/>
      <c r="M11" s="2"/>
    </row>
    <row r="12" spans="2:13" hidden="1">
      <c r="B12" s="2"/>
      <c r="C12" s="20"/>
      <c r="D12" s="20"/>
      <c r="E12" s="2"/>
      <c r="F12" s="2"/>
      <c r="G12" s="2"/>
      <c r="H12" s="2"/>
      <c r="I12" s="2"/>
      <c r="J12" s="2"/>
      <c r="K12" s="2"/>
      <c r="L12" s="2"/>
      <c r="M12" s="2"/>
    </row>
    <row r="13" spans="2:13">
      <c r="B13" s="2"/>
      <c r="C13" s="160" t="s">
        <v>113</v>
      </c>
      <c r="D13" s="160"/>
      <c r="E13" s="161"/>
      <c r="F13" s="161"/>
      <c r="G13" s="161"/>
      <c r="H13" s="161"/>
      <c r="I13" s="161"/>
      <c r="J13" s="161"/>
      <c r="K13" s="161"/>
      <c r="L13" s="161"/>
      <c r="M13" s="2"/>
    </row>
    <row r="14" spans="2:13">
      <c r="B14" s="2"/>
      <c r="C14" s="127" t="s">
        <v>1011</v>
      </c>
      <c r="D14" s="128"/>
      <c r="E14" s="162" t="str">
        <f>""</f>
        <v/>
      </c>
      <c r="F14" s="176" t="str">
        <f>"Reasuransi Masuk"</f>
        <v>Reasuransi Masuk</v>
      </c>
      <c r="G14" s="179"/>
      <c r="H14" s="143"/>
      <c r="I14" s="176" t="str">
        <f>"Reasuransi Keluar"</f>
        <v>Reasuransi Keluar</v>
      </c>
      <c r="J14" s="179"/>
      <c r="K14" s="143"/>
      <c r="L14" s="162" t="str">
        <f>""</f>
        <v/>
      </c>
      <c r="M14" s="2"/>
    </row>
    <row r="15" spans="2:13">
      <c r="B15" s="2"/>
      <c r="C15" s="128"/>
      <c r="D15" s="128"/>
      <c r="E15" s="162" t="str">
        <f>"Pos Langsung"</f>
        <v>Pos Langsung</v>
      </c>
      <c r="F15" s="162" t="str">
        <f>"Dalam Negeri"</f>
        <v>Dalam Negeri</v>
      </c>
      <c r="G15" s="162" t="str">
        <f>"ASEAN"</f>
        <v>ASEAN</v>
      </c>
      <c r="H15" s="162" t="str">
        <f>"Non ASEAN"</f>
        <v>Non ASEAN</v>
      </c>
      <c r="I15" s="162" t="str">
        <f>"Dalam Negeri"</f>
        <v>Dalam Negeri</v>
      </c>
      <c r="J15" s="162" t="str">
        <f>"ASEAN"</f>
        <v>ASEAN</v>
      </c>
      <c r="K15" s="162" t="str">
        <f>"Non ASEAN"</f>
        <v>Non ASEAN</v>
      </c>
      <c r="L15" s="162" t="str">
        <f>"Jumlah"</f>
        <v>Jumlah</v>
      </c>
      <c r="M15" s="2"/>
    </row>
    <row r="16" spans="2:13">
      <c r="B16" s="2"/>
      <c r="C16" s="137" t="s">
        <v>1012</v>
      </c>
      <c r="D16" s="128"/>
      <c r="E16" s="144">
        <v>0</v>
      </c>
      <c r="F16" s="144">
        <v>0</v>
      </c>
      <c r="G16" s="144">
        <v>0</v>
      </c>
      <c r="H16" s="144">
        <v>0</v>
      </c>
      <c r="I16" s="144">
        <v>0</v>
      </c>
      <c r="J16" s="144">
        <v>0</v>
      </c>
      <c r="K16" s="144">
        <v>0</v>
      </c>
      <c r="L16" s="8">
        <f>E16+F16+G16+H16-I16-J16-K16</f>
        <v>0</v>
      </c>
      <c r="M16" s="2"/>
    </row>
    <row r="17" spans="2:13">
      <c r="B17" s="2"/>
      <c r="C17" s="142" t="s">
        <v>1013</v>
      </c>
      <c r="D17" s="143"/>
      <c r="E17" s="144">
        <v>0</v>
      </c>
      <c r="F17" s="144">
        <v>0</v>
      </c>
      <c r="G17" s="144">
        <v>0</v>
      </c>
      <c r="H17" s="144">
        <v>0</v>
      </c>
      <c r="I17" s="144">
        <v>0</v>
      </c>
      <c r="J17" s="144">
        <v>0</v>
      </c>
      <c r="K17" s="144">
        <v>0</v>
      </c>
      <c r="L17" s="8">
        <f>E17+F17+G17+H17-I17-J17-K17</f>
        <v>0</v>
      </c>
      <c r="M17" s="2"/>
    </row>
    <row r="18" spans="2:13">
      <c r="B18" s="2"/>
      <c r="C18" s="142" t="s">
        <v>1014</v>
      </c>
      <c r="D18" s="143"/>
      <c r="E18" s="144">
        <v>0</v>
      </c>
      <c r="F18" s="144">
        <v>0</v>
      </c>
      <c r="G18" s="144">
        <v>0</v>
      </c>
      <c r="H18" s="144">
        <v>0</v>
      </c>
      <c r="I18" s="144">
        <v>0</v>
      </c>
      <c r="J18" s="144">
        <v>0</v>
      </c>
      <c r="K18" s="144">
        <v>0</v>
      </c>
      <c r="L18" s="8">
        <f>E18+F18+G18+H18-I18-J18-K18</f>
        <v>0</v>
      </c>
      <c r="M18" s="2"/>
    </row>
    <row r="19" spans="2:13">
      <c r="B19" s="2"/>
      <c r="C19" s="142" t="s">
        <v>1015</v>
      </c>
      <c r="D19" s="143"/>
      <c r="E19" s="144">
        <v>0</v>
      </c>
      <c r="F19" s="144">
        <v>0</v>
      </c>
      <c r="G19" s="144">
        <v>0</v>
      </c>
      <c r="H19" s="144">
        <v>0</v>
      </c>
      <c r="I19" s="144">
        <v>0</v>
      </c>
      <c r="J19" s="144">
        <v>0</v>
      </c>
      <c r="K19" s="144">
        <v>0</v>
      </c>
      <c r="L19" s="8">
        <f>E19+F19+G19+H19-I19-J19-K19</f>
        <v>0</v>
      </c>
      <c r="M19" s="2"/>
    </row>
    <row r="20" spans="2:13">
      <c r="B20" s="2"/>
      <c r="C20" s="142" t="s">
        <v>1016</v>
      </c>
      <c r="D20" s="143"/>
      <c r="E20" s="8">
        <f t="shared" ref="E20:L20" si="0">E16-E17+E18-E19</f>
        <v>0</v>
      </c>
      <c r="F20" s="8">
        <f t="shared" si="0"/>
        <v>0</v>
      </c>
      <c r="G20" s="8">
        <f t="shared" si="0"/>
        <v>0</v>
      </c>
      <c r="H20" s="8">
        <f t="shared" si="0"/>
        <v>0</v>
      </c>
      <c r="I20" s="8">
        <f t="shared" si="0"/>
        <v>0</v>
      </c>
      <c r="J20" s="8">
        <f t="shared" si="0"/>
        <v>0</v>
      </c>
      <c r="K20" s="8">
        <f t="shared" si="0"/>
        <v>0</v>
      </c>
      <c r="L20" s="8">
        <f t="shared" si="0"/>
        <v>0</v>
      </c>
      <c r="M20" s="2"/>
    </row>
    <row r="21" spans="2:13">
      <c r="B21" s="2"/>
      <c r="C21" s="142" t="s">
        <v>1017</v>
      </c>
      <c r="D21" s="143"/>
      <c r="E21" s="144">
        <v>0</v>
      </c>
      <c r="F21" s="144">
        <v>0</v>
      </c>
      <c r="G21" s="144">
        <v>0</v>
      </c>
      <c r="H21" s="144">
        <v>0</v>
      </c>
      <c r="I21" s="144">
        <v>0</v>
      </c>
      <c r="J21" s="144">
        <v>0</v>
      </c>
      <c r="K21" s="144">
        <v>0</v>
      </c>
      <c r="L21" s="8">
        <f>E21+F21+G21+H21-I21-J21-K21</f>
        <v>0</v>
      </c>
      <c r="M21" s="2"/>
    </row>
    <row r="22" spans="2:13">
      <c r="B22" s="2"/>
      <c r="C22" s="142" t="s">
        <v>1018</v>
      </c>
      <c r="D22" s="143"/>
      <c r="E22" s="144">
        <v>0</v>
      </c>
      <c r="F22" s="144">
        <v>0</v>
      </c>
      <c r="G22" s="144">
        <v>0</v>
      </c>
      <c r="H22" s="144">
        <v>0</v>
      </c>
      <c r="I22" s="144">
        <v>0</v>
      </c>
      <c r="J22" s="144">
        <v>0</v>
      </c>
      <c r="K22" s="144">
        <v>0</v>
      </c>
      <c r="L22" s="8">
        <f>E22+F22+G22+H22-I22-J22-K22</f>
        <v>0</v>
      </c>
      <c r="M22" s="2"/>
    </row>
    <row r="23" spans="2:13">
      <c r="B23" s="2"/>
      <c r="C23" s="142" t="s">
        <v>1019</v>
      </c>
      <c r="D23" s="143"/>
      <c r="E23" s="144">
        <v>0</v>
      </c>
      <c r="F23" s="144">
        <v>0</v>
      </c>
      <c r="G23" s="144">
        <v>0</v>
      </c>
      <c r="H23" s="144">
        <v>0</v>
      </c>
      <c r="I23" s="144">
        <v>0</v>
      </c>
      <c r="J23" s="144">
        <v>0</v>
      </c>
      <c r="K23" s="144">
        <v>0</v>
      </c>
      <c r="L23" s="8">
        <f>E23+F23+G23+H23-I23-J23-K23</f>
        <v>0</v>
      </c>
      <c r="M23" s="2"/>
    </row>
    <row r="24" spans="2:13">
      <c r="B24" s="2"/>
      <c r="C24" s="142" t="s">
        <v>1020</v>
      </c>
      <c r="D24" s="143"/>
      <c r="E24" s="144">
        <v>0</v>
      </c>
      <c r="F24" s="144">
        <v>0</v>
      </c>
      <c r="G24" s="144">
        <v>0</v>
      </c>
      <c r="H24" s="144">
        <v>0</v>
      </c>
      <c r="I24" s="144">
        <v>0</v>
      </c>
      <c r="J24" s="144">
        <v>0</v>
      </c>
      <c r="K24" s="144">
        <v>0</v>
      </c>
      <c r="L24" s="8">
        <f>E24+F24+G24+H24-I24-J24-K24</f>
        <v>0</v>
      </c>
      <c r="M24" s="2"/>
    </row>
    <row r="25" spans="2:13">
      <c r="B25" s="2"/>
      <c r="C25" s="142" t="s">
        <v>136</v>
      </c>
      <c r="D25" s="143"/>
      <c r="E25" s="8">
        <f t="shared" ref="E25:L25" si="1">E21+E22-E23+E24</f>
        <v>0</v>
      </c>
      <c r="F25" s="8">
        <f t="shared" si="1"/>
        <v>0</v>
      </c>
      <c r="G25" s="8">
        <f t="shared" si="1"/>
        <v>0</v>
      </c>
      <c r="H25" s="8">
        <f t="shared" si="1"/>
        <v>0</v>
      </c>
      <c r="I25" s="8">
        <f t="shared" si="1"/>
        <v>0</v>
      </c>
      <c r="J25" s="8">
        <f t="shared" si="1"/>
        <v>0</v>
      </c>
      <c r="K25" s="8">
        <f t="shared" si="1"/>
        <v>0</v>
      </c>
      <c r="L25" s="8">
        <f t="shared" si="1"/>
        <v>0</v>
      </c>
      <c r="M25" s="2"/>
    </row>
    <row r="26" spans="2:13">
      <c r="B26" s="2"/>
      <c r="C26" s="142" t="s">
        <v>1021</v>
      </c>
      <c r="D26" s="143"/>
      <c r="E26" s="8">
        <f t="shared" ref="E26:L26" si="2">E20-E25</f>
        <v>0</v>
      </c>
      <c r="F26" s="8">
        <f t="shared" si="2"/>
        <v>0</v>
      </c>
      <c r="G26" s="8">
        <f t="shared" si="2"/>
        <v>0</v>
      </c>
      <c r="H26" s="8">
        <f t="shared" si="2"/>
        <v>0</v>
      </c>
      <c r="I26" s="8">
        <f t="shared" si="2"/>
        <v>0</v>
      </c>
      <c r="J26" s="8">
        <f t="shared" si="2"/>
        <v>0</v>
      </c>
      <c r="K26" s="8">
        <f t="shared" si="2"/>
        <v>0</v>
      </c>
      <c r="L26" s="8">
        <f t="shared" si="2"/>
        <v>0</v>
      </c>
      <c r="M26" s="2"/>
    </row>
    <row r="27" spans="2:13">
      <c r="B27" s="2"/>
      <c r="C27" s="2"/>
      <c r="D27" s="2"/>
      <c r="E27" s="2"/>
      <c r="F27" s="2"/>
      <c r="G27" s="2"/>
      <c r="H27" s="2"/>
      <c r="I27" s="2"/>
      <c r="J27" s="2"/>
      <c r="K27" s="2"/>
      <c r="L27" s="2"/>
      <c r="M27" s="2"/>
    </row>
    <row r="28" spans="2:13" ht="5.0999999999999996" customHeight="1">
      <c r="B28" s="2"/>
      <c r="C28" s="2"/>
      <c r="D28" s="2"/>
      <c r="E28" s="2"/>
      <c r="F28" s="2"/>
      <c r="G28" s="2"/>
      <c r="H28" s="2"/>
      <c r="I28" s="2"/>
      <c r="J28" s="2"/>
      <c r="K28" s="2"/>
      <c r="L28" s="2"/>
      <c r="M28" s="2"/>
    </row>
  </sheetData>
  <sheetProtection formatColumns="0" formatRows="0" selectLockedCells="1"/>
  <mergeCells count="86">
    <mergeCell ref="C7:L7"/>
    <mergeCell ref="C8:L8"/>
    <mergeCell ref="C9:L9"/>
    <mergeCell ref="C10:L10"/>
    <mergeCell ref="C11:L11"/>
    <mergeCell ref="C13:L13"/>
    <mergeCell ref="C14:D15"/>
    <mergeCell ref="E15"/>
    <mergeCell ref="E14"/>
    <mergeCell ref="F15"/>
    <mergeCell ref="G15"/>
    <mergeCell ref="H15"/>
    <mergeCell ref="F14:H14"/>
    <mergeCell ref="I15"/>
    <mergeCell ref="J15"/>
    <mergeCell ref="K15"/>
    <mergeCell ref="L14"/>
    <mergeCell ref="I14:K14"/>
    <mergeCell ref="L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C20:D20"/>
    <mergeCell ref="C21:D21"/>
    <mergeCell ref="E21"/>
    <mergeCell ref="F21"/>
    <mergeCell ref="G21"/>
    <mergeCell ref="K21"/>
    <mergeCell ref="C22:D22"/>
    <mergeCell ref="E22"/>
    <mergeCell ref="F22"/>
    <mergeCell ref="G22"/>
    <mergeCell ref="H22"/>
    <mergeCell ref="I22"/>
    <mergeCell ref="J22"/>
    <mergeCell ref="K22"/>
    <mergeCell ref="G23"/>
    <mergeCell ref="H23"/>
    <mergeCell ref="H21"/>
    <mergeCell ref="I21"/>
    <mergeCell ref="J21"/>
    <mergeCell ref="C25:D25"/>
    <mergeCell ref="C26:D26"/>
    <mergeCell ref="I23"/>
    <mergeCell ref="J23"/>
    <mergeCell ref="K23"/>
    <mergeCell ref="C24:D24"/>
    <mergeCell ref="E24"/>
    <mergeCell ref="F24"/>
    <mergeCell ref="G24"/>
    <mergeCell ref="H24"/>
    <mergeCell ref="I24"/>
    <mergeCell ref="J24"/>
    <mergeCell ref="K24"/>
    <mergeCell ref="C23:D23"/>
    <mergeCell ref="E23"/>
    <mergeCell ref="F23"/>
  </mergeCells>
  <dataValidations count="56">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s>
  <printOptions horizontalCentered="1"/>
  <pageMargins left="0.7" right="0.7" top="0.75" bottom="0.75" header="0.3" footer="0.3"/>
  <pageSetup paperSize="150" scale="30" orientation="portrait" horizontalDpi="200" verticalDpi="2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pageSetUpPr fitToPage="1"/>
  </sheetPr>
  <dimension ref="B2:M2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L17"/>
    </sheetView>
  </sheetViews>
  <sheetFormatPr defaultRowHeight="15"/>
  <cols>
    <col min="1" max="1" width="9.140625" style="1" customWidth="1"/>
    <col min="2" max="2" width="1" style="1" customWidth="1"/>
    <col min="3"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1040</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0"/>
      <c r="D6" s="20"/>
      <c r="E6" s="2"/>
      <c r="F6" s="2"/>
      <c r="G6" s="2"/>
      <c r="H6" s="2"/>
      <c r="I6" s="2"/>
      <c r="J6" s="2"/>
      <c r="K6" s="2"/>
      <c r="L6" s="2"/>
      <c r="M6" s="2"/>
    </row>
    <row r="7" spans="2:13" ht="17.25">
      <c r="B7" s="2"/>
      <c r="C7" s="156" t="str">
        <f>UPPER('Data Umum'!D7)</f>
        <v/>
      </c>
      <c r="D7" s="156"/>
      <c r="E7" s="157"/>
      <c r="F7" s="157"/>
      <c r="G7" s="157"/>
      <c r="H7" s="157"/>
      <c r="I7" s="157"/>
      <c r="J7" s="157"/>
      <c r="K7" s="157"/>
      <c r="L7" s="157"/>
      <c r="M7" s="2"/>
    </row>
    <row r="8" spans="2:13">
      <c r="B8" s="2"/>
      <c r="C8" s="158" t="s">
        <v>1095</v>
      </c>
      <c r="D8" s="158"/>
      <c r="E8" s="129"/>
      <c r="F8" s="129"/>
      <c r="G8" s="129"/>
      <c r="H8" s="129"/>
      <c r="I8" s="129"/>
      <c r="J8" s="129"/>
      <c r="K8" s="129"/>
      <c r="L8" s="129"/>
      <c r="M8" s="2"/>
    </row>
    <row r="9" spans="2:13">
      <c r="B9" s="2"/>
      <c r="C9" s="158" t="s">
        <v>1009</v>
      </c>
      <c r="D9" s="158"/>
      <c r="E9" s="129"/>
      <c r="F9" s="129"/>
      <c r="G9" s="129"/>
      <c r="H9" s="129"/>
      <c r="I9" s="129"/>
      <c r="J9" s="129"/>
      <c r="K9" s="129"/>
      <c r="L9" s="129"/>
      <c r="M9" s="2"/>
    </row>
    <row r="10" spans="2:13">
      <c r="B10" s="2"/>
      <c r="C10" s="158" t="s">
        <v>1041</v>
      </c>
      <c r="D10" s="158"/>
      <c r="E10" s="129"/>
      <c r="F10" s="129"/>
      <c r="G10" s="129"/>
      <c r="H10" s="129"/>
      <c r="I10" s="129"/>
      <c r="J10" s="129"/>
      <c r="K10" s="129"/>
      <c r="L10" s="129"/>
      <c r="M10" s="2"/>
    </row>
    <row r="11" spans="2:13">
      <c r="B11" s="2"/>
      <c r="C11" s="159" t="str">
        <f>""</f>
        <v/>
      </c>
      <c r="D11" s="159"/>
      <c r="E11" s="130"/>
      <c r="F11" s="130"/>
      <c r="G11" s="130"/>
      <c r="H11" s="130"/>
      <c r="I11" s="130"/>
      <c r="J11" s="130"/>
      <c r="K11" s="130"/>
      <c r="L11" s="130"/>
      <c r="M11" s="2"/>
    </row>
    <row r="12" spans="2:13" hidden="1">
      <c r="B12" s="2"/>
      <c r="C12" s="20"/>
      <c r="D12" s="20"/>
      <c r="E12" s="2"/>
      <c r="F12" s="2"/>
      <c r="G12" s="2"/>
      <c r="H12" s="2"/>
      <c r="I12" s="2"/>
      <c r="J12" s="2"/>
      <c r="K12" s="2"/>
      <c r="L12" s="2"/>
      <c r="M12" s="2"/>
    </row>
    <row r="13" spans="2:13">
      <c r="B13" s="2"/>
      <c r="C13" s="160" t="s">
        <v>113</v>
      </c>
      <c r="D13" s="160"/>
      <c r="E13" s="161"/>
      <c r="F13" s="161"/>
      <c r="G13" s="161"/>
      <c r="H13" s="161"/>
      <c r="I13" s="161"/>
      <c r="J13" s="161"/>
      <c r="K13" s="161"/>
      <c r="L13" s="161"/>
      <c r="M13" s="2"/>
    </row>
    <row r="14" spans="2:13">
      <c r="B14" s="2"/>
      <c r="C14" s="127" t="s">
        <v>1011</v>
      </c>
      <c r="D14" s="128"/>
      <c r="E14" s="162" t="str">
        <f>""</f>
        <v/>
      </c>
      <c r="F14" s="176" t="str">
        <f>"Reasuransi Masuk"</f>
        <v>Reasuransi Masuk</v>
      </c>
      <c r="G14" s="179"/>
      <c r="H14" s="143"/>
      <c r="I14" s="176" t="str">
        <f>"Reasuransi Keluar"</f>
        <v>Reasuransi Keluar</v>
      </c>
      <c r="J14" s="179"/>
      <c r="K14" s="143"/>
      <c r="L14" s="162" t="str">
        <f>""</f>
        <v/>
      </c>
      <c r="M14" s="2"/>
    </row>
    <row r="15" spans="2:13">
      <c r="B15" s="2"/>
      <c r="C15" s="128"/>
      <c r="D15" s="128"/>
      <c r="E15" s="162" t="str">
        <f>"Pos Langsung"</f>
        <v>Pos Langsung</v>
      </c>
      <c r="F15" s="162" t="str">
        <f>"Dalam Negeri"</f>
        <v>Dalam Negeri</v>
      </c>
      <c r="G15" s="162" t="str">
        <f>"ASEAN"</f>
        <v>ASEAN</v>
      </c>
      <c r="H15" s="162" t="str">
        <f>"Non ASEAN"</f>
        <v>Non ASEAN</v>
      </c>
      <c r="I15" s="162" t="str">
        <f>"Dalam Negeri"</f>
        <v>Dalam Negeri</v>
      </c>
      <c r="J15" s="162" t="str">
        <f>"ASEAN"</f>
        <v>ASEAN</v>
      </c>
      <c r="K15" s="162" t="str">
        <f>"Non ASEAN"</f>
        <v>Non ASEAN</v>
      </c>
      <c r="L15" s="162" t="str">
        <f>"Jumlah"</f>
        <v>Jumlah</v>
      </c>
      <c r="M15" s="2"/>
    </row>
    <row r="16" spans="2:13">
      <c r="B16" s="2"/>
      <c r="C16" s="137" t="s">
        <v>1012</v>
      </c>
      <c r="D16" s="128"/>
      <c r="E16" s="144">
        <v>0</v>
      </c>
      <c r="F16" s="144">
        <v>0</v>
      </c>
      <c r="G16" s="144">
        <v>0</v>
      </c>
      <c r="H16" s="144">
        <v>0</v>
      </c>
      <c r="I16" s="144">
        <v>0</v>
      </c>
      <c r="J16" s="144">
        <v>0</v>
      </c>
      <c r="K16" s="144">
        <v>0</v>
      </c>
      <c r="L16" s="8">
        <f>E16+F16+G16+H16-I16-J16-K16</f>
        <v>0</v>
      </c>
      <c r="M16" s="2"/>
    </row>
    <row r="17" spans="2:13">
      <c r="B17" s="2"/>
      <c r="C17" s="142" t="s">
        <v>1013</v>
      </c>
      <c r="D17" s="143"/>
      <c r="E17" s="144">
        <v>0</v>
      </c>
      <c r="F17" s="144">
        <v>0</v>
      </c>
      <c r="G17" s="144">
        <v>0</v>
      </c>
      <c r="H17" s="144">
        <v>0</v>
      </c>
      <c r="I17" s="144">
        <v>0</v>
      </c>
      <c r="J17" s="144">
        <v>0</v>
      </c>
      <c r="K17" s="144">
        <v>0</v>
      </c>
      <c r="L17" s="8">
        <f>E17+F17+G17+H17-I17-J17-K17</f>
        <v>0</v>
      </c>
      <c r="M17" s="2"/>
    </row>
    <row r="18" spans="2:13">
      <c r="B18" s="2"/>
      <c r="C18" s="142" t="s">
        <v>1014</v>
      </c>
      <c r="D18" s="143"/>
      <c r="E18" s="144">
        <v>0</v>
      </c>
      <c r="F18" s="144">
        <v>0</v>
      </c>
      <c r="G18" s="144">
        <v>0</v>
      </c>
      <c r="H18" s="144">
        <v>0</v>
      </c>
      <c r="I18" s="144">
        <v>0</v>
      </c>
      <c r="J18" s="144">
        <v>0</v>
      </c>
      <c r="K18" s="144">
        <v>0</v>
      </c>
      <c r="L18" s="8">
        <f>E18+F18+G18+H18-I18-J18-K18</f>
        <v>0</v>
      </c>
      <c r="M18" s="2"/>
    </row>
    <row r="19" spans="2:13">
      <c r="B19" s="2"/>
      <c r="C19" s="142" t="s">
        <v>1015</v>
      </c>
      <c r="D19" s="143"/>
      <c r="E19" s="144">
        <v>0</v>
      </c>
      <c r="F19" s="144">
        <v>0</v>
      </c>
      <c r="G19" s="144">
        <v>0</v>
      </c>
      <c r="H19" s="144">
        <v>0</v>
      </c>
      <c r="I19" s="144">
        <v>0</v>
      </c>
      <c r="J19" s="144">
        <v>0</v>
      </c>
      <c r="K19" s="144">
        <v>0</v>
      </c>
      <c r="L19" s="8">
        <f>E19+F19+G19+H19-I19-J19-K19</f>
        <v>0</v>
      </c>
      <c r="M19" s="2"/>
    </row>
    <row r="20" spans="2:13">
      <c r="B20" s="2"/>
      <c r="C20" s="142" t="s">
        <v>1016</v>
      </c>
      <c r="D20" s="143"/>
      <c r="E20" s="8">
        <f t="shared" ref="E20:L20" si="0">E16-E17+E18-E19</f>
        <v>0</v>
      </c>
      <c r="F20" s="8">
        <f t="shared" si="0"/>
        <v>0</v>
      </c>
      <c r="G20" s="8">
        <f t="shared" si="0"/>
        <v>0</v>
      </c>
      <c r="H20" s="8">
        <f t="shared" si="0"/>
        <v>0</v>
      </c>
      <c r="I20" s="8">
        <f t="shared" si="0"/>
        <v>0</v>
      </c>
      <c r="J20" s="8">
        <f t="shared" si="0"/>
        <v>0</v>
      </c>
      <c r="K20" s="8">
        <f t="shared" si="0"/>
        <v>0</v>
      </c>
      <c r="L20" s="8">
        <f t="shared" si="0"/>
        <v>0</v>
      </c>
      <c r="M20" s="2"/>
    </row>
    <row r="21" spans="2:13">
      <c r="B21" s="2"/>
      <c r="C21" s="142" t="s">
        <v>1017</v>
      </c>
      <c r="D21" s="143"/>
      <c r="E21" s="144">
        <v>0</v>
      </c>
      <c r="F21" s="144">
        <v>0</v>
      </c>
      <c r="G21" s="144">
        <v>0</v>
      </c>
      <c r="H21" s="144">
        <v>0</v>
      </c>
      <c r="I21" s="144">
        <v>0</v>
      </c>
      <c r="J21" s="144">
        <v>0</v>
      </c>
      <c r="K21" s="144">
        <v>0</v>
      </c>
      <c r="L21" s="8">
        <f>E21+F21+G21+H21-I21-J21-K21</f>
        <v>0</v>
      </c>
      <c r="M21" s="2"/>
    </row>
    <row r="22" spans="2:13">
      <c r="B22" s="2"/>
      <c r="C22" s="142" t="s">
        <v>1018</v>
      </c>
      <c r="D22" s="143"/>
      <c r="E22" s="144">
        <v>0</v>
      </c>
      <c r="F22" s="144">
        <v>0</v>
      </c>
      <c r="G22" s="144">
        <v>0</v>
      </c>
      <c r="H22" s="144">
        <v>0</v>
      </c>
      <c r="I22" s="144">
        <v>0</v>
      </c>
      <c r="J22" s="144">
        <v>0</v>
      </c>
      <c r="K22" s="144">
        <v>0</v>
      </c>
      <c r="L22" s="8">
        <f>E22+F22+G22+H22-I22-J22-K22</f>
        <v>0</v>
      </c>
      <c r="M22" s="2"/>
    </row>
    <row r="23" spans="2:13">
      <c r="B23" s="2"/>
      <c r="C23" s="142" t="s">
        <v>1019</v>
      </c>
      <c r="D23" s="143"/>
      <c r="E23" s="144">
        <v>0</v>
      </c>
      <c r="F23" s="144">
        <v>0</v>
      </c>
      <c r="G23" s="144">
        <v>0</v>
      </c>
      <c r="H23" s="144">
        <v>0</v>
      </c>
      <c r="I23" s="144">
        <v>0</v>
      </c>
      <c r="J23" s="144">
        <v>0</v>
      </c>
      <c r="K23" s="144">
        <v>0</v>
      </c>
      <c r="L23" s="8">
        <f>E23+F23+G23+H23-I23-J23-K23</f>
        <v>0</v>
      </c>
      <c r="M23" s="2"/>
    </row>
    <row r="24" spans="2:13">
      <c r="B24" s="2"/>
      <c r="C24" s="142" t="s">
        <v>1020</v>
      </c>
      <c r="D24" s="143"/>
      <c r="E24" s="144">
        <v>0</v>
      </c>
      <c r="F24" s="144">
        <v>0</v>
      </c>
      <c r="G24" s="144">
        <v>0</v>
      </c>
      <c r="H24" s="144">
        <v>0</v>
      </c>
      <c r="I24" s="144">
        <v>0</v>
      </c>
      <c r="J24" s="144">
        <v>0</v>
      </c>
      <c r="K24" s="144">
        <v>0</v>
      </c>
      <c r="L24" s="8">
        <f>E24+F24+G24+H24-I24-J24-K24</f>
        <v>0</v>
      </c>
      <c r="M24" s="2"/>
    </row>
    <row r="25" spans="2:13">
      <c r="B25" s="2"/>
      <c r="C25" s="142" t="s">
        <v>136</v>
      </c>
      <c r="D25" s="143"/>
      <c r="E25" s="8">
        <f t="shared" ref="E25:L25" si="1">E21+E22-E23+E24</f>
        <v>0</v>
      </c>
      <c r="F25" s="8">
        <f t="shared" si="1"/>
        <v>0</v>
      </c>
      <c r="G25" s="8">
        <f t="shared" si="1"/>
        <v>0</v>
      </c>
      <c r="H25" s="8">
        <f t="shared" si="1"/>
        <v>0</v>
      </c>
      <c r="I25" s="8">
        <f t="shared" si="1"/>
        <v>0</v>
      </c>
      <c r="J25" s="8">
        <f t="shared" si="1"/>
        <v>0</v>
      </c>
      <c r="K25" s="8">
        <f t="shared" si="1"/>
        <v>0</v>
      </c>
      <c r="L25" s="8">
        <f t="shared" si="1"/>
        <v>0</v>
      </c>
      <c r="M25" s="2"/>
    </row>
    <row r="26" spans="2:13">
      <c r="B26" s="2"/>
      <c r="C26" s="142" t="s">
        <v>1021</v>
      </c>
      <c r="D26" s="143"/>
      <c r="E26" s="8">
        <f t="shared" ref="E26:L26" si="2">E20-E25</f>
        <v>0</v>
      </c>
      <c r="F26" s="8">
        <f t="shared" si="2"/>
        <v>0</v>
      </c>
      <c r="G26" s="8">
        <f t="shared" si="2"/>
        <v>0</v>
      </c>
      <c r="H26" s="8">
        <f t="shared" si="2"/>
        <v>0</v>
      </c>
      <c r="I26" s="8">
        <f t="shared" si="2"/>
        <v>0</v>
      </c>
      <c r="J26" s="8">
        <f t="shared" si="2"/>
        <v>0</v>
      </c>
      <c r="K26" s="8">
        <f t="shared" si="2"/>
        <v>0</v>
      </c>
      <c r="L26" s="8">
        <f t="shared" si="2"/>
        <v>0</v>
      </c>
      <c r="M26" s="2"/>
    </row>
    <row r="27" spans="2:13">
      <c r="B27" s="2"/>
      <c r="C27" s="2"/>
      <c r="D27" s="2"/>
      <c r="E27" s="2"/>
      <c r="F27" s="2"/>
      <c r="G27" s="2"/>
      <c r="H27" s="2"/>
      <c r="I27" s="2"/>
      <c r="J27" s="2"/>
      <c r="K27" s="2"/>
      <c r="L27" s="2"/>
      <c r="M27" s="2"/>
    </row>
    <row r="28" spans="2:13" ht="5.0999999999999996" customHeight="1">
      <c r="B28" s="2"/>
      <c r="C28" s="2"/>
      <c r="D28" s="2"/>
      <c r="E28" s="2"/>
      <c r="F28" s="2"/>
      <c r="G28" s="2"/>
      <c r="H28" s="2"/>
      <c r="I28" s="2"/>
      <c r="J28" s="2"/>
      <c r="K28" s="2"/>
      <c r="L28" s="2"/>
      <c r="M28" s="2"/>
    </row>
  </sheetData>
  <sheetProtection formatColumns="0" formatRows="0" selectLockedCells="1"/>
  <mergeCells count="86">
    <mergeCell ref="C7:L7"/>
    <mergeCell ref="C8:L8"/>
    <mergeCell ref="C9:L9"/>
    <mergeCell ref="C10:L10"/>
    <mergeCell ref="C11:L11"/>
    <mergeCell ref="C13:L13"/>
    <mergeCell ref="C14:D15"/>
    <mergeCell ref="E15"/>
    <mergeCell ref="E14"/>
    <mergeCell ref="F15"/>
    <mergeCell ref="G15"/>
    <mergeCell ref="H15"/>
    <mergeCell ref="F14:H14"/>
    <mergeCell ref="I15"/>
    <mergeCell ref="J15"/>
    <mergeCell ref="K15"/>
    <mergeCell ref="L14"/>
    <mergeCell ref="I14:K14"/>
    <mergeCell ref="L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C20:D20"/>
    <mergeCell ref="C21:D21"/>
    <mergeCell ref="E21"/>
    <mergeCell ref="F21"/>
    <mergeCell ref="G21"/>
    <mergeCell ref="K21"/>
    <mergeCell ref="C22:D22"/>
    <mergeCell ref="E22"/>
    <mergeCell ref="F22"/>
    <mergeCell ref="G22"/>
    <mergeCell ref="H22"/>
    <mergeCell ref="I22"/>
    <mergeCell ref="J22"/>
    <mergeCell ref="K22"/>
    <mergeCell ref="G23"/>
    <mergeCell ref="H23"/>
    <mergeCell ref="H21"/>
    <mergeCell ref="I21"/>
    <mergeCell ref="J21"/>
    <mergeCell ref="C25:D25"/>
    <mergeCell ref="C26:D26"/>
    <mergeCell ref="I23"/>
    <mergeCell ref="J23"/>
    <mergeCell ref="K23"/>
    <mergeCell ref="C24:D24"/>
    <mergeCell ref="E24"/>
    <mergeCell ref="F24"/>
    <mergeCell ref="G24"/>
    <mergeCell ref="H24"/>
    <mergeCell ref="I24"/>
    <mergeCell ref="J24"/>
    <mergeCell ref="K24"/>
    <mergeCell ref="C23:D23"/>
    <mergeCell ref="E23"/>
    <mergeCell ref="F23"/>
  </mergeCells>
  <dataValidations count="56">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s>
  <printOptions horizontalCentered="1"/>
  <pageMargins left="0.7" right="0.7" top="0.75" bottom="0.75" header="0.3" footer="0.3"/>
  <pageSetup paperSize="150" scale="30" orientation="portrait" horizontalDpi="200" verticalDpi="2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pageSetUpPr fitToPage="1"/>
  </sheetPr>
  <dimension ref="B2:M2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L17"/>
    </sheetView>
  </sheetViews>
  <sheetFormatPr defaultRowHeight="15"/>
  <cols>
    <col min="1" max="1" width="9.140625" style="1" customWidth="1"/>
    <col min="2" max="2" width="1" style="1" customWidth="1"/>
    <col min="3"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1042</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0"/>
      <c r="D6" s="20"/>
      <c r="E6" s="2"/>
      <c r="F6" s="2"/>
      <c r="G6" s="2"/>
      <c r="H6" s="2"/>
      <c r="I6" s="2"/>
      <c r="J6" s="2"/>
      <c r="K6" s="2"/>
      <c r="L6" s="2"/>
      <c r="M6" s="2"/>
    </row>
    <row r="7" spans="2:13" ht="17.25">
      <c r="B7" s="2"/>
      <c r="C7" s="156" t="str">
        <f>UPPER('Data Umum'!D7)</f>
        <v/>
      </c>
      <c r="D7" s="156"/>
      <c r="E7" s="157"/>
      <c r="F7" s="157"/>
      <c r="G7" s="157"/>
      <c r="H7" s="157"/>
      <c r="I7" s="157"/>
      <c r="J7" s="157"/>
      <c r="K7" s="157"/>
      <c r="L7" s="157"/>
      <c r="M7" s="2"/>
    </row>
    <row r="8" spans="2:13">
      <c r="B8" s="2"/>
      <c r="C8" s="158" t="s">
        <v>1095</v>
      </c>
      <c r="D8" s="158"/>
      <c r="E8" s="129"/>
      <c r="F8" s="129"/>
      <c r="G8" s="129"/>
      <c r="H8" s="129"/>
      <c r="I8" s="129"/>
      <c r="J8" s="129"/>
      <c r="K8" s="129"/>
      <c r="L8" s="129"/>
      <c r="M8" s="2"/>
    </row>
    <row r="9" spans="2:13">
      <c r="B9" s="2"/>
      <c r="C9" s="158" t="s">
        <v>1009</v>
      </c>
      <c r="D9" s="158"/>
      <c r="E9" s="129"/>
      <c r="F9" s="129"/>
      <c r="G9" s="129"/>
      <c r="H9" s="129"/>
      <c r="I9" s="129"/>
      <c r="J9" s="129"/>
      <c r="K9" s="129"/>
      <c r="L9" s="129"/>
      <c r="M9" s="2"/>
    </row>
    <row r="10" spans="2:13">
      <c r="B10" s="2"/>
      <c r="C10" s="158" t="s">
        <v>1043</v>
      </c>
      <c r="D10" s="158"/>
      <c r="E10" s="129"/>
      <c r="F10" s="129"/>
      <c r="G10" s="129"/>
      <c r="H10" s="129"/>
      <c r="I10" s="129"/>
      <c r="J10" s="129"/>
      <c r="K10" s="129"/>
      <c r="L10" s="129"/>
      <c r="M10" s="2"/>
    </row>
    <row r="11" spans="2:13">
      <c r="B11" s="2"/>
      <c r="C11" s="159" t="str">
        <f>""</f>
        <v/>
      </c>
      <c r="D11" s="159"/>
      <c r="E11" s="130"/>
      <c r="F11" s="130"/>
      <c r="G11" s="130"/>
      <c r="H11" s="130"/>
      <c r="I11" s="130"/>
      <c r="J11" s="130"/>
      <c r="K11" s="130"/>
      <c r="L11" s="130"/>
      <c r="M11" s="2"/>
    </row>
    <row r="12" spans="2:13" hidden="1">
      <c r="B12" s="2"/>
      <c r="C12" s="20"/>
      <c r="D12" s="20"/>
      <c r="E12" s="2"/>
      <c r="F12" s="2"/>
      <c r="G12" s="2"/>
      <c r="H12" s="2"/>
      <c r="I12" s="2"/>
      <c r="J12" s="2"/>
      <c r="K12" s="2"/>
      <c r="L12" s="2"/>
      <c r="M12" s="2"/>
    </row>
    <row r="13" spans="2:13">
      <c r="B13" s="2"/>
      <c r="C13" s="160" t="s">
        <v>113</v>
      </c>
      <c r="D13" s="160"/>
      <c r="E13" s="161"/>
      <c r="F13" s="161"/>
      <c r="G13" s="161"/>
      <c r="H13" s="161"/>
      <c r="I13" s="161"/>
      <c r="J13" s="161"/>
      <c r="K13" s="161"/>
      <c r="L13" s="161"/>
      <c r="M13" s="2"/>
    </row>
    <row r="14" spans="2:13">
      <c r="B14" s="2"/>
      <c r="C14" s="127" t="s">
        <v>1011</v>
      </c>
      <c r="D14" s="128"/>
      <c r="E14" s="162" t="str">
        <f>""</f>
        <v/>
      </c>
      <c r="F14" s="176" t="str">
        <f>"Reasuransi Masuk"</f>
        <v>Reasuransi Masuk</v>
      </c>
      <c r="G14" s="179"/>
      <c r="H14" s="143"/>
      <c r="I14" s="176" t="str">
        <f>"Reasuransi Keluar"</f>
        <v>Reasuransi Keluar</v>
      </c>
      <c r="J14" s="179"/>
      <c r="K14" s="143"/>
      <c r="L14" s="162" t="str">
        <f>""</f>
        <v/>
      </c>
      <c r="M14" s="2"/>
    </row>
    <row r="15" spans="2:13">
      <c r="B15" s="2"/>
      <c r="C15" s="128"/>
      <c r="D15" s="128"/>
      <c r="E15" s="162" t="str">
        <f>"Pos Langsung"</f>
        <v>Pos Langsung</v>
      </c>
      <c r="F15" s="162" t="str">
        <f>"Dalam Negeri"</f>
        <v>Dalam Negeri</v>
      </c>
      <c r="G15" s="162" t="str">
        <f>"ASEAN"</f>
        <v>ASEAN</v>
      </c>
      <c r="H15" s="162" t="str">
        <f>"Non ASEAN"</f>
        <v>Non ASEAN</v>
      </c>
      <c r="I15" s="162" t="str">
        <f>"Dalam Negeri"</f>
        <v>Dalam Negeri</v>
      </c>
      <c r="J15" s="162" t="str">
        <f>"ASEAN"</f>
        <v>ASEAN</v>
      </c>
      <c r="K15" s="162" t="str">
        <f>"Non ASEAN"</f>
        <v>Non ASEAN</v>
      </c>
      <c r="L15" s="162" t="str">
        <f>"Jumlah"</f>
        <v>Jumlah</v>
      </c>
      <c r="M15" s="2"/>
    </row>
    <row r="16" spans="2:13">
      <c r="B16" s="2"/>
      <c r="C16" s="137" t="s">
        <v>1012</v>
      </c>
      <c r="D16" s="128"/>
      <c r="E16" s="144">
        <v>0</v>
      </c>
      <c r="F16" s="144">
        <v>0</v>
      </c>
      <c r="G16" s="144">
        <v>0</v>
      </c>
      <c r="H16" s="144">
        <v>0</v>
      </c>
      <c r="I16" s="144">
        <v>0</v>
      </c>
      <c r="J16" s="144">
        <v>0</v>
      </c>
      <c r="K16" s="144">
        <v>0</v>
      </c>
      <c r="L16" s="8">
        <f>E16+F16+G16+H16-I16-J16-K16</f>
        <v>0</v>
      </c>
      <c r="M16" s="2"/>
    </row>
    <row r="17" spans="2:13">
      <c r="B17" s="2"/>
      <c r="C17" s="142" t="s">
        <v>1013</v>
      </c>
      <c r="D17" s="143"/>
      <c r="E17" s="144">
        <v>0</v>
      </c>
      <c r="F17" s="144">
        <v>0</v>
      </c>
      <c r="G17" s="144">
        <v>0</v>
      </c>
      <c r="H17" s="144">
        <v>0</v>
      </c>
      <c r="I17" s="144">
        <v>0</v>
      </c>
      <c r="J17" s="144">
        <v>0</v>
      </c>
      <c r="K17" s="144">
        <v>0</v>
      </c>
      <c r="L17" s="8">
        <f>E17+F17+G17+H17-I17-J17-K17</f>
        <v>0</v>
      </c>
      <c r="M17" s="2"/>
    </row>
    <row r="18" spans="2:13">
      <c r="B18" s="2"/>
      <c r="C18" s="142" t="s">
        <v>1014</v>
      </c>
      <c r="D18" s="143"/>
      <c r="E18" s="144">
        <v>0</v>
      </c>
      <c r="F18" s="144">
        <v>0</v>
      </c>
      <c r="G18" s="144">
        <v>0</v>
      </c>
      <c r="H18" s="144">
        <v>0</v>
      </c>
      <c r="I18" s="144">
        <v>0</v>
      </c>
      <c r="J18" s="144">
        <v>0</v>
      </c>
      <c r="K18" s="144">
        <v>0</v>
      </c>
      <c r="L18" s="8">
        <f>E18+F18+G18+H18-I18-J18-K18</f>
        <v>0</v>
      </c>
      <c r="M18" s="2"/>
    </row>
    <row r="19" spans="2:13">
      <c r="B19" s="2"/>
      <c r="C19" s="142" t="s">
        <v>1015</v>
      </c>
      <c r="D19" s="143"/>
      <c r="E19" s="144">
        <v>0</v>
      </c>
      <c r="F19" s="144">
        <v>0</v>
      </c>
      <c r="G19" s="144">
        <v>0</v>
      </c>
      <c r="H19" s="144">
        <v>0</v>
      </c>
      <c r="I19" s="144">
        <v>0</v>
      </c>
      <c r="J19" s="144">
        <v>0</v>
      </c>
      <c r="K19" s="144">
        <v>0</v>
      </c>
      <c r="L19" s="8">
        <f>E19+F19+G19+H19-I19-J19-K19</f>
        <v>0</v>
      </c>
      <c r="M19" s="2"/>
    </row>
    <row r="20" spans="2:13">
      <c r="B20" s="2"/>
      <c r="C20" s="142" t="s">
        <v>1016</v>
      </c>
      <c r="D20" s="143"/>
      <c r="E20" s="8">
        <f t="shared" ref="E20:L20" si="0">E16-E17+E18-E19</f>
        <v>0</v>
      </c>
      <c r="F20" s="8">
        <f t="shared" si="0"/>
        <v>0</v>
      </c>
      <c r="G20" s="8">
        <f t="shared" si="0"/>
        <v>0</v>
      </c>
      <c r="H20" s="8">
        <f t="shared" si="0"/>
        <v>0</v>
      </c>
      <c r="I20" s="8">
        <f t="shared" si="0"/>
        <v>0</v>
      </c>
      <c r="J20" s="8">
        <f t="shared" si="0"/>
        <v>0</v>
      </c>
      <c r="K20" s="8">
        <f t="shared" si="0"/>
        <v>0</v>
      </c>
      <c r="L20" s="8">
        <f t="shared" si="0"/>
        <v>0</v>
      </c>
      <c r="M20" s="2"/>
    </row>
    <row r="21" spans="2:13">
      <c r="B21" s="2"/>
      <c r="C21" s="142" t="s">
        <v>1017</v>
      </c>
      <c r="D21" s="143"/>
      <c r="E21" s="144">
        <v>0</v>
      </c>
      <c r="F21" s="144">
        <v>0</v>
      </c>
      <c r="G21" s="144">
        <v>0</v>
      </c>
      <c r="H21" s="144">
        <v>0</v>
      </c>
      <c r="I21" s="144">
        <v>0</v>
      </c>
      <c r="J21" s="144">
        <v>0</v>
      </c>
      <c r="K21" s="144">
        <v>0</v>
      </c>
      <c r="L21" s="8">
        <f>E21+F21+G21+H21-I21-J21-K21</f>
        <v>0</v>
      </c>
      <c r="M21" s="2"/>
    </row>
    <row r="22" spans="2:13">
      <c r="B22" s="2"/>
      <c r="C22" s="142" t="s">
        <v>1018</v>
      </c>
      <c r="D22" s="143"/>
      <c r="E22" s="144">
        <v>0</v>
      </c>
      <c r="F22" s="144">
        <v>0</v>
      </c>
      <c r="G22" s="144">
        <v>0</v>
      </c>
      <c r="H22" s="144">
        <v>0</v>
      </c>
      <c r="I22" s="144">
        <v>0</v>
      </c>
      <c r="J22" s="144">
        <v>0</v>
      </c>
      <c r="K22" s="144">
        <v>0</v>
      </c>
      <c r="L22" s="8">
        <f>E22+F22+G22+H22-I22-J22-K22</f>
        <v>0</v>
      </c>
      <c r="M22" s="2"/>
    </row>
    <row r="23" spans="2:13">
      <c r="B23" s="2"/>
      <c r="C23" s="142" t="s">
        <v>1019</v>
      </c>
      <c r="D23" s="143"/>
      <c r="E23" s="144">
        <v>0</v>
      </c>
      <c r="F23" s="144">
        <v>0</v>
      </c>
      <c r="G23" s="144">
        <v>0</v>
      </c>
      <c r="H23" s="144">
        <v>0</v>
      </c>
      <c r="I23" s="144">
        <v>0</v>
      </c>
      <c r="J23" s="144">
        <v>0</v>
      </c>
      <c r="K23" s="144">
        <v>0</v>
      </c>
      <c r="L23" s="8">
        <f>E23+F23+G23+H23-I23-J23-K23</f>
        <v>0</v>
      </c>
      <c r="M23" s="2"/>
    </row>
    <row r="24" spans="2:13">
      <c r="B24" s="2"/>
      <c r="C24" s="142" t="s">
        <v>1020</v>
      </c>
      <c r="D24" s="143"/>
      <c r="E24" s="144">
        <v>0</v>
      </c>
      <c r="F24" s="144">
        <v>0</v>
      </c>
      <c r="G24" s="144">
        <v>0</v>
      </c>
      <c r="H24" s="144">
        <v>0</v>
      </c>
      <c r="I24" s="144">
        <v>0</v>
      </c>
      <c r="J24" s="144">
        <v>0</v>
      </c>
      <c r="K24" s="144">
        <v>0</v>
      </c>
      <c r="L24" s="8">
        <f>E24+F24+G24+H24-I24-J24-K24</f>
        <v>0</v>
      </c>
      <c r="M24" s="2"/>
    </row>
    <row r="25" spans="2:13">
      <c r="B25" s="2"/>
      <c r="C25" s="142" t="s">
        <v>136</v>
      </c>
      <c r="D25" s="143"/>
      <c r="E25" s="8">
        <f t="shared" ref="E25:L25" si="1">E21+E22-E23+E24</f>
        <v>0</v>
      </c>
      <c r="F25" s="8">
        <f t="shared" si="1"/>
        <v>0</v>
      </c>
      <c r="G25" s="8">
        <f t="shared" si="1"/>
        <v>0</v>
      </c>
      <c r="H25" s="8">
        <f t="shared" si="1"/>
        <v>0</v>
      </c>
      <c r="I25" s="8">
        <f t="shared" si="1"/>
        <v>0</v>
      </c>
      <c r="J25" s="8">
        <f t="shared" si="1"/>
        <v>0</v>
      </c>
      <c r="K25" s="8">
        <f t="shared" si="1"/>
        <v>0</v>
      </c>
      <c r="L25" s="8">
        <f t="shared" si="1"/>
        <v>0</v>
      </c>
      <c r="M25" s="2"/>
    </row>
    <row r="26" spans="2:13">
      <c r="B26" s="2"/>
      <c r="C26" s="142" t="s">
        <v>1021</v>
      </c>
      <c r="D26" s="143"/>
      <c r="E26" s="8">
        <f t="shared" ref="E26:L26" si="2">E20-E25</f>
        <v>0</v>
      </c>
      <c r="F26" s="8">
        <f t="shared" si="2"/>
        <v>0</v>
      </c>
      <c r="G26" s="8">
        <f t="shared" si="2"/>
        <v>0</v>
      </c>
      <c r="H26" s="8">
        <f t="shared" si="2"/>
        <v>0</v>
      </c>
      <c r="I26" s="8">
        <f t="shared" si="2"/>
        <v>0</v>
      </c>
      <c r="J26" s="8">
        <f t="shared" si="2"/>
        <v>0</v>
      </c>
      <c r="K26" s="8">
        <f t="shared" si="2"/>
        <v>0</v>
      </c>
      <c r="L26" s="8">
        <f t="shared" si="2"/>
        <v>0</v>
      </c>
      <c r="M26" s="2"/>
    </row>
    <row r="27" spans="2:13">
      <c r="B27" s="2"/>
      <c r="C27" s="2"/>
      <c r="D27" s="2"/>
      <c r="E27" s="2"/>
      <c r="F27" s="2"/>
      <c r="G27" s="2"/>
      <c r="H27" s="2"/>
      <c r="I27" s="2"/>
      <c r="J27" s="2"/>
      <c r="K27" s="2"/>
      <c r="L27" s="2"/>
      <c r="M27" s="2"/>
    </row>
    <row r="28" spans="2:13" ht="5.0999999999999996" customHeight="1">
      <c r="B28" s="2"/>
      <c r="C28" s="2"/>
      <c r="D28" s="2"/>
      <c r="E28" s="2"/>
      <c r="F28" s="2"/>
      <c r="G28" s="2"/>
      <c r="H28" s="2"/>
      <c r="I28" s="2"/>
      <c r="J28" s="2"/>
      <c r="K28" s="2"/>
      <c r="L28" s="2"/>
      <c r="M28" s="2"/>
    </row>
  </sheetData>
  <sheetProtection formatColumns="0" formatRows="0" selectLockedCells="1"/>
  <mergeCells count="86">
    <mergeCell ref="C7:L7"/>
    <mergeCell ref="C8:L8"/>
    <mergeCell ref="C9:L9"/>
    <mergeCell ref="C10:L10"/>
    <mergeCell ref="C11:L11"/>
    <mergeCell ref="C13:L13"/>
    <mergeCell ref="C14:D15"/>
    <mergeCell ref="E15"/>
    <mergeCell ref="E14"/>
    <mergeCell ref="F15"/>
    <mergeCell ref="G15"/>
    <mergeCell ref="H15"/>
    <mergeCell ref="F14:H14"/>
    <mergeCell ref="I15"/>
    <mergeCell ref="J15"/>
    <mergeCell ref="K15"/>
    <mergeCell ref="L14"/>
    <mergeCell ref="I14:K14"/>
    <mergeCell ref="L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C20:D20"/>
    <mergeCell ref="C21:D21"/>
    <mergeCell ref="E21"/>
    <mergeCell ref="F21"/>
    <mergeCell ref="G21"/>
    <mergeCell ref="K21"/>
    <mergeCell ref="C22:D22"/>
    <mergeCell ref="E22"/>
    <mergeCell ref="F22"/>
    <mergeCell ref="G22"/>
    <mergeCell ref="H22"/>
    <mergeCell ref="I22"/>
    <mergeCell ref="J22"/>
    <mergeCell ref="K22"/>
    <mergeCell ref="G23"/>
    <mergeCell ref="H23"/>
    <mergeCell ref="H21"/>
    <mergeCell ref="I21"/>
    <mergeCell ref="J21"/>
    <mergeCell ref="C25:D25"/>
    <mergeCell ref="C26:D26"/>
    <mergeCell ref="I23"/>
    <mergeCell ref="J23"/>
    <mergeCell ref="K23"/>
    <mergeCell ref="C24:D24"/>
    <mergeCell ref="E24"/>
    <mergeCell ref="F24"/>
    <mergeCell ref="G24"/>
    <mergeCell ref="H24"/>
    <mergeCell ref="I24"/>
    <mergeCell ref="J24"/>
    <mergeCell ref="K24"/>
    <mergeCell ref="C23:D23"/>
    <mergeCell ref="E23"/>
    <mergeCell ref="F23"/>
  </mergeCells>
  <dataValidations count="56">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s>
  <printOptions horizontalCentered="1"/>
  <pageMargins left="0.7" right="0.7" top="0.75" bottom="0.75" header="0.3" footer="0.3"/>
  <pageSetup paperSize="150" scale="30" orientation="portrait" horizontalDpi="200" verticalDpi="2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pageSetUpPr fitToPage="1"/>
  </sheetPr>
  <dimension ref="B2:M2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L17"/>
    </sheetView>
  </sheetViews>
  <sheetFormatPr defaultRowHeight="15"/>
  <cols>
    <col min="1" max="1" width="9.140625" style="1" customWidth="1"/>
    <col min="2" max="2" width="1" style="1" customWidth="1"/>
    <col min="3"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1044</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0"/>
      <c r="D6" s="20"/>
      <c r="E6" s="2"/>
      <c r="F6" s="2"/>
      <c r="G6" s="2"/>
      <c r="H6" s="2"/>
      <c r="I6" s="2"/>
      <c r="J6" s="2"/>
      <c r="K6" s="2"/>
      <c r="L6" s="2"/>
      <c r="M6" s="2"/>
    </row>
    <row r="7" spans="2:13" ht="17.25">
      <c r="B7" s="2"/>
      <c r="C7" s="156" t="str">
        <f>UPPER('Data Umum'!D7)</f>
        <v/>
      </c>
      <c r="D7" s="156"/>
      <c r="E7" s="157"/>
      <c r="F7" s="157"/>
      <c r="G7" s="157"/>
      <c r="H7" s="157"/>
      <c r="I7" s="157"/>
      <c r="J7" s="157"/>
      <c r="K7" s="157"/>
      <c r="L7" s="157"/>
      <c r="M7" s="2"/>
    </row>
    <row r="8" spans="2:13">
      <c r="B8" s="2"/>
      <c r="C8" s="158" t="s">
        <v>1095</v>
      </c>
      <c r="D8" s="158"/>
      <c r="E8" s="129"/>
      <c r="F8" s="129"/>
      <c r="G8" s="129"/>
      <c r="H8" s="129"/>
      <c r="I8" s="129"/>
      <c r="J8" s="129"/>
      <c r="K8" s="129"/>
      <c r="L8" s="129"/>
      <c r="M8" s="2"/>
    </row>
    <row r="9" spans="2:13">
      <c r="B9" s="2"/>
      <c r="C9" s="158" t="s">
        <v>1009</v>
      </c>
      <c r="D9" s="158"/>
      <c r="E9" s="129"/>
      <c r="F9" s="129"/>
      <c r="G9" s="129"/>
      <c r="H9" s="129"/>
      <c r="I9" s="129"/>
      <c r="J9" s="129"/>
      <c r="K9" s="129"/>
      <c r="L9" s="129"/>
      <c r="M9" s="2"/>
    </row>
    <row r="10" spans="2:13">
      <c r="B10" s="2"/>
      <c r="C10" s="158" t="s">
        <v>1045</v>
      </c>
      <c r="D10" s="158"/>
      <c r="E10" s="129"/>
      <c r="F10" s="129"/>
      <c r="G10" s="129"/>
      <c r="H10" s="129"/>
      <c r="I10" s="129"/>
      <c r="J10" s="129"/>
      <c r="K10" s="129"/>
      <c r="L10" s="129"/>
      <c r="M10" s="2"/>
    </row>
    <row r="11" spans="2:13">
      <c r="B11" s="2"/>
      <c r="C11" s="159" t="str">
        <f>""</f>
        <v/>
      </c>
      <c r="D11" s="159"/>
      <c r="E11" s="130"/>
      <c r="F11" s="130"/>
      <c r="G11" s="130"/>
      <c r="H11" s="130"/>
      <c r="I11" s="130"/>
      <c r="J11" s="130"/>
      <c r="K11" s="130"/>
      <c r="L11" s="130"/>
      <c r="M11" s="2"/>
    </row>
    <row r="12" spans="2:13" hidden="1">
      <c r="B12" s="2"/>
      <c r="C12" s="20"/>
      <c r="D12" s="20"/>
      <c r="E12" s="2"/>
      <c r="F12" s="2"/>
      <c r="G12" s="2"/>
      <c r="H12" s="2"/>
      <c r="I12" s="2"/>
      <c r="J12" s="2"/>
      <c r="K12" s="2"/>
      <c r="L12" s="2"/>
      <c r="M12" s="2"/>
    </row>
    <row r="13" spans="2:13">
      <c r="B13" s="2"/>
      <c r="C13" s="160" t="s">
        <v>113</v>
      </c>
      <c r="D13" s="160"/>
      <c r="E13" s="161"/>
      <c r="F13" s="161"/>
      <c r="G13" s="161"/>
      <c r="H13" s="161"/>
      <c r="I13" s="161"/>
      <c r="J13" s="161"/>
      <c r="K13" s="161"/>
      <c r="L13" s="161"/>
      <c r="M13" s="2"/>
    </row>
    <row r="14" spans="2:13">
      <c r="B14" s="2"/>
      <c r="C14" s="127" t="s">
        <v>1011</v>
      </c>
      <c r="D14" s="128"/>
      <c r="E14" s="162" t="str">
        <f>""</f>
        <v/>
      </c>
      <c r="F14" s="176" t="str">
        <f>"Reasuransi Masuk"</f>
        <v>Reasuransi Masuk</v>
      </c>
      <c r="G14" s="179"/>
      <c r="H14" s="143"/>
      <c r="I14" s="176" t="str">
        <f>"Reasuransi Keluar"</f>
        <v>Reasuransi Keluar</v>
      </c>
      <c r="J14" s="179"/>
      <c r="K14" s="143"/>
      <c r="L14" s="162" t="str">
        <f>""</f>
        <v/>
      </c>
      <c r="M14" s="2"/>
    </row>
    <row r="15" spans="2:13">
      <c r="B15" s="2"/>
      <c r="C15" s="128"/>
      <c r="D15" s="128"/>
      <c r="E15" s="162" t="str">
        <f>"Pos Langsung"</f>
        <v>Pos Langsung</v>
      </c>
      <c r="F15" s="162" t="str">
        <f>"Dalam Negeri"</f>
        <v>Dalam Negeri</v>
      </c>
      <c r="G15" s="162" t="str">
        <f>"ASEAN"</f>
        <v>ASEAN</v>
      </c>
      <c r="H15" s="162" t="str">
        <f>"Non ASEAN"</f>
        <v>Non ASEAN</v>
      </c>
      <c r="I15" s="162" t="str">
        <f>"Dalam Negeri"</f>
        <v>Dalam Negeri</v>
      </c>
      <c r="J15" s="162" t="str">
        <f>"ASEAN"</f>
        <v>ASEAN</v>
      </c>
      <c r="K15" s="162" t="str">
        <f>"Non ASEAN"</f>
        <v>Non ASEAN</v>
      </c>
      <c r="L15" s="162" t="str">
        <f>"Jumlah"</f>
        <v>Jumlah</v>
      </c>
      <c r="M15" s="2"/>
    </row>
    <row r="16" spans="2:13">
      <c r="B16" s="2"/>
      <c r="C16" s="137" t="s">
        <v>1012</v>
      </c>
      <c r="D16" s="128"/>
      <c r="E16" s="144">
        <v>0</v>
      </c>
      <c r="F16" s="144">
        <v>0</v>
      </c>
      <c r="G16" s="144">
        <v>0</v>
      </c>
      <c r="H16" s="144">
        <v>0</v>
      </c>
      <c r="I16" s="144">
        <v>0</v>
      </c>
      <c r="J16" s="144">
        <v>0</v>
      </c>
      <c r="K16" s="144">
        <v>0</v>
      </c>
      <c r="L16" s="8">
        <f>E16+F16+G16+H16-I16-J16-K16</f>
        <v>0</v>
      </c>
      <c r="M16" s="2"/>
    </row>
    <row r="17" spans="2:13">
      <c r="B17" s="2"/>
      <c r="C17" s="142" t="s">
        <v>1013</v>
      </c>
      <c r="D17" s="143"/>
      <c r="E17" s="144">
        <v>0</v>
      </c>
      <c r="F17" s="144">
        <v>0</v>
      </c>
      <c r="G17" s="144">
        <v>0</v>
      </c>
      <c r="H17" s="144">
        <v>0</v>
      </c>
      <c r="I17" s="144">
        <v>0</v>
      </c>
      <c r="J17" s="144">
        <v>0</v>
      </c>
      <c r="K17" s="144">
        <v>0</v>
      </c>
      <c r="L17" s="8">
        <f>E17+F17+G17+H17-I17-J17-K17</f>
        <v>0</v>
      </c>
      <c r="M17" s="2"/>
    </row>
    <row r="18" spans="2:13">
      <c r="B18" s="2"/>
      <c r="C18" s="142" t="s">
        <v>1014</v>
      </c>
      <c r="D18" s="143"/>
      <c r="E18" s="144">
        <v>0</v>
      </c>
      <c r="F18" s="144">
        <v>0</v>
      </c>
      <c r="G18" s="144">
        <v>0</v>
      </c>
      <c r="H18" s="144">
        <v>0</v>
      </c>
      <c r="I18" s="144">
        <v>0</v>
      </c>
      <c r="J18" s="144">
        <v>0</v>
      </c>
      <c r="K18" s="144">
        <v>0</v>
      </c>
      <c r="L18" s="8">
        <f>E18+F18+G18+H18-I18-J18-K18</f>
        <v>0</v>
      </c>
      <c r="M18" s="2"/>
    </row>
    <row r="19" spans="2:13">
      <c r="B19" s="2"/>
      <c r="C19" s="142" t="s">
        <v>1015</v>
      </c>
      <c r="D19" s="143"/>
      <c r="E19" s="144">
        <v>0</v>
      </c>
      <c r="F19" s="144">
        <v>0</v>
      </c>
      <c r="G19" s="144">
        <v>0</v>
      </c>
      <c r="H19" s="144">
        <v>0</v>
      </c>
      <c r="I19" s="144">
        <v>0</v>
      </c>
      <c r="J19" s="144">
        <v>0</v>
      </c>
      <c r="K19" s="144">
        <v>0</v>
      </c>
      <c r="L19" s="8">
        <f>E19+F19+G19+H19-I19-J19-K19</f>
        <v>0</v>
      </c>
      <c r="M19" s="2"/>
    </row>
    <row r="20" spans="2:13">
      <c r="B20" s="2"/>
      <c r="C20" s="142" t="s">
        <v>1016</v>
      </c>
      <c r="D20" s="143"/>
      <c r="E20" s="8">
        <f t="shared" ref="E20:L20" si="0">E16-E17+E18-E19</f>
        <v>0</v>
      </c>
      <c r="F20" s="8">
        <f t="shared" si="0"/>
        <v>0</v>
      </c>
      <c r="G20" s="8">
        <f t="shared" si="0"/>
        <v>0</v>
      </c>
      <c r="H20" s="8">
        <f t="shared" si="0"/>
        <v>0</v>
      </c>
      <c r="I20" s="8">
        <f t="shared" si="0"/>
        <v>0</v>
      </c>
      <c r="J20" s="8">
        <f t="shared" si="0"/>
        <v>0</v>
      </c>
      <c r="K20" s="8">
        <f t="shared" si="0"/>
        <v>0</v>
      </c>
      <c r="L20" s="8">
        <f t="shared" si="0"/>
        <v>0</v>
      </c>
      <c r="M20" s="2"/>
    </row>
    <row r="21" spans="2:13">
      <c r="B21" s="2"/>
      <c r="C21" s="142" t="s">
        <v>1017</v>
      </c>
      <c r="D21" s="143"/>
      <c r="E21" s="144">
        <v>0</v>
      </c>
      <c r="F21" s="144">
        <v>0</v>
      </c>
      <c r="G21" s="144">
        <v>0</v>
      </c>
      <c r="H21" s="144">
        <v>0</v>
      </c>
      <c r="I21" s="144">
        <v>0</v>
      </c>
      <c r="J21" s="144">
        <v>0</v>
      </c>
      <c r="K21" s="144">
        <v>0</v>
      </c>
      <c r="L21" s="8">
        <f>E21+F21+G21+H21-I21-J21-K21</f>
        <v>0</v>
      </c>
      <c r="M21" s="2"/>
    </row>
    <row r="22" spans="2:13">
      <c r="B22" s="2"/>
      <c r="C22" s="142" t="s">
        <v>1018</v>
      </c>
      <c r="D22" s="143"/>
      <c r="E22" s="144">
        <v>0</v>
      </c>
      <c r="F22" s="144">
        <v>0</v>
      </c>
      <c r="G22" s="144">
        <v>0</v>
      </c>
      <c r="H22" s="144">
        <v>0</v>
      </c>
      <c r="I22" s="144">
        <v>0</v>
      </c>
      <c r="J22" s="144">
        <v>0</v>
      </c>
      <c r="K22" s="144">
        <v>0</v>
      </c>
      <c r="L22" s="8">
        <f>E22+F22+G22+H22-I22-J22-K22</f>
        <v>0</v>
      </c>
      <c r="M22" s="2"/>
    </row>
    <row r="23" spans="2:13">
      <c r="B23" s="2"/>
      <c r="C23" s="142" t="s">
        <v>1019</v>
      </c>
      <c r="D23" s="143"/>
      <c r="E23" s="144">
        <v>0</v>
      </c>
      <c r="F23" s="144">
        <v>0</v>
      </c>
      <c r="G23" s="144">
        <v>0</v>
      </c>
      <c r="H23" s="144">
        <v>0</v>
      </c>
      <c r="I23" s="144">
        <v>0</v>
      </c>
      <c r="J23" s="144">
        <v>0</v>
      </c>
      <c r="K23" s="144">
        <v>0</v>
      </c>
      <c r="L23" s="8">
        <f>E23+F23+G23+H23-I23-J23-K23</f>
        <v>0</v>
      </c>
      <c r="M23" s="2"/>
    </row>
    <row r="24" spans="2:13">
      <c r="B24" s="2"/>
      <c r="C24" s="142" t="s">
        <v>1020</v>
      </c>
      <c r="D24" s="143"/>
      <c r="E24" s="144">
        <v>0</v>
      </c>
      <c r="F24" s="144">
        <v>0</v>
      </c>
      <c r="G24" s="144">
        <v>0</v>
      </c>
      <c r="H24" s="144">
        <v>0</v>
      </c>
      <c r="I24" s="144">
        <v>0</v>
      </c>
      <c r="J24" s="144">
        <v>0</v>
      </c>
      <c r="K24" s="144">
        <v>0</v>
      </c>
      <c r="L24" s="8">
        <f>E24+F24+G24+H24-I24-J24-K24</f>
        <v>0</v>
      </c>
      <c r="M24" s="2"/>
    </row>
    <row r="25" spans="2:13">
      <c r="B25" s="2"/>
      <c r="C25" s="142" t="s">
        <v>136</v>
      </c>
      <c r="D25" s="143"/>
      <c r="E25" s="8">
        <f t="shared" ref="E25:L25" si="1">E21+E22-E23+E24</f>
        <v>0</v>
      </c>
      <c r="F25" s="8">
        <f t="shared" si="1"/>
        <v>0</v>
      </c>
      <c r="G25" s="8">
        <f t="shared" si="1"/>
        <v>0</v>
      </c>
      <c r="H25" s="8">
        <f t="shared" si="1"/>
        <v>0</v>
      </c>
      <c r="I25" s="8">
        <f t="shared" si="1"/>
        <v>0</v>
      </c>
      <c r="J25" s="8">
        <f t="shared" si="1"/>
        <v>0</v>
      </c>
      <c r="K25" s="8">
        <f t="shared" si="1"/>
        <v>0</v>
      </c>
      <c r="L25" s="8">
        <f t="shared" si="1"/>
        <v>0</v>
      </c>
      <c r="M25" s="2"/>
    </row>
    <row r="26" spans="2:13">
      <c r="B26" s="2"/>
      <c r="C26" s="142" t="s">
        <v>1021</v>
      </c>
      <c r="D26" s="143"/>
      <c r="E26" s="8">
        <f t="shared" ref="E26:L26" si="2">E20-E25</f>
        <v>0</v>
      </c>
      <c r="F26" s="8">
        <f t="shared" si="2"/>
        <v>0</v>
      </c>
      <c r="G26" s="8">
        <f t="shared" si="2"/>
        <v>0</v>
      </c>
      <c r="H26" s="8">
        <f t="shared" si="2"/>
        <v>0</v>
      </c>
      <c r="I26" s="8">
        <f t="shared" si="2"/>
        <v>0</v>
      </c>
      <c r="J26" s="8">
        <f t="shared" si="2"/>
        <v>0</v>
      </c>
      <c r="K26" s="8">
        <f t="shared" si="2"/>
        <v>0</v>
      </c>
      <c r="L26" s="8">
        <f t="shared" si="2"/>
        <v>0</v>
      </c>
      <c r="M26" s="2"/>
    </row>
    <row r="27" spans="2:13">
      <c r="B27" s="2"/>
      <c r="C27" s="2"/>
      <c r="D27" s="2"/>
      <c r="E27" s="2"/>
      <c r="F27" s="2"/>
      <c r="G27" s="2"/>
      <c r="H27" s="2"/>
      <c r="I27" s="2"/>
      <c r="J27" s="2"/>
      <c r="K27" s="2"/>
      <c r="L27" s="2"/>
      <c r="M27" s="2"/>
    </row>
    <row r="28" spans="2:13" ht="5.0999999999999996" customHeight="1">
      <c r="B28" s="2"/>
      <c r="C28" s="2"/>
      <c r="D28" s="2"/>
      <c r="E28" s="2"/>
      <c r="F28" s="2"/>
      <c r="G28" s="2"/>
      <c r="H28" s="2"/>
      <c r="I28" s="2"/>
      <c r="J28" s="2"/>
      <c r="K28" s="2"/>
      <c r="L28" s="2"/>
      <c r="M28" s="2"/>
    </row>
  </sheetData>
  <sheetProtection formatColumns="0" formatRows="0" selectLockedCells="1"/>
  <mergeCells count="86">
    <mergeCell ref="C7:L7"/>
    <mergeCell ref="C8:L8"/>
    <mergeCell ref="C9:L9"/>
    <mergeCell ref="C10:L10"/>
    <mergeCell ref="C11:L11"/>
    <mergeCell ref="C13:L13"/>
    <mergeCell ref="C14:D15"/>
    <mergeCell ref="E15"/>
    <mergeCell ref="E14"/>
    <mergeCell ref="F15"/>
    <mergeCell ref="G15"/>
    <mergeCell ref="H15"/>
    <mergeCell ref="F14:H14"/>
    <mergeCell ref="I15"/>
    <mergeCell ref="J15"/>
    <mergeCell ref="K15"/>
    <mergeCell ref="L14"/>
    <mergeCell ref="I14:K14"/>
    <mergeCell ref="L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C20:D20"/>
    <mergeCell ref="C21:D21"/>
    <mergeCell ref="E21"/>
    <mergeCell ref="F21"/>
    <mergeCell ref="G21"/>
    <mergeCell ref="K21"/>
    <mergeCell ref="C22:D22"/>
    <mergeCell ref="E22"/>
    <mergeCell ref="F22"/>
    <mergeCell ref="G22"/>
    <mergeCell ref="H22"/>
    <mergeCell ref="I22"/>
    <mergeCell ref="J22"/>
    <mergeCell ref="K22"/>
    <mergeCell ref="G23"/>
    <mergeCell ref="H23"/>
    <mergeCell ref="H21"/>
    <mergeCell ref="I21"/>
    <mergeCell ref="J21"/>
    <mergeCell ref="C25:D25"/>
    <mergeCell ref="C26:D26"/>
    <mergeCell ref="I23"/>
    <mergeCell ref="J23"/>
    <mergeCell ref="K23"/>
    <mergeCell ref="C24:D24"/>
    <mergeCell ref="E24"/>
    <mergeCell ref="F24"/>
    <mergeCell ref="G24"/>
    <mergeCell ref="H24"/>
    <mergeCell ref="I24"/>
    <mergeCell ref="J24"/>
    <mergeCell ref="K24"/>
    <mergeCell ref="C23:D23"/>
    <mergeCell ref="E23"/>
    <mergeCell ref="F23"/>
  </mergeCells>
  <dataValidations count="56">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s>
  <printOptions horizontalCentered="1"/>
  <pageMargins left="0.7" right="0.7" top="0.75" bottom="0.75" header="0.3" footer="0.3"/>
  <pageSetup paperSize="150" scale="30" orientation="portrait" horizontalDpi="200" verticalDpi="2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pageSetUpPr fitToPage="1"/>
  </sheetPr>
  <dimension ref="B2:M2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L17"/>
    </sheetView>
  </sheetViews>
  <sheetFormatPr defaultRowHeight="15"/>
  <cols>
    <col min="1" max="1" width="9.140625" style="1" customWidth="1"/>
    <col min="2" max="2" width="1" style="1" customWidth="1"/>
    <col min="3"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1046</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0"/>
      <c r="D6" s="20"/>
      <c r="E6" s="2"/>
      <c r="F6" s="2"/>
      <c r="G6" s="2"/>
      <c r="H6" s="2"/>
      <c r="I6" s="2"/>
      <c r="J6" s="2"/>
      <c r="K6" s="2"/>
      <c r="L6" s="2"/>
      <c r="M6" s="2"/>
    </row>
    <row r="7" spans="2:13" ht="17.25">
      <c r="B7" s="2"/>
      <c r="C7" s="156" t="str">
        <f>UPPER('Data Umum'!D7)</f>
        <v/>
      </c>
      <c r="D7" s="156"/>
      <c r="E7" s="157"/>
      <c r="F7" s="157"/>
      <c r="G7" s="157"/>
      <c r="H7" s="157"/>
      <c r="I7" s="157"/>
      <c r="J7" s="157"/>
      <c r="K7" s="157"/>
      <c r="L7" s="157"/>
      <c r="M7" s="2"/>
    </row>
    <row r="8" spans="2:13">
      <c r="B8" s="2"/>
      <c r="C8" s="158" t="s">
        <v>1095</v>
      </c>
      <c r="D8" s="158"/>
      <c r="E8" s="129"/>
      <c r="F8" s="129"/>
      <c r="G8" s="129"/>
      <c r="H8" s="129"/>
      <c r="I8" s="129"/>
      <c r="J8" s="129"/>
      <c r="K8" s="129"/>
      <c r="L8" s="129"/>
      <c r="M8" s="2"/>
    </row>
    <row r="9" spans="2:13">
      <c r="B9" s="2"/>
      <c r="C9" s="158" t="s">
        <v>1009</v>
      </c>
      <c r="D9" s="158"/>
      <c r="E9" s="129"/>
      <c r="F9" s="129"/>
      <c r="G9" s="129"/>
      <c r="H9" s="129"/>
      <c r="I9" s="129"/>
      <c r="J9" s="129"/>
      <c r="K9" s="129"/>
      <c r="L9" s="129"/>
      <c r="M9" s="2"/>
    </row>
    <row r="10" spans="2:13">
      <c r="B10" s="2"/>
      <c r="C10" s="158" t="s">
        <v>1047</v>
      </c>
      <c r="D10" s="158"/>
      <c r="E10" s="129"/>
      <c r="F10" s="129"/>
      <c r="G10" s="129"/>
      <c r="H10" s="129"/>
      <c r="I10" s="129"/>
      <c r="J10" s="129"/>
      <c r="K10" s="129"/>
      <c r="L10" s="129"/>
      <c r="M10" s="2"/>
    </row>
    <row r="11" spans="2:13">
      <c r="B11" s="2"/>
      <c r="C11" s="159" t="str">
        <f>""</f>
        <v/>
      </c>
      <c r="D11" s="159"/>
      <c r="E11" s="130"/>
      <c r="F11" s="130"/>
      <c r="G11" s="130"/>
      <c r="H11" s="130"/>
      <c r="I11" s="130"/>
      <c r="J11" s="130"/>
      <c r="K11" s="130"/>
      <c r="L11" s="130"/>
      <c r="M11" s="2"/>
    </row>
    <row r="12" spans="2:13" hidden="1">
      <c r="B12" s="2"/>
      <c r="C12" s="20"/>
      <c r="D12" s="20"/>
      <c r="E12" s="2"/>
      <c r="F12" s="2"/>
      <c r="G12" s="2"/>
      <c r="H12" s="2"/>
      <c r="I12" s="2"/>
      <c r="J12" s="2"/>
      <c r="K12" s="2"/>
      <c r="L12" s="2"/>
      <c r="M12" s="2"/>
    </row>
    <row r="13" spans="2:13">
      <c r="B13" s="2"/>
      <c r="C13" s="160" t="s">
        <v>113</v>
      </c>
      <c r="D13" s="160"/>
      <c r="E13" s="161"/>
      <c r="F13" s="161"/>
      <c r="G13" s="161"/>
      <c r="H13" s="161"/>
      <c r="I13" s="161"/>
      <c r="J13" s="161"/>
      <c r="K13" s="161"/>
      <c r="L13" s="161"/>
      <c r="M13" s="2"/>
    </row>
    <row r="14" spans="2:13">
      <c r="B14" s="2"/>
      <c r="C14" s="127" t="s">
        <v>1011</v>
      </c>
      <c r="D14" s="128"/>
      <c r="E14" s="162" t="str">
        <f>""</f>
        <v/>
      </c>
      <c r="F14" s="176" t="str">
        <f>"Reasuransi Masuk"</f>
        <v>Reasuransi Masuk</v>
      </c>
      <c r="G14" s="179"/>
      <c r="H14" s="143"/>
      <c r="I14" s="176" t="str">
        <f>"Reasuransi Keluar"</f>
        <v>Reasuransi Keluar</v>
      </c>
      <c r="J14" s="179"/>
      <c r="K14" s="143"/>
      <c r="L14" s="162" t="str">
        <f>""</f>
        <v/>
      </c>
      <c r="M14" s="2"/>
    </row>
    <row r="15" spans="2:13">
      <c r="B15" s="2"/>
      <c r="C15" s="128"/>
      <c r="D15" s="128"/>
      <c r="E15" s="162" t="str">
        <f>"Pos Langsung"</f>
        <v>Pos Langsung</v>
      </c>
      <c r="F15" s="162" t="str">
        <f>"Dalam Negeri"</f>
        <v>Dalam Negeri</v>
      </c>
      <c r="G15" s="162" t="str">
        <f>"ASEAN"</f>
        <v>ASEAN</v>
      </c>
      <c r="H15" s="162" t="str">
        <f>"Non ASEAN"</f>
        <v>Non ASEAN</v>
      </c>
      <c r="I15" s="162" t="str">
        <f>"Dalam Negeri"</f>
        <v>Dalam Negeri</v>
      </c>
      <c r="J15" s="162" t="str">
        <f>"ASEAN"</f>
        <v>ASEAN</v>
      </c>
      <c r="K15" s="162" t="str">
        <f>"Non ASEAN"</f>
        <v>Non ASEAN</v>
      </c>
      <c r="L15" s="162" t="str">
        <f>"Jumlah"</f>
        <v>Jumlah</v>
      </c>
      <c r="M15" s="2"/>
    </row>
    <row r="16" spans="2:13">
      <c r="B16" s="2"/>
      <c r="C16" s="137" t="s">
        <v>1012</v>
      </c>
      <c r="D16" s="128"/>
      <c r="E16" s="144">
        <v>0</v>
      </c>
      <c r="F16" s="144">
        <v>0</v>
      </c>
      <c r="G16" s="144">
        <v>0</v>
      </c>
      <c r="H16" s="144">
        <v>0</v>
      </c>
      <c r="I16" s="144">
        <v>0</v>
      </c>
      <c r="J16" s="144">
        <v>0</v>
      </c>
      <c r="K16" s="144">
        <v>0</v>
      </c>
      <c r="L16" s="8">
        <f>E16+F16+G16+H16-I16-J16-K16</f>
        <v>0</v>
      </c>
      <c r="M16" s="2"/>
    </row>
    <row r="17" spans="2:13">
      <c r="B17" s="2"/>
      <c r="C17" s="142" t="s">
        <v>1013</v>
      </c>
      <c r="D17" s="143"/>
      <c r="E17" s="144">
        <v>0</v>
      </c>
      <c r="F17" s="144">
        <v>0</v>
      </c>
      <c r="G17" s="144">
        <v>0</v>
      </c>
      <c r="H17" s="144">
        <v>0</v>
      </c>
      <c r="I17" s="144">
        <v>0</v>
      </c>
      <c r="J17" s="144">
        <v>0</v>
      </c>
      <c r="K17" s="144">
        <v>0</v>
      </c>
      <c r="L17" s="8">
        <f>E17+F17+G17+H17-I17-J17-K17</f>
        <v>0</v>
      </c>
      <c r="M17" s="2"/>
    </row>
    <row r="18" spans="2:13">
      <c r="B18" s="2"/>
      <c r="C18" s="142" t="s">
        <v>1014</v>
      </c>
      <c r="D18" s="143"/>
      <c r="E18" s="144">
        <v>0</v>
      </c>
      <c r="F18" s="144">
        <v>0</v>
      </c>
      <c r="G18" s="144">
        <v>0</v>
      </c>
      <c r="H18" s="144">
        <v>0</v>
      </c>
      <c r="I18" s="144">
        <v>0</v>
      </c>
      <c r="J18" s="144">
        <v>0</v>
      </c>
      <c r="K18" s="144">
        <v>0</v>
      </c>
      <c r="L18" s="8">
        <f>E18+F18+G18+H18-I18-J18-K18</f>
        <v>0</v>
      </c>
      <c r="M18" s="2"/>
    </row>
    <row r="19" spans="2:13">
      <c r="B19" s="2"/>
      <c r="C19" s="142" t="s">
        <v>1015</v>
      </c>
      <c r="D19" s="143"/>
      <c r="E19" s="144">
        <v>0</v>
      </c>
      <c r="F19" s="144">
        <v>0</v>
      </c>
      <c r="G19" s="144">
        <v>0</v>
      </c>
      <c r="H19" s="144">
        <v>0</v>
      </c>
      <c r="I19" s="144">
        <v>0</v>
      </c>
      <c r="J19" s="144">
        <v>0</v>
      </c>
      <c r="K19" s="144">
        <v>0</v>
      </c>
      <c r="L19" s="8">
        <f>E19+F19+G19+H19-I19-J19-K19</f>
        <v>0</v>
      </c>
      <c r="M19" s="2"/>
    </row>
    <row r="20" spans="2:13">
      <c r="B20" s="2"/>
      <c r="C20" s="142" t="s">
        <v>1016</v>
      </c>
      <c r="D20" s="143"/>
      <c r="E20" s="8">
        <f t="shared" ref="E20:L20" si="0">E16-E17+E18-E19</f>
        <v>0</v>
      </c>
      <c r="F20" s="8">
        <f t="shared" si="0"/>
        <v>0</v>
      </c>
      <c r="G20" s="8">
        <f t="shared" si="0"/>
        <v>0</v>
      </c>
      <c r="H20" s="8">
        <f t="shared" si="0"/>
        <v>0</v>
      </c>
      <c r="I20" s="8">
        <f t="shared" si="0"/>
        <v>0</v>
      </c>
      <c r="J20" s="8">
        <f t="shared" si="0"/>
        <v>0</v>
      </c>
      <c r="K20" s="8">
        <f t="shared" si="0"/>
        <v>0</v>
      </c>
      <c r="L20" s="8">
        <f t="shared" si="0"/>
        <v>0</v>
      </c>
      <c r="M20" s="2"/>
    </row>
    <row r="21" spans="2:13">
      <c r="B21" s="2"/>
      <c r="C21" s="142" t="s">
        <v>1017</v>
      </c>
      <c r="D21" s="143"/>
      <c r="E21" s="144">
        <v>0</v>
      </c>
      <c r="F21" s="144">
        <v>0</v>
      </c>
      <c r="G21" s="144">
        <v>0</v>
      </c>
      <c r="H21" s="144">
        <v>0</v>
      </c>
      <c r="I21" s="144">
        <v>0</v>
      </c>
      <c r="J21" s="144">
        <v>0</v>
      </c>
      <c r="K21" s="144">
        <v>0</v>
      </c>
      <c r="L21" s="8">
        <f>E21+F21+G21+H21-I21-J21-K21</f>
        <v>0</v>
      </c>
      <c r="M21" s="2"/>
    </row>
    <row r="22" spans="2:13">
      <c r="B22" s="2"/>
      <c r="C22" s="142" t="s">
        <v>1018</v>
      </c>
      <c r="D22" s="143"/>
      <c r="E22" s="144">
        <v>0</v>
      </c>
      <c r="F22" s="144">
        <v>0</v>
      </c>
      <c r="G22" s="144">
        <v>0</v>
      </c>
      <c r="H22" s="144">
        <v>0</v>
      </c>
      <c r="I22" s="144">
        <v>0</v>
      </c>
      <c r="J22" s="144">
        <v>0</v>
      </c>
      <c r="K22" s="144">
        <v>0</v>
      </c>
      <c r="L22" s="8">
        <f>E22+F22+G22+H22-I22-J22-K22</f>
        <v>0</v>
      </c>
      <c r="M22" s="2"/>
    </row>
    <row r="23" spans="2:13">
      <c r="B23" s="2"/>
      <c r="C23" s="142" t="s">
        <v>1019</v>
      </c>
      <c r="D23" s="143"/>
      <c r="E23" s="144">
        <v>0</v>
      </c>
      <c r="F23" s="144">
        <v>0</v>
      </c>
      <c r="G23" s="144">
        <v>0</v>
      </c>
      <c r="H23" s="144">
        <v>0</v>
      </c>
      <c r="I23" s="144">
        <v>0</v>
      </c>
      <c r="J23" s="144">
        <v>0</v>
      </c>
      <c r="K23" s="144">
        <v>0</v>
      </c>
      <c r="L23" s="8">
        <f>E23+F23+G23+H23-I23-J23-K23</f>
        <v>0</v>
      </c>
      <c r="M23" s="2"/>
    </row>
    <row r="24" spans="2:13">
      <c r="B24" s="2"/>
      <c r="C24" s="142" t="s">
        <v>1020</v>
      </c>
      <c r="D24" s="143"/>
      <c r="E24" s="144">
        <v>0</v>
      </c>
      <c r="F24" s="144">
        <v>0</v>
      </c>
      <c r="G24" s="144">
        <v>0</v>
      </c>
      <c r="H24" s="144">
        <v>0</v>
      </c>
      <c r="I24" s="144">
        <v>0</v>
      </c>
      <c r="J24" s="144">
        <v>0</v>
      </c>
      <c r="K24" s="144">
        <v>0</v>
      </c>
      <c r="L24" s="8">
        <f>E24+F24+G24+H24-I24-J24-K24</f>
        <v>0</v>
      </c>
      <c r="M24" s="2"/>
    </row>
    <row r="25" spans="2:13">
      <c r="B25" s="2"/>
      <c r="C25" s="142" t="s">
        <v>136</v>
      </c>
      <c r="D25" s="143"/>
      <c r="E25" s="8">
        <f t="shared" ref="E25:L25" si="1">E21+E22-E23+E24</f>
        <v>0</v>
      </c>
      <c r="F25" s="8">
        <f t="shared" si="1"/>
        <v>0</v>
      </c>
      <c r="G25" s="8">
        <f t="shared" si="1"/>
        <v>0</v>
      </c>
      <c r="H25" s="8">
        <f t="shared" si="1"/>
        <v>0</v>
      </c>
      <c r="I25" s="8">
        <f t="shared" si="1"/>
        <v>0</v>
      </c>
      <c r="J25" s="8">
        <f t="shared" si="1"/>
        <v>0</v>
      </c>
      <c r="K25" s="8">
        <f t="shared" si="1"/>
        <v>0</v>
      </c>
      <c r="L25" s="8">
        <f t="shared" si="1"/>
        <v>0</v>
      </c>
      <c r="M25" s="2"/>
    </row>
    <row r="26" spans="2:13">
      <c r="B26" s="2"/>
      <c r="C26" s="142" t="s">
        <v>1021</v>
      </c>
      <c r="D26" s="143"/>
      <c r="E26" s="8">
        <f t="shared" ref="E26:L26" si="2">E20-E25</f>
        <v>0</v>
      </c>
      <c r="F26" s="8">
        <f t="shared" si="2"/>
        <v>0</v>
      </c>
      <c r="G26" s="8">
        <f t="shared" si="2"/>
        <v>0</v>
      </c>
      <c r="H26" s="8">
        <f t="shared" si="2"/>
        <v>0</v>
      </c>
      <c r="I26" s="8">
        <f t="shared" si="2"/>
        <v>0</v>
      </c>
      <c r="J26" s="8">
        <f t="shared" si="2"/>
        <v>0</v>
      </c>
      <c r="K26" s="8">
        <f t="shared" si="2"/>
        <v>0</v>
      </c>
      <c r="L26" s="8">
        <f t="shared" si="2"/>
        <v>0</v>
      </c>
      <c r="M26" s="2"/>
    </row>
    <row r="27" spans="2:13">
      <c r="B27" s="2"/>
      <c r="C27" s="2"/>
      <c r="D27" s="2"/>
      <c r="E27" s="2"/>
      <c r="F27" s="2"/>
      <c r="G27" s="2"/>
      <c r="H27" s="2"/>
      <c r="I27" s="2"/>
      <c r="J27" s="2"/>
      <c r="K27" s="2"/>
      <c r="L27" s="2"/>
      <c r="M27" s="2"/>
    </row>
    <row r="28" spans="2:13" ht="5.0999999999999996" customHeight="1">
      <c r="B28" s="2"/>
      <c r="C28" s="2"/>
      <c r="D28" s="2"/>
      <c r="E28" s="2"/>
      <c r="F28" s="2"/>
      <c r="G28" s="2"/>
      <c r="H28" s="2"/>
      <c r="I28" s="2"/>
      <c r="J28" s="2"/>
      <c r="K28" s="2"/>
      <c r="L28" s="2"/>
      <c r="M28" s="2"/>
    </row>
  </sheetData>
  <sheetProtection formatColumns="0" formatRows="0" selectLockedCells="1"/>
  <mergeCells count="86">
    <mergeCell ref="C7:L7"/>
    <mergeCell ref="C8:L8"/>
    <mergeCell ref="C9:L9"/>
    <mergeCell ref="C10:L10"/>
    <mergeCell ref="C11:L11"/>
    <mergeCell ref="C13:L13"/>
    <mergeCell ref="C14:D15"/>
    <mergeCell ref="E15"/>
    <mergeCell ref="E14"/>
    <mergeCell ref="F15"/>
    <mergeCell ref="G15"/>
    <mergeCell ref="H15"/>
    <mergeCell ref="F14:H14"/>
    <mergeCell ref="I15"/>
    <mergeCell ref="J15"/>
    <mergeCell ref="K15"/>
    <mergeCell ref="L14"/>
    <mergeCell ref="I14:K14"/>
    <mergeCell ref="L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C20:D20"/>
    <mergeCell ref="C21:D21"/>
    <mergeCell ref="E21"/>
    <mergeCell ref="F21"/>
    <mergeCell ref="G21"/>
    <mergeCell ref="K21"/>
    <mergeCell ref="C22:D22"/>
    <mergeCell ref="E22"/>
    <mergeCell ref="F22"/>
    <mergeCell ref="G22"/>
    <mergeCell ref="H22"/>
    <mergeCell ref="I22"/>
    <mergeCell ref="J22"/>
    <mergeCell ref="K22"/>
    <mergeCell ref="G23"/>
    <mergeCell ref="H23"/>
    <mergeCell ref="H21"/>
    <mergeCell ref="I21"/>
    <mergeCell ref="J21"/>
    <mergeCell ref="C25:D25"/>
    <mergeCell ref="C26:D26"/>
    <mergeCell ref="I23"/>
    <mergeCell ref="J23"/>
    <mergeCell ref="K23"/>
    <mergeCell ref="C24:D24"/>
    <mergeCell ref="E24"/>
    <mergeCell ref="F24"/>
    <mergeCell ref="G24"/>
    <mergeCell ref="H24"/>
    <mergeCell ref="I24"/>
    <mergeCell ref="J24"/>
    <mergeCell ref="K24"/>
    <mergeCell ref="C23:D23"/>
    <mergeCell ref="E23"/>
    <mergeCell ref="F23"/>
  </mergeCells>
  <dataValidations count="56">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s>
  <printOptions horizontalCentered="1"/>
  <pageMargins left="0.7" right="0.7" top="0.75" bottom="0.75" header="0.3" footer="0.3"/>
  <pageSetup paperSize="150" scale="30" orientation="portrait" horizontalDpi="200" verticalDpi="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pageSetUpPr fitToPage="1"/>
  </sheetPr>
  <dimension ref="B2:J103"/>
  <sheetViews>
    <sheetView showGridLines="0" view="pageBreakPreview" topLeftCell="C1" zoomScaleNormal="85" zoomScaleSheetLayoutView="100" workbookViewId="0">
      <selection activeCell="C42" sqref="C42"/>
    </sheetView>
  </sheetViews>
  <sheetFormatPr defaultRowHeight="15"/>
  <cols>
    <col min="1" max="1" width="9.140625" style="1" customWidth="1"/>
    <col min="2" max="2" width="1" style="1" customWidth="1"/>
    <col min="3" max="3" width="115.140625" style="1" bestFit="1" customWidth="1"/>
    <col min="4" max="4" width="10.7109375" style="1" customWidth="1"/>
    <col min="5" max="9" width="20.7109375" style="1" customWidth="1"/>
    <col min="10" max="10" width="1" style="1" customWidth="1"/>
    <col min="11" max="11" width="9.140625" style="1" customWidth="1"/>
    <col min="12" max="16384" width="9.140625" style="1"/>
  </cols>
  <sheetData>
    <row r="2" spans="2:10" ht="5.0999999999999996" customHeight="1">
      <c r="B2" s="5" t="s">
        <v>268</v>
      </c>
      <c r="C2" s="2"/>
      <c r="D2" s="2"/>
      <c r="E2" s="2"/>
      <c r="F2" s="2"/>
      <c r="G2" s="2"/>
      <c r="H2" s="2"/>
      <c r="I2" s="2"/>
      <c r="J2" s="2"/>
    </row>
    <row r="3" spans="2:10" hidden="1">
      <c r="B3" s="5" t="s">
        <v>7</v>
      </c>
      <c r="C3" s="20"/>
      <c r="D3" s="2"/>
      <c r="E3" s="2"/>
      <c r="F3" s="2"/>
      <c r="G3" s="2"/>
      <c r="H3" s="2"/>
      <c r="I3" s="2"/>
      <c r="J3" s="2"/>
    </row>
    <row r="4" spans="2:10" hidden="1">
      <c r="B4" s="2"/>
      <c r="C4" s="20"/>
      <c r="D4" s="2"/>
      <c r="E4" s="2"/>
      <c r="F4" s="2"/>
      <c r="G4" s="2"/>
      <c r="H4" s="2"/>
      <c r="I4" s="2"/>
      <c r="J4" s="2"/>
    </row>
    <row r="5" spans="2:10" hidden="1">
      <c r="B5" s="2"/>
      <c r="C5" s="20"/>
      <c r="D5" s="2"/>
      <c r="E5" s="2"/>
      <c r="F5" s="2"/>
      <c r="G5" s="2"/>
      <c r="H5" s="2"/>
      <c r="I5" s="2"/>
      <c r="J5" s="2"/>
    </row>
    <row r="6" spans="2:10" hidden="1">
      <c r="B6" s="2"/>
      <c r="C6" s="29"/>
      <c r="D6" s="2"/>
      <c r="E6" s="2"/>
      <c r="F6" s="2"/>
      <c r="G6" s="2"/>
      <c r="H6" s="2"/>
      <c r="I6" s="2"/>
      <c r="J6" s="2"/>
    </row>
    <row r="7" spans="2:10" ht="17.25">
      <c r="B7" s="2"/>
      <c r="C7" s="123" t="str">
        <f>UPPER('Data Umum'!D7)</f>
        <v/>
      </c>
      <c r="D7" s="123"/>
      <c r="E7" s="123"/>
      <c r="F7" s="123"/>
      <c r="G7" s="123"/>
      <c r="H7" s="123"/>
      <c r="I7" s="123"/>
      <c r="J7" s="2"/>
    </row>
    <row r="8" spans="2:10">
      <c r="B8" s="2"/>
      <c r="C8" s="124" t="s">
        <v>1095</v>
      </c>
      <c r="D8" s="124"/>
      <c r="E8" s="124"/>
      <c r="F8" s="124"/>
      <c r="G8" s="124"/>
      <c r="H8" s="124"/>
      <c r="I8" s="124"/>
      <c r="J8" s="2"/>
    </row>
    <row r="9" spans="2:10">
      <c r="B9" s="2"/>
      <c r="C9" s="124" t="s">
        <v>269</v>
      </c>
      <c r="D9" s="124"/>
      <c r="E9" s="124"/>
      <c r="F9" s="124"/>
      <c r="G9" s="124"/>
      <c r="H9" s="124"/>
      <c r="I9" s="124"/>
      <c r="J9" s="2"/>
    </row>
    <row r="10" spans="2:10">
      <c r="B10" s="2"/>
      <c r="C10" s="124" t="s">
        <v>270</v>
      </c>
      <c r="D10" s="124"/>
      <c r="E10" s="124"/>
      <c r="F10" s="124"/>
      <c r="G10" s="124"/>
      <c r="H10" s="124"/>
      <c r="I10" s="124"/>
      <c r="J10" s="2"/>
    </row>
    <row r="11" spans="2:10">
      <c r="B11" s="2"/>
      <c r="C11" s="125" t="s">
        <v>1061</v>
      </c>
      <c r="D11" s="125"/>
      <c r="E11" s="125"/>
      <c r="F11" s="125"/>
      <c r="G11" s="125"/>
      <c r="H11" s="125"/>
      <c r="I11" s="125"/>
      <c r="J11" s="2"/>
    </row>
    <row r="12" spans="2:10" hidden="1">
      <c r="B12" s="2"/>
      <c r="C12" s="31"/>
      <c r="D12" s="31"/>
      <c r="E12" s="31"/>
      <c r="F12" s="31"/>
      <c r="G12" s="31"/>
      <c r="H12" s="31"/>
      <c r="I12" s="31"/>
      <c r="J12" s="2"/>
    </row>
    <row r="13" spans="2:10">
      <c r="B13" s="2"/>
      <c r="C13" s="141"/>
      <c r="D13" s="141"/>
      <c r="E13" s="141"/>
      <c r="F13" s="141"/>
      <c r="G13" s="141"/>
      <c r="H13" s="141"/>
      <c r="I13" s="141"/>
      <c r="J13" s="2"/>
    </row>
    <row r="14" spans="2:10">
      <c r="B14" s="2"/>
      <c r="C14" s="127" t="s">
        <v>44</v>
      </c>
      <c r="D14" s="127" t="str">
        <f>""</f>
        <v/>
      </c>
      <c r="E14" s="127" t="str">
        <f>"Tradisional"</f>
        <v>Tradisional</v>
      </c>
      <c r="F14" s="128"/>
      <c r="G14" s="127" t="str">
        <f>"PAYDI (Guaranteed)"</f>
        <v>PAYDI (Guaranteed)</v>
      </c>
      <c r="H14" s="128"/>
      <c r="I14" s="127" t="str">
        <f>""</f>
        <v/>
      </c>
      <c r="J14" s="2"/>
    </row>
    <row r="15" spans="2:10">
      <c r="B15" s="2"/>
      <c r="C15" s="128"/>
      <c r="D15" s="127" t="str">
        <f>"Faktor"</f>
        <v>Faktor</v>
      </c>
      <c r="E15" s="127" t="str">
        <f>"Jumlah AYD"</f>
        <v>Jumlah AYD</v>
      </c>
      <c r="F15" s="127" t="str">
        <f>"Jumlah Deviasi"</f>
        <v>Jumlah Deviasi</v>
      </c>
      <c r="G15" s="127" t="str">
        <f>"Jumlah AYD"</f>
        <v>Jumlah AYD</v>
      </c>
      <c r="H15" s="127" t="str">
        <f>"Jumlah Deviasi"</f>
        <v>Jumlah Deviasi</v>
      </c>
      <c r="I15" s="127" t="str">
        <f>"Total Deviasi"</f>
        <v>Total Deviasi</v>
      </c>
      <c r="J15" s="2"/>
    </row>
    <row r="16" spans="2:10">
      <c r="B16" s="2"/>
      <c r="C16" s="40" t="s">
        <v>271</v>
      </c>
      <c r="D16" s="34">
        <f>IFERROR(D17, 0)+IFERROR(D25, 0)+IFERROR(D37, 0)+IFERROR(D43, 0)+IFERROR(D44, 0)+IFERROR(D50, 0)+IFERROR(D51, 0)+IFERROR(D52, 0)+IFERROR(D53, 0)+IFERROR(D58, 0)+IFERROR(D66, 0)</f>
        <v>1.3240000000000001</v>
      </c>
      <c r="E16" s="34"/>
      <c r="F16" s="39"/>
      <c r="G16" s="34"/>
      <c r="H16" s="39"/>
      <c r="I16" s="39"/>
      <c r="J16" s="2"/>
    </row>
    <row r="17" spans="2:10" ht="15" customHeight="1">
      <c r="B17" s="2"/>
      <c r="C17" s="41" t="s">
        <v>272</v>
      </c>
      <c r="D17" s="34">
        <f>IFERROR(D18, 0)+IFERROR(D19, 0)</f>
        <v>0.19800000000000001</v>
      </c>
      <c r="E17" s="34"/>
      <c r="F17" s="39"/>
      <c r="G17" s="34"/>
      <c r="H17" s="39"/>
      <c r="I17" s="39"/>
      <c r="J17" s="2"/>
    </row>
    <row r="18" spans="2:10" ht="15" customHeight="1">
      <c r="B18" s="2"/>
      <c r="C18" s="42" t="s">
        <v>273</v>
      </c>
      <c r="D18" s="55">
        <f>0</f>
        <v>0</v>
      </c>
      <c r="E18" s="121"/>
      <c r="F18" s="36"/>
      <c r="G18" s="121"/>
      <c r="H18" s="36"/>
      <c r="I18" s="36"/>
      <c r="J18" s="2"/>
    </row>
    <row r="19" spans="2:10" ht="15" customHeight="1">
      <c r="B19" s="2"/>
      <c r="C19" s="42" t="s">
        <v>274</v>
      </c>
      <c r="D19" s="34">
        <f>IFERROR(D20, 0)+IFERROR(D21, 0)+IFERROR(D22, 0)+IFERROR(D23, 0)+IFERROR(D24, 0)</f>
        <v>0.19800000000000001</v>
      </c>
      <c r="E19" s="34"/>
      <c r="F19" s="39"/>
      <c r="G19" s="34"/>
      <c r="H19" s="39"/>
      <c r="I19" s="39"/>
      <c r="J19" s="2"/>
    </row>
    <row r="20" spans="2:10" ht="15" customHeight="1">
      <c r="B20" s="2"/>
      <c r="C20" s="43" t="s">
        <v>275</v>
      </c>
      <c r="D20" s="55">
        <f>12/1000</f>
        <v>1.2E-2</v>
      </c>
      <c r="E20" s="121"/>
      <c r="F20" s="36"/>
      <c r="G20" s="121"/>
      <c r="H20" s="36"/>
      <c r="I20" s="36"/>
      <c r="J20" s="2"/>
    </row>
    <row r="21" spans="2:10" ht="15" customHeight="1">
      <c r="B21" s="2"/>
      <c r="C21" s="43" t="s">
        <v>276</v>
      </c>
      <c r="D21" s="55">
        <f>21/1000</f>
        <v>2.1000000000000001E-2</v>
      </c>
      <c r="E21" s="121"/>
      <c r="F21" s="36"/>
      <c r="G21" s="121"/>
      <c r="H21" s="36"/>
      <c r="I21" s="36"/>
      <c r="J21" s="2"/>
    </row>
    <row r="22" spans="2:10" ht="15" customHeight="1">
      <c r="B22" s="2"/>
      <c r="C22" s="43" t="s">
        <v>277</v>
      </c>
      <c r="D22" s="55">
        <f>30/1000</f>
        <v>0.03</v>
      </c>
      <c r="E22" s="121"/>
      <c r="F22" s="36"/>
      <c r="G22" s="121"/>
      <c r="H22" s="36"/>
      <c r="I22" s="36"/>
      <c r="J22" s="2"/>
    </row>
    <row r="23" spans="2:10" ht="15" customHeight="1">
      <c r="B23" s="2"/>
      <c r="C23" s="43" t="s">
        <v>278</v>
      </c>
      <c r="D23" s="55">
        <f>45/1000</f>
        <v>4.4999999999999998E-2</v>
      </c>
      <c r="E23" s="121"/>
      <c r="F23" s="36"/>
      <c r="G23" s="121"/>
      <c r="H23" s="36"/>
      <c r="I23" s="36"/>
      <c r="J23" s="2"/>
    </row>
    <row r="24" spans="2:10" ht="15" customHeight="1">
      <c r="B24" s="2"/>
      <c r="C24" s="43" t="s">
        <v>279</v>
      </c>
      <c r="D24" s="55">
        <f>90/1000</f>
        <v>0.09</v>
      </c>
      <c r="E24" s="121"/>
      <c r="F24" s="36"/>
      <c r="G24" s="121"/>
      <c r="H24" s="36"/>
      <c r="I24" s="36"/>
      <c r="J24" s="2"/>
    </row>
    <row r="25" spans="2:10">
      <c r="B25" s="2"/>
      <c r="C25" s="41" t="s">
        <v>50</v>
      </c>
      <c r="D25" s="34">
        <f>IFERROR(D26, 0)+IFERROR(D27, 0)+IFERROR(D28, 0)+IFERROR(D29, 0)+IFERROR(D30, 0)</f>
        <v>0.26400000000000001</v>
      </c>
      <c r="E25" s="34"/>
      <c r="F25" s="39"/>
      <c r="G25" s="34"/>
      <c r="H25" s="39"/>
      <c r="I25" s="39"/>
      <c r="J25" s="2"/>
    </row>
    <row r="26" spans="2:10" ht="15" customHeight="1">
      <c r="B26" s="2"/>
      <c r="C26" s="42" t="s">
        <v>280</v>
      </c>
      <c r="D26" s="55">
        <f>16/1000</f>
        <v>1.6E-2</v>
      </c>
      <c r="E26" s="121"/>
      <c r="F26" s="36"/>
      <c r="G26" s="121"/>
      <c r="H26" s="36"/>
      <c r="I26" s="36"/>
      <c r="J26" s="2"/>
    </row>
    <row r="27" spans="2:10" ht="15" customHeight="1">
      <c r="B27" s="2"/>
      <c r="C27" s="42" t="s">
        <v>281</v>
      </c>
      <c r="D27" s="55">
        <f>28/1000</f>
        <v>2.8000000000000001E-2</v>
      </c>
      <c r="E27" s="121"/>
      <c r="F27" s="36"/>
      <c r="G27" s="121"/>
      <c r="H27" s="36"/>
      <c r="I27" s="36"/>
      <c r="J27" s="2"/>
    </row>
    <row r="28" spans="2:10" ht="15" customHeight="1">
      <c r="B28" s="2"/>
      <c r="C28" s="42" t="s">
        <v>282</v>
      </c>
      <c r="D28" s="55">
        <f>40/1000</f>
        <v>0.04</v>
      </c>
      <c r="E28" s="121"/>
      <c r="F28" s="36"/>
      <c r="G28" s="121"/>
      <c r="H28" s="36"/>
      <c r="I28" s="36"/>
      <c r="J28" s="2"/>
    </row>
    <row r="29" spans="2:10" ht="15" customHeight="1">
      <c r="B29" s="2"/>
      <c r="C29" s="42" t="s">
        <v>283</v>
      </c>
      <c r="D29" s="55">
        <f>60/1000</f>
        <v>0.06</v>
      </c>
      <c r="E29" s="121"/>
      <c r="F29" s="36"/>
      <c r="G29" s="121"/>
      <c r="H29" s="36"/>
      <c r="I29" s="36"/>
      <c r="J29" s="2"/>
    </row>
    <row r="30" spans="2:10" ht="15" customHeight="1">
      <c r="B30" s="2"/>
      <c r="C30" s="42" t="s">
        <v>284</v>
      </c>
      <c r="D30" s="55">
        <f>12/100</f>
        <v>0.12</v>
      </c>
      <c r="E30" s="121"/>
      <c r="F30" s="36"/>
      <c r="G30" s="121"/>
      <c r="H30" s="36"/>
      <c r="I30" s="36"/>
      <c r="J30" s="2"/>
    </row>
    <row r="31" spans="2:10" ht="15" customHeight="1">
      <c r="B31" s="2"/>
      <c r="C31" s="57" t="s">
        <v>1052</v>
      </c>
      <c r="D31" s="34">
        <f>IFERROR(D32, 0)+IFERROR(D33, 0)+IFERROR(D34, 0)+IFERROR(D35, 0)+IFERROR(D36, 0)</f>
        <v>0.26400000000000001</v>
      </c>
      <c r="E31" s="34"/>
      <c r="F31" s="39"/>
      <c r="G31" s="34"/>
      <c r="H31" s="39"/>
      <c r="I31" s="39"/>
      <c r="J31" s="2"/>
    </row>
    <row r="32" spans="2:10" ht="15" customHeight="1">
      <c r="B32" s="2"/>
      <c r="C32" s="45" t="s">
        <v>280</v>
      </c>
      <c r="D32" s="55">
        <f>16/1000</f>
        <v>1.6E-2</v>
      </c>
      <c r="E32" s="44"/>
      <c r="F32" s="36"/>
      <c r="G32" s="44"/>
      <c r="H32" s="36"/>
      <c r="I32" s="36"/>
      <c r="J32" s="2"/>
    </row>
    <row r="33" spans="2:10" ht="15" customHeight="1">
      <c r="B33" s="2"/>
      <c r="C33" s="45" t="s">
        <v>281</v>
      </c>
      <c r="D33" s="55">
        <f>28/1000</f>
        <v>2.8000000000000001E-2</v>
      </c>
      <c r="E33" s="44"/>
      <c r="F33" s="36"/>
      <c r="G33" s="44"/>
      <c r="H33" s="36"/>
      <c r="I33" s="36"/>
      <c r="J33" s="2"/>
    </row>
    <row r="34" spans="2:10" ht="15" customHeight="1">
      <c r="B34" s="2"/>
      <c r="C34" s="45" t="s">
        <v>282</v>
      </c>
      <c r="D34" s="55">
        <f>40/1000</f>
        <v>0.04</v>
      </c>
      <c r="E34" s="44"/>
      <c r="F34" s="36"/>
      <c r="G34" s="44"/>
      <c r="H34" s="36"/>
      <c r="I34" s="36"/>
      <c r="J34" s="2"/>
    </row>
    <row r="35" spans="2:10" ht="15" customHeight="1">
      <c r="B35" s="2"/>
      <c r="C35" s="45" t="s">
        <v>283</v>
      </c>
      <c r="D35" s="55">
        <f>60/1000</f>
        <v>0.06</v>
      </c>
      <c r="E35" s="44"/>
      <c r="F35" s="36"/>
      <c r="G35" s="44"/>
      <c r="H35" s="36"/>
      <c r="I35" s="36"/>
      <c r="J35" s="2"/>
    </row>
    <row r="36" spans="2:10" ht="15" customHeight="1">
      <c r="B36" s="2"/>
      <c r="C36" s="45" t="s">
        <v>284</v>
      </c>
      <c r="D36" s="55">
        <f>12/100</f>
        <v>0.12</v>
      </c>
      <c r="E36" s="44"/>
      <c r="F36" s="36"/>
      <c r="G36" s="44"/>
      <c r="H36" s="36"/>
      <c r="I36" s="36"/>
      <c r="J36" s="2"/>
    </row>
    <row r="37" spans="2:10">
      <c r="B37" s="2"/>
      <c r="C37" s="41" t="s">
        <v>51</v>
      </c>
      <c r="D37" s="34">
        <f>IFERROR(D38, 0)+IFERROR(D39, 0)+IFERROR(D40, 0)+IFERROR(D41, 0)+IFERROR(D42, 0)</f>
        <v>0.26400000000000001</v>
      </c>
      <c r="E37" s="34"/>
      <c r="F37" s="39"/>
      <c r="G37" s="34"/>
      <c r="H37" s="39"/>
      <c r="I37" s="39"/>
      <c r="J37" s="2"/>
    </row>
    <row r="38" spans="2:10" ht="15" customHeight="1">
      <c r="B38" s="2"/>
      <c r="C38" s="42" t="s">
        <v>275</v>
      </c>
      <c r="D38" s="55">
        <f>16/1000</f>
        <v>1.6E-2</v>
      </c>
      <c r="E38" s="121"/>
      <c r="F38" s="36"/>
      <c r="G38" s="121"/>
      <c r="H38" s="36"/>
      <c r="I38" s="36"/>
      <c r="J38" s="2"/>
    </row>
    <row r="39" spans="2:10" ht="15" customHeight="1">
      <c r="B39" s="2"/>
      <c r="C39" s="42" t="s">
        <v>276</v>
      </c>
      <c r="D39" s="55">
        <f>28/1000</f>
        <v>2.8000000000000001E-2</v>
      </c>
      <c r="E39" s="121"/>
      <c r="F39" s="36"/>
      <c r="G39" s="121"/>
      <c r="H39" s="36"/>
      <c r="I39" s="36"/>
      <c r="J39" s="2"/>
    </row>
    <row r="40" spans="2:10" ht="15" customHeight="1">
      <c r="B40" s="2"/>
      <c r="C40" s="42" t="s">
        <v>277</v>
      </c>
      <c r="D40" s="55">
        <f>40/1000</f>
        <v>0.04</v>
      </c>
      <c r="E40" s="121"/>
      <c r="F40" s="36"/>
      <c r="G40" s="121"/>
      <c r="H40" s="36"/>
      <c r="I40" s="36"/>
      <c r="J40" s="2"/>
    </row>
    <row r="41" spans="2:10" ht="15" customHeight="1">
      <c r="B41" s="2"/>
      <c r="C41" s="42" t="s">
        <v>278</v>
      </c>
      <c r="D41" s="55">
        <f>60/1000</f>
        <v>0.06</v>
      </c>
      <c r="E41" s="121"/>
      <c r="F41" s="36"/>
      <c r="G41" s="121"/>
      <c r="H41" s="36"/>
      <c r="I41" s="36"/>
      <c r="J41" s="2"/>
    </row>
    <row r="42" spans="2:10" ht="15" customHeight="1">
      <c r="B42" s="2"/>
      <c r="C42" s="42" t="s">
        <v>284</v>
      </c>
      <c r="D42" s="55">
        <f>12/100</f>
        <v>0.12</v>
      </c>
      <c r="E42" s="121"/>
      <c r="F42" s="36"/>
      <c r="G42" s="121"/>
      <c r="H42" s="36"/>
      <c r="I42" s="36"/>
      <c r="J42" s="2"/>
    </row>
    <row r="43" spans="2:10" ht="15" customHeight="1">
      <c r="B43" s="2"/>
      <c r="C43" s="41" t="s">
        <v>285</v>
      </c>
      <c r="D43" s="55">
        <f>0</f>
        <v>0</v>
      </c>
      <c r="E43" s="121"/>
      <c r="F43" s="36"/>
      <c r="G43" s="121"/>
      <c r="H43" s="36"/>
      <c r="I43" s="36"/>
      <c r="J43" s="2"/>
    </row>
    <row r="44" spans="2:10" ht="15" customHeight="1">
      <c r="B44" s="2"/>
      <c r="C44" s="41" t="s">
        <v>286</v>
      </c>
      <c r="D44" s="34">
        <f>IFERROR(D45, 0)+IFERROR(D46, 0)+IFERROR(D47, 0)+IFERROR(D48, 0)+IFERROR(D49, 0)</f>
        <v>0.26400000000000001</v>
      </c>
      <c r="E44" s="34"/>
      <c r="F44" s="39"/>
      <c r="G44" s="34"/>
      <c r="H44" s="39"/>
      <c r="I44" s="39"/>
      <c r="J44" s="2"/>
    </row>
    <row r="45" spans="2:10" ht="15" customHeight="1">
      <c r="B45" s="2"/>
      <c r="C45" s="42" t="s">
        <v>275</v>
      </c>
      <c r="D45" s="55">
        <f>16/1000</f>
        <v>1.6E-2</v>
      </c>
      <c r="E45" s="121"/>
      <c r="F45" s="36"/>
      <c r="G45" s="121"/>
      <c r="H45" s="36"/>
      <c r="I45" s="36"/>
      <c r="J45" s="2"/>
    </row>
    <row r="46" spans="2:10" ht="15" customHeight="1">
      <c r="B46" s="2"/>
      <c r="C46" s="42" t="s">
        <v>276</v>
      </c>
      <c r="D46" s="55">
        <f>28/1000</f>
        <v>2.8000000000000001E-2</v>
      </c>
      <c r="E46" s="121"/>
      <c r="F46" s="36"/>
      <c r="G46" s="121"/>
      <c r="H46" s="36"/>
      <c r="I46" s="36"/>
      <c r="J46" s="2"/>
    </row>
    <row r="47" spans="2:10" ht="15" customHeight="1">
      <c r="B47" s="2"/>
      <c r="C47" s="42" t="s">
        <v>277</v>
      </c>
      <c r="D47" s="55">
        <f>40/1000</f>
        <v>0.04</v>
      </c>
      <c r="E47" s="121"/>
      <c r="F47" s="36"/>
      <c r="G47" s="121"/>
      <c r="H47" s="36"/>
      <c r="I47" s="36"/>
      <c r="J47" s="2"/>
    </row>
    <row r="48" spans="2:10" ht="15" customHeight="1">
      <c r="B48" s="2"/>
      <c r="C48" s="42" t="s">
        <v>278</v>
      </c>
      <c r="D48" s="55">
        <f>60/1000</f>
        <v>0.06</v>
      </c>
      <c r="E48" s="121"/>
      <c r="F48" s="36"/>
      <c r="G48" s="121"/>
      <c r="H48" s="36"/>
      <c r="I48" s="36"/>
      <c r="J48" s="2"/>
    </row>
    <row r="49" spans="2:10" ht="15" customHeight="1">
      <c r="B49" s="2"/>
      <c r="C49" s="42" t="s">
        <v>279</v>
      </c>
      <c r="D49" s="55">
        <f>12/100</f>
        <v>0.12</v>
      </c>
      <c r="E49" s="121"/>
      <c r="F49" s="36"/>
      <c r="G49" s="121"/>
      <c r="H49" s="36"/>
      <c r="I49" s="36"/>
      <c r="J49" s="2"/>
    </row>
    <row r="50" spans="2:10" ht="15" customHeight="1">
      <c r="B50" s="2"/>
      <c r="C50" s="41" t="s">
        <v>54</v>
      </c>
      <c r="D50" s="55">
        <f>0</f>
        <v>0</v>
      </c>
      <c r="E50" s="121"/>
      <c r="F50" s="36"/>
      <c r="G50" s="121"/>
      <c r="H50" s="36"/>
      <c r="I50" s="36"/>
      <c r="J50" s="2"/>
    </row>
    <row r="51" spans="2:10" ht="15" customHeight="1">
      <c r="B51" s="2"/>
      <c r="C51" s="41" t="s">
        <v>55</v>
      </c>
      <c r="D51" s="55">
        <f>0</f>
        <v>0</v>
      </c>
      <c r="E51" s="121"/>
      <c r="F51" s="36"/>
      <c r="G51" s="121"/>
      <c r="H51" s="36"/>
      <c r="I51" s="36"/>
      <c r="J51" s="2"/>
    </row>
    <row r="52" spans="2:10" ht="15" customHeight="1">
      <c r="B52" s="2"/>
      <c r="C52" s="41" t="s">
        <v>287</v>
      </c>
      <c r="D52" s="55">
        <f>10/1000</f>
        <v>0.01</v>
      </c>
      <c r="E52" s="121"/>
      <c r="F52" s="36"/>
      <c r="G52" s="121"/>
      <c r="H52" s="36"/>
      <c r="I52" s="36"/>
      <c r="J52" s="2"/>
    </row>
    <row r="53" spans="2:10" ht="15" customHeight="1">
      <c r="B53" s="2"/>
      <c r="C53" s="41" t="s">
        <v>288</v>
      </c>
      <c r="D53" s="34"/>
      <c r="E53" s="34"/>
      <c r="F53" s="39"/>
      <c r="G53" s="39"/>
      <c r="H53" s="39"/>
      <c r="I53" s="39"/>
      <c r="J53" s="2"/>
    </row>
    <row r="54" spans="2:10">
      <c r="B54" s="2"/>
      <c r="C54" s="42" t="s">
        <v>289</v>
      </c>
      <c r="D54" s="55">
        <f>16/1000</f>
        <v>1.6E-2</v>
      </c>
      <c r="E54" s="121"/>
      <c r="F54" s="36"/>
      <c r="G54" s="39"/>
      <c r="H54" s="39"/>
      <c r="I54" s="36"/>
      <c r="J54" s="2"/>
    </row>
    <row r="55" spans="2:10">
      <c r="B55" s="2"/>
      <c r="C55" s="42" t="s">
        <v>290</v>
      </c>
      <c r="D55" s="55">
        <f>28/1000</f>
        <v>2.8000000000000001E-2</v>
      </c>
      <c r="E55" s="121"/>
      <c r="F55" s="36"/>
      <c r="G55" s="39"/>
      <c r="H55" s="39"/>
      <c r="I55" s="36"/>
      <c r="J55" s="2"/>
    </row>
    <row r="56" spans="2:10">
      <c r="B56" s="2"/>
      <c r="C56" s="42" t="s">
        <v>291</v>
      </c>
      <c r="D56" s="55">
        <f>40/1000</f>
        <v>0.04</v>
      </c>
      <c r="E56" s="121"/>
      <c r="F56" s="36"/>
      <c r="G56" s="39"/>
      <c r="H56" s="39"/>
      <c r="I56" s="36"/>
      <c r="J56" s="2"/>
    </row>
    <row r="57" spans="2:10">
      <c r="B57" s="2"/>
      <c r="C57" s="42" t="s">
        <v>292</v>
      </c>
      <c r="D57" s="55">
        <f>60/1000</f>
        <v>0.06</v>
      </c>
      <c r="E57" s="121"/>
      <c r="F57" s="36"/>
      <c r="G57" s="39"/>
      <c r="H57" s="39"/>
      <c r="I57" s="36"/>
      <c r="J57" s="2"/>
    </row>
    <row r="58" spans="2:10" ht="15" customHeight="1">
      <c r="B58" s="2"/>
      <c r="C58" s="41" t="s">
        <v>64</v>
      </c>
      <c r="D58" s="34">
        <f>IFERROR(D59, 0)+IFERROR(D62, 0)+IFERROR(D65, 0)</f>
        <v>0.32400000000000001</v>
      </c>
      <c r="E58" s="34"/>
      <c r="F58" s="39"/>
      <c r="G58" s="39"/>
      <c r="H58" s="39"/>
      <c r="I58" s="39"/>
      <c r="J58" s="2"/>
    </row>
    <row r="59" spans="2:10" ht="15" customHeight="1">
      <c r="B59" s="2"/>
      <c r="C59" s="42" t="s">
        <v>293</v>
      </c>
      <c r="D59" s="34">
        <f>IFERROR(D60, 0)+IFERROR(D61, 0)</f>
        <v>6.8000000000000005E-2</v>
      </c>
      <c r="E59" s="34"/>
      <c r="F59" s="39"/>
      <c r="G59" s="39"/>
      <c r="H59" s="39"/>
      <c r="I59" s="39"/>
      <c r="J59" s="2"/>
    </row>
    <row r="60" spans="2:10">
      <c r="B60" s="2"/>
      <c r="C60" s="43" t="s">
        <v>294</v>
      </c>
      <c r="D60" s="55">
        <f>28/1000</f>
        <v>2.8000000000000001E-2</v>
      </c>
      <c r="E60" s="121"/>
      <c r="F60" s="36"/>
      <c r="G60" s="39"/>
      <c r="H60" s="39"/>
      <c r="I60" s="36"/>
      <c r="J60" s="2"/>
    </row>
    <row r="61" spans="2:10" ht="15" customHeight="1">
      <c r="B61" s="2"/>
      <c r="C61" s="43" t="s">
        <v>295</v>
      </c>
      <c r="D61" s="55">
        <f>40/1000</f>
        <v>0.04</v>
      </c>
      <c r="E61" s="121"/>
      <c r="F61" s="36"/>
      <c r="G61" s="39"/>
      <c r="H61" s="39"/>
      <c r="I61" s="36"/>
      <c r="J61" s="2"/>
    </row>
    <row r="62" spans="2:10" ht="15" customHeight="1">
      <c r="B62" s="2"/>
      <c r="C62" s="42" t="s">
        <v>296</v>
      </c>
      <c r="D62" s="34">
        <f>IFERROR(D63, 0)+IFERROR(D64, 0)</f>
        <v>0.13600000000000001</v>
      </c>
      <c r="E62" s="34"/>
      <c r="F62" s="39"/>
      <c r="G62" s="39"/>
      <c r="H62" s="39"/>
      <c r="I62" s="39"/>
      <c r="J62" s="2"/>
    </row>
    <row r="63" spans="2:10">
      <c r="B63" s="2"/>
      <c r="C63" s="43" t="s">
        <v>294</v>
      </c>
      <c r="D63" s="55">
        <f>56/1000</f>
        <v>5.6000000000000001E-2</v>
      </c>
      <c r="E63" s="121"/>
      <c r="F63" s="36"/>
      <c r="G63" s="39"/>
      <c r="H63" s="39"/>
      <c r="I63" s="36"/>
      <c r="J63" s="2"/>
    </row>
    <row r="64" spans="2:10" ht="15" customHeight="1">
      <c r="B64" s="2"/>
      <c r="C64" s="43" t="s">
        <v>295</v>
      </c>
      <c r="D64" s="55">
        <f>80/1000</f>
        <v>0.08</v>
      </c>
      <c r="E64" s="121"/>
      <c r="F64" s="36"/>
      <c r="G64" s="39"/>
      <c r="H64" s="39"/>
      <c r="I64" s="36"/>
      <c r="J64" s="2"/>
    </row>
    <row r="65" spans="2:10" ht="15" customHeight="1">
      <c r="B65" s="2"/>
      <c r="C65" s="42" t="s">
        <v>297</v>
      </c>
      <c r="D65" s="55">
        <f>12/100</f>
        <v>0.12</v>
      </c>
      <c r="E65" s="121"/>
      <c r="F65" s="36"/>
      <c r="G65" s="39"/>
      <c r="H65" s="39"/>
      <c r="I65" s="36"/>
      <c r="J65" s="2"/>
    </row>
    <row r="66" spans="2:10">
      <c r="B66" s="2"/>
      <c r="C66" s="41" t="s">
        <v>65</v>
      </c>
      <c r="D66" s="55">
        <f>0</f>
        <v>0</v>
      </c>
      <c r="E66" s="121"/>
      <c r="F66" s="36"/>
      <c r="G66" s="39"/>
      <c r="H66" s="39"/>
      <c r="I66" s="36"/>
      <c r="J66" s="2"/>
    </row>
    <row r="67" spans="2:10">
      <c r="B67" s="2"/>
      <c r="C67" s="40" t="s">
        <v>298</v>
      </c>
      <c r="D67" s="34">
        <f>IFERROR(D68, 0)+IFERROR(D69, 0)+IFERROR(D70, 0)+IFERROR(D73, 0)+IFERROR(D81, 0)+IFERROR(D89, 0)+IFERROR(D97, 0)+IFERROR(D100, 0)</f>
        <v>1.9480000000000004</v>
      </c>
      <c r="E67" s="34"/>
      <c r="F67" s="39"/>
      <c r="G67" s="39"/>
      <c r="H67" s="39"/>
      <c r="I67" s="39"/>
      <c r="J67" s="2"/>
    </row>
    <row r="68" spans="2:10">
      <c r="B68" s="2"/>
      <c r="C68" s="41" t="s">
        <v>69</v>
      </c>
      <c r="D68" s="55">
        <f>0</f>
        <v>0</v>
      </c>
      <c r="E68" s="121"/>
      <c r="F68" s="36"/>
      <c r="G68" s="39"/>
      <c r="H68" s="39"/>
      <c r="I68" s="36"/>
      <c r="J68" s="2"/>
    </row>
    <row r="69" spans="2:10" ht="15" customHeight="1">
      <c r="B69" s="2"/>
      <c r="C69" s="41" t="s">
        <v>70</v>
      </c>
      <c r="D69" s="55">
        <f>80/1000</f>
        <v>0.08</v>
      </c>
      <c r="E69" s="121"/>
      <c r="F69" s="36"/>
      <c r="G69" s="39"/>
      <c r="H69" s="39"/>
      <c r="I69" s="36"/>
      <c r="J69" s="2"/>
    </row>
    <row r="70" spans="2:10">
      <c r="B70" s="2"/>
      <c r="C70" s="41" t="s">
        <v>72</v>
      </c>
      <c r="D70" s="34">
        <f>IFERROR(D71, 0)+IFERROR(D72, 0)</f>
        <v>0.3</v>
      </c>
      <c r="E70" s="34"/>
      <c r="F70" s="39"/>
      <c r="G70" s="39"/>
      <c r="H70" s="39"/>
      <c r="I70" s="39"/>
      <c r="J70" s="2"/>
    </row>
    <row r="71" spans="2:10" ht="15" customHeight="1">
      <c r="B71" s="2"/>
      <c r="C71" s="42" t="s">
        <v>299</v>
      </c>
      <c r="D71" s="55">
        <f>0</f>
        <v>0</v>
      </c>
      <c r="E71" s="121"/>
      <c r="F71" s="36"/>
      <c r="G71" s="39"/>
      <c r="H71" s="39"/>
      <c r="I71" s="36"/>
      <c r="J71" s="2"/>
    </row>
    <row r="72" spans="2:10" ht="15" customHeight="1">
      <c r="B72" s="2"/>
      <c r="C72" s="42" t="s">
        <v>300</v>
      </c>
      <c r="D72" s="55">
        <f>30/100</f>
        <v>0.3</v>
      </c>
      <c r="E72" s="121"/>
      <c r="F72" s="36"/>
      <c r="G72" s="39"/>
      <c r="H72" s="39"/>
      <c r="I72" s="36"/>
      <c r="J72" s="2"/>
    </row>
    <row r="73" spans="2:10" ht="15" customHeight="1">
      <c r="B73" s="2"/>
      <c r="C73" s="41" t="s">
        <v>73</v>
      </c>
      <c r="D73" s="34">
        <f>IFERROR(D74, 0)+IFERROR(D75, 0)</f>
        <v>0.42600000000000005</v>
      </c>
      <c r="E73" s="34"/>
      <c r="F73" s="39"/>
      <c r="G73" s="39"/>
      <c r="H73" s="39"/>
      <c r="I73" s="39"/>
      <c r="J73" s="2"/>
    </row>
    <row r="74" spans="2:10">
      <c r="B74" s="2"/>
      <c r="C74" s="42" t="s">
        <v>301</v>
      </c>
      <c r="D74" s="55">
        <f>28/1000</f>
        <v>2.8000000000000001E-2</v>
      </c>
      <c r="E74" s="121"/>
      <c r="F74" s="36"/>
      <c r="G74" s="39"/>
      <c r="H74" s="39"/>
      <c r="I74" s="36"/>
      <c r="J74" s="2"/>
    </row>
    <row r="75" spans="2:10">
      <c r="B75" s="2"/>
      <c r="C75" s="42" t="s">
        <v>302</v>
      </c>
      <c r="D75" s="34">
        <f>IFERROR(D76, 0)+IFERROR(D77, 0)+IFERROR(D78, 0)+IFERROR(D79, 0)+IFERROR(D80, 0)</f>
        <v>0.39800000000000002</v>
      </c>
      <c r="E75" s="34"/>
      <c r="F75" s="39"/>
      <c r="G75" s="39"/>
      <c r="H75" s="39"/>
      <c r="I75" s="39"/>
      <c r="J75" s="2"/>
    </row>
    <row r="76" spans="2:10" ht="15" customHeight="1">
      <c r="B76" s="2"/>
      <c r="C76" s="43" t="s">
        <v>275</v>
      </c>
      <c r="D76" s="55">
        <f>28/1000</f>
        <v>2.8000000000000001E-2</v>
      </c>
      <c r="E76" s="121"/>
      <c r="F76" s="36"/>
      <c r="G76" s="39"/>
      <c r="H76" s="39"/>
      <c r="I76" s="36"/>
      <c r="J76" s="2"/>
    </row>
    <row r="77" spans="2:10" ht="15" customHeight="1">
      <c r="B77" s="2"/>
      <c r="C77" s="43" t="s">
        <v>276</v>
      </c>
      <c r="D77" s="55">
        <f>40/1000</f>
        <v>0.04</v>
      </c>
      <c r="E77" s="121"/>
      <c r="F77" s="36"/>
      <c r="G77" s="39"/>
      <c r="H77" s="39"/>
      <c r="I77" s="36"/>
      <c r="J77" s="2"/>
    </row>
    <row r="78" spans="2:10" ht="15" customHeight="1">
      <c r="B78" s="2"/>
      <c r="C78" s="43" t="s">
        <v>277</v>
      </c>
      <c r="D78" s="55">
        <f>60/1000</f>
        <v>0.06</v>
      </c>
      <c r="E78" s="121"/>
      <c r="F78" s="36"/>
      <c r="G78" s="39"/>
      <c r="H78" s="39"/>
      <c r="I78" s="36"/>
      <c r="J78" s="2"/>
    </row>
    <row r="79" spans="2:10" ht="15" customHeight="1">
      <c r="B79" s="2"/>
      <c r="C79" s="43" t="s">
        <v>278</v>
      </c>
      <c r="D79" s="55">
        <f>12/100</f>
        <v>0.12</v>
      </c>
      <c r="E79" s="121"/>
      <c r="F79" s="36"/>
      <c r="G79" s="39"/>
      <c r="H79" s="39"/>
      <c r="I79" s="36"/>
      <c r="J79" s="2"/>
    </row>
    <row r="80" spans="2:10" ht="15" customHeight="1">
      <c r="B80" s="2"/>
      <c r="C80" s="43" t="s">
        <v>279</v>
      </c>
      <c r="D80" s="55">
        <f>15/100</f>
        <v>0.15</v>
      </c>
      <c r="E80" s="121"/>
      <c r="F80" s="36"/>
      <c r="G80" s="39"/>
      <c r="H80" s="39"/>
      <c r="I80" s="36"/>
      <c r="J80" s="2"/>
    </row>
    <row r="81" spans="2:10" ht="15" customHeight="1">
      <c r="B81" s="2"/>
      <c r="C81" s="41" t="s">
        <v>303</v>
      </c>
      <c r="D81" s="34">
        <f>IFERROR(D82, 0)+IFERROR(D83, 0)</f>
        <v>0.42600000000000005</v>
      </c>
      <c r="E81" s="34"/>
      <c r="F81" s="39"/>
      <c r="G81" s="39"/>
      <c r="H81" s="39"/>
      <c r="I81" s="39"/>
      <c r="J81" s="2"/>
    </row>
    <row r="82" spans="2:10">
      <c r="B82" s="2"/>
      <c r="C82" s="42" t="s">
        <v>301</v>
      </c>
      <c r="D82" s="55">
        <f>28/1000</f>
        <v>2.8000000000000001E-2</v>
      </c>
      <c r="E82" s="121"/>
      <c r="F82" s="36"/>
      <c r="G82" s="39"/>
      <c r="H82" s="39"/>
      <c r="I82" s="36"/>
      <c r="J82" s="2"/>
    </row>
    <row r="83" spans="2:10">
      <c r="B83" s="2"/>
      <c r="C83" s="42" t="s">
        <v>302</v>
      </c>
      <c r="D83" s="34">
        <f>IFERROR(D84, 0)+IFERROR(D85, 0)+IFERROR(D86, 0)+IFERROR(D87, 0)+IFERROR(D88, 0)</f>
        <v>0.39800000000000002</v>
      </c>
      <c r="E83" s="34"/>
      <c r="F83" s="39"/>
      <c r="G83" s="39"/>
      <c r="H83" s="39"/>
      <c r="I83" s="39"/>
      <c r="J83" s="2"/>
    </row>
    <row r="84" spans="2:10" ht="15" customHeight="1">
      <c r="B84" s="2"/>
      <c r="C84" s="43" t="s">
        <v>275</v>
      </c>
      <c r="D84" s="55">
        <f>28/1000</f>
        <v>2.8000000000000001E-2</v>
      </c>
      <c r="E84" s="121"/>
      <c r="F84" s="36"/>
      <c r="G84" s="39"/>
      <c r="H84" s="39"/>
      <c r="I84" s="36"/>
      <c r="J84" s="2"/>
    </row>
    <row r="85" spans="2:10" ht="15" customHeight="1">
      <c r="B85" s="2"/>
      <c r="C85" s="43" t="s">
        <v>276</v>
      </c>
      <c r="D85" s="55">
        <f>40/1000</f>
        <v>0.04</v>
      </c>
      <c r="E85" s="121"/>
      <c r="F85" s="36"/>
      <c r="G85" s="39"/>
      <c r="H85" s="39"/>
      <c r="I85" s="36"/>
      <c r="J85" s="2"/>
    </row>
    <row r="86" spans="2:10" ht="15" customHeight="1">
      <c r="B86" s="2"/>
      <c r="C86" s="43" t="s">
        <v>277</v>
      </c>
      <c r="D86" s="55">
        <f>60/1000</f>
        <v>0.06</v>
      </c>
      <c r="E86" s="121"/>
      <c r="F86" s="36"/>
      <c r="G86" s="39"/>
      <c r="H86" s="39"/>
      <c r="I86" s="36"/>
      <c r="J86" s="2"/>
    </row>
    <row r="87" spans="2:10" ht="15" customHeight="1">
      <c r="B87" s="2"/>
      <c r="C87" s="43" t="s">
        <v>278</v>
      </c>
      <c r="D87" s="55">
        <f>12/100</f>
        <v>0.12</v>
      </c>
      <c r="E87" s="121"/>
      <c r="F87" s="36"/>
      <c r="G87" s="39"/>
      <c r="H87" s="39"/>
      <c r="I87" s="36"/>
      <c r="J87" s="2"/>
    </row>
    <row r="88" spans="2:10" ht="15" customHeight="1">
      <c r="B88" s="2"/>
      <c r="C88" s="43" t="s">
        <v>279</v>
      </c>
      <c r="D88" s="55">
        <f>15/100</f>
        <v>0.15</v>
      </c>
      <c r="E88" s="121"/>
      <c r="F88" s="36"/>
      <c r="G88" s="39"/>
      <c r="H88" s="39"/>
      <c r="I88" s="36"/>
      <c r="J88" s="2"/>
    </row>
    <row r="89" spans="2:10" ht="15" customHeight="1">
      <c r="B89" s="2"/>
      <c r="C89" s="41" t="s">
        <v>74</v>
      </c>
      <c r="D89" s="34">
        <f>IFERROR(D90, 0)+IFERROR(D91, 0)</f>
        <v>0.42600000000000005</v>
      </c>
      <c r="E89" s="34"/>
      <c r="F89" s="39"/>
      <c r="G89" s="39"/>
      <c r="H89" s="39"/>
      <c r="I89" s="39"/>
      <c r="J89" s="2"/>
    </row>
    <row r="90" spans="2:10">
      <c r="B90" s="2"/>
      <c r="C90" s="42" t="s">
        <v>301</v>
      </c>
      <c r="D90" s="55">
        <f>28/1000</f>
        <v>2.8000000000000001E-2</v>
      </c>
      <c r="E90" s="121"/>
      <c r="F90" s="36"/>
      <c r="G90" s="39"/>
      <c r="H90" s="39"/>
      <c r="I90" s="36"/>
      <c r="J90" s="2"/>
    </row>
    <row r="91" spans="2:10">
      <c r="B91" s="2"/>
      <c r="C91" s="42" t="s">
        <v>302</v>
      </c>
      <c r="D91" s="56">
        <f>IFERROR(D92, 0)+IFERROR(D93, 0)+IFERROR(D94, 0)+IFERROR(D95, 0)+IFERROR(D96, 0)</f>
        <v>0.39800000000000002</v>
      </c>
      <c r="E91" s="56"/>
      <c r="F91" s="39"/>
      <c r="G91" s="39"/>
      <c r="H91" s="39"/>
      <c r="I91" s="39"/>
      <c r="J91" s="2"/>
    </row>
    <row r="92" spans="2:10" ht="15" customHeight="1">
      <c r="B92" s="2"/>
      <c r="C92" s="43" t="s">
        <v>275</v>
      </c>
      <c r="D92" s="55">
        <f>28/1000</f>
        <v>2.8000000000000001E-2</v>
      </c>
      <c r="E92" s="121"/>
      <c r="F92" s="36"/>
      <c r="G92" s="39"/>
      <c r="H92" s="39"/>
      <c r="I92" s="36"/>
      <c r="J92" s="2"/>
    </row>
    <row r="93" spans="2:10" ht="15" customHeight="1">
      <c r="B93" s="2"/>
      <c r="C93" s="43" t="s">
        <v>276</v>
      </c>
      <c r="D93" s="55">
        <f>40/1000</f>
        <v>0.04</v>
      </c>
      <c r="E93" s="121"/>
      <c r="F93" s="36"/>
      <c r="G93" s="39"/>
      <c r="H93" s="39"/>
      <c r="I93" s="36"/>
      <c r="J93" s="2"/>
    </row>
    <row r="94" spans="2:10" ht="15" customHeight="1">
      <c r="B94" s="2"/>
      <c r="C94" s="43" t="s">
        <v>277</v>
      </c>
      <c r="D94" s="55">
        <f>60/1000</f>
        <v>0.06</v>
      </c>
      <c r="E94" s="121"/>
      <c r="F94" s="36"/>
      <c r="G94" s="39"/>
      <c r="H94" s="39"/>
      <c r="I94" s="36"/>
      <c r="J94" s="2"/>
    </row>
    <row r="95" spans="2:10" ht="15" customHeight="1">
      <c r="B95" s="2"/>
      <c r="C95" s="43" t="s">
        <v>278</v>
      </c>
      <c r="D95" s="55">
        <f>12/100</f>
        <v>0.12</v>
      </c>
      <c r="E95" s="121"/>
      <c r="F95" s="36"/>
      <c r="G95" s="39"/>
      <c r="H95" s="39"/>
      <c r="I95" s="36"/>
      <c r="J95" s="2"/>
    </row>
    <row r="96" spans="2:10" ht="15" customHeight="1">
      <c r="B96" s="2"/>
      <c r="C96" s="43" t="s">
        <v>279</v>
      </c>
      <c r="D96" s="55">
        <f>15/100</f>
        <v>0.15</v>
      </c>
      <c r="E96" s="121"/>
      <c r="F96" s="36"/>
      <c r="G96" s="39"/>
      <c r="H96" s="39"/>
      <c r="I96" s="36"/>
      <c r="J96" s="2"/>
    </row>
    <row r="97" spans="2:10">
      <c r="B97" s="2"/>
      <c r="C97" s="41" t="s">
        <v>75</v>
      </c>
      <c r="D97" s="34">
        <f>IFERROR(D98, 0)+IFERROR(D99, 0)</f>
        <v>0.27</v>
      </c>
      <c r="E97" s="34"/>
      <c r="F97" s="39"/>
      <c r="G97" s="39"/>
      <c r="H97" s="39"/>
      <c r="I97" s="39"/>
      <c r="J97" s="2"/>
    </row>
    <row r="98" spans="2:10" ht="15" customHeight="1">
      <c r="B98" s="2"/>
      <c r="C98" s="42" t="s">
        <v>304</v>
      </c>
      <c r="D98" s="55">
        <f>20/1000</f>
        <v>0.02</v>
      </c>
      <c r="E98" s="121"/>
      <c r="F98" s="36"/>
      <c r="G98" s="39"/>
      <c r="H98" s="39"/>
      <c r="I98" s="36"/>
      <c r="J98" s="2"/>
    </row>
    <row r="99" spans="2:10" ht="15" customHeight="1">
      <c r="B99" s="2"/>
      <c r="C99" s="42" t="s">
        <v>305</v>
      </c>
      <c r="D99" s="55">
        <f>25/100</f>
        <v>0.25</v>
      </c>
      <c r="E99" s="121"/>
      <c r="F99" s="36"/>
      <c r="G99" s="39"/>
      <c r="H99" s="39"/>
      <c r="I99" s="36"/>
      <c r="J99" s="2"/>
    </row>
    <row r="100" spans="2:10" ht="15" customHeight="1">
      <c r="B100" s="2"/>
      <c r="C100" s="41" t="s">
        <v>76</v>
      </c>
      <c r="D100" s="55">
        <f>2/100</f>
        <v>0.02</v>
      </c>
      <c r="E100" s="121"/>
      <c r="F100" s="36"/>
      <c r="G100" s="39"/>
      <c r="H100" s="39"/>
      <c r="I100" s="36"/>
      <c r="J100" s="2"/>
    </row>
    <row r="101" spans="2:10">
      <c r="B101" s="2"/>
      <c r="C101" s="40" t="s">
        <v>306</v>
      </c>
      <c r="D101" s="49" t="str">
        <f>""</f>
        <v/>
      </c>
      <c r="E101" s="36"/>
      <c r="F101" s="36"/>
      <c r="G101" s="36"/>
      <c r="H101" s="36"/>
      <c r="I101" s="36"/>
      <c r="J101" s="2"/>
    </row>
    <row r="102" spans="2:10">
      <c r="B102" s="2"/>
      <c r="C102" s="2"/>
      <c r="D102" s="2"/>
      <c r="E102" s="2"/>
      <c r="F102" s="2"/>
      <c r="G102" s="2"/>
      <c r="H102" s="2"/>
      <c r="I102" s="2"/>
      <c r="J102" s="2"/>
    </row>
    <row r="103" spans="2:10" ht="5.0999999999999996" customHeight="1">
      <c r="B103" s="2"/>
      <c r="C103" s="2"/>
      <c r="D103" s="2"/>
      <c r="E103" s="2"/>
      <c r="F103" s="2"/>
      <c r="G103" s="2"/>
      <c r="H103" s="2"/>
      <c r="I103" s="2"/>
      <c r="J103" s="2"/>
    </row>
  </sheetData>
  <sheetProtection formatColumns="0" formatRows="0" selectLockedCells="1"/>
  <mergeCells count="102">
    <mergeCell ref="C7:I7"/>
    <mergeCell ref="C8:I8"/>
    <mergeCell ref="C9:I9"/>
    <mergeCell ref="C10:I10"/>
    <mergeCell ref="C11:I11"/>
    <mergeCell ref="E18"/>
    <mergeCell ref="G18"/>
    <mergeCell ref="C13:I13"/>
    <mergeCell ref="C14:C15"/>
    <mergeCell ref="D15"/>
    <mergeCell ref="D14"/>
    <mergeCell ref="E15"/>
    <mergeCell ref="F15"/>
    <mergeCell ref="E14:F14"/>
    <mergeCell ref="G15"/>
    <mergeCell ref="H15"/>
    <mergeCell ref="I14"/>
    <mergeCell ref="G14:H14"/>
    <mergeCell ref="I15"/>
    <mergeCell ref="E22"/>
    <mergeCell ref="G22"/>
    <mergeCell ref="E23"/>
    <mergeCell ref="G23"/>
    <mergeCell ref="E20"/>
    <mergeCell ref="G20"/>
    <mergeCell ref="E21"/>
    <mergeCell ref="G21"/>
    <mergeCell ref="E27"/>
    <mergeCell ref="G27"/>
    <mergeCell ref="E28"/>
    <mergeCell ref="G28"/>
    <mergeCell ref="E24"/>
    <mergeCell ref="G24"/>
    <mergeCell ref="E26"/>
    <mergeCell ref="G26"/>
    <mergeCell ref="E38"/>
    <mergeCell ref="G38"/>
    <mergeCell ref="E39"/>
    <mergeCell ref="G39"/>
    <mergeCell ref="E29"/>
    <mergeCell ref="G29"/>
    <mergeCell ref="E30"/>
    <mergeCell ref="G30"/>
    <mergeCell ref="E42"/>
    <mergeCell ref="G42"/>
    <mergeCell ref="E43"/>
    <mergeCell ref="G43"/>
    <mergeCell ref="E40"/>
    <mergeCell ref="G40"/>
    <mergeCell ref="E41"/>
    <mergeCell ref="G41"/>
    <mergeCell ref="E47"/>
    <mergeCell ref="G47"/>
    <mergeCell ref="E48"/>
    <mergeCell ref="G48"/>
    <mergeCell ref="E45"/>
    <mergeCell ref="G45"/>
    <mergeCell ref="E46"/>
    <mergeCell ref="G46"/>
    <mergeCell ref="E51"/>
    <mergeCell ref="G51"/>
    <mergeCell ref="E52"/>
    <mergeCell ref="G52"/>
    <mergeCell ref="E49"/>
    <mergeCell ref="G49"/>
    <mergeCell ref="E50"/>
    <mergeCell ref="G50"/>
    <mergeCell ref="E56"/>
    <mergeCell ref="E57"/>
    <mergeCell ref="E54"/>
    <mergeCell ref="E55"/>
    <mergeCell ref="E63"/>
    <mergeCell ref="E64"/>
    <mergeCell ref="E60"/>
    <mergeCell ref="E61"/>
    <mergeCell ref="E68"/>
    <mergeCell ref="E69"/>
    <mergeCell ref="E65"/>
    <mergeCell ref="E66"/>
    <mergeCell ref="E74"/>
    <mergeCell ref="E76"/>
    <mergeCell ref="E71"/>
    <mergeCell ref="E72"/>
    <mergeCell ref="E80"/>
    <mergeCell ref="E82"/>
    <mergeCell ref="E77"/>
    <mergeCell ref="E78"/>
    <mergeCell ref="E79"/>
    <mergeCell ref="E99"/>
    <mergeCell ref="E100"/>
    <mergeCell ref="E96"/>
    <mergeCell ref="E98"/>
    <mergeCell ref="E86"/>
    <mergeCell ref="E87"/>
    <mergeCell ref="E88"/>
    <mergeCell ref="E84"/>
    <mergeCell ref="E85"/>
    <mergeCell ref="E93"/>
    <mergeCell ref="E94"/>
    <mergeCell ref="E95"/>
    <mergeCell ref="E90"/>
    <mergeCell ref="E92"/>
  </mergeCells>
  <dataValidations count="1">
    <dataValidation type="decimal" showErrorMessage="1" errorTitle="Kesalahan Jenis Data" error="Data yang dimasukkan harus berupa Angka!" sqref="E18 E98:E100 E92:E96 E90 E84:E88 E82 E76:E80 E74 E71:E72 E68:E69 E63:E66 E60:E61 E54:E57 G45:G52 E45:E52 G38:G43 E38:E43 E26:E30 G18 G20:G24 E20:E24 G26:G30 E32:E36 G32:G36">
      <formula1>-1000000000000000000</formula1>
      <formula2>1000000000000000000</formula2>
    </dataValidation>
  </dataValidations>
  <printOptions horizontalCentered="1"/>
  <pageMargins left="0.7" right="0.7" top="0.75" bottom="0.75" header="0.3" footer="0.3"/>
  <pageSetup paperSize="150" scale="38" orientation="portrait" horizontalDpi="200" verticalDpi="200" r:id="rId1"/>
  <ignoredErrors>
    <ignoredError sqref="F15" formula="1"/>
  </ignoredError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pageSetUpPr fitToPage="1"/>
  </sheetPr>
  <dimension ref="B2:M2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L17"/>
    </sheetView>
  </sheetViews>
  <sheetFormatPr defaultRowHeight="15"/>
  <cols>
    <col min="1" max="1" width="9.140625" style="1" customWidth="1"/>
    <col min="2" max="2" width="1" style="1" customWidth="1"/>
    <col min="3"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1048</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0"/>
      <c r="D6" s="20"/>
      <c r="E6" s="2"/>
      <c r="F6" s="2"/>
      <c r="G6" s="2"/>
      <c r="H6" s="2"/>
      <c r="I6" s="2"/>
      <c r="J6" s="2"/>
      <c r="K6" s="2"/>
      <c r="L6" s="2"/>
      <c r="M6" s="2"/>
    </row>
    <row r="7" spans="2:13" ht="17.25">
      <c r="B7" s="2"/>
      <c r="C7" s="156" t="str">
        <f>UPPER('Data Umum'!D7)</f>
        <v/>
      </c>
      <c r="D7" s="156"/>
      <c r="E7" s="157"/>
      <c r="F7" s="157"/>
      <c r="G7" s="157"/>
      <c r="H7" s="157"/>
      <c r="I7" s="157"/>
      <c r="J7" s="157"/>
      <c r="K7" s="157"/>
      <c r="L7" s="157"/>
      <c r="M7" s="2"/>
    </row>
    <row r="8" spans="2:13">
      <c r="B8" s="2"/>
      <c r="C8" s="158" t="s">
        <v>1095</v>
      </c>
      <c r="D8" s="158"/>
      <c r="E8" s="129"/>
      <c r="F8" s="129"/>
      <c r="G8" s="129"/>
      <c r="H8" s="129"/>
      <c r="I8" s="129"/>
      <c r="J8" s="129"/>
      <c r="K8" s="129"/>
      <c r="L8" s="129"/>
      <c r="M8" s="2"/>
    </row>
    <row r="9" spans="2:13">
      <c r="B9" s="2"/>
      <c r="C9" s="158" t="s">
        <v>1009</v>
      </c>
      <c r="D9" s="158"/>
      <c r="E9" s="129"/>
      <c r="F9" s="129"/>
      <c r="G9" s="129"/>
      <c r="H9" s="129"/>
      <c r="I9" s="129"/>
      <c r="J9" s="129"/>
      <c r="K9" s="129"/>
      <c r="L9" s="129"/>
      <c r="M9" s="2"/>
    </row>
    <row r="10" spans="2:13">
      <c r="B10" s="2"/>
      <c r="C10" s="158" t="s">
        <v>1049</v>
      </c>
      <c r="D10" s="158"/>
      <c r="E10" s="129"/>
      <c r="F10" s="129"/>
      <c r="G10" s="129"/>
      <c r="H10" s="129"/>
      <c r="I10" s="129"/>
      <c r="J10" s="129"/>
      <c r="K10" s="129"/>
      <c r="L10" s="129"/>
      <c r="M10" s="2"/>
    </row>
    <row r="11" spans="2:13">
      <c r="B11" s="2"/>
      <c r="C11" s="159" t="str">
        <f>""</f>
        <v/>
      </c>
      <c r="D11" s="159"/>
      <c r="E11" s="130"/>
      <c r="F11" s="130"/>
      <c r="G11" s="130"/>
      <c r="H11" s="130"/>
      <c r="I11" s="130"/>
      <c r="J11" s="130"/>
      <c r="K11" s="130"/>
      <c r="L11" s="130"/>
      <c r="M11" s="2"/>
    </row>
    <row r="12" spans="2:13" hidden="1">
      <c r="B12" s="2"/>
      <c r="C12" s="20"/>
      <c r="D12" s="20"/>
      <c r="E12" s="2"/>
      <c r="F12" s="2"/>
      <c r="G12" s="2"/>
      <c r="H12" s="2"/>
      <c r="I12" s="2"/>
      <c r="J12" s="2"/>
      <c r="K12" s="2"/>
      <c r="L12" s="2"/>
      <c r="M12" s="2"/>
    </row>
    <row r="13" spans="2:13">
      <c r="B13" s="2"/>
      <c r="C13" s="160" t="s">
        <v>113</v>
      </c>
      <c r="D13" s="160"/>
      <c r="E13" s="161"/>
      <c r="F13" s="161"/>
      <c r="G13" s="161"/>
      <c r="H13" s="161"/>
      <c r="I13" s="161"/>
      <c r="J13" s="161"/>
      <c r="K13" s="161"/>
      <c r="L13" s="161"/>
      <c r="M13" s="2"/>
    </row>
    <row r="14" spans="2:13">
      <c r="B14" s="2"/>
      <c r="C14" s="127" t="s">
        <v>1011</v>
      </c>
      <c r="D14" s="128"/>
      <c r="E14" s="162" t="str">
        <f>""</f>
        <v/>
      </c>
      <c r="F14" s="176" t="str">
        <f>"Reasuransi Masuk"</f>
        <v>Reasuransi Masuk</v>
      </c>
      <c r="G14" s="179"/>
      <c r="H14" s="143"/>
      <c r="I14" s="176" t="str">
        <f>"Reasuransi Keluar"</f>
        <v>Reasuransi Keluar</v>
      </c>
      <c r="J14" s="179"/>
      <c r="K14" s="143"/>
      <c r="L14" s="162" t="str">
        <f>""</f>
        <v/>
      </c>
      <c r="M14" s="2"/>
    </row>
    <row r="15" spans="2:13">
      <c r="B15" s="2"/>
      <c r="C15" s="128"/>
      <c r="D15" s="128"/>
      <c r="E15" s="162" t="str">
        <f>"Pos Langsung"</f>
        <v>Pos Langsung</v>
      </c>
      <c r="F15" s="162" t="str">
        <f>"Dalam Negeri"</f>
        <v>Dalam Negeri</v>
      </c>
      <c r="G15" s="162" t="str">
        <f>"ASEAN"</f>
        <v>ASEAN</v>
      </c>
      <c r="H15" s="162" t="str">
        <f>"Non ASEAN"</f>
        <v>Non ASEAN</v>
      </c>
      <c r="I15" s="162" t="str">
        <f>"Dalam Negeri"</f>
        <v>Dalam Negeri</v>
      </c>
      <c r="J15" s="162" t="str">
        <f>"ASEAN"</f>
        <v>ASEAN</v>
      </c>
      <c r="K15" s="162" t="str">
        <f>"Non ASEAN"</f>
        <v>Non ASEAN</v>
      </c>
      <c r="L15" s="162" t="str">
        <f>"Jumlah"</f>
        <v>Jumlah</v>
      </c>
      <c r="M15" s="2"/>
    </row>
    <row r="16" spans="2:13">
      <c r="B16" s="2"/>
      <c r="C16" s="137" t="s">
        <v>1012</v>
      </c>
      <c r="D16" s="128"/>
      <c r="E16" s="144">
        <v>0</v>
      </c>
      <c r="F16" s="144">
        <v>0</v>
      </c>
      <c r="G16" s="144">
        <v>0</v>
      </c>
      <c r="H16" s="144">
        <v>0</v>
      </c>
      <c r="I16" s="144">
        <v>0</v>
      </c>
      <c r="J16" s="144">
        <v>0</v>
      </c>
      <c r="K16" s="144">
        <v>0</v>
      </c>
      <c r="L16" s="8">
        <f>E16+F16+G16+H16-I16-J16-K16</f>
        <v>0</v>
      </c>
      <c r="M16" s="2"/>
    </row>
    <row r="17" spans="2:13">
      <c r="B17" s="2"/>
      <c r="C17" s="142" t="s">
        <v>1013</v>
      </c>
      <c r="D17" s="143"/>
      <c r="E17" s="144">
        <v>0</v>
      </c>
      <c r="F17" s="144">
        <v>0</v>
      </c>
      <c r="G17" s="144">
        <v>0</v>
      </c>
      <c r="H17" s="144">
        <v>0</v>
      </c>
      <c r="I17" s="144">
        <v>0</v>
      </c>
      <c r="J17" s="144">
        <v>0</v>
      </c>
      <c r="K17" s="144">
        <v>0</v>
      </c>
      <c r="L17" s="8">
        <f>E17+F17+G17+H17-I17-J17-K17</f>
        <v>0</v>
      </c>
      <c r="M17" s="2"/>
    </row>
    <row r="18" spans="2:13">
      <c r="B18" s="2"/>
      <c r="C18" s="142" t="s">
        <v>1014</v>
      </c>
      <c r="D18" s="143"/>
      <c r="E18" s="144">
        <v>0</v>
      </c>
      <c r="F18" s="144">
        <v>0</v>
      </c>
      <c r="G18" s="144">
        <v>0</v>
      </c>
      <c r="H18" s="144">
        <v>0</v>
      </c>
      <c r="I18" s="144">
        <v>0</v>
      </c>
      <c r="J18" s="144">
        <v>0</v>
      </c>
      <c r="K18" s="144">
        <v>0</v>
      </c>
      <c r="L18" s="8">
        <f>E18+F18+G18+H18-I18-J18-K18</f>
        <v>0</v>
      </c>
      <c r="M18" s="2"/>
    </row>
    <row r="19" spans="2:13">
      <c r="B19" s="2"/>
      <c r="C19" s="142" t="s">
        <v>1015</v>
      </c>
      <c r="D19" s="143"/>
      <c r="E19" s="144">
        <v>0</v>
      </c>
      <c r="F19" s="144">
        <v>0</v>
      </c>
      <c r="G19" s="144">
        <v>0</v>
      </c>
      <c r="H19" s="144">
        <v>0</v>
      </c>
      <c r="I19" s="144">
        <v>0</v>
      </c>
      <c r="J19" s="144">
        <v>0</v>
      </c>
      <c r="K19" s="144">
        <v>0</v>
      </c>
      <c r="L19" s="8">
        <f>E19+F19+G19+H19-I19-J19-K19</f>
        <v>0</v>
      </c>
      <c r="M19" s="2"/>
    </row>
    <row r="20" spans="2:13">
      <c r="B20" s="2"/>
      <c r="C20" s="142" t="s">
        <v>1016</v>
      </c>
      <c r="D20" s="143"/>
      <c r="E20" s="8">
        <f t="shared" ref="E20:L20" si="0">E16-E17+E18-E19</f>
        <v>0</v>
      </c>
      <c r="F20" s="8">
        <f t="shared" si="0"/>
        <v>0</v>
      </c>
      <c r="G20" s="8">
        <f t="shared" si="0"/>
        <v>0</v>
      </c>
      <c r="H20" s="8">
        <f t="shared" si="0"/>
        <v>0</v>
      </c>
      <c r="I20" s="8">
        <f t="shared" si="0"/>
        <v>0</v>
      </c>
      <c r="J20" s="8">
        <f t="shared" si="0"/>
        <v>0</v>
      </c>
      <c r="K20" s="8">
        <f t="shared" si="0"/>
        <v>0</v>
      </c>
      <c r="L20" s="8">
        <f t="shared" si="0"/>
        <v>0</v>
      </c>
      <c r="M20" s="2"/>
    </row>
    <row r="21" spans="2:13">
      <c r="B21" s="2"/>
      <c r="C21" s="142" t="s">
        <v>1017</v>
      </c>
      <c r="D21" s="143"/>
      <c r="E21" s="144">
        <v>0</v>
      </c>
      <c r="F21" s="144">
        <v>0</v>
      </c>
      <c r="G21" s="144">
        <v>0</v>
      </c>
      <c r="H21" s="144">
        <v>0</v>
      </c>
      <c r="I21" s="144">
        <v>0</v>
      </c>
      <c r="J21" s="144">
        <v>0</v>
      </c>
      <c r="K21" s="144">
        <v>0</v>
      </c>
      <c r="L21" s="8">
        <f>E21+F21+G21+H21-I21-J21-K21</f>
        <v>0</v>
      </c>
      <c r="M21" s="2"/>
    </row>
    <row r="22" spans="2:13">
      <c r="B22" s="2"/>
      <c r="C22" s="142" t="s">
        <v>1018</v>
      </c>
      <c r="D22" s="143"/>
      <c r="E22" s="144">
        <v>0</v>
      </c>
      <c r="F22" s="144">
        <v>0</v>
      </c>
      <c r="G22" s="144">
        <v>0</v>
      </c>
      <c r="H22" s="144">
        <v>0</v>
      </c>
      <c r="I22" s="144">
        <v>0</v>
      </c>
      <c r="J22" s="144">
        <v>0</v>
      </c>
      <c r="K22" s="144">
        <v>0</v>
      </c>
      <c r="L22" s="8">
        <f>E22+F22+G22+H22-I22-J22-K22</f>
        <v>0</v>
      </c>
      <c r="M22" s="2"/>
    </row>
    <row r="23" spans="2:13">
      <c r="B23" s="2"/>
      <c r="C23" s="142" t="s">
        <v>1019</v>
      </c>
      <c r="D23" s="143"/>
      <c r="E23" s="144">
        <v>0</v>
      </c>
      <c r="F23" s="144">
        <v>0</v>
      </c>
      <c r="G23" s="144">
        <v>0</v>
      </c>
      <c r="H23" s="144">
        <v>0</v>
      </c>
      <c r="I23" s="144">
        <v>0</v>
      </c>
      <c r="J23" s="144">
        <v>0</v>
      </c>
      <c r="K23" s="144">
        <v>0</v>
      </c>
      <c r="L23" s="8">
        <f>E23+F23+G23+H23-I23-J23-K23</f>
        <v>0</v>
      </c>
      <c r="M23" s="2"/>
    </row>
    <row r="24" spans="2:13">
      <c r="B24" s="2"/>
      <c r="C24" s="142" t="s">
        <v>1020</v>
      </c>
      <c r="D24" s="143"/>
      <c r="E24" s="144">
        <v>0</v>
      </c>
      <c r="F24" s="144">
        <v>0</v>
      </c>
      <c r="G24" s="144">
        <v>0</v>
      </c>
      <c r="H24" s="144">
        <v>0</v>
      </c>
      <c r="I24" s="144">
        <v>0</v>
      </c>
      <c r="J24" s="144">
        <v>0</v>
      </c>
      <c r="K24" s="144">
        <v>0</v>
      </c>
      <c r="L24" s="8">
        <f>E24+F24+G24+H24-I24-J24-K24</f>
        <v>0</v>
      </c>
      <c r="M24" s="2"/>
    </row>
    <row r="25" spans="2:13">
      <c r="B25" s="2"/>
      <c r="C25" s="142" t="s">
        <v>136</v>
      </c>
      <c r="D25" s="143"/>
      <c r="E25" s="8">
        <f t="shared" ref="E25:L25" si="1">E21+E22-E23+E24</f>
        <v>0</v>
      </c>
      <c r="F25" s="8">
        <f t="shared" si="1"/>
        <v>0</v>
      </c>
      <c r="G25" s="8">
        <f t="shared" si="1"/>
        <v>0</v>
      </c>
      <c r="H25" s="8">
        <f t="shared" si="1"/>
        <v>0</v>
      </c>
      <c r="I25" s="8">
        <f t="shared" si="1"/>
        <v>0</v>
      </c>
      <c r="J25" s="8">
        <f t="shared" si="1"/>
        <v>0</v>
      </c>
      <c r="K25" s="8">
        <f t="shared" si="1"/>
        <v>0</v>
      </c>
      <c r="L25" s="8">
        <f t="shared" si="1"/>
        <v>0</v>
      </c>
      <c r="M25" s="2"/>
    </row>
    <row r="26" spans="2:13">
      <c r="B26" s="2"/>
      <c r="C26" s="142" t="s">
        <v>1021</v>
      </c>
      <c r="D26" s="143"/>
      <c r="E26" s="8">
        <f t="shared" ref="E26:L26" si="2">E20-E25</f>
        <v>0</v>
      </c>
      <c r="F26" s="8">
        <f t="shared" si="2"/>
        <v>0</v>
      </c>
      <c r="G26" s="8">
        <f t="shared" si="2"/>
        <v>0</v>
      </c>
      <c r="H26" s="8">
        <f t="shared" si="2"/>
        <v>0</v>
      </c>
      <c r="I26" s="8">
        <f t="shared" si="2"/>
        <v>0</v>
      </c>
      <c r="J26" s="8">
        <f t="shared" si="2"/>
        <v>0</v>
      </c>
      <c r="K26" s="8">
        <f t="shared" si="2"/>
        <v>0</v>
      </c>
      <c r="L26" s="8">
        <f t="shared" si="2"/>
        <v>0</v>
      </c>
      <c r="M26" s="2"/>
    </row>
    <row r="27" spans="2:13">
      <c r="B27" s="2"/>
      <c r="C27" s="2"/>
      <c r="D27" s="2"/>
      <c r="E27" s="2"/>
      <c r="F27" s="2"/>
      <c r="G27" s="2"/>
      <c r="H27" s="2"/>
      <c r="I27" s="2"/>
      <c r="J27" s="2"/>
      <c r="K27" s="2"/>
      <c r="L27" s="2"/>
      <c r="M27" s="2"/>
    </row>
    <row r="28" spans="2:13" ht="5.0999999999999996" customHeight="1">
      <c r="B28" s="2"/>
      <c r="C28" s="2"/>
      <c r="D28" s="2"/>
      <c r="E28" s="2"/>
      <c r="F28" s="2"/>
      <c r="G28" s="2"/>
      <c r="H28" s="2"/>
      <c r="I28" s="2"/>
      <c r="J28" s="2"/>
      <c r="K28" s="2"/>
      <c r="L28" s="2"/>
      <c r="M28" s="2"/>
    </row>
  </sheetData>
  <sheetProtection formatColumns="0" formatRows="0" selectLockedCells="1"/>
  <mergeCells count="86">
    <mergeCell ref="C7:L7"/>
    <mergeCell ref="C8:L8"/>
    <mergeCell ref="C9:L9"/>
    <mergeCell ref="C10:L10"/>
    <mergeCell ref="C11:L11"/>
    <mergeCell ref="C13:L13"/>
    <mergeCell ref="C14:D15"/>
    <mergeCell ref="E15"/>
    <mergeCell ref="E14"/>
    <mergeCell ref="F15"/>
    <mergeCell ref="G15"/>
    <mergeCell ref="H15"/>
    <mergeCell ref="F14:H14"/>
    <mergeCell ref="I15"/>
    <mergeCell ref="J15"/>
    <mergeCell ref="K15"/>
    <mergeCell ref="L14"/>
    <mergeCell ref="I14:K14"/>
    <mergeCell ref="L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C20:D20"/>
    <mergeCell ref="C21:D21"/>
    <mergeCell ref="E21"/>
    <mergeCell ref="F21"/>
    <mergeCell ref="G21"/>
    <mergeCell ref="K21"/>
    <mergeCell ref="C22:D22"/>
    <mergeCell ref="E22"/>
    <mergeCell ref="F22"/>
    <mergeCell ref="G22"/>
    <mergeCell ref="H22"/>
    <mergeCell ref="I22"/>
    <mergeCell ref="J22"/>
    <mergeCell ref="K22"/>
    <mergeCell ref="G23"/>
    <mergeCell ref="H23"/>
    <mergeCell ref="H21"/>
    <mergeCell ref="I21"/>
    <mergeCell ref="J21"/>
    <mergeCell ref="C25:D25"/>
    <mergeCell ref="C26:D26"/>
    <mergeCell ref="I23"/>
    <mergeCell ref="J23"/>
    <mergeCell ref="K23"/>
    <mergeCell ref="C24:D24"/>
    <mergeCell ref="E24"/>
    <mergeCell ref="F24"/>
    <mergeCell ref="G24"/>
    <mergeCell ref="H24"/>
    <mergeCell ref="I24"/>
    <mergeCell ref="J24"/>
    <mergeCell ref="K24"/>
    <mergeCell ref="C23:D23"/>
    <mergeCell ref="E23"/>
    <mergeCell ref="F23"/>
  </mergeCells>
  <dataValidations count="56">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s>
  <printOptions horizontalCentered="1"/>
  <pageMargins left="0.7" right="0.7" top="0.75" bottom="0.75" header="0.3" footer="0.3"/>
  <pageSetup paperSize="150" scale="30" orientation="portrait" horizontalDpi="200" verticalDpi="2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pageSetUpPr fitToPage="1"/>
  </sheetPr>
  <dimension ref="B2:H34"/>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E36" sqref="E36"/>
    </sheetView>
  </sheetViews>
  <sheetFormatPr defaultRowHeight="15"/>
  <cols>
    <col min="1" max="1" width="9.140625" style="1" customWidth="1"/>
    <col min="2" max="2" width="1" style="1" customWidth="1"/>
    <col min="3" max="4" width="20" style="1" customWidth="1"/>
    <col min="5" max="7" width="30" style="1" customWidth="1"/>
    <col min="8" max="8" width="1" style="1" customWidth="1"/>
    <col min="9" max="9" width="9.140625" style="1" customWidth="1"/>
    <col min="10" max="16384" width="9.140625" style="1"/>
  </cols>
  <sheetData>
    <row r="2" spans="2:8" ht="5.0999999999999996" customHeight="1">
      <c r="B2" s="5" t="s">
        <v>708</v>
      </c>
      <c r="C2" s="2"/>
      <c r="D2" s="2"/>
      <c r="E2" s="2"/>
      <c r="F2" s="2"/>
      <c r="G2" s="2"/>
      <c r="H2" s="2"/>
    </row>
    <row r="3" spans="2:8" hidden="1">
      <c r="B3" s="5" t="s">
        <v>7</v>
      </c>
      <c r="C3" s="20"/>
      <c r="D3" s="20"/>
      <c r="E3" s="2"/>
      <c r="F3" s="2"/>
      <c r="G3" s="2"/>
      <c r="H3" s="2"/>
    </row>
    <row r="4" spans="2:8" hidden="1">
      <c r="B4" s="2"/>
      <c r="C4" s="20"/>
      <c r="D4" s="20"/>
      <c r="E4" s="2"/>
      <c r="F4" s="2"/>
      <c r="G4" s="2"/>
      <c r="H4" s="2"/>
    </row>
    <row r="5" spans="2:8" hidden="1">
      <c r="B5" s="2"/>
      <c r="C5" s="20"/>
      <c r="D5" s="20"/>
      <c r="E5" s="2"/>
      <c r="F5" s="2"/>
      <c r="G5" s="2"/>
      <c r="H5" s="2"/>
    </row>
    <row r="6" spans="2:8" hidden="1">
      <c r="B6" s="2"/>
      <c r="C6" s="20"/>
      <c r="D6" s="20"/>
      <c r="E6" s="2"/>
      <c r="F6" s="2"/>
      <c r="G6" s="2"/>
      <c r="H6" s="2"/>
    </row>
    <row r="7" spans="2:8" ht="17.25">
      <c r="B7" s="2"/>
      <c r="C7" s="156" t="str">
        <f>UPPER('Data Umum'!D7)</f>
        <v/>
      </c>
      <c r="D7" s="156"/>
      <c r="E7" s="157"/>
      <c r="F7" s="157"/>
      <c r="G7" s="157"/>
      <c r="H7" s="2"/>
    </row>
    <row r="8" spans="2:8">
      <c r="B8" s="2"/>
      <c r="C8" s="158" t="s">
        <v>1095</v>
      </c>
      <c r="D8" s="158"/>
      <c r="E8" s="129"/>
      <c r="F8" s="129"/>
      <c r="G8" s="129"/>
      <c r="H8" s="2"/>
    </row>
    <row r="9" spans="2:8">
      <c r="B9" s="2"/>
      <c r="C9" s="158" t="s">
        <v>1114</v>
      </c>
      <c r="D9" s="158"/>
      <c r="E9" s="129"/>
      <c r="F9" s="129"/>
      <c r="G9" s="129"/>
      <c r="H9" s="2"/>
    </row>
    <row r="10" spans="2:8">
      <c r="B10" s="2"/>
      <c r="C10" s="158" t="s">
        <v>1116</v>
      </c>
      <c r="D10" s="158"/>
      <c r="E10" s="129"/>
      <c r="F10" s="129"/>
      <c r="G10" s="129"/>
      <c r="H10" s="2"/>
    </row>
    <row r="11" spans="2:8">
      <c r="B11" s="2"/>
      <c r="C11" s="159" t="str">
        <f>""</f>
        <v/>
      </c>
      <c r="D11" s="159"/>
      <c r="E11" s="130"/>
      <c r="F11" s="130"/>
      <c r="G11" s="130"/>
      <c r="H11" s="2"/>
    </row>
    <row r="12" spans="2:8" hidden="1">
      <c r="B12" s="2"/>
      <c r="C12" s="20"/>
      <c r="D12" s="20"/>
      <c r="E12" s="2"/>
      <c r="F12" s="2"/>
      <c r="G12" s="2"/>
      <c r="H12" s="2"/>
    </row>
    <row r="13" spans="2:8">
      <c r="B13" s="2"/>
      <c r="C13" s="160"/>
      <c r="D13" s="160"/>
      <c r="E13" s="161"/>
      <c r="F13" s="161"/>
      <c r="G13" s="161"/>
      <c r="H13" s="2"/>
    </row>
    <row r="14" spans="2:8" ht="15" customHeight="1">
      <c r="B14" s="2"/>
      <c r="C14" s="127" t="s">
        <v>1115</v>
      </c>
      <c r="D14" s="128"/>
      <c r="E14" s="191" t="s">
        <v>1117</v>
      </c>
      <c r="F14" s="193" t="s">
        <v>1118</v>
      </c>
      <c r="G14" s="189" t="s">
        <v>1119</v>
      </c>
      <c r="H14" s="2"/>
    </row>
    <row r="15" spans="2:8">
      <c r="B15" s="2"/>
      <c r="C15" s="128"/>
      <c r="D15" s="128"/>
      <c r="E15" s="192"/>
      <c r="F15" s="194"/>
      <c r="G15" s="190"/>
      <c r="H15" s="2"/>
    </row>
    <row r="16" spans="2:8">
      <c r="B16" s="2"/>
      <c r="C16" s="137" t="s">
        <v>468</v>
      </c>
      <c r="D16" s="128"/>
      <c r="E16" s="81">
        <v>0</v>
      </c>
      <c r="F16" s="81">
        <v>0</v>
      </c>
      <c r="G16" s="81">
        <v>0</v>
      </c>
      <c r="H16" s="2"/>
    </row>
    <row r="17" spans="2:8">
      <c r="B17" s="2"/>
      <c r="C17" s="142" t="s">
        <v>469</v>
      </c>
      <c r="D17" s="143"/>
      <c r="E17" s="81">
        <v>0</v>
      </c>
      <c r="F17" s="81">
        <v>0</v>
      </c>
      <c r="G17" s="81">
        <v>0</v>
      </c>
      <c r="H17" s="2"/>
    </row>
    <row r="18" spans="2:8">
      <c r="B18" s="2"/>
      <c r="C18" s="142" t="s">
        <v>470</v>
      </c>
      <c r="D18" s="143"/>
      <c r="E18" s="81">
        <v>0</v>
      </c>
      <c r="F18" s="81">
        <v>0</v>
      </c>
      <c r="G18" s="81">
        <v>0</v>
      </c>
      <c r="H18" s="2"/>
    </row>
    <row r="19" spans="2:8">
      <c r="B19" s="2"/>
      <c r="C19" s="142" t="s">
        <v>471</v>
      </c>
      <c r="D19" s="143"/>
      <c r="E19" s="81">
        <v>0</v>
      </c>
      <c r="F19" s="81">
        <v>0</v>
      </c>
      <c r="G19" s="81">
        <v>0</v>
      </c>
      <c r="H19" s="2"/>
    </row>
    <row r="20" spans="2:8">
      <c r="B20" s="2"/>
      <c r="C20" s="142" t="s">
        <v>472</v>
      </c>
      <c r="D20" s="143"/>
      <c r="E20" s="81">
        <v>0</v>
      </c>
      <c r="F20" s="81">
        <v>0</v>
      </c>
      <c r="G20" s="81">
        <v>0</v>
      </c>
      <c r="H20" s="2"/>
    </row>
    <row r="21" spans="2:8">
      <c r="B21" s="2"/>
      <c r="C21" s="142" t="s">
        <v>473</v>
      </c>
      <c r="D21" s="143"/>
      <c r="E21" s="81">
        <v>0</v>
      </c>
      <c r="F21" s="81">
        <v>0</v>
      </c>
      <c r="G21" s="81">
        <v>0</v>
      </c>
      <c r="H21" s="2"/>
    </row>
    <row r="22" spans="2:8">
      <c r="B22" s="2"/>
      <c r="C22" s="142" t="s">
        <v>474</v>
      </c>
      <c r="D22" s="143"/>
      <c r="E22" s="81">
        <v>0</v>
      </c>
      <c r="F22" s="81">
        <v>0</v>
      </c>
      <c r="G22" s="81">
        <v>0</v>
      </c>
      <c r="H22" s="2"/>
    </row>
    <row r="23" spans="2:8">
      <c r="B23" s="2"/>
      <c r="C23" s="142" t="s">
        <v>475</v>
      </c>
      <c r="D23" s="143"/>
      <c r="E23" s="81">
        <v>0</v>
      </c>
      <c r="F23" s="81">
        <v>0</v>
      </c>
      <c r="G23" s="81">
        <v>0</v>
      </c>
      <c r="H23" s="2"/>
    </row>
    <row r="24" spans="2:8">
      <c r="B24" s="2"/>
      <c r="C24" s="142" t="s">
        <v>476</v>
      </c>
      <c r="D24" s="143"/>
      <c r="E24" s="81">
        <v>0</v>
      </c>
      <c r="F24" s="81">
        <v>0</v>
      </c>
      <c r="G24" s="81">
        <v>0</v>
      </c>
      <c r="H24" s="2"/>
    </row>
    <row r="25" spans="2:8">
      <c r="B25" s="2"/>
      <c r="C25" s="142" t="s">
        <v>477</v>
      </c>
      <c r="D25" s="143"/>
      <c r="E25" s="81">
        <v>0</v>
      </c>
      <c r="F25" s="81">
        <v>0</v>
      </c>
      <c r="G25" s="81">
        <v>0</v>
      </c>
      <c r="H25" s="2"/>
    </row>
    <row r="26" spans="2:8">
      <c r="B26" s="2"/>
      <c r="C26" s="142" t="s">
        <v>480</v>
      </c>
      <c r="D26" s="143"/>
      <c r="E26" s="81">
        <v>0</v>
      </c>
      <c r="F26" s="81">
        <v>0</v>
      </c>
      <c r="G26" s="81">
        <v>0</v>
      </c>
      <c r="H26" s="2"/>
    </row>
    <row r="27" spans="2:8">
      <c r="B27" s="2"/>
      <c r="C27" s="142" t="s">
        <v>481</v>
      </c>
      <c r="D27" s="143"/>
      <c r="E27" s="81">
        <v>0</v>
      </c>
      <c r="F27" s="81">
        <v>0</v>
      </c>
      <c r="G27" s="81">
        <v>0</v>
      </c>
      <c r="H27" s="2"/>
    </row>
    <row r="28" spans="2:8">
      <c r="B28" s="2"/>
      <c r="C28" s="142" t="s">
        <v>482</v>
      </c>
      <c r="D28" s="143"/>
      <c r="E28" s="81">
        <v>0</v>
      </c>
      <c r="F28" s="81">
        <v>0</v>
      </c>
      <c r="G28" s="81">
        <v>0</v>
      </c>
      <c r="H28" s="2"/>
    </row>
    <row r="29" spans="2:8">
      <c r="B29" s="2"/>
      <c r="C29" s="142" t="s">
        <v>479</v>
      </c>
      <c r="D29" s="143"/>
      <c r="E29" s="81">
        <v>0</v>
      </c>
      <c r="F29" s="81">
        <v>0</v>
      </c>
      <c r="G29" s="81">
        <v>0</v>
      </c>
      <c r="H29" s="2"/>
    </row>
    <row r="30" spans="2:8">
      <c r="B30" s="2"/>
      <c r="C30" s="142" t="s">
        <v>478</v>
      </c>
      <c r="D30" s="143"/>
      <c r="E30" s="81">
        <v>0</v>
      </c>
      <c r="F30" s="81">
        <v>0</v>
      </c>
      <c r="G30" s="81">
        <v>0</v>
      </c>
      <c r="H30" s="2"/>
    </row>
    <row r="31" spans="2:8">
      <c r="B31" s="2"/>
      <c r="C31" s="142" t="s">
        <v>711</v>
      </c>
      <c r="D31" s="143"/>
      <c r="E31" s="81">
        <v>0</v>
      </c>
      <c r="F31" s="81">
        <v>0</v>
      </c>
      <c r="G31" s="81">
        <v>0</v>
      </c>
      <c r="H31" s="2"/>
    </row>
    <row r="32" spans="2:8">
      <c r="B32" s="2"/>
      <c r="C32" s="142" t="s">
        <v>410</v>
      </c>
      <c r="D32" s="143"/>
      <c r="E32" s="8">
        <f t="shared" ref="E32:G32" si="0">SUM(E16:E31)</f>
        <v>0</v>
      </c>
      <c r="F32" s="8">
        <f t="shared" si="0"/>
        <v>0</v>
      </c>
      <c r="G32" s="8">
        <f t="shared" si="0"/>
        <v>0</v>
      </c>
      <c r="H32" s="2"/>
    </row>
    <row r="33" spans="2:8">
      <c r="B33" s="2"/>
      <c r="C33" s="2"/>
      <c r="D33" s="2"/>
      <c r="E33" s="2"/>
      <c r="F33" s="2"/>
      <c r="G33" s="2"/>
      <c r="H33" s="2"/>
    </row>
    <row r="34" spans="2:8" ht="5.0999999999999996" customHeight="1">
      <c r="B34" s="2"/>
      <c r="C34" s="2"/>
      <c r="D34" s="2"/>
      <c r="E34" s="2"/>
      <c r="F34" s="2"/>
      <c r="G34" s="2"/>
      <c r="H34" s="2"/>
    </row>
  </sheetData>
  <sheetProtection formatColumns="0" formatRows="0" selectLockedCells="1"/>
  <mergeCells count="27">
    <mergeCell ref="G14:G15"/>
    <mergeCell ref="C29:D29"/>
    <mergeCell ref="C30:D30"/>
    <mergeCell ref="C31:D31"/>
    <mergeCell ref="C32:D32"/>
    <mergeCell ref="E14:E15"/>
    <mergeCell ref="F14:F15"/>
    <mergeCell ref="C23:D23"/>
    <mergeCell ref="C24:D24"/>
    <mergeCell ref="C25:D25"/>
    <mergeCell ref="C26:D26"/>
    <mergeCell ref="C27:D27"/>
    <mergeCell ref="C28:D28"/>
    <mergeCell ref="C17:D17"/>
    <mergeCell ref="C18:D18"/>
    <mergeCell ref="C19:D19"/>
    <mergeCell ref="C20:D20"/>
    <mergeCell ref="C21:D21"/>
    <mergeCell ref="C22:D22"/>
    <mergeCell ref="C14:D15"/>
    <mergeCell ref="C16:D16"/>
    <mergeCell ref="C13:G13"/>
    <mergeCell ref="C7:G7"/>
    <mergeCell ref="C8:G8"/>
    <mergeCell ref="C9:G9"/>
    <mergeCell ref="C10:G10"/>
    <mergeCell ref="C11:G11"/>
  </mergeCells>
  <dataValidations count="1">
    <dataValidation type="decimal" showErrorMessage="1" errorTitle="Kesalahan Jenis Data" error="Data yang dimasukkan harus berupa Angka!" sqref="E16:G31">
      <formula1>-1000000000000000000</formula1>
      <formula2>1000000000000000000</formula2>
    </dataValidation>
  </dataValidations>
  <printOptions horizontalCentered="1"/>
  <pageMargins left="0.7" right="0.7" top="0.75" bottom="0.75" header="0.3" footer="0.3"/>
  <pageSetup paperSize="150" scale="61" orientation="portrait" horizontalDpi="200" verticalDpi="200" r:id="rId1"/>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1">
    <pageSetUpPr fitToPage="1"/>
  </sheetPr>
  <dimension ref="A2:AE118"/>
  <sheetViews>
    <sheetView showGridLines="0" view="pageBreakPreview" zoomScale="85" zoomScaleNormal="85" zoomScaleSheetLayoutView="85" workbookViewId="0">
      <pane xSplit="4" ySplit="15" topLeftCell="Z16" activePane="bottomRight" state="frozen"/>
      <selection activeCell="C3" sqref="C3:D17"/>
      <selection pane="topRight" activeCell="C3" sqref="C3:D17"/>
      <selection pane="bottomLeft" activeCell="C3" sqref="C3:D17"/>
      <selection pane="bottomRight" activeCell="AC33" sqref="AC33"/>
    </sheetView>
  </sheetViews>
  <sheetFormatPr defaultRowHeight="15"/>
  <cols>
    <col min="1" max="1" width="9.140625" style="1" customWidth="1"/>
    <col min="2" max="3" width="1" style="1" customWidth="1"/>
    <col min="4" max="5" width="20" style="1" customWidth="1"/>
    <col min="6" max="6" width="30" style="1" customWidth="1"/>
    <col min="7" max="7" width="2" style="1" customWidth="1"/>
    <col min="8" max="8" width="20" style="1" customWidth="1"/>
    <col min="9" max="9" width="10" style="1" customWidth="1"/>
    <col min="10" max="10" width="30" style="1" customWidth="1"/>
    <col min="11" max="11" width="10" style="1" customWidth="1"/>
    <col min="12" max="12" width="30" style="1" customWidth="1"/>
    <col min="13" max="13" width="2" style="1" customWidth="1"/>
    <col min="14" max="15" width="20" style="1" customWidth="1"/>
    <col min="16" max="16" width="30" style="1" customWidth="1"/>
    <col min="17" max="17" width="2" style="1" customWidth="1"/>
    <col min="18" max="19" width="20" style="1" customWidth="1"/>
    <col min="20" max="20" width="40" style="1" customWidth="1"/>
    <col min="21" max="21" width="30" style="1" customWidth="1"/>
    <col min="22" max="22" width="2" style="1" customWidth="1"/>
    <col min="23" max="23" width="20" style="1" customWidth="1"/>
    <col min="24" max="27" width="30" style="1" customWidth="1"/>
    <col min="28" max="28" width="2" style="1" customWidth="1"/>
    <col min="29" max="29" width="20" style="1" customWidth="1"/>
    <col min="30" max="30" width="30" style="1" customWidth="1"/>
    <col min="31" max="31" width="1" style="1" customWidth="1"/>
    <col min="32" max="32" width="9.140625" style="1" customWidth="1"/>
    <col min="33" max="16384" width="9.140625" style="1"/>
  </cols>
  <sheetData>
    <row r="2" spans="2:31" ht="5.0999999999999996" customHeight="1">
      <c r="B2" s="5" t="s">
        <v>40</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2:31" hidden="1">
      <c r="B3" s="5" t="s">
        <v>7</v>
      </c>
      <c r="C3" s="20"/>
      <c r="D3" s="20"/>
      <c r="E3" s="2"/>
      <c r="F3" s="2"/>
      <c r="G3" s="2"/>
      <c r="H3" s="2"/>
      <c r="I3" s="2"/>
      <c r="J3" s="2"/>
      <c r="K3" s="2"/>
      <c r="L3" s="2"/>
      <c r="M3" s="2"/>
      <c r="N3" s="2"/>
      <c r="O3" s="2"/>
      <c r="P3" s="2"/>
      <c r="Q3" s="2"/>
      <c r="R3" s="2"/>
      <c r="S3" s="2"/>
      <c r="T3" s="2"/>
      <c r="U3" s="2"/>
      <c r="V3" s="2"/>
      <c r="W3" s="2"/>
      <c r="X3" s="2"/>
      <c r="Y3" s="2"/>
      <c r="Z3" s="2"/>
      <c r="AA3" s="2"/>
      <c r="AB3" s="2"/>
      <c r="AC3" s="2"/>
      <c r="AD3" s="2"/>
      <c r="AE3" s="2"/>
    </row>
    <row r="4" spans="2:31" hidden="1">
      <c r="B4" s="2"/>
      <c r="C4" s="20"/>
      <c r="D4" s="20"/>
      <c r="E4" s="2"/>
      <c r="F4" s="2"/>
      <c r="G4" s="2"/>
      <c r="H4" s="2"/>
      <c r="I4" s="2"/>
      <c r="J4" s="2"/>
      <c r="K4" s="2"/>
      <c r="L4" s="2"/>
      <c r="M4" s="2"/>
      <c r="N4" s="2"/>
      <c r="O4" s="2"/>
      <c r="P4" s="2"/>
      <c r="Q4" s="2"/>
      <c r="R4" s="2"/>
      <c r="S4" s="2"/>
      <c r="T4" s="2"/>
      <c r="U4" s="2"/>
      <c r="V4" s="2"/>
      <c r="W4" s="2"/>
      <c r="X4" s="2"/>
      <c r="Y4" s="2"/>
      <c r="Z4" s="2"/>
      <c r="AA4" s="2"/>
      <c r="AB4" s="2"/>
      <c r="AC4" s="2"/>
      <c r="AD4" s="2"/>
      <c r="AE4" s="2"/>
    </row>
    <row r="5" spans="2:31" hidden="1">
      <c r="B5" s="2"/>
      <c r="C5" s="20"/>
      <c r="D5" s="20"/>
      <c r="E5" s="2"/>
      <c r="F5" s="2"/>
      <c r="G5" s="2"/>
      <c r="H5" s="2"/>
      <c r="I5" s="2"/>
      <c r="J5" s="2"/>
      <c r="K5" s="2"/>
      <c r="L5" s="2"/>
      <c r="M5" s="2"/>
      <c r="N5" s="2"/>
      <c r="O5" s="2"/>
      <c r="P5" s="2"/>
      <c r="Q5" s="2"/>
      <c r="R5" s="2"/>
      <c r="S5" s="2"/>
      <c r="T5" s="2"/>
      <c r="U5" s="2"/>
      <c r="V5" s="2"/>
      <c r="W5" s="2"/>
      <c r="X5" s="2"/>
      <c r="Y5" s="2"/>
      <c r="Z5" s="2"/>
      <c r="AA5" s="2"/>
      <c r="AB5" s="2"/>
      <c r="AC5" s="2"/>
      <c r="AD5" s="2"/>
      <c r="AE5" s="2"/>
    </row>
    <row r="6" spans="2:31" hidden="1">
      <c r="B6" s="2"/>
      <c r="C6" s="20"/>
      <c r="D6" s="20"/>
      <c r="E6" s="2"/>
      <c r="F6" s="2"/>
      <c r="G6" s="2"/>
      <c r="H6" s="2"/>
      <c r="I6" s="2"/>
      <c r="J6" s="2"/>
      <c r="K6" s="2"/>
      <c r="L6" s="2"/>
      <c r="M6" s="2"/>
      <c r="N6" s="2"/>
      <c r="O6" s="2"/>
      <c r="P6" s="2"/>
      <c r="Q6" s="2"/>
      <c r="R6" s="2"/>
      <c r="S6" s="2"/>
      <c r="T6" s="2"/>
      <c r="U6" s="2"/>
      <c r="V6" s="2"/>
      <c r="W6" s="2"/>
      <c r="X6" s="2"/>
      <c r="Y6" s="2"/>
      <c r="Z6" s="2"/>
      <c r="AA6" s="2"/>
      <c r="AB6" s="2"/>
      <c r="AC6" s="2"/>
      <c r="AD6" s="2"/>
      <c r="AE6" s="2"/>
    </row>
    <row r="7" spans="2:31" ht="17.25">
      <c r="B7" s="2"/>
      <c r="C7" s="156" t="str">
        <f>UPPER('Data Umum'!D7)</f>
        <v/>
      </c>
      <c r="D7" s="156"/>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2"/>
    </row>
    <row r="8" spans="2:31">
      <c r="B8" s="2"/>
      <c r="C8" s="158" t="s">
        <v>1095</v>
      </c>
      <c r="D8" s="158"/>
      <c r="E8" s="129"/>
      <c r="F8" s="129"/>
      <c r="G8" s="129"/>
      <c r="H8" s="129"/>
      <c r="I8" s="129"/>
      <c r="J8" s="129"/>
      <c r="K8" s="129"/>
      <c r="L8" s="129"/>
      <c r="M8" s="129"/>
      <c r="N8" s="129"/>
      <c r="O8" s="129"/>
      <c r="P8" s="129"/>
      <c r="Q8" s="129"/>
      <c r="R8" s="129"/>
      <c r="S8" s="129"/>
      <c r="T8" s="129"/>
      <c r="U8" s="129"/>
      <c r="V8" s="129"/>
      <c r="W8" s="129"/>
      <c r="X8" s="129"/>
      <c r="Y8" s="129"/>
      <c r="Z8" s="129"/>
      <c r="AA8" s="129"/>
      <c r="AB8" s="129"/>
      <c r="AC8" s="129"/>
      <c r="AD8" s="129"/>
      <c r="AE8" s="2"/>
    </row>
    <row r="9" spans="2:31">
      <c r="B9" s="2"/>
      <c r="C9" s="158" t="s">
        <v>1050</v>
      </c>
      <c r="D9" s="158"/>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2"/>
    </row>
    <row r="10" spans="2:31">
      <c r="B10" s="2"/>
      <c r="C10" s="158"/>
      <c r="D10" s="158"/>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2"/>
    </row>
    <row r="11" spans="2:31">
      <c r="B11" s="2"/>
      <c r="C11" s="159" t="str">
        <f>""</f>
        <v/>
      </c>
      <c r="D11" s="159"/>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2"/>
    </row>
    <row r="12" spans="2:31" hidden="1">
      <c r="B12" s="2"/>
      <c r="C12" s="20"/>
      <c r="D12" s="20"/>
      <c r="E12" s="2"/>
      <c r="F12" s="2"/>
      <c r="G12" s="2"/>
      <c r="H12" s="2"/>
      <c r="I12" s="2"/>
      <c r="J12" s="2"/>
      <c r="K12" s="2"/>
      <c r="L12" s="2"/>
      <c r="M12" s="2"/>
      <c r="N12" s="2"/>
      <c r="O12" s="2"/>
      <c r="P12" s="2"/>
      <c r="Q12" s="2"/>
      <c r="R12" s="2"/>
      <c r="S12" s="2"/>
      <c r="T12" s="2"/>
      <c r="U12" s="2"/>
      <c r="V12" s="2"/>
      <c r="W12" s="2"/>
      <c r="X12" s="2"/>
      <c r="Y12" s="2"/>
      <c r="Z12" s="2"/>
      <c r="AA12" s="2"/>
      <c r="AB12" s="2"/>
      <c r="AC12" s="2"/>
      <c r="AD12" s="2"/>
      <c r="AE12" s="2"/>
    </row>
    <row r="13" spans="2:31">
      <c r="B13" s="2"/>
      <c r="C13" s="160" t="s">
        <v>43</v>
      </c>
      <c r="D13" s="160"/>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2"/>
    </row>
    <row r="14" spans="2:31">
      <c r="B14" s="2"/>
      <c r="C14" s="127" t="s">
        <v>308</v>
      </c>
      <c r="D14" s="128"/>
      <c r="E14" s="176" t="str">
        <f>"SBN"</f>
        <v>SBN</v>
      </c>
      <c r="F14" s="143"/>
      <c r="G14" s="162" t="str">
        <f>""</f>
        <v/>
      </c>
      <c r="H14" s="176" t="str">
        <f>"OBLIGASI / SUKUK INFRASTRUKTUR"</f>
        <v>OBLIGASI / SUKUK INFRASTRUKTUR</v>
      </c>
      <c r="I14" s="179"/>
      <c r="J14" s="179"/>
      <c r="K14" s="179"/>
      <c r="L14" s="143"/>
      <c r="M14" s="162" t="str">
        <f>""</f>
        <v/>
      </c>
      <c r="N14" s="176" t="str">
        <f>"REKSADANA UNDERLYING SBN"</f>
        <v>REKSADANA UNDERLYING SBN</v>
      </c>
      <c r="O14" s="179"/>
      <c r="P14" s="143"/>
      <c r="Q14" s="162" t="str">
        <f>""</f>
        <v/>
      </c>
      <c r="R14" s="176" t="str">
        <f>"REKSADANA PENYERTAAN TERBATAS"</f>
        <v>REKSADANA PENYERTAAN TERBATAS</v>
      </c>
      <c r="S14" s="179"/>
      <c r="T14" s="179"/>
      <c r="U14" s="143"/>
      <c r="V14" s="162" t="str">
        <f>""</f>
        <v/>
      </c>
      <c r="W14" s="176" t="str">
        <f>"EFEK BERAGUN ASET"</f>
        <v>EFEK BERAGUN ASET</v>
      </c>
      <c r="X14" s="179"/>
      <c r="Y14" s="179"/>
      <c r="Z14" s="179"/>
      <c r="AA14" s="143"/>
      <c r="AB14" s="162" t="str">
        <f>""</f>
        <v/>
      </c>
      <c r="AC14" s="176" t="str">
        <f>"INVESTASI LAIN UNTUK PEMBIAYAAN PROYEK INFRASTRUKTUR PEMERINTAH"</f>
        <v>INVESTASI LAIN UNTUK PEMBIAYAAN PROYEK INFRASTRUKTUR PEMERINTAH</v>
      </c>
      <c r="AD14" s="143"/>
      <c r="AE14" s="2"/>
    </row>
    <row r="15" spans="2:31">
      <c r="B15" s="2"/>
      <c r="C15" s="128"/>
      <c r="D15" s="128"/>
      <c r="E15" s="162" t="str">
        <f>"Nama Jenis Investasi"</f>
        <v>Nama Jenis Investasi</v>
      </c>
      <c r="F15" s="162" t="str">
        <f>"Saldo SAK"</f>
        <v>Saldo SAK</v>
      </c>
      <c r="G15" s="162" t="str">
        <f>""</f>
        <v/>
      </c>
      <c r="H15" s="162" t="str">
        <f>"Nama Jenis Investasi"</f>
        <v>Nama Jenis Investasi</v>
      </c>
      <c r="I15" s="162" t="str">
        <f>"Seri Efek"</f>
        <v>Seri Efek</v>
      </c>
      <c r="J15" s="162" t="str">
        <f>"Jenis Kepemilikan"</f>
        <v>Jenis Kepemilikan</v>
      </c>
      <c r="K15" s="162" t="str">
        <f>"Rating"</f>
        <v>Rating</v>
      </c>
      <c r="L15" s="162" t="str">
        <f>"Saldo SAK"</f>
        <v>Saldo SAK</v>
      </c>
      <c r="M15" s="162" t="str">
        <f>""</f>
        <v/>
      </c>
      <c r="N15" s="162" t="str">
        <f>"Nama Jenis Investasi"</f>
        <v>Nama Jenis Investasi</v>
      </c>
      <c r="O15" s="162" t="str">
        <f>"Manajer Investasi"</f>
        <v>Manajer Investasi</v>
      </c>
      <c r="P15" s="162" t="str">
        <f>"Saldo SAK"</f>
        <v>Saldo SAK</v>
      </c>
      <c r="Q15" s="162" t="str">
        <f>""</f>
        <v/>
      </c>
      <c r="R15" s="162" t="str">
        <f>"Nama Jenis Investasi"</f>
        <v>Nama Jenis Investasi</v>
      </c>
      <c r="S15" s="162" t="str">
        <f>"Manajer Investasi"</f>
        <v>Manajer Investasi</v>
      </c>
      <c r="T15" s="162" t="str">
        <f>"Emiten penerima Dana/Project"</f>
        <v>Emiten penerima Dana/Project</v>
      </c>
      <c r="U15" s="162" t="str">
        <f>"Saldo SAK"</f>
        <v>Saldo SAK</v>
      </c>
      <c r="V15" s="162" t="str">
        <f>""</f>
        <v/>
      </c>
      <c r="W15" s="162" t="str">
        <f>"Nama Jenis Investasi"</f>
        <v>Nama Jenis Investasi</v>
      </c>
      <c r="X15" s="162" t="str">
        <f>"Seri Efek"</f>
        <v>Seri Efek</v>
      </c>
      <c r="Y15" s="162" t="str">
        <f>"Jenis Kepemilikan"</f>
        <v>Jenis Kepemilikan</v>
      </c>
      <c r="Z15" s="162" t="str">
        <f>"Rating"</f>
        <v>Rating</v>
      </c>
      <c r="AA15" s="162" t="str">
        <f>"Saldo SAK"</f>
        <v>Saldo SAK</v>
      </c>
      <c r="AB15" s="162" t="str">
        <f>""</f>
        <v/>
      </c>
      <c r="AC15" s="162" t="str">
        <f>"Nama Jenis Investasi"</f>
        <v>Nama Jenis Investasi</v>
      </c>
      <c r="AD15" s="162" t="str">
        <f>"Saldo SAK"</f>
        <v>Saldo SAK</v>
      </c>
      <c r="AE15" s="2"/>
    </row>
    <row r="16" spans="2:31">
      <c r="B16" s="2"/>
      <c r="C16" s="137" t="s">
        <v>7</v>
      </c>
      <c r="D16" s="128"/>
      <c r="E16" s="147" t="s">
        <v>206</v>
      </c>
      <c r="F16" s="144">
        <v>0</v>
      </c>
      <c r="G16" s="10" t="str">
        <f>""</f>
        <v/>
      </c>
      <c r="H16" s="147" t="s">
        <v>206</v>
      </c>
      <c r="I16" s="147" t="s">
        <v>206</v>
      </c>
      <c r="J16" s="147" t="s">
        <v>206</v>
      </c>
      <c r="K16" s="147" t="s">
        <v>206</v>
      </c>
      <c r="L16" s="144">
        <v>0</v>
      </c>
      <c r="M16" s="10" t="str">
        <f>""</f>
        <v/>
      </c>
      <c r="N16" s="147" t="s">
        <v>206</v>
      </c>
      <c r="O16" s="147" t="s">
        <v>206</v>
      </c>
      <c r="P16" s="144">
        <v>0</v>
      </c>
      <c r="Q16" s="10" t="str">
        <f>""</f>
        <v/>
      </c>
      <c r="R16" s="147" t="s">
        <v>206</v>
      </c>
      <c r="S16" s="147" t="s">
        <v>206</v>
      </c>
      <c r="T16" s="147" t="s">
        <v>206</v>
      </c>
      <c r="U16" s="144">
        <v>0</v>
      </c>
      <c r="V16" s="10" t="str">
        <f>""</f>
        <v/>
      </c>
      <c r="W16" s="147" t="s">
        <v>206</v>
      </c>
      <c r="X16" s="147" t="s">
        <v>206</v>
      </c>
      <c r="Y16" s="147" t="s">
        <v>206</v>
      </c>
      <c r="Z16" s="147" t="s">
        <v>206</v>
      </c>
      <c r="AA16" s="144">
        <v>0</v>
      </c>
      <c r="AB16" s="10" t="str">
        <f>""</f>
        <v/>
      </c>
      <c r="AC16" s="147" t="s">
        <v>206</v>
      </c>
      <c r="AD16" s="144">
        <v>0</v>
      </c>
      <c r="AE16" s="2"/>
    </row>
    <row r="17" spans="2:31">
      <c r="B17" s="2"/>
      <c r="C17" s="142" t="s">
        <v>309</v>
      </c>
      <c r="D17" s="143"/>
      <c r="E17" s="147" t="s">
        <v>206</v>
      </c>
      <c r="F17" s="144">
        <v>0</v>
      </c>
      <c r="G17" s="10" t="str">
        <f>""</f>
        <v/>
      </c>
      <c r="H17" s="147" t="s">
        <v>206</v>
      </c>
      <c r="I17" s="147" t="s">
        <v>206</v>
      </c>
      <c r="J17" s="147" t="s">
        <v>206</v>
      </c>
      <c r="K17" s="147" t="s">
        <v>206</v>
      </c>
      <c r="L17" s="144">
        <v>0</v>
      </c>
      <c r="M17" s="10" t="str">
        <f>""</f>
        <v/>
      </c>
      <c r="N17" s="147" t="s">
        <v>206</v>
      </c>
      <c r="O17" s="147" t="s">
        <v>206</v>
      </c>
      <c r="P17" s="144">
        <v>0</v>
      </c>
      <c r="Q17" s="10" t="str">
        <f>""</f>
        <v/>
      </c>
      <c r="R17" s="147" t="s">
        <v>206</v>
      </c>
      <c r="S17" s="147" t="s">
        <v>206</v>
      </c>
      <c r="T17" s="147" t="s">
        <v>206</v>
      </c>
      <c r="U17" s="144">
        <v>0</v>
      </c>
      <c r="V17" s="10" t="str">
        <f>""</f>
        <v/>
      </c>
      <c r="W17" s="147" t="s">
        <v>206</v>
      </c>
      <c r="X17" s="147" t="s">
        <v>206</v>
      </c>
      <c r="Y17" s="147" t="s">
        <v>206</v>
      </c>
      <c r="Z17" s="147" t="s">
        <v>206</v>
      </c>
      <c r="AA17" s="144">
        <v>0</v>
      </c>
      <c r="AB17" s="10" t="str">
        <f>""</f>
        <v/>
      </c>
      <c r="AC17" s="147" t="s">
        <v>206</v>
      </c>
      <c r="AD17" s="144">
        <v>0</v>
      </c>
      <c r="AE17" s="2"/>
    </row>
    <row r="18" spans="2:31">
      <c r="B18" s="2"/>
      <c r="C18" s="142" t="s">
        <v>310</v>
      </c>
      <c r="D18" s="143"/>
      <c r="E18" s="147" t="s">
        <v>206</v>
      </c>
      <c r="F18" s="144">
        <v>0</v>
      </c>
      <c r="G18" s="10" t="str">
        <f>""</f>
        <v/>
      </c>
      <c r="H18" s="147" t="s">
        <v>206</v>
      </c>
      <c r="I18" s="147" t="s">
        <v>206</v>
      </c>
      <c r="J18" s="147" t="s">
        <v>206</v>
      </c>
      <c r="K18" s="147" t="s">
        <v>206</v>
      </c>
      <c r="L18" s="144">
        <v>0</v>
      </c>
      <c r="M18" s="10" t="str">
        <f>""</f>
        <v/>
      </c>
      <c r="N18" s="147" t="s">
        <v>206</v>
      </c>
      <c r="O18" s="147" t="s">
        <v>206</v>
      </c>
      <c r="P18" s="144">
        <v>0</v>
      </c>
      <c r="Q18" s="10" t="str">
        <f>""</f>
        <v/>
      </c>
      <c r="R18" s="147" t="s">
        <v>206</v>
      </c>
      <c r="S18" s="147" t="s">
        <v>206</v>
      </c>
      <c r="T18" s="147" t="s">
        <v>206</v>
      </c>
      <c r="U18" s="144">
        <v>0</v>
      </c>
      <c r="V18" s="10" t="str">
        <f>""</f>
        <v/>
      </c>
      <c r="W18" s="147" t="s">
        <v>206</v>
      </c>
      <c r="X18" s="147" t="s">
        <v>206</v>
      </c>
      <c r="Y18" s="147" t="s">
        <v>206</v>
      </c>
      <c r="Z18" s="147" t="s">
        <v>206</v>
      </c>
      <c r="AA18" s="144">
        <v>0</v>
      </c>
      <c r="AB18" s="10" t="str">
        <f>""</f>
        <v/>
      </c>
      <c r="AC18" s="147" t="s">
        <v>206</v>
      </c>
      <c r="AD18" s="144">
        <v>0</v>
      </c>
      <c r="AE18" s="2"/>
    </row>
    <row r="19" spans="2:31">
      <c r="B19" s="2"/>
      <c r="C19" s="142" t="s">
        <v>311</v>
      </c>
      <c r="D19" s="143"/>
      <c r="E19" s="147" t="s">
        <v>206</v>
      </c>
      <c r="F19" s="144">
        <v>0</v>
      </c>
      <c r="G19" s="10" t="str">
        <f>""</f>
        <v/>
      </c>
      <c r="H19" s="147" t="s">
        <v>206</v>
      </c>
      <c r="I19" s="147" t="s">
        <v>206</v>
      </c>
      <c r="J19" s="147" t="s">
        <v>206</v>
      </c>
      <c r="K19" s="147" t="s">
        <v>206</v>
      </c>
      <c r="L19" s="144">
        <v>0</v>
      </c>
      <c r="M19" s="10" t="str">
        <f>""</f>
        <v/>
      </c>
      <c r="N19" s="147" t="s">
        <v>206</v>
      </c>
      <c r="O19" s="147" t="s">
        <v>206</v>
      </c>
      <c r="P19" s="144">
        <v>0</v>
      </c>
      <c r="Q19" s="10" t="str">
        <f>""</f>
        <v/>
      </c>
      <c r="R19" s="147" t="s">
        <v>206</v>
      </c>
      <c r="S19" s="147" t="s">
        <v>206</v>
      </c>
      <c r="T19" s="147" t="s">
        <v>206</v>
      </c>
      <c r="U19" s="144">
        <v>0</v>
      </c>
      <c r="V19" s="10" t="str">
        <f>""</f>
        <v/>
      </c>
      <c r="W19" s="147" t="s">
        <v>206</v>
      </c>
      <c r="X19" s="147" t="s">
        <v>206</v>
      </c>
      <c r="Y19" s="147" t="s">
        <v>206</v>
      </c>
      <c r="Z19" s="147" t="s">
        <v>206</v>
      </c>
      <c r="AA19" s="144">
        <v>0</v>
      </c>
      <c r="AB19" s="10" t="str">
        <f>""</f>
        <v/>
      </c>
      <c r="AC19" s="147" t="s">
        <v>206</v>
      </c>
      <c r="AD19" s="144">
        <v>0</v>
      </c>
      <c r="AE19" s="2"/>
    </row>
    <row r="20" spans="2:31">
      <c r="B20" s="2"/>
      <c r="C20" s="142" t="s">
        <v>312</v>
      </c>
      <c r="D20" s="143"/>
      <c r="E20" s="147" t="s">
        <v>206</v>
      </c>
      <c r="F20" s="144">
        <v>0</v>
      </c>
      <c r="G20" s="10" t="str">
        <f>""</f>
        <v/>
      </c>
      <c r="H20" s="147" t="s">
        <v>206</v>
      </c>
      <c r="I20" s="147" t="s">
        <v>206</v>
      </c>
      <c r="J20" s="147" t="s">
        <v>206</v>
      </c>
      <c r="K20" s="147" t="s">
        <v>206</v>
      </c>
      <c r="L20" s="144">
        <v>0</v>
      </c>
      <c r="M20" s="10" t="str">
        <f>""</f>
        <v/>
      </c>
      <c r="N20" s="147" t="s">
        <v>206</v>
      </c>
      <c r="O20" s="147" t="s">
        <v>206</v>
      </c>
      <c r="P20" s="144">
        <v>0</v>
      </c>
      <c r="Q20" s="10" t="str">
        <f>""</f>
        <v/>
      </c>
      <c r="R20" s="147" t="s">
        <v>206</v>
      </c>
      <c r="S20" s="147" t="s">
        <v>206</v>
      </c>
      <c r="T20" s="147" t="s">
        <v>206</v>
      </c>
      <c r="U20" s="144">
        <v>0</v>
      </c>
      <c r="V20" s="10" t="str">
        <f>""</f>
        <v/>
      </c>
      <c r="W20" s="147" t="s">
        <v>206</v>
      </c>
      <c r="X20" s="147" t="s">
        <v>206</v>
      </c>
      <c r="Y20" s="147" t="s">
        <v>206</v>
      </c>
      <c r="Z20" s="147" t="s">
        <v>206</v>
      </c>
      <c r="AA20" s="144">
        <v>0</v>
      </c>
      <c r="AB20" s="10" t="str">
        <f>""</f>
        <v/>
      </c>
      <c r="AC20" s="147" t="s">
        <v>206</v>
      </c>
      <c r="AD20" s="144">
        <v>0</v>
      </c>
      <c r="AE20" s="2"/>
    </row>
    <row r="21" spans="2:31">
      <c r="B21" s="2"/>
      <c r="C21" s="142" t="s">
        <v>313</v>
      </c>
      <c r="D21" s="143"/>
      <c r="E21" s="147" t="s">
        <v>206</v>
      </c>
      <c r="F21" s="144">
        <v>0</v>
      </c>
      <c r="G21" s="10" t="str">
        <f>""</f>
        <v/>
      </c>
      <c r="H21" s="147" t="s">
        <v>206</v>
      </c>
      <c r="I21" s="147" t="s">
        <v>206</v>
      </c>
      <c r="J21" s="147" t="s">
        <v>206</v>
      </c>
      <c r="K21" s="147" t="s">
        <v>206</v>
      </c>
      <c r="L21" s="144">
        <v>0</v>
      </c>
      <c r="M21" s="10" t="str">
        <f>""</f>
        <v/>
      </c>
      <c r="N21" s="147" t="s">
        <v>206</v>
      </c>
      <c r="O21" s="147" t="s">
        <v>206</v>
      </c>
      <c r="P21" s="144">
        <v>0</v>
      </c>
      <c r="Q21" s="10" t="str">
        <f>""</f>
        <v/>
      </c>
      <c r="R21" s="147" t="s">
        <v>206</v>
      </c>
      <c r="S21" s="147" t="s">
        <v>206</v>
      </c>
      <c r="T21" s="147" t="s">
        <v>206</v>
      </c>
      <c r="U21" s="144">
        <v>0</v>
      </c>
      <c r="V21" s="10" t="str">
        <f>""</f>
        <v/>
      </c>
      <c r="W21" s="147" t="s">
        <v>206</v>
      </c>
      <c r="X21" s="147" t="s">
        <v>206</v>
      </c>
      <c r="Y21" s="147" t="s">
        <v>206</v>
      </c>
      <c r="Z21" s="147" t="s">
        <v>206</v>
      </c>
      <c r="AA21" s="144">
        <v>0</v>
      </c>
      <c r="AB21" s="10" t="str">
        <f>""</f>
        <v/>
      </c>
      <c r="AC21" s="147" t="s">
        <v>206</v>
      </c>
      <c r="AD21" s="144">
        <v>0</v>
      </c>
      <c r="AE21" s="2"/>
    </row>
    <row r="22" spans="2:31">
      <c r="B22" s="2"/>
      <c r="C22" s="142" t="s">
        <v>314</v>
      </c>
      <c r="D22" s="143"/>
      <c r="E22" s="147" t="s">
        <v>206</v>
      </c>
      <c r="F22" s="144">
        <v>0</v>
      </c>
      <c r="G22" s="10" t="str">
        <f>""</f>
        <v/>
      </c>
      <c r="H22" s="147" t="s">
        <v>206</v>
      </c>
      <c r="I22" s="147" t="s">
        <v>206</v>
      </c>
      <c r="J22" s="147" t="s">
        <v>206</v>
      </c>
      <c r="K22" s="147" t="s">
        <v>206</v>
      </c>
      <c r="L22" s="144">
        <v>0</v>
      </c>
      <c r="M22" s="10" t="str">
        <f>""</f>
        <v/>
      </c>
      <c r="N22" s="147" t="s">
        <v>206</v>
      </c>
      <c r="O22" s="147" t="s">
        <v>206</v>
      </c>
      <c r="P22" s="144">
        <v>0</v>
      </c>
      <c r="Q22" s="10" t="str">
        <f>""</f>
        <v/>
      </c>
      <c r="R22" s="147" t="s">
        <v>206</v>
      </c>
      <c r="S22" s="147" t="s">
        <v>206</v>
      </c>
      <c r="T22" s="147" t="s">
        <v>206</v>
      </c>
      <c r="U22" s="144">
        <v>0</v>
      </c>
      <c r="V22" s="10" t="str">
        <f>""</f>
        <v/>
      </c>
      <c r="W22" s="147" t="s">
        <v>206</v>
      </c>
      <c r="X22" s="147" t="s">
        <v>206</v>
      </c>
      <c r="Y22" s="147" t="s">
        <v>206</v>
      </c>
      <c r="Z22" s="147" t="s">
        <v>206</v>
      </c>
      <c r="AA22" s="144">
        <v>0</v>
      </c>
      <c r="AB22" s="10" t="str">
        <f>""</f>
        <v/>
      </c>
      <c r="AC22" s="147" t="s">
        <v>206</v>
      </c>
      <c r="AD22" s="144">
        <v>0</v>
      </c>
      <c r="AE22" s="2"/>
    </row>
    <row r="23" spans="2:31">
      <c r="B23" s="2"/>
      <c r="C23" s="142" t="s">
        <v>315</v>
      </c>
      <c r="D23" s="143"/>
      <c r="E23" s="147" t="s">
        <v>206</v>
      </c>
      <c r="F23" s="144">
        <v>0</v>
      </c>
      <c r="G23" s="10" t="str">
        <f>""</f>
        <v/>
      </c>
      <c r="H23" s="147" t="s">
        <v>206</v>
      </c>
      <c r="I23" s="147" t="s">
        <v>206</v>
      </c>
      <c r="J23" s="147" t="s">
        <v>206</v>
      </c>
      <c r="K23" s="147" t="s">
        <v>206</v>
      </c>
      <c r="L23" s="144">
        <v>0</v>
      </c>
      <c r="M23" s="10" t="str">
        <f>""</f>
        <v/>
      </c>
      <c r="N23" s="147" t="s">
        <v>206</v>
      </c>
      <c r="O23" s="147" t="s">
        <v>206</v>
      </c>
      <c r="P23" s="144">
        <v>0</v>
      </c>
      <c r="Q23" s="10" t="str">
        <f>""</f>
        <v/>
      </c>
      <c r="R23" s="147" t="s">
        <v>206</v>
      </c>
      <c r="S23" s="147" t="s">
        <v>206</v>
      </c>
      <c r="T23" s="147" t="s">
        <v>206</v>
      </c>
      <c r="U23" s="144">
        <v>0</v>
      </c>
      <c r="V23" s="10" t="str">
        <f>""</f>
        <v/>
      </c>
      <c r="W23" s="147" t="s">
        <v>206</v>
      </c>
      <c r="X23" s="147" t="s">
        <v>206</v>
      </c>
      <c r="Y23" s="147" t="s">
        <v>206</v>
      </c>
      <c r="Z23" s="147" t="s">
        <v>206</v>
      </c>
      <c r="AA23" s="144">
        <v>0</v>
      </c>
      <c r="AB23" s="10" t="str">
        <f>""</f>
        <v/>
      </c>
      <c r="AC23" s="147" t="s">
        <v>206</v>
      </c>
      <c r="AD23" s="144">
        <v>0</v>
      </c>
      <c r="AE23" s="2"/>
    </row>
    <row r="24" spans="2:31">
      <c r="B24" s="2"/>
      <c r="C24" s="142" t="s">
        <v>316</v>
      </c>
      <c r="D24" s="143"/>
      <c r="E24" s="147" t="s">
        <v>206</v>
      </c>
      <c r="F24" s="144">
        <v>0</v>
      </c>
      <c r="G24" s="10" t="str">
        <f>""</f>
        <v/>
      </c>
      <c r="H24" s="147" t="s">
        <v>206</v>
      </c>
      <c r="I24" s="147" t="s">
        <v>206</v>
      </c>
      <c r="J24" s="147" t="s">
        <v>206</v>
      </c>
      <c r="K24" s="147" t="s">
        <v>206</v>
      </c>
      <c r="L24" s="144">
        <v>0</v>
      </c>
      <c r="M24" s="10" t="str">
        <f>""</f>
        <v/>
      </c>
      <c r="N24" s="147" t="s">
        <v>206</v>
      </c>
      <c r="O24" s="147" t="s">
        <v>206</v>
      </c>
      <c r="P24" s="144">
        <v>0</v>
      </c>
      <c r="Q24" s="10" t="str">
        <f>""</f>
        <v/>
      </c>
      <c r="R24" s="147" t="s">
        <v>206</v>
      </c>
      <c r="S24" s="147" t="s">
        <v>206</v>
      </c>
      <c r="T24" s="147" t="s">
        <v>206</v>
      </c>
      <c r="U24" s="144">
        <v>0</v>
      </c>
      <c r="V24" s="10" t="str">
        <f>""</f>
        <v/>
      </c>
      <c r="W24" s="147" t="s">
        <v>206</v>
      </c>
      <c r="X24" s="147" t="s">
        <v>206</v>
      </c>
      <c r="Y24" s="147" t="s">
        <v>206</v>
      </c>
      <c r="Z24" s="147" t="s">
        <v>206</v>
      </c>
      <c r="AA24" s="144">
        <v>0</v>
      </c>
      <c r="AB24" s="10" t="str">
        <f>""</f>
        <v/>
      </c>
      <c r="AC24" s="147" t="s">
        <v>206</v>
      </c>
      <c r="AD24" s="144">
        <v>0</v>
      </c>
      <c r="AE24" s="2"/>
    </row>
    <row r="25" spans="2:31">
      <c r="B25" s="2"/>
      <c r="C25" s="142" t="s">
        <v>317</v>
      </c>
      <c r="D25" s="143"/>
      <c r="E25" s="147" t="s">
        <v>206</v>
      </c>
      <c r="F25" s="144">
        <v>0</v>
      </c>
      <c r="G25" s="10" t="str">
        <f>""</f>
        <v/>
      </c>
      <c r="H25" s="147" t="s">
        <v>206</v>
      </c>
      <c r="I25" s="147" t="s">
        <v>206</v>
      </c>
      <c r="J25" s="147" t="s">
        <v>206</v>
      </c>
      <c r="K25" s="147" t="s">
        <v>206</v>
      </c>
      <c r="L25" s="144">
        <v>0</v>
      </c>
      <c r="M25" s="10" t="str">
        <f>""</f>
        <v/>
      </c>
      <c r="N25" s="147" t="s">
        <v>206</v>
      </c>
      <c r="O25" s="147" t="s">
        <v>206</v>
      </c>
      <c r="P25" s="144">
        <v>0</v>
      </c>
      <c r="Q25" s="10" t="str">
        <f>""</f>
        <v/>
      </c>
      <c r="R25" s="147" t="s">
        <v>206</v>
      </c>
      <c r="S25" s="147" t="s">
        <v>206</v>
      </c>
      <c r="T25" s="147" t="s">
        <v>206</v>
      </c>
      <c r="U25" s="144">
        <v>0</v>
      </c>
      <c r="V25" s="10" t="str">
        <f>""</f>
        <v/>
      </c>
      <c r="W25" s="147" t="s">
        <v>206</v>
      </c>
      <c r="X25" s="147" t="s">
        <v>206</v>
      </c>
      <c r="Y25" s="147" t="s">
        <v>206</v>
      </c>
      <c r="Z25" s="147" t="s">
        <v>206</v>
      </c>
      <c r="AA25" s="144">
        <v>0</v>
      </c>
      <c r="AB25" s="10" t="str">
        <f>""</f>
        <v/>
      </c>
      <c r="AC25" s="147" t="s">
        <v>206</v>
      </c>
      <c r="AD25" s="144">
        <v>0</v>
      </c>
      <c r="AE25" s="2"/>
    </row>
    <row r="26" spans="2:31">
      <c r="B26" s="2"/>
      <c r="C26" s="142" t="s">
        <v>318</v>
      </c>
      <c r="D26" s="143"/>
      <c r="E26" s="147" t="s">
        <v>206</v>
      </c>
      <c r="F26" s="144">
        <v>0</v>
      </c>
      <c r="G26" s="10" t="str">
        <f>""</f>
        <v/>
      </c>
      <c r="H26" s="147" t="s">
        <v>206</v>
      </c>
      <c r="I26" s="147" t="s">
        <v>206</v>
      </c>
      <c r="J26" s="147" t="s">
        <v>206</v>
      </c>
      <c r="K26" s="147" t="s">
        <v>206</v>
      </c>
      <c r="L26" s="144">
        <v>0</v>
      </c>
      <c r="M26" s="10" t="str">
        <f>""</f>
        <v/>
      </c>
      <c r="N26" s="147" t="s">
        <v>206</v>
      </c>
      <c r="O26" s="147" t="s">
        <v>206</v>
      </c>
      <c r="P26" s="144">
        <v>0</v>
      </c>
      <c r="Q26" s="10" t="str">
        <f>""</f>
        <v/>
      </c>
      <c r="R26" s="147" t="s">
        <v>206</v>
      </c>
      <c r="S26" s="147" t="s">
        <v>206</v>
      </c>
      <c r="T26" s="147" t="s">
        <v>206</v>
      </c>
      <c r="U26" s="144">
        <v>0</v>
      </c>
      <c r="V26" s="10" t="str">
        <f>""</f>
        <v/>
      </c>
      <c r="W26" s="147" t="s">
        <v>206</v>
      </c>
      <c r="X26" s="147" t="s">
        <v>206</v>
      </c>
      <c r="Y26" s="147" t="s">
        <v>206</v>
      </c>
      <c r="Z26" s="147" t="s">
        <v>206</v>
      </c>
      <c r="AA26" s="144">
        <v>0</v>
      </c>
      <c r="AB26" s="10" t="str">
        <f>""</f>
        <v/>
      </c>
      <c r="AC26" s="147" t="s">
        <v>206</v>
      </c>
      <c r="AD26" s="144">
        <v>0</v>
      </c>
      <c r="AE26" s="2"/>
    </row>
    <row r="27" spans="2:31">
      <c r="B27" s="2"/>
      <c r="C27" s="142" t="s">
        <v>319</v>
      </c>
      <c r="D27" s="143"/>
      <c r="E27" s="147" t="s">
        <v>206</v>
      </c>
      <c r="F27" s="144">
        <v>0</v>
      </c>
      <c r="G27" s="10" t="str">
        <f>""</f>
        <v/>
      </c>
      <c r="H27" s="147" t="s">
        <v>206</v>
      </c>
      <c r="I27" s="147" t="s">
        <v>206</v>
      </c>
      <c r="J27" s="147" t="s">
        <v>206</v>
      </c>
      <c r="K27" s="147" t="s">
        <v>206</v>
      </c>
      <c r="L27" s="144">
        <v>0</v>
      </c>
      <c r="M27" s="10" t="str">
        <f>""</f>
        <v/>
      </c>
      <c r="N27" s="147" t="s">
        <v>206</v>
      </c>
      <c r="O27" s="147" t="s">
        <v>206</v>
      </c>
      <c r="P27" s="144">
        <v>0</v>
      </c>
      <c r="Q27" s="10" t="str">
        <f>""</f>
        <v/>
      </c>
      <c r="R27" s="147" t="s">
        <v>206</v>
      </c>
      <c r="S27" s="147" t="s">
        <v>206</v>
      </c>
      <c r="T27" s="147" t="s">
        <v>206</v>
      </c>
      <c r="U27" s="144">
        <v>0</v>
      </c>
      <c r="V27" s="10" t="str">
        <f>""</f>
        <v/>
      </c>
      <c r="W27" s="147" t="s">
        <v>206</v>
      </c>
      <c r="X27" s="147" t="s">
        <v>206</v>
      </c>
      <c r="Y27" s="147" t="s">
        <v>206</v>
      </c>
      <c r="Z27" s="147" t="s">
        <v>206</v>
      </c>
      <c r="AA27" s="144">
        <v>0</v>
      </c>
      <c r="AB27" s="10" t="str">
        <f>""</f>
        <v/>
      </c>
      <c r="AC27" s="147" t="s">
        <v>206</v>
      </c>
      <c r="AD27" s="144">
        <v>0</v>
      </c>
      <c r="AE27" s="2"/>
    </row>
    <row r="28" spans="2:31">
      <c r="B28" s="2"/>
      <c r="C28" s="142" t="s">
        <v>320</v>
      </c>
      <c r="D28" s="143"/>
      <c r="E28" s="147" t="s">
        <v>206</v>
      </c>
      <c r="F28" s="144">
        <v>0</v>
      </c>
      <c r="G28" s="10" t="str">
        <f>""</f>
        <v/>
      </c>
      <c r="H28" s="147" t="s">
        <v>206</v>
      </c>
      <c r="I28" s="147" t="s">
        <v>206</v>
      </c>
      <c r="J28" s="147" t="s">
        <v>206</v>
      </c>
      <c r="K28" s="147" t="s">
        <v>206</v>
      </c>
      <c r="L28" s="144">
        <v>0</v>
      </c>
      <c r="M28" s="10" t="str">
        <f>""</f>
        <v/>
      </c>
      <c r="N28" s="147" t="s">
        <v>206</v>
      </c>
      <c r="O28" s="147" t="s">
        <v>206</v>
      </c>
      <c r="P28" s="144">
        <v>0</v>
      </c>
      <c r="Q28" s="10" t="str">
        <f>""</f>
        <v/>
      </c>
      <c r="R28" s="147" t="s">
        <v>206</v>
      </c>
      <c r="S28" s="147" t="s">
        <v>206</v>
      </c>
      <c r="T28" s="147" t="s">
        <v>206</v>
      </c>
      <c r="U28" s="144">
        <v>0</v>
      </c>
      <c r="V28" s="10" t="str">
        <f>""</f>
        <v/>
      </c>
      <c r="W28" s="147" t="s">
        <v>206</v>
      </c>
      <c r="X28" s="147" t="s">
        <v>206</v>
      </c>
      <c r="Y28" s="147" t="s">
        <v>206</v>
      </c>
      <c r="Z28" s="147" t="s">
        <v>206</v>
      </c>
      <c r="AA28" s="144">
        <v>0</v>
      </c>
      <c r="AB28" s="10" t="str">
        <f>""</f>
        <v/>
      </c>
      <c r="AC28" s="147" t="s">
        <v>206</v>
      </c>
      <c r="AD28" s="144">
        <v>0</v>
      </c>
      <c r="AE28" s="2"/>
    </row>
    <row r="29" spans="2:31">
      <c r="B29" s="2"/>
      <c r="C29" s="142" t="s">
        <v>321</v>
      </c>
      <c r="D29" s="143"/>
      <c r="E29" s="147" t="s">
        <v>206</v>
      </c>
      <c r="F29" s="144">
        <v>0</v>
      </c>
      <c r="G29" s="10" t="str">
        <f>""</f>
        <v/>
      </c>
      <c r="H29" s="147" t="s">
        <v>206</v>
      </c>
      <c r="I29" s="147" t="s">
        <v>206</v>
      </c>
      <c r="J29" s="147" t="s">
        <v>206</v>
      </c>
      <c r="K29" s="147" t="s">
        <v>206</v>
      </c>
      <c r="L29" s="144">
        <v>0</v>
      </c>
      <c r="M29" s="10" t="str">
        <f>""</f>
        <v/>
      </c>
      <c r="N29" s="147" t="s">
        <v>206</v>
      </c>
      <c r="O29" s="147" t="s">
        <v>206</v>
      </c>
      <c r="P29" s="144">
        <v>0</v>
      </c>
      <c r="Q29" s="10" t="str">
        <f>""</f>
        <v/>
      </c>
      <c r="R29" s="147" t="s">
        <v>206</v>
      </c>
      <c r="S29" s="147" t="s">
        <v>206</v>
      </c>
      <c r="T29" s="147" t="s">
        <v>206</v>
      </c>
      <c r="U29" s="144">
        <v>0</v>
      </c>
      <c r="V29" s="10" t="str">
        <f>""</f>
        <v/>
      </c>
      <c r="W29" s="147" t="s">
        <v>206</v>
      </c>
      <c r="X29" s="147" t="s">
        <v>206</v>
      </c>
      <c r="Y29" s="147" t="s">
        <v>206</v>
      </c>
      <c r="Z29" s="147" t="s">
        <v>206</v>
      </c>
      <c r="AA29" s="144">
        <v>0</v>
      </c>
      <c r="AB29" s="10" t="str">
        <f>""</f>
        <v/>
      </c>
      <c r="AC29" s="147" t="s">
        <v>206</v>
      </c>
      <c r="AD29" s="144">
        <v>0</v>
      </c>
      <c r="AE29" s="2"/>
    </row>
    <row r="30" spans="2:31">
      <c r="B30" s="2"/>
      <c r="C30" s="142" t="s">
        <v>322</v>
      </c>
      <c r="D30" s="143"/>
      <c r="E30" s="147" t="s">
        <v>206</v>
      </c>
      <c r="F30" s="144">
        <v>0</v>
      </c>
      <c r="G30" s="10" t="str">
        <f>""</f>
        <v/>
      </c>
      <c r="H30" s="147" t="s">
        <v>206</v>
      </c>
      <c r="I30" s="147" t="s">
        <v>206</v>
      </c>
      <c r="J30" s="147" t="s">
        <v>206</v>
      </c>
      <c r="K30" s="147" t="s">
        <v>206</v>
      </c>
      <c r="L30" s="144">
        <v>0</v>
      </c>
      <c r="M30" s="10" t="str">
        <f>""</f>
        <v/>
      </c>
      <c r="N30" s="147" t="s">
        <v>206</v>
      </c>
      <c r="O30" s="147" t="s">
        <v>206</v>
      </c>
      <c r="P30" s="144">
        <v>0</v>
      </c>
      <c r="Q30" s="10" t="str">
        <f>""</f>
        <v/>
      </c>
      <c r="R30" s="147" t="s">
        <v>206</v>
      </c>
      <c r="S30" s="147" t="s">
        <v>206</v>
      </c>
      <c r="T30" s="147" t="s">
        <v>206</v>
      </c>
      <c r="U30" s="144">
        <v>0</v>
      </c>
      <c r="V30" s="10" t="str">
        <f>""</f>
        <v/>
      </c>
      <c r="W30" s="147" t="s">
        <v>206</v>
      </c>
      <c r="X30" s="147" t="s">
        <v>206</v>
      </c>
      <c r="Y30" s="147" t="s">
        <v>206</v>
      </c>
      <c r="Z30" s="147" t="s">
        <v>206</v>
      </c>
      <c r="AA30" s="144">
        <v>0</v>
      </c>
      <c r="AB30" s="10" t="str">
        <f>""</f>
        <v/>
      </c>
      <c r="AC30" s="147" t="s">
        <v>206</v>
      </c>
      <c r="AD30" s="144">
        <v>0</v>
      </c>
      <c r="AE30" s="2"/>
    </row>
    <row r="31" spans="2:31">
      <c r="B31" s="2"/>
      <c r="C31" s="142" t="s">
        <v>323</v>
      </c>
      <c r="D31" s="143"/>
      <c r="E31" s="147" t="s">
        <v>206</v>
      </c>
      <c r="F31" s="144">
        <v>0</v>
      </c>
      <c r="G31" s="10" t="str">
        <f>""</f>
        <v/>
      </c>
      <c r="H31" s="147" t="s">
        <v>206</v>
      </c>
      <c r="I31" s="147" t="s">
        <v>206</v>
      </c>
      <c r="J31" s="147" t="s">
        <v>206</v>
      </c>
      <c r="K31" s="147" t="s">
        <v>206</v>
      </c>
      <c r="L31" s="144">
        <v>0</v>
      </c>
      <c r="M31" s="10" t="str">
        <f>""</f>
        <v/>
      </c>
      <c r="N31" s="147" t="s">
        <v>206</v>
      </c>
      <c r="O31" s="147" t="s">
        <v>206</v>
      </c>
      <c r="P31" s="144">
        <v>0</v>
      </c>
      <c r="Q31" s="10" t="str">
        <f>""</f>
        <v/>
      </c>
      <c r="R31" s="147" t="s">
        <v>206</v>
      </c>
      <c r="S31" s="147" t="s">
        <v>206</v>
      </c>
      <c r="T31" s="147" t="s">
        <v>206</v>
      </c>
      <c r="U31" s="144">
        <v>0</v>
      </c>
      <c r="V31" s="10" t="str">
        <f>""</f>
        <v/>
      </c>
      <c r="W31" s="147" t="s">
        <v>206</v>
      </c>
      <c r="X31" s="147" t="s">
        <v>206</v>
      </c>
      <c r="Y31" s="147" t="s">
        <v>206</v>
      </c>
      <c r="Z31" s="147" t="s">
        <v>206</v>
      </c>
      <c r="AA31" s="144">
        <v>0</v>
      </c>
      <c r="AB31" s="10" t="str">
        <f>""</f>
        <v/>
      </c>
      <c r="AC31" s="147" t="s">
        <v>206</v>
      </c>
      <c r="AD31" s="144">
        <v>0</v>
      </c>
      <c r="AE31" s="2"/>
    </row>
    <row r="32" spans="2:31">
      <c r="B32" s="2"/>
      <c r="C32" s="142" t="s">
        <v>324</v>
      </c>
      <c r="D32" s="143"/>
      <c r="E32" s="147" t="s">
        <v>206</v>
      </c>
      <c r="F32" s="144">
        <v>0</v>
      </c>
      <c r="G32" s="10" t="str">
        <f>""</f>
        <v/>
      </c>
      <c r="H32" s="147" t="s">
        <v>206</v>
      </c>
      <c r="I32" s="147" t="s">
        <v>206</v>
      </c>
      <c r="J32" s="147" t="s">
        <v>206</v>
      </c>
      <c r="K32" s="147" t="s">
        <v>206</v>
      </c>
      <c r="L32" s="144">
        <v>0</v>
      </c>
      <c r="M32" s="10" t="str">
        <f>""</f>
        <v/>
      </c>
      <c r="N32" s="147" t="s">
        <v>206</v>
      </c>
      <c r="O32" s="147" t="s">
        <v>206</v>
      </c>
      <c r="P32" s="144">
        <v>0</v>
      </c>
      <c r="Q32" s="10" t="str">
        <f>""</f>
        <v/>
      </c>
      <c r="R32" s="147" t="s">
        <v>206</v>
      </c>
      <c r="S32" s="147" t="s">
        <v>206</v>
      </c>
      <c r="T32" s="147" t="s">
        <v>206</v>
      </c>
      <c r="U32" s="144">
        <v>0</v>
      </c>
      <c r="V32" s="10" t="str">
        <f>""</f>
        <v/>
      </c>
      <c r="W32" s="147" t="s">
        <v>206</v>
      </c>
      <c r="X32" s="147" t="s">
        <v>206</v>
      </c>
      <c r="Y32" s="147" t="s">
        <v>206</v>
      </c>
      <c r="Z32" s="147" t="s">
        <v>206</v>
      </c>
      <c r="AA32" s="144">
        <v>0</v>
      </c>
      <c r="AB32" s="10" t="str">
        <f>""</f>
        <v/>
      </c>
      <c r="AC32" s="147" t="s">
        <v>206</v>
      </c>
      <c r="AD32" s="144">
        <v>0</v>
      </c>
      <c r="AE32" s="2"/>
    </row>
    <row r="33" spans="2:31">
      <c r="B33" s="2"/>
      <c r="C33" s="142" t="s">
        <v>325</v>
      </c>
      <c r="D33" s="143"/>
      <c r="E33" s="147" t="s">
        <v>206</v>
      </c>
      <c r="F33" s="144">
        <v>0</v>
      </c>
      <c r="G33" s="10" t="str">
        <f>""</f>
        <v/>
      </c>
      <c r="H33" s="147" t="s">
        <v>206</v>
      </c>
      <c r="I33" s="147" t="s">
        <v>206</v>
      </c>
      <c r="J33" s="147" t="s">
        <v>206</v>
      </c>
      <c r="K33" s="147" t="s">
        <v>206</v>
      </c>
      <c r="L33" s="144">
        <v>0</v>
      </c>
      <c r="M33" s="10" t="str">
        <f>""</f>
        <v/>
      </c>
      <c r="N33" s="147" t="s">
        <v>206</v>
      </c>
      <c r="O33" s="147" t="s">
        <v>206</v>
      </c>
      <c r="P33" s="144">
        <v>0</v>
      </c>
      <c r="Q33" s="10" t="str">
        <f>""</f>
        <v/>
      </c>
      <c r="R33" s="147" t="s">
        <v>206</v>
      </c>
      <c r="S33" s="147" t="s">
        <v>206</v>
      </c>
      <c r="T33" s="147" t="s">
        <v>206</v>
      </c>
      <c r="U33" s="144">
        <v>0</v>
      </c>
      <c r="V33" s="10" t="str">
        <f>""</f>
        <v/>
      </c>
      <c r="W33" s="147" t="s">
        <v>206</v>
      </c>
      <c r="X33" s="147" t="s">
        <v>206</v>
      </c>
      <c r="Y33" s="147" t="s">
        <v>206</v>
      </c>
      <c r="Z33" s="147" t="s">
        <v>206</v>
      </c>
      <c r="AA33" s="144">
        <v>0</v>
      </c>
      <c r="AB33" s="10" t="str">
        <f>""</f>
        <v/>
      </c>
      <c r="AC33" s="147" t="s">
        <v>206</v>
      </c>
      <c r="AD33" s="144">
        <v>0</v>
      </c>
      <c r="AE33" s="2"/>
    </row>
    <row r="34" spans="2:31">
      <c r="B34" s="2"/>
      <c r="C34" s="142" t="s">
        <v>326</v>
      </c>
      <c r="D34" s="143"/>
      <c r="E34" s="147" t="s">
        <v>206</v>
      </c>
      <c r="F34" s="144">
        <v>0</v>
      </c>
      <c r="G34" s="10" t="str">
        <f>""</f>
        <v/>
      </c>
      <c r="H34" s="147" t="s">
        <v>206</v>
      </c>
      <c r="I34" s="147" t="s">
        <v>206</v>
      </c>
      <c r="J34" s="147" t="s">
        <v>206</v>
      </c>
      <c r="K34" s="147" t="s">
        <v>206</v>
      </c>
      <c r="L34" s="144">
        <v>0</v>
      </c>
      <c r="M34" s="10" t="str">
        <f>""</f>
        <v/>
      </c>
      <c r="N34" s="147" t="s">
        <v>206</v>
      </c>
      <c r="O34" s="147" t="s">
        <v>206</v>
      </c>
      <c r="P34" s="144">
        <v>0</v>
      </c>
      <c r="Q34" s="10" t="str">
        <f>""</f>
        <v/>
      </c>
      <c r="R34" s="147" t="s">
        <v>206</v>
      </c>
      <c r="S34" s="147" t="s">
        <v>206</v>
      </c>
      <c r="T34" s="147" t="s">
        <v>206</v>
      </c>
      <c r="U34" s="144">
        <v>0</v>
      </c>
      <c r="V34" s="10" t="str">
        <f>""</f>
        <v/>
      </c>
      <c r="W34" s="147" t="s">
        <v>206</v>
      </c>
      <c r="X34" s="147" t="s">
        <v>206</v>
      </c>
      <c r="Y34" s="147" t="s">
        <v>206</v>
      </c>
      <c r="Z34" s="147" t="s">
        <v>206</v>
      </c>
      <c r="AA34" s="144">
        <v>0</v>
      </c>
      <c r="AB34" s="10" t="str">
        <f>""</f>
        <v/>
      </c>
      <c r="AC34" s="147" t="s">
        <v>206</v>
      </c>
      <c r="AD34" s="144">
        <v>0</v>
      </c>
      <c r="AE34" s="2"/>
    </row>
    <row r="35" spans="2:31">
      <c r="B35" s="2"/>
      <c r="C35" s="142" t="s">
        <v>327</v>
      </c>
      <c r="D35" s="143"/>
      <c r="E35" s="147" t="s">
        <v>206</v>
      </c>
      <c r="F35" s="144">
        <v>0</v>
      </c>
      <c r="G35" s="10" t="str">
        <f>""</f>
        <v/>
      </c>
      <c r="H35" s="147" t="s">
        <v>206</v>
      </c>
      <c r="I35" s="147" t="s">
        <v>206</v>
      </c>
      <c r="J35" s="147" t="s">
        <v>206</v>
      </c>
      <c r="K35" s="147" t="s">
        <v>206</v>
      </c>
      <c r="L35" s="144">
        <v>0</v>
      </c>
      <c r="M35" s="10" t="str">
        <f>""</f>
        <v/>
      </c>
      <c r="N35" s="147" t="s">
        <v>206</v>
      </c>
      <c r="O35" s="147" t="s">
        <v>206</v>
      </c>
      <c r="P35" s="144">
        <v>0</v>
      </c>
      <c r="Q35" s="10" t="str">
        <f>""</f>
        <v/>
      </c>
      <c r="R35" s="147" t="s">
        <v>206</v>
      </c>
      <c r="S35" s="147" t="s">
        <v>206</v>
      </c>
      <c r="T35" s="147" t="s">
        <v>206</v>
      </c>
      <c r="U35" s="144">
        <v>0</v>
      </c>
      <c r="V35" s="10" t="str">
        <f>""</f>
        <v/>
      </c>
      <c r="W35" s="147" t="s">
        <v>206</v>
      </c>
      <c r="X35" s="147" t="s">
        <v>206</v>
      </c>
      <c r="Y35" s="147" t="s">
        <v>206</v>
      </c>
      <c r="Z35" s="147" t="s">
        <v>206</v>
      </c>
      <c r="AA35" s="144">
        <v>0</v>
      </c>
      <c r="AB35" s="10" t="str">
        <f>""</f>
        <v/>
      </c>
      <c r="AC35" s="147" t="s">
        <v>206</v>
      </c>
      <c r="AD35" s="144">
        <v>0</v>
      </c>
      <c r="AE35" s="2"/>
    </row>
    <row r="36" spans="2:31">
      <c r="B36" s="2"/>
      <c r="C36" s="142" t="s">
        <v>328</v>
      </c>
      <c r="D36" s="143"/>
      <c r="E36" s="147" t="s">
        <v>206</v>
      </c>
      <c r="F36" s="144">
        <v>0</v>
      </c>
      <c r="G36" s="10" t="str">
        <f>""</f>
        <v/>
      </c>
      <c r="H36" s="147" t="s">
        <v>206</v>
      </c>
      <c r="I36" s="147" t="s">
        <v>206</v>
      </c>
      <c r="J36" s="147" t="s">
        <v>206</v>
      </c>
      <c r="K36" s="147" t="s">
        <v>206</v>
      </c>
      <c r="L36" s="144">
        <v>0</v>
      </c>
      <c r="M36" s="10" t="str">
        <f>""</f>
        <v/>
      </c>
      <c r="N36" s="147" t="s">
        <v>206</v>
      </c>
      <c r="O36" s="147" t="s">
        <v>206</v>
      </c>
      <c r="P36" s="144">
        <v>0</v>
      </c>
      <c r="Q36" s="10" t="str">
        <f>""</f>
        <v/>
      </c>
      <c r="R36" s="147" t="s">
        <v>206</v>
      </c>
      <c r="S36" s="147" t="s">
        <v>206</v>
      </c>
      <c r="T36" s="147" t="s">
        <v>206</v>
      </c>
      <c r="U36" s="144">
        <v>0</v>
      </c>
      <c r="V36" s="10" t="str">
        <f>""</f>
        <v/>
      </c>
      <c r="W36" s="147" t="s">
        <v>206</v>
      </c>
      <c r="X36" s="147" t="s">
        <v>206</v>
      </c>
      <c r="Y36" s="147" t="s">
        <v>206</v>
      </c>
      <c r="Z36" s="147" t="s">
        <v>206</v>
      </c>
      <c r="AA36" s="144">
        <v>0</v>
      </c>
      <c r="AB36" s="10" t="str">
        <f>""</f>
        <v/>
      </c>
      <c r="AC36" s="147" t="s">
        <v>206</v>
      </c>
      <c r="AD36" s="144">
        <v>0</v>
      </c>
      <c r="AE36" s="2"/>
    </row>
    <row r="37" spans="2:31">
      <c r="B37" s="2"/>
      <c r="C37" s="142" t="s">
        <v>329</v>
      </c>
      <c r="D37" s="143"/>
      <c r="E37" s="147" t="s">
        <v>206</v>
      </c>
      <c r="F37" s="144">
        <v>0</v>
      </c>
      <c r="G37" s="10" t="str">
        <f>""</f>
        <v/>
      </c>
      <c r="H37" s="147" t="s">
        <v>206</v>
      </c>
      <c r="I37" s="147" t="s">
        <v>206</v>
      </c>
      <c r="J37" s="147" t="s">
        <v>206</v>
      </c>
      <c r="K37" s="147" t="s">
        <v>206</v>
      </c>
      <c r="L37" s="144">
        <v>0</v>
      </c>
      <c r="M37" s="10" t="str">
        <f>""</f>
        <v/>
      </c>
      <c r="N37" s="147" t="s">
        <v>206</v>
      </c>
      <c r="O37" s="147" t="s">
        <v>206</v>
      </c>
      <c r="P37" s="144">
        <v>0</v>
      </c>
      <c r="Q37" s="10" t="str">
        <f>""</f>
        <v/>
      </c>
      <c r="R37" s="147" t="s">
        <v>206</v>
      </c>
      <c r="S37" s="147" t="s">
        <v>206</v>
      </c>
      <c r="T37" s="147" t="s">
        <v>206</v>
      </c>
      <c r="U37" s="144">
        <v>0</v>
      </c>
      <c r="V37" s="10" t="str">
        <f>""</f>
        <v/>
      </c>
      <c r="W37" s="147" t="s">
        <v>206</v>
      </c>
      <c r="X37" s="147" t="s">
        <v>206</v>
      </c>
      <c r="Y37" s="147" t="s">
        <v>206</v>
      </c>
      <c r="Z37" s="147" t="s">
        <v>206</v>
      </c>
      <c r="AA37" s="144">
        <v>0</v>
      </c>
      <c r="AB37" s="10" t="str">
        <f>""</f>
        <v/>
      </c>
      <c r="AC37" s="147" t="s">
        <v>206</v>
      </c>
      <c r="AD37" s="144">
        <v>0</v>
      </c>
      <c r="AE37" s="2"/>
    </row>
    <row r="38" spans="2:31">
      <c r="B38" s="2"/>
      <c r="C38" s="142" t="s">
        <v>330</v>
      </c>
      <c r="D38" s="143"/>
      <c r="E38" s="147" t="s">
        <v>206</v>
      </c>
      <c r="F38" s="144">
        <v>0</v>
      </c>
      <c r="G38" s="10" t="str">
        <f>""</f>
        <v/>
      </c>
      <c r="H38" s="147" t="s">
        <v>206</v>
      </c>
      <c r="I38" s="147" t="s">
        <v>206</v>
      </c>
      <c r="J38" s="147" t="s">
        <v>206</v>
      </c>
      <c r="K38" s="147" t="s">
        <v>206</v>
      </c>
      <c r="L38" s="144">
        <v>0</v>
      </c>
      <c r="M38" s="10" t="str">
        <f>""</f>
        <v/>
      </c>
      <c r="N38" s="147" t="s">
        <v>206</v>
      </c>
      <c r="O38" s="147" t="s">
        <v>206</v>
      </c>
      <c r="P38" s="144">
        <v>0</v>
      </c>
      <c r="Q38" s="10" t="str">
        <f>""</f>
        <v/>
      </c>
      <c r="R38" s="147" t="s">
        <v>206</v>
      </c>
      <c r="S38" s="147" t="s">
        <v>206</v>
      </c>
      <c r="T38" s="147" t="s">
        <v>206</v>
      </c>
      <c r="U38" s="144">
        <v>0</v>
      </c>
      <c r="V38" s="10" t="str">
        <f>""</f>
        <v/>
      </c>
      <c r="W38" s="147" t="s">
        <v>206</v>
      </c>
      <c r="X38" s="147" t="s">
        <v>206</v>
      </c>
      <c r="Y38" s="147" t="s">
        <v>206</v>
      </c>
      <c r="Z38" s="147" t="s">
        <v>206</v>
      </c>
      <c r="AA38" s="144">
        <v>0</v>
      </c>
      <c r="AB38" s="10" t="str">
        <f>""</f>
        <v/>
      </c>
      <c r="AC38" s="147" t="s">
        <v>206</v>
      </c>
      <c r="AD38" s="144">
        <v>0</v>
      </c>
      <c r="AE38" s="2"/>
    </row>
    <row r="39" spans="2:31">
      <c r="B39" s="2"/>
      <c r="C39" s="142" t="s">
        <v>331</v>
      </c>
      <c r="D39" s="143"/>
      <c r="E39" s="147" t="s">
        <v>206</v>
      </c>
      <c r="F39" s="144">
        <v>0</v>
      </c>
      <c r="G39" s="10" t="str">
        <f>""</f>
        <v/>
      </c>
      <c r="H39" s="147" t="s">
        <v>206</v>
      </c>
      <c r="I39" s="147" t="s">
        <v>206</v>
      </c>
      <c r="J39" s="147" t="s">
        <v>206</v>
      </c>
      <c r="K39" s="147" t="s">
        <v>206</v>
      </c>
      <c r="L39" s="144">
        <v>0</v>
      </c>
      <c r="M39" s="10" t="str">
        <f>""</f>
        <v/>
      </c>
      <c r="N39" s="147" t="s">
        <v>206</v>
      </c>
      <c r="O39" s="147" t="s">
        <v>206</v>
      </c>
      <c r="P39" s="144">
        <v>0</v>
      </c>
      <c r="Q39" s="10" t="str">
        <f>""</f>
        <v/>
      </c>
      <c r="R39" s="147" t="s">
        <v>206</v>
      </c>
      <c r="S39" s="147" t="s">
        <v>206</v>
      </c>
      <c r="T39" s="147" t="s">
        <v>206</v>
      </c>
      <c r="U39" s="144">
        <v>0</v>
      </c>
      <c r="V39" s="10" t="str">
        <f>""</f>
        <v/>
      </c>
      <c r="W39" s="147" t="s">
        <v>206</v>
      </c>
      <c r="X39" s="147" t="s">
        <v>206</v>
      </c>
      <c r="Y39" s="147" t="s">
        <v>206</v>
      </c>
      <c r="Z39" s="147" t="s">
        <v>206</v>
      </c>
      <c r="AA39" s="144">
        <v>0</v>
      </c>
      <c r="AB39" s="10" t="str">
        <f>""</f>
        <v/>
      </c>
      <c r="AC39" s="147" t="s">
        <v>206</v>
      </c>
      <c r="AD39" s="144">
        <v>0</v>
      </c>
      <c r="AE39" s="2"/>
    </row>
    <row r="40" spans="2:31">
      <c r="B40" s="2"/>
      <c r="C40" s="142" t="s">
        <v>332</v>
      </c>
      <c r="D40" s="143"/>
      <c r="E40" s="147" t="s">
        <v>206</v>
      </c>
      <c r="F40" s="144">
        <v>0</v>
      </c>
      <c r="G40" s="10" t="str">
        <f>""</f>
        <v/>
      </c>
      <c r="H40" s="147" t="s">
        <v>206</v>
      </c>
      <c r="I40" s="147" t="s">
        <v>206</v>
      </c>
      <c r="J40" s="147" t="s">
        <v>206</v>
      </c>
      <c r="K40" s="147" t="s">
        <v>206</v>
      </c>
      <c r="L40" s="144">
        <v>0</v>
      </c>
      <c r="M40" s="10" t="str">
        <f>""</f>
        <v/>
      </c>
      <c r="N40" s="147" t="s">
        <v>206</v>
      </c>
      <c r="O40" s="147" t="s">
        <v>206</v>
      </c>
      <c r="P40" s="144">
        <v>0</v>
      </c>
      <c r="Q40" s="10" t="str">
        <f>""</f>
        <v/>
      </c>
      <c r="R40" s="147" t="s">
        <v>206</v>
      </c>
      <c r="S40" s="147" t="s">
        <v>206</v>
      </c>
      <c r="T40" s="147" t="s">
        <v>206</v>
      </c>
      <c r="U40" s="144">
        <v>0</v>
      </c>
      <c r="V40" s="10" t="str">
        <f>""</f>
        <v/>
      </c>
      <c r="W40" s="147" t="s">
        <v>206</v>
      </c>
      <c r="X40" s="147" t="s">
        <v>206</v>
      </c>
      <c r="Y40" s="147" t="s">
        <v>206</v>
      </c>
      <c r="Z40" s="147" t="s">
        <v>206</v>
      </c>
      <c r="AA40" s="144">
        <v>0</v>
      </c>
      <c r="AB40" s="10" t="str">
        <f>""</f>
        <v/>
      </c>
      <c r="AC40" s="147" t="s">
        <v>206</v>
      </c>
      <c r="AD40" s="144">
        <v>0</v>
      </c>
      <c r="AE40" s="2"/>
    </row>
    <row r="41" spans="2:31">
      <c r="B41" s="2"/>
      <c r="C41" s="142" t="s">
        <v>333</v>
      </c>
      <c r="D41" s="143"/>
      <c r="E41" s="147" t="s">
        <v>206</v>
      </c>
      <c r="F41" s="144">
        <v>0</v>
      </c>
      <c r="G41" s="10" t="str">
        <f>""</f>
        <v/>
      </c>
      <c r="H41" s="147" t="s">
        <v>206</v>
      </c>
      <c r="I41" s="147" t="s">
        <v>206</v>
      </c>
      <c r="J41" s="147" t="s">
        <v>206</v>
      </c>
      <c r="K41" s="147" t="s">
        <v>206</v>
      </c>
      <c r="L41" s="144">
        <v>0</v>
      </c>
      <c r="M41" s="10" t="str">
        <f>""</f>
        <v/>
      </c>
      <c r="N41" s="147" t="s">
        <v>206</v>
      </c>
      <c r="O41" s="147" t="s">
        <v>206</v>
      </c>
      <c r="P41" s="144">
        <v>0</v>
      </c>
      <c r="Q41" s="10" t="str">
        <f>""</f>
        <v/>
      </c>
      <c r="R41" s="147" t="s">
        <v>206</v>
      </c>
      <c r="S41" s="147" t="s">
        <v>206</v>
      </c>
      <c r="T41" s="147" t="s">
        <v>206</v>
      </c>
      <c r="U41" s="144">
        <v>0</v>
      </c>
      <c r="V41" s="10" t="str">
        <f>""</f>
        <v/>
      </c>
      <c r="W41" s="147" t="s">
        <v>206</v>
      </c>
      <c r="X41" s="147" t="s">
        <v>206</v>
      </c>
      <c r="Y41" s="147" t="s">
        <v>206</v>
      </c>
      <c r="Z41" s="147" t="s">
        <v>206</v>
      </c>
      <c r="AA41" s="144">
        <v>0</v>
      </c>
      <c r="AB41" s="10" t="str">
        <f>""</f>
        <v/>
      </c>
      <c r="AC41" s="147" t="s">
        <v>206</v>
      </c>
      <c r="AD41" s="144">
        <v>0</v>
      </c>
      <c r="AE41" s="2"/>
    </row>
    <row r="42" spans="2:31">
      <c r="B42" s="2"/>
      <c r="C42" s="142" t="s">
        <v>334</v>
      </c>
      <c r="D42" s="143"/>
      <c r="E42" s="147" t="s">
        <v>206</v>
      </c>
      <c r="F42" s="144">
        <v>0</v>
      </c>
      <c r="G42" s="10" t="str">
        <f>""</f>
        <v/>
      </c>
      <c r="H42" s="147" t="s">
        <v>206</v>
      </c>
      <c r="I42" s="147" t="s">
        <v>206</v>
      </c>
      <c r="J42" s="147" t="s">
        <v>206</v>
      </c>
      <c r="K42" s="147" t="s">
        <v>206</v>
      </c>
      <c r="L42" s="144">
        <v>0</v>
      </c>
      <c r="M42" s="10" t="str">
        <f>""</f>
        <v/>
      </c>
      <c r="N42" s="147" t="s">
        <v>206</v>
      </c>
      <c r="O42" s="147" t="s">
        <v>206</v>
      </c>
      <c r="P42" s="144">
        <v>0</v>
      </c>
      <c r="Q42" s="10" t="str">
        <f>""</f>
        <v/>
      </c>
      <c r="R42" s="147" t="s">
        <v>206</v>
      </c>
      <c r="S42" s="147" t="s">
        <v>206</v>
      </c>
      <c r="T42" s="147" t="s">
        <v>206</v>
      </c>
      <c r="U42" s="144">
        <v>0</v>
      </c>
      <c r="V42" s="10" t="str">
        <f>""</f>
        <v/>
      </c>
      <c r="W42" s="147" t="s">
        <v>206</v>
      </c>
      <c r="X42" s="147" t="s">
        <v>206</v>
      </c>
      <c r="Y42" s="147" t="s">
        <v>206</v>
      </c>
      <c r="Z42" s="147" t="s">
        <v>206</v>
      </c>
      <c r="AA42" s="144">
        <v>0</v>
      </c>
      <c r="AB42" s="10" t="str">
        <f>""</f>
        <v/>
      </c>
      <c r="AC42" s="147" t="s">
        <v>206</v>
      </c>
      <c r="AD42" s="144">
        <v>0</v>
      </c>
      <c r="AE42" s="2"/>
    </row>
    <row r="43" spans="2:31">
      <c r="B43" s="2"/>
      <c r="C43" s="142" t="s">
        <v>335</v>
      </c>
      <c r="D43" s="143"/>
      <c r="E43" s="147" t="s">
        <v>206</v>
      </c>
      <c r="F43" s="144">
        <v>0</v>
      </c>
      <c r="G43" s="10" t="str">
        <f>""</f>
        <v/>
      </c>
      <c r="H43" s="147" t="s">
        <v>206</v>
      </c>
      <c r="I43" s="147" t="s">
        <v>206</v>
      </c>
      <c r="J43" s="147" t="s">
        <v>206</v>
      </c>
      <c r="K43" s="147" t="s">
        <v>206</v>
      </c>
      <c r="L43" s="144">
        <v>0</v>
      </c>
      <c r="M43" s="10" t="str">
        <f>""</f>
        <v/>
      </c>
      <c r="N43" s="147" t="s">
        <v>206</v>
      </c>
      <c r="O43" s="147" t="s">
        <v>206</v>
      </c>
      <c r="P43" s="144">
        <v>0</v>
      </c>
      <c r="Q43" s="10" t="str">
        <f>""</f>
        <v/>
      </c>
      <c r="R43" s="147" t="s">
        <v>206</v>
      </c>
      <c r="S43" s="147" t="s">
        <v>206</v>
      </c>
      <c r="T43" s="147" t="s">
        <v>206</v>
      </c>
      <c r="U43" s="144">
        <v>0</v>
      </c>
      <c r="V43" s="10" t="str">
        <f>""</f>
        <v/>
      </c>
      <c r="W43" s="147" t="s">
        <v>206</v>
      </c>
      <c r="X43" s="147" t="s">
        <v>206</v>
      </c>
      <c r="Y43" s="147" t="s">
        <v>206</v>
      </c>
      <c r="Z43" s="147" t="s">
        <v>206</v>
      </c>
      <c r="AA43" s="144">
        <v>0</v>
      </c>
      <c r="AB43" s="10" t="str">
        <f>""</f>
        <v/>
      </c>
      <c r="AC43" s="147" t="s">
        <v>206</v>
      </c>
      <c r="AD43" s="144">
        <v>0</v>
      </c>
      <c r="AE43" s="2"/>
    </row>
    <row r="44" spans="2:31">
      <c r="B44" s="2"/>
      <c r="C44" s="142" t="s">
        <v>336</v>
      </c>
      <c r="D44" s="143"/>
      <c r="E44" s="147" t="s">
        <v>206</v>
      </c>
      <c r="F44" s="144">
        <v>0</v>
      </c>
      <c r="G44" s="10" t="str">
        <f>""</f>
        <v/>
      </c>
      <c r="H44" s="147" t="s">
        <v>206</v>
      </c>
      <c r="I44" s="147" t="s">
        <v>206</v>
      </c>
      <c r="J44" s="147" t="s">
        <v>206</v>
      </c>
      <c r="K44" s="147" t="s">
        <v>206</v>
      </c>
      <c r="L44" s="144">
        <v>0</v>
      </c>
      <c r="M44" s="10" t="str">
        <f>""</f>
        <v/>
      </c>
      <c r="N44" s="147" t="s">
        <v>206</v>
      </c>
      <c r="O44" s="147" t="s">
        <v>206</v>
      </c>
      <c r="P44" s="144">
        <v>0</v>
      </c>
      <c r="Q44" s="10" t="str">
        <f>""</f>
        <v/>
      </c>
      <c r="R44" s="147" t="s">
        <v>206</v>
      </c>
      <c r="S44" s="147" t="s">
        <v>206</v>
      </c>
      <c r="T44" s="147" t="s">
        <v>206</v>
      </c>
      <c r="U44" s="144">
        <v>0</v>
      </c>
      <c r="V44" s="10" t="str">
        <f>""</f>
        <v/>
      </c>
      <c r="W44" s="147" t="s">
        <v>206</v>
      </c>
      <c r="X44" s="147" t="s">
        <v>206</v>
      </c>
      <c r="Y44" s="147" t="s">
        <v>206</v>
      </c>
      <c r="Z44" s="147" t="s">
        <v>206</v>
      </c>
      <c r="AA44" s="144">
        <v>0</v>
      </c>
      <c r="AB44" s="10" t="str">
        <f>""</f>
        <v/>
      </c>
      <c r="AC44" s="147" t="s">
        <v>206</v>
      </c>
      <c r="AD44" s="144">
        <v>0</v>
      </c>
      <c r="AE44" s="2"/>
    </row>
    <row r="45" spans="2:31">
      <c r="B45" s="2"/>
      <c r="C45" s="142" t="s">
        <v>337</v>
      </c>
      <c r="D45" s="143"/>
      <c r="E45" s="147" t="s">
        <v>206</v>
      </c>
      <c r="F45" s="144">
        <v>0</v>
      </c>
      <c r="G45" s="10" t="str">
        <f>""</f>
        <v/>
      </c>
      <c r="H45" s="147" t="s">
        <v>206</v>
      </c>
      <c r="I45" s="147" t="s">
        <v>206</v>
      </c>
      <c r="J45" s="147" t="s">
        <v>206</v>
      </c>
      <c r="K45" s="147" t="s">
        <v>206</v>
      </c>
      <c r="L45" s="144">
        <v>0</v>
      </c>
      <c r="M45" s="10" t="str">
        <f>""</f>
        <v/>
      </c>
      <c r="N45" s="147" t="s">
        <v>206</v>
      </c>
      <c r="O45" s="147" t="s">
        <v>206</v>
      </c>
      <c r="P45" s="144">
        <v>0</v>
      </c>
      <c r="Q45" s="10" t="str">
        <f>""</f>
        <v/>
      </c>
      <c r="R45" s="147" t="s">
        <v>206</v>
      </c>
      <c r="S45" s="147" t="s">
        <v>206</v>
      </c>
      <c r="T45" s="147" t="s">
        <v>206</v>
      </c>
      <c r="U45" s="144">
        <v>0</v>
      </c>
      <c r="V45" s="10" t="str">
        <f>""</f>
        <v/>
      </c>
      <c r="W45" s="147" t="s">
        <v>206</v>
      </c>
      <c r="X45" s="147" t="s">
        <v>206</v>
      </c>
      <c r="Y45" s="147" t="s">
        <v>206</v>
      </c>
      <c r="Z45" s="147" t="s">
        <v>206</v>
      </c>
      <c r="AA45" s="144">
        <v>0</v>
      </c>
      <c r="AB45" s="10" t="str">
        <f>""</f>
        <v/>
      </c>
      <c r="AC45" s="147" t="s">
        <v>206</v>
      </c>
      <c r="AD45" s="144">
        <v>0</v>
      </c>
      <c r="AE45" s="2"/>
    </row>
    <row r="46" spans="2:31">
      <c r="B46" s="2"/>
      <c r="C46" s="142" t="s">
        <v>338</v>
      </c>
      <c r="D46" s="143"/>
      <c r="E46" s="147" t="s">
        <v>206</v>
      </c>
      <c r="F46" s="144">
        <v>0</v>
      </c>
      <c r="G46" s="10" t="str">
        <f>""</f>
        <v/>
      </c>
      <c r="H46" s="147" t="s">
        <v>206</v>
      </c>
      <c r="I46" s="147" t="s">
        <v>206</v>
      </c>
      <c r="J46" s="147" t="s">
        <v>206</v>
      </c>
      <c r="K46" s="147" t="s">
        <v>206</v>
      </c>
      <c r="L46" s="144">
        <v>0</v>
      </c>
      <c r="M46" s="10" t="str">
        <f>""</f>
        <v/>
      </c>
      <c r="N46" s="147" t="s">
        <v>206</v>
      </c>
      <c r="O46" s="147" t="s">
        <v>206</v>
      </c>
      <c r="P46" s="144">
        <v>0</v>
      </c>
      <c r="Q46" s="10" t="str">
        <f>""</f>
        <v/>
      </c>
      <c r="R46" s="147" t="s">
        <v>206</v>
      </c>
      <c r="S46" s="147" t="s">
        <v>206</v>
      </c>
      <c r="T46" s="147" t="s">
        <v>206</v>
      </c>
      <c r="U46" s="144">
        <v>0</v>
      </c>
      <c r="V46" s="10" t="str">
        <f>""</f>
        <v/>
      </c>
      <c r="W46" s="147" t="s">
        <v>206</v>
      </c>
      <c r="X46" s="147" t="s">
        <v>206</v>
      </c>
      <c r="Y46" s="147" t="s">
        <v>206</v>
      </c>
      <c r="Z46" s="147" t="s">
        <v>206</v>
      </c>
      <c r="AA46" s="144">
        <v>0</v>
      </c>
      <c r="AB46" s="10" t="str">
        <f>""</f>
        <v/>
      </c>
      <c r="AC46" s="147" t="s">
        <v>206</v>
      </c>
      <c r="AD46" s="144">
        <v>0</v>
      </c>
      <c r="AE46" s="2"/>
    </row>
    <row r="47" spans="2:31">
      <c r="B47" s="2"/>
      <c r="C47" s="142" t="s">
        <v>339</v>
      </c>
      <c r="D47" s="143"/>
      <c r="E47" s="147" t="s">
        <v>206</v>
      </c>
      <c r="F47" s="144">
        <v>0</v>
      </c>
      <c r="G47" s="10" t="str">
        <f>""</f>
        <v/>
      </c>
      <c r="H47" s="147" t="s">
        <v>206</v>
      </c>
      <c r="I47" s="147" t="s">
        <v>206</v>
      </c>
      <c r="J47" s="147" t="s">
        <v>206</v>
      </c>
      <c r="K47" s="147" t="s">
        <v>206</v>
      </c>
      <c r="L47" s="144">
        <v>0</v>
      </c>
      <c r="M47" s="10" t="str">
        <f>""</f>
        <v/>
      </c>
      <c r="N47" s="147" t="s">
        <v>206</v>
      </c>
      <c r="O47" s="147" t="s">
        <v>206</v>
      </c>
      <c r="P47" s="144">
        <v>0</v>
      </c>
      <c r="Q47" s="10" t="str">
        <f>""</f>
        <v/>
      </c>
      <c r="R47" s="147" t="s">
        <v>206</v>
      </c>
      <c r="S47" s="147" t="s">
        <v>206</v>
      </c>
      <c r="T47" s="147" t="s">
        <v>206</v>
      </c>
      <c r="U47" s="144">
        <v>0</v>
      </c>
      <c r="V47" s="10" t="str">
        <f>""</f>
        <v/>
      </c>
      <c r="W47" s="147" t="s">
        <v>206</v>
      </c>
      <c r="X47" s="147" t="s">
        <v>206</v>
      </c>
      <c r="Y47" s="147" t="s">
        <v>206</v>
      </c>
      <c r="Z47" s="147" t="s">
        <v>206</v>
      </c>
      <c r="AA47" s="144">
        <v>0</v>
      </c>
      <c r="AB47" s="10" t="str">
        <f>""</f>
        <v/>
      </c>
      <c r="AC47" s="147" t="s">
        <v>206</v>
      </c>
      <c r="AD47" s="144">
        <v>0</v>
      </c>
      <c r="AE47" s="2"/>
    </row>
    <row r="48" spans="2:31">
      <c r="B48" s="2"/>
      <c r="C48" s="142" t="s">
        <v>340</v>
      </c>
      <c r="D48" s="143"/>
      <c r="E48" s="147" t="s">
        <v>206</v>
      </c>
      <c r="F48" s="144">
        <v>0</v>
      </c>
      <c r="G48" s="10" t="str">
        <f>""</f>
        <v/>
      </c>
      <c r="H48" s="147" t="s">
        <v>206</v>
      </c>
      <c r="I48" s="147" t="s">
        <v>206</v>
      </c>
      <c r="J48" s="147" t="s">
        <v>206</v>
      </c>
      <c r="K48" s="147" t="s">
        <v>206</v>
      </c>
      <c r="L48" s="144">
        <v>0</v>
      </c>
      <c r="M48" s="10" t="str">
        <f>""</f>
        <v/>
      </c>
      <c r="N48" s="147" t="s">
        <v>206</v>
      </c>
      <c r="O48" s="147" t="s">
        <v>206</v>
      </c>
      <c r="P48" s="144">
        <v>0</v>
      </c>
      <c r="Q48" s="10" t="str">
        <f>""</f>
        <v/>
      </c>
      <c r="R48" s="147" t="s">
        <v>206</v>
      </c>
      <c r="S48" s="147" t="s">
        <v>206</v>
      </c>
      <c r="T48" s="147" t="s">
        <v>206</v>
      </c>
      <c r="U48" s="144">
        <v>0</v>
      </c>
      <c r="V48" s="10" t="str">
        <f>""</f>
        <v/>
      </c>
      <c r="W48" s="147" t="s">
        <v>206</v>
      </c>
      <c r="X48" s="147" t="s">
        <v>206</v>
      </c>
      <c r="Y48" s="147" t="s">
        <v>206</v>
      </c>
      <c r="Z48" s="147" t="s">
        <v>206</v>
      </c>
      <c r="AA48" s="144">
        <v>0</v>
      </c>
      <c r="AB48" s="10" t="str">
        <f>""</f>
        <v/>
      </c>
      <c r="AC48" s="147" t="s">
        <v>206</v>
      </c>
      <c r="AD48" s="144">
        <v>0</v>
      </c>
      <c r="AE48" s="2"/>
    </row>
    <row r="49" spans="2:31">
      <c r="B49" s="2"/>
      <c r="C49" s="142" t="s">
        <v>341</v>
      </c>
      <c r="D49" s="143"/>
      <c r="E49" s="147" t="s">
        <v>206</v>
      </c>
      <c r="F49" s="144">
        <v>0</v>
      </c>
      <c r="G49" s="10" t="str">
        <f>""</f>
        <v/>
      </c>
      <c r="H49" s="147" t="s">
        <v>206</v>
      </c>
      <c r="I49" s="147" t="s">
        <v>206</v>
      </c>
      <c r="J49" s="147" t="s">
        <v>206</v>
      </c>
      <c r="K49" s="147" t="s">
        <v>206</v>
      </c>
      <c r="L49" s="144">
        <v>0</v>
      </c>
      <c r="M49" s="10" t="str">
        <f>""</f>
        <v/>
      </c>
      <c r="N49" s="147" t="s">
        <v>206</v>
      </c>
      <c r="O49" s="147" t="s">
        <v>206</v>
      </c>
      <c r="P49" s="144">
        <v>0</v>
      </c>
      <c r="Q49" s="10" t="str">
        <f>""</f>
        <v/>
      </c>
      <c r="R49" s="147" t="s">
        <v>206</v>
      </c>
      <c r="S49" s="147" t="s">
        <v>206</v>
      </c>
      <c r="T49" s="147" t="s">
        <v>206</v>
      </c>
      <c r="U49" s="144">
        <v>0</v>
      </c>
      <c r="V49" s="10" t="str">
        <f>""</f>
        <v/>
      </c>
      <c r="W49" s="147" t="s">
        <v>206</v>
      </c>
      <c r="X49" s="147" t="s">
        <v>206</v>
      </c>
      <c r="Y49" s="147" t="s">
        <v>206</v>
      </c>
      <c r="Z49" s="147" t="s">
        <v>206</v>
      </c>
      <c r="AA49" s="144">
        <v>0</v>
      </c>
      <c r="AB49" s="10" t="str">
        <f>""</f>
        <v/>
      </c>
      <c r="AC49" s="147" t="s">
        <v>206</v>
      </c>
      <c r="AD49" s="144">
        <v>0</v>
      </c>
      <c r="AE49" s="2"/>
    </row>
    <row r="50" spans="2:31">
      <c r="B50" s="2"/>
      <c r="C50" s="142" t="s">
        <v>342</v>
      </c>
      <c r="D50" s="143"/>
      <c r="E50" s="147" t="s">
        <v>206</v>
      </c>
      <c r="F50" s="144">
        <v>0</v>
      </c>
      <c r="G50" s="10" t="str">
        <f>""</f>
        <v/>
      </c>
      <c r="H50" s="147" t="s">
        <v>206</v>
      </c>
      <c r="I50" s="147" t="s">
        <v>206</v>
      </c>
      <c r="J50" s="147" t="s">
        <v>206</v>
      </c>
      <c r="K50" s="147" t="s">
        <v>206</v>
      </c>
      <c r="L50" s="144">
        <v>0</v>
      </c>
      <c r="M50" s="10" t="str">
        <f>""</f>
        <v/>
      </c>
      <c r="N50" s="147" t="s">
        <v>206</v>
      </c>
      <c r="O50" s="147" t="s">
        <v>206</v>
      </c>
      <c r="P50" s="144">
        <v>0</v>
      </c>
      <c r="Q50" s="10" t="str">
        <f>""</f>
        <v/>
      </c>
      <c r="R50" s="147" t="s">
        <v>206</v>
      </c>
      <c r="S50" s="147" t="s">
        <v>206</v>
      </c>
      <c r="T50" s="147" t="s">
        <v>206</v>
      </c>
      <c r="U50" s="144">
        <v>0</v>
      </c>
      <c r="V50" s="10" t="str">
        <f>""</f>
        <v/>
      </c>
      <c r="W50" s="147" t="s">
        <v>206</v>
      </c>
      <c r="X50" s="147" t="s">
        <v>206</v>
      </c>
      <c r="Y50" s="147" t="s">
        <v>206</v>
      </c>
      <c r="Z50" s="147" t="s">
        <v>206</v>
      </c>
      <c r="AA50" s="144">
        <v>0</v>
      </c>
      <c r="AB50" s="10" t="str">
        <f>""</f>
        <v/>
      </c>
      <c r="AC50" s="147" t="s">
        <v>206</v>
      </c>
      <c r="AD50" s="144">
        <v>0</v>
      </c>
      <c r="AE50" s="2"/>
    </row>
    <row r="51" spans="2:31">
      <c r="B51" s="2"/>
      <c r="C51" s="142" t="s">
        <v>343</v>
      </c>
      <c r="D51" s="143"/>
      <c r="E51" s="147" t="s">
        <v>206</v>
      </c>
      <c r="F51" s="144">
        <v>0</v>
      </c>
      <c r="G51" s="10" t="str">
        <f>""</f>
        <v/>
      </c>
      <c r="H51" s="147" t="s">
        <v>206</v>
      </c>
      <c r="I51" s="147" t="s">
        <v>206</v>
      </c>
      <c r="J51" s="147" t="s">
        <v>206</v>
      </c>
      <c r="K51" s="147" t="s">
        <v>206</v>
      </c>
      <c r="L51" s="144">
        <v>0</v>
      </c>
      <c r="M51" s="10" t="str">
        <f>""</f>
        <v/>
      </c>
      <c r="N51" s="147" t="s">
        <v>206</v>
      </c>
      <c r="O51" s="147" t="s">
        <v>206</v>
      </c>
      <c r="P51" s="144">
        <v>0</v>
      </c>
      <c r="Q51" s="10" t="str">
        <f>""</f>
        <v/>
      </c>
      <c r="R51" s="147" t="s">
        <v>206</v>
      </c>
      <c r="S51" s="147" t="s">
        <v>206</v>
      </c>
      <c r="T51" s="147" t="s">
        <v>206</v>
      </c>
      <c r="U51" s="144">
        <v>0</v>
      </c>
      <c r="V51" s="10" t="str">
        <f>""</f>
        <v/>
      </c>
      <c r="W51" s="147" t="s">
        <v>206</v>
      </c>
      <c r="X51" s="147" t="s">
        <v>206</v>
      </c>
      <c r="Y51" s="147" t="s">
        <v>206</v>
      </c>
      <c r="Z51" s="147" t="s">
        <v>206</v>
      </c>
      <c r="AA51" s="144">
        <v>0</v>
      </c>
      <c r="AB51" s="10" t="str">
        <f>""</f>
        <v/>
      </c>
      <c r="AC51" s="147" t="s">
        <v>206</v>
      </c>
      <c r="AD51" s="144">
        <v>0</v>
      </c>
      <c r="AE51" s="2"/>
    </row>
    <row r="52" spans="2:31">
      <c r="B52" s="2"/>
      <c r="C52" s="142" t="s">
        <v>344</v>
      </c>
      <c r="D52" s="143"/>
      <c r="E52" s="147" t="s">
        <v>206</v>
      </c>
      <c r="F52" s="144">
        <v>0</v>
      </c>
      <c r="G52" s="10" t="str">
        <f>""</f>
        <v/>
      </c>
      <c r="H52" s="147" t="s">
        <v>206</v>
      </c>
      <c r="I52" s="147" t="s">
        <v>206</v>
      </c>
      <c r="J52" s="147" t="s">
        <v>206</v>
      </c>
      <c r="K52" s="147" t="s">
        <v>206</v>
      </c>
      <c r="L52" s="144">
        <v>0</v>
      </c>
      <c r="M52" s="10" t="str">
        <f>""</f>
        <v/>
      </c>
      <c r="N52" s="147" t="s">
        <v>206</v>
      </c>
      <c r="O52" s="147" t="s">
        <v>206</v>
      </c>
      <c r="P52" s="144">
        <v>0</v>
      </c>
      <c r="Q52" s="10" t="str">
        <f>""</f>
        <v/>
      </c>
      <c r="R52" s="147" t="s">
        <v>206</v>
      </c>
      <c r="S52" s="147" t="s">
        <v>206</v>
      </c>
      <c r="T52" s="147" t="s">
        <v>206</v>
      </c>
      <c r="U52" s="144">
        <v>0</v>
      </c>
      <c r="V52" s="10" t="str">
        <f>""</f>
        <v/>
      </c>
      <c r="W52" s="147" t="s">
        <v>206</v>
      </c>
      <c r="X52" s="147" t="s">
        <v>206</v>
      </c>
      <c r="Y52" s="147" t="s">
        <v>206</v>
      </c>
      <c r="Z52" s="147" t="s">
        <v>206</v>
      </c>
      <c r="AA52" s="144">
        <v>0</v>
      </c>
      <c r="AB52" s="10" t="str">
        <f>""</f>
        <v/>
      </c>
      <c r="AC52" s="147" t="s">
        <v>206</v>
      </c>
      <c r="AD52" s="144">
        <v>0</v>
      </c>
      <c r="AE52" s="2"/>
    </row>
    <row r="53" spans="2:31">
      <c r="B53" s="2"/>
      <c r="C53" s="142" t="s">
        <v>345</v>
      </c>
      <c r="D53" s="143"/>
      <c r="E53" s="147" t="s">
        <v>206</v>
      </c>
      <c r="F53" s="144">
        <v>0</v>
      </c>
      <c r="G53" s="10" t="str">
        <f>""</f>
        <v/>
      </c>
      <c r="H53" s="147" t="s">
        <v>206</v>
      </c>
      <c r="I53" s="147" t="s">
        <v>206</v>
      </c>
      <c r="J53" s="147" t="s">
        <v>206</v>
      </c>
      <c r="K53" s="147" t="s">
        <v>206</v>
      </c>
      <c r="L53" s="144">
        <v>0</v>
      </c>
      <c r="M53" s="10" t="str">
        <f>""</f>
        <v/>
      </c>
      <c r="N53" s="147" t="s">
        <v>206</v>
      </c>
      <c r="O53" s="147" t="s">
        <v>206</v>
      </c>
      <c r="P53" s="144">
        <v>0</v>
      </c>
      <c r="Q53" s="10" t="str">
        <f>""</f>
        <v/>
      </c>
      <c r="R53" s="147" t="s">
        <v>206</v>
      </c>
      <c r="S53" s="147" t="s">
        <v>206</v>
      </c>
      <c r="T53" s="147" t="s">
        <v>206</v>
      </c>
      <c r="U53" s="144">
        <v>0</v>
      </c>
      <c r="V53" s="10" t="str">
        <f>""</f>
        <v/>
      </c>
      <c r="W53" s="147" t="s">
        <v>206</v>
      </c>
      <c r="X53" s="147" t="s">
        <v>206</v>
      </c>
      <c r="Y53" s="147" t="s">
        <v>206</v>
      </c>
      <c r="Z53" s="147" t="s">
        <v>206</v>
      </c>
      <c r="AA53" s="144">
        <v>0</v>
      </c>
      <c r="AB53" s="10" t="str">
        <f>""</f>
        <v/>
      </c>
      <c r="AC53" s="147" t="s">
        <v>206</v>
      </c>
      <c r="AD53" s="144">
        <v>0</v>
      </c>
      <c r="AE53" s="2"/>
    </row>
    <row r="54" spans="2:31">
      <c r="B54" s="2"/>
      <c r="C54" s="142" t="s">
        <v>346</v>
      </c>
      <c r="D54" s="143"/>
      <c r="E54" s="147" t="s">
        <v>206</v>
      </c>
      <c r="F54" s="144">
        <v>0</v>
      </c>
      <c r="G54" s="10" t="str">
        <f>""</f>
        <v/>
      </c>
      <c r="H54" s="147" t="s">
        <v>206</v>
      </c>
      <c r="I54" s="147" t="s">
        <v>206</v>
      </c>
      <c r="J54" s="147" t="s">
        <v>206</v>
      </c>
      <c r="K54" s="147" t="s">
        <v>206</v>
      </c>
      <c r="L54" s="144">
        <v>0</v>
      </c>
      <c r="M54" s="10" t="str">
        <f>""</f>
        <v/>
      </c>
      <c r="N54" s="147" t="s">
        <v>206</v>
      </c>
      <c r="O54" s="147" t="s">
        <v>206</v>
      </c>
      <c r="P54" s="144">
        <v>0</v>
      </c>
      <c r="Q54" s="10" t="str">
        <f>""</f>
        <v/>
      </c>
      <c r="R54" s="147" t="s">
        <v>206</v>
      </c>
      <c r="S54" s="147" t="s">
        <v>206</v>
      </c>
      <c r="T54" s="147" t="s">
        <v>206</v>
      </c>
      <c r="U54" s="144">
        <v>0</v>
      </c>
      <c r="V54" s="10" t="str">
        <f>""</f>
        <v/>
      </c>
      <c r="W54" s="147" t="s">
        <v>206</v>
      </c>
      <c r="X54" s="147" t="s">
        <v>206</v>
      </c>
      <c r="Y54" s="147" t="s">
        <v>206</v>
      </c>
      <c r="Z54" s="147" t="s">
        <v>206</v>
      </c>
      <c r="AA54" s="144">
        <v>0</v>
      </c>
      <c r="AB54" s="10" t="str">
        <f>""</f>
        <v/>
      </c>
      <c r="AC54" s="147" t="s">
        <v>206</v>
      </c>
      <c r="AD54" s="144">
        <v>0</v>
      </c>
      <c r="AE54" s="2"/>
    </row>
    <row r="55" spans="2:31">
      <c r="B55" s="2"/>
      <c r="C55" s="142" t="s">
        <v>347</v>
      </c>
      <c r="D55" s="143"/>
      <c r="E55" s="147" t="s">
        <v>206</v>
      </c>
      <c r="F55" s="144">
        <v>0</v>
      </c>
      <c r="G55" s="10" t="str">
        <f>""</f>
        <v/>
      </c>
      <c r="H55" s="147" t="s">
        <v>206</v>
      </c>
      <c r="I55" s="147" t="s">
        <v>206</v>
      </c>
      <c r="J55" s="147" t="s">
        <v>206</v>
      </c>
      <c r="K55" s="147" t="s">
        <v>206</v>
      </c>
      <c r="L55" s="144">
        <v>0</v>
      </c>
      <c r="M55" s="10" t="str">
        <f>""</f>
        <v/>
      </c>
      <c r="N55" s="147" t="s">
        <v>206</v>
      </c>
      <c r="O55" s="147" t="s">
        <v>206</v>
      </c>
      <c r="P55" s="144">
        <v>0</v>
      </c>
      <c r="Q55" s="10" t="str">
        <f>""</f>
        <v/>
      </c>
      <c r="R55" s="147" t="s">
        <v>206</v>
      </c>
      <c r="S55" s="147" t="s">
        <v>206</v>
      </c>
      <c r="T55" s="147" t="s">
        <v>206</v>
      </c>
      <c r="U55" s="144">
        <v>0</v>
      </c>
      <c r="V55" s="10" t="str">
        <f>""</f>
        <v/>
      </c>
      <c r="W55" s="147" t="s">
        <v>206</v>
      </c>
      <c r="X55" s="147" t="s">
        <v>206</v>
      </c>
      <c r="Y55" s="147" t="s">
        <v>206</v>
      </c>
      <c r="Z55" s="147" t="s">
        <v>206</v>
      </c>
      <c r="AA55" s="144">
        <v>0</v>
      </c>
      <c r="AB55" s="10" t="str">
        <f>""</f>
        <v/>
      </c>
      <c r="AC55" s="147" t="s">
        <v>206</v>
      </c>
      <c r="AD55" s="144">
        <v>0</v>
      </c>
      <c r="AE55" s="2"/>
    </row>
    <row r="56" spans="2:31">
      <c r="B56" s="2"/>
      <c r="C56" s="142" t="s">
        <v>348</v>
      </c>
      <c r="D56" s="143"/>
      <c r="E56" s="147" t="s">
        <v>206</v>
      </c>
      <c r="F56" s="144">
        <v>0</v>
      </c>
      <c r="G56" s="10" t="str">
        <f>""</f>
        <v/>
      </c>
      <c r="H56" s="147" t="s">
        <v>206</v>
      </c>
      <c r="I56" s="147" t="s">
        <v>206</v>
      </c>
      <c r="J56" s="147" t="s">
        <v>206</v>
      </c>
      <c r="K56" s="147" t="s">
        <v>206</v>
      </c>
      <c r="L56" s="144">
        <v>0</v>
      </c>
      <c r="M56" s="10" t="str">
        <f>""</f>
        <v/>
      </c>
      <c r="N56" s="147" t="s">
        <v>206</v>
      </c>
      <c r="O56" s="147" t="s">
        <v>206</v>
      </c>
      <c r="P56" s="144">
        <v>0</v>
      </c>
      <c r="Q56" s="10" t="str">
        <f>""</f>
        <v/>
      </c>
      <c r="R56" s="147" t="s">
        <v>206</v>
      </c>
      <c r="S56" s="147" t="s">
        <v>206</v>
      </c>
      <c r="T56" s="147" t="s">
        <v>206</v>
      </c>
      <c r="U56" s="144">
        <v>0</v>
      </c>
      <c r="V56" s="10" t="str">
        <f>""</f>
        <v/>
      </c>
      <c r="W56" s="147" t="s">
        <v>206</v>
      </c>
      <c r="X56" s="147" t="s">
        <v>206</v>
      </c>
      <c r="Y56" s="147" t="s">
        <v>206</v>
      </c>
      <c r="Z56" s="147" t="s">
        <v>206</v>
      </c>
      <c r="AA56" s="144">
        <v>0</v>
      </c>
      <c r="AB56" s="10" t="str">
        <f>""</f>
        <v/>
      </c>
      <c r="AC56" s="147" t="s">
        <v>206</v>
      </c>
      <c r="AD56" s="144">
        <v>0</v>
      </c>
      <c r="AE56" s="2"/>
    </row>
    <row r="57" spans="2:31">
      <c r="B57" s="2"/>
      <c r="C57" s="142" t="s">
        <v>349</v>
      </c>
      <c r="D57" s="143"/>
      <c r="E57" s="147" t="s">
        <v>206</v>
      </c>
      <c r="F57" s="144">
        <v>0</v>
      </c>
      <c r="G57" s="10" t="str">
        <f>""</f>
        <v/>
      </c>
      <c r="H57" s="147" t="s">
        <v>206</v>
      </c>
      <c r="I57" s="147" t="s">
        <v>206</v>
      </c>
      <c r="J57" s="147" t="s">
        <v>206</v>
      </c>
      <c r="K57" s="147" t="s">
        <v>206</v>
      </c>
      <c r="L57" s="144">
        <v>0</v>
      </c>
      <c r="M57" s="10" t="str">
        <f>""</f>
        <v/>
      </c>
      <c r="N57" s="147" t="s">
        <v>206</v>
      </c>
      <c r="O57" s="147" t="s">
        <v>206</v>
      </c>
      <c r="P57" s="144">
        <v>0</v>
      </c>
      <c r="Q57" s="10" t="str">
        <f>""</f>
        <v/>
      </c>
      <c r="R57" s="147" t="s">
        <v>206</v>
      </c>
      <c r="S57" s="147" t="s">
        <v>206</v>
      </c>
      <c r="T57" s="147" t="s">
        <v>206</v>
      </c>
      <c r="U57" s="144">
        <v>0</v>
      </c>
      <c r="V57" s="10" t="str">
        <f>""</f>
        <v/>
      </c>
      <c r="W57" s="147" t="s">
        <v>206</v>
      </c>
      <c r="X57" s="147" t="s">
        <v>206</v>
      </c>
      <c r="Y57" s="147" t="s">
        <v>206</v>
      </c>
      <c r="Z57" s="147" t="s">
        <v>206</v>
      </c>
      <c r="AA57" s="144">
        <v>0</v>
      </c>
      <c r="AB57" s="10" t="str">
        <f>""</f>
        <v/>
      </c>
      <c r="AC57" s="147" t="s">
        <v>206</v>
      </c>
      <c r="AD57" s="144">
        <v>0</v>
      </c>
      <c r="AE57" s="2"/>
    </row>
    <row r="58" spans="2:31">
      <c r="B58" s="2"/>
      <c r="C58" s="142" t="s">
        <v>350</v>
      </c>
      <c r="D58" s="143"/>
      <c r="E58" s="147" t="s">
        <v>206</v>
      </c>
      <c r="F58" s="144">
        <v>0</v>
      </c>
      <c r="G58" s="10" t="str">
        <f>""</f>
        <v/>
      </c>
      <c r="H58" s="147" t="s">
        <v>206</v>
      </c>
      <c r="I58" s="147" t="s">
        <v>206</v>
      </c>
      <c r="J58" s="147" t="s">
        <v>206</v>
      </c>
      <c r="K58" s="147" t="s">
        <v>206</v>
      </c>
      <c r="L58" s="144">
        <v>0</v>
      </c>
      <c r="M58" s="10" t="str">
        <f>""</f>
        <v/>
      </c>
      <c r="N58" s="147" t="s">
        <v>206</v>
      </c>
      <c r="O58" s="147" t="s">
        <v>206</v>
      </c>
      <c r="P58" s="144">
        <v>0</v>
      </c>
      <c r="Q58" s="10" t="str">
        <f>""</f>
        <v/>
      </c>
      <c r="R58" s="147" t="s">
        <v>206</v>
      </c>
      <c r="S58" s="147" t="s">
        <v>206</v>
      </c>
      <c r="T58" s="147" t="s">
        <v>206</v>
      </c>
      <c r="U58" s="144">
        <v>0</v>
      </c>
      <c r="V58" s="10" t="str">
        <f>""</f>
        <v/>
      </c>
      <c r="W58" s="147" t="s">
        <v>206</v>
      </c>
      <c r="X58" s="147" t="s">
        <v>206</v>
      </c>
      <c r="Y58" s="147" t="s">
        <v>206</v>
      </c>
      <c r="Z58" s="147" t="s">
        <v>206</v>
      </c>
      <c r="AA58" s="144">
        <v>0</v>
      </c>
      <c r="AB58" s="10" t="str">
        <f>""</f>
        <v/>
      </c>
      <c r="AC58" s="147" t="s">
        <v>206</v>
      </c>
      <c r="AD58" s="144">
        <v>0</v>
      </c>
      <c r="AE58" s="2"/>
    </row>
    <row r="59" spans="2:31">
      <c r="B59" s="2"/>
      <c r="C59" s="142" t="s">
        <v>351</v>
      </c>
      <c r="D59" s="143"/>
      <c r="E59" s="147" t="s">
        <v>206</v>
      </c>
      <c r="F59" s="144">
        <v>0</v>
      </c>
      <c r="G59" s="10" t="str">
        <f>""</f>
        <v/>
      </c>
      <c r="H59" s="147" t="s">
        <v>206</v>
      </c>
      <c r="I59" s="147" t="s">
        <v>206</v>
      </c>
      <c r="J59" s="147" t="s">
        <v>206</v>
      </c>
      <c r="K59" s="147" t="s">
        <v>206</v>
      </c>
      <c r="L59" s="144">
        <v>0</v>
      </c>
      <c r="M59" s="10" t="str">
        <f>""</f>
        <v/>
      </c>
      <c r="N59" s="147" t="s">
        <v>206</v>
      </c>
      <c r="O59" s="147" t="s">
        <v>206</v>
      </c>
      <c r="P59" s="144">
        <v>0</v>
      </c>
      <c r="Q59" s="10" t="str">
        <f>""</f>
        <v/>
      </c>
      <c r="R59" s="147" t="s">
        <v>206</v>
      </c>
      <c r="S59" s="147" t="s">
        <v>206</v>
      </c>
      <c r="T59" s="147" t="s">
        <v>206</v>
      </c>
      <c r="U59" s="144">
        <v>0</v>
      </c>
      <c r="V59" s="10" t="str">
        <f>""</f>
        <v/>
      </c>
      <c r="W59" s="147" t="s">
        <v>206</v>
      </c>
      <c r="X59" s="147" t="s">
        <v>206</v>
      </c>
      <c r="Y59" s="147" t="s">
        <v>206</v>
      </c>
      <c r="Z59" s="147" t="s">
        <v>206</v>
      </c>
      <c r="AA59" s="144">
        <v>0</v>
      </c>
      <c r="AB59" s="10" t="str">
        <f>""</f>
        <v/>
      </c>
      <c r="AC59" s="147" t="s">
        <v>206</v>
      </c>
      <c r="AD59" s="144">
        <v>0</v>
      </c>
      <c r="AE59" s="2"/>
    </row>
    <row r="60" spans="2:31">
      <c r="B60" s="2"/>
      <c r="C60" s="142" t="s">
        <v>352</v>
      </c>
      <c r="D60" s="143"/>
      <c r="E60" s="147" t="s">
        <v>206</v>
      </c>
      <c r="F60" s="144">
        <v>0</v>
      </c>
      <c r="G60" s="10" t="str">
        <f>""</f>
        <v/>
      </c>
      <c r="H60" s="147" t="s">
        <v>206</v>
      </c>
      <c r="I60" s="147" t="s">
        <v>206</v>
      </c>
      <c r="J60" s="147" t="s">
        <v>206</v>
      </c>
      <c r="K60" s="147" t="s">
        <v>206</v>
      </c>
      <c r="L60" s="144">
        <v>0</v>
      </c>
      <c r="M60" s="10" t="str">
        <f>""</f>
        <v/>
      </c>
      <c r="N60" s="147" t="s">
        <v>206</v>
      </c>
      <c r="O60" s="147" t="s">
        <v>206</v>
      </c>
      <c r="P60" s="144">
        <v>0</v>
      </c>
      <c r="Q60" s="10" t="str">
        <f>""</f>
        <v/>
      </c>
      <c r="R60" s="147" t="s">
        <v>206</v>
      </c>
      <c r="S60" s="147" t="s">
        <v>206</v>
      </c>
      <c r="T60" s="147" t="s">
        <v>206</v>
      </c>
      <c r="U60" s="144">
        <v>0</v>
      </c>
      <c r="V60" s="10" t="str">
        <f>""</f>
        <v/>
      </c>
      <c r="W60" s="147" t="s">
        <v>206</v>
      </c>
      <c r="X60" s="147" t="s">
        <v>206</v>
      </c>
      <c r="Y60" s="147" t="s">
        <v>206</v>
      </c>
      <c r="Z60" s="147" t="s">
        <v>206</v>
      </c>
      <c r="AA60" s="144">
        <v>0</v>
      </c>
      <c r="AB60" s="10" t="str">
        <f>""</f>
        <v/>
      </c>
      <c r="AC60" s="147" t="s">
        <v>206</v>
      </c>
      <c r="AD60" s="144">
        <v>0</v>
      </c>
      <c r="AE60" s="2"/>
    </row>
    <row r="61" spans="2:31">
      <c r="B61" s="2"/>
      <c r="C61" s="142" t="s">
        <v>353</v>
      </c>
      <c r="D61" s="143"/>
      <c r="E61" s="147" t="s">
        <v>206</v>
      </c>
      <c r="F61" s="144">
        <v>0</v>
      </c>
      <c r="G61" s="10" t="str">
        <f>""</f>
        <v/>
      </c>
      <c r="H61" s="147" t="s">
        <v>206</v>
      </c>
      <c r="I61" s="147" t="s">
        <v>206</v>
      </c>
      <c r="J61" s="147" t="s">
        <v>206</v>
      </c>
      <c r="K61" s="147" t="s">
        <v>206</v>
      </c>
      <c r="L61" s="144">
        <v>0</v>
      </c>
      <c r="M61" s="10" t="str">
        <f>""</f>
        <v/>
      </c>
      <c r="N61" s="147" t="s">
        <v>206</v>
      </c>
      <c r="O61" s="147" t="s">
        <v>206</v>
      </c>
      <c r="P61" s="144">
        <v>0</v>
      </c>
      <c r="Q61" s="10" t="str">
        <f>""</f>
        <v/>
      </c>
      <c r="R61" s="147" t="s">
        <v>206</v>
      </c>
      <c r="S61" s="147" t="s">
        <v>206</v>
      </c>
      <c r="T61" s="147" t="s">
        <v>206</v>
      </c>
      <c r="U61" s="144">
        <v>0</v>
      </c>
      <c r="V61" s="10" t="str">
        <f>""</f>
        <v/>
      </c>
      <c r="W61" s="147" t="s">
        <v>206</v>
      </c>
      <c r="X61" s="147" t="s">
        <v>206</v>
      </c>
      <c r="Y61" s="147" t="s">
        <v>206</v>
      </c>
      <c r="Z61" s="147" t="s">
        <v>206</v>
      </c>
      <c r="AA61" s="144">
        <v>0</v>
      </c>
      <c r="AB61" s="10" t="str">
        <f>""</f>
        <v/>
      </c>
      <c r="AC61" s="147" t="s">
        <v>206</v>
      </c>
      <c r="AD61" s="144">
        <v>0</v>
      </c>
      <c r="AE61" s="2"/>
    </row>
    <row r="62" spans="2:31">
      <c r="B62" s="2"/>
      <c r="C62" s="142" t="s">
        <v>354</v>
      </c>
      <c r="D62" s="143"/>
      <c r="E62" s="147" t="s">
        <v>206</v>
      </c>
      <c r="F62" s="144">
        <v>0</v>
      </c>
      <c r="G62" s="10" t="str">
        <f>""</f>
        <v/>
      </c>
      <c r="H62" s="147" t="s">
        <v>206</v>
      </c>
      <c r="I62" s="147" t="s">
        <v>206</v>
      </c>
      <c r="J62" s="147" t="s">
        <v>206</v>
      </c>
      <c r="K62" s="147" t="s">
        <v>206</v>
      </c>
      <c r="L62" s="144">
        <v>0</v>
      </c>
      <c r="M62" s="10" t="str">
        <f>""</f>
        <v/>
      </c>
      <c r="N62" s="147" t="s">
        <v>206</v>
      </c>
      <c r="O62" s="147" t="s">
        <v>206</v>
      </c>
      <c r="P62" s="144">
        <v>0</v>
      </c>
      <c r="Q62" s="10" t="str">
        <f>""</f>
        <v/>
      </c>
      <c r="R62" s="147" t="s">
        <v>206</v>
      </c>
      <c r="S62" s="147" t="s">
        <v>206</v>
      </c>
      <c r="T62" s="147" t="s">
        <v>206</v>
      </c>
      <c r="U62" s="144">
        <v>0</v>
      </c>
      <c r="V62" s="10" t="str">
        <f>""</f>
        <v/>
      </c>
      <c r="W62" s="147" t="s">
        <v>206</v>
      </c>
      <c r="X62" s="147" t="s">
        <v>206</v>
      </c>
      <c r="Y62" s="147" t="s">
        <v>206</v>
      </c>
      <c r="Z62" s="147" t="s">
        <v>206</v>
      </c>
      <c r="AA62" s="144">
        <v>0</v>
      </c>
      <c r="AB62" s="10" t="str">
        <f>""</f>
        <v/>
      </c>
      <c r="AC62" s="147" t="s">
        <v>206</v>
      </c>
      <c r="AD62" s="144">
        <v>0</v>
      </c>
      <c r="AE62" s="2"/>
    </row>
    <row r="63" spans="2:31">
      <c r="B63" s="2"/>
      <c r="C63" s="142" t="s">
        <v>355</v>
      </c>
      <c r="D63" s="143"/>
      <c r="E63" s="147" t="s">
        <v>206</v>
      </c>
      <c r="F63" s="144">
        <v>0</v>
      </c>
      <c r="G63" s="10" t="str">
        <f>""</f>
        <v/>
      </c>
      <c r="H63" s="147" t="s">
        <v>206</v>
      </c>
      <c r="I63" s="147" t="s">
        <v>206</v>
      </c>
      <c r="J63" s="147" t="s">
        <v>206</v>
      </c>
      <c r="K63" s="147" t="s">
        <v>206</v>
      </c>
      <c r="L63" s="144">
        <v>0</v>
      </c>
      <c r="M63" s="10" t="str">
        <f>""</f>
        <v/>
      </c>
      <c r="N63" s="147" t="s">
        <v>206</v>
      </c>
      <c r="O63" s="147" t="s">
        <v>206</v>
      </c>
      <c r="P63" s="144">
        <v>0</v>
      </c>
      <c r="Q63" s="10" t="str">
        <f>""</f>
        <v/>
      </c>
      <c r="R63" s="147" t="s">
        <v>206</v>
      </c>
      <c r="S63" s="147" t="s">
        <v>206</v>
      </c>
      <c r="T63" s="147" t="s">
        <v>206</v>
      </c>
      <c r="U63" s="144">
        <v>0</v>
      </c>
      <c r="V63" s="10" t="str">
        <f>""</f>
        <v/>
      </c>
      <c r="W63" s="147" t="s">
        <v>206</v>
      </c>
      <c r="X63" s="147" t="s">
        <v>206</v>
      </c>
      <c r="Y63" s="147" t="s">
        <v>206</v>
      </c>
      <c r="Z63" s="147" t="s">
        <v>206</v>
      </c>
      <c r="AA63" s="144">
        <v>0</v>
      </c>
      <c r="AB63" s="10" t="str">
        <f>""</f>
        <v/>
      </c>
      <c r="AC63" s="147" t="s">
        <v>206</v>
      </c>
      <c r="AD63" s="144">
        <v>0</v>
      </c>
      <c r="AE63" s="2"/>
    </row>
    <row r="64" spans="2:31">
      <c r="B64" s="2"/>
      <c r="C64" s="142" t="s">
        <v>356</v>
      </c>
      <c r="D64" s="143"/>
      <c r="E64" s="147" t="s">
        <v>206</v>
      </c>
      <c r="F64" s="144">
        <v>0</v>
      </c>
      <c r="G64" s="10" t="str">
        <f>""</f>
        <v/>
      </c>
      <c r="H64" s="147" t="s">
        <v>206</v>
      </c>
      <c r="I64" s="147" t="s">
        <v>206</v>
      </c>
      <c r="J64" s="147" t="s">
        <v>206</v>
      </c>
      <c r="K64" s="147" t="s">
        <v>206</v>
      </c>
      <c r="L64" s="144">
        <v>0</v>
      </c>
      <c r="M64" s="10" t="str">
        <f>""</f>
        <v/>
      </c>
      <c r="N64" s="147" t="s">
        <v>206</v>
      </c>
      <c r="O64" s="147" t="s">
        <v>206</v>
      </c>
      <c r="P64" s="144">
        <v>0</v>
      </c>
      <c r="Q64" s="10" t="str">
        <f>""</f>
        <v/>
      </c>
      <c r="R64" s="147" t="s">
        <v>206</v>
      </c>
      <c r="S64" s="147" t="s">
        <v>206</v>
      </c>
      <c r="T64" s="147" t="s">
        <v>206</v>
      </c>
      <c r="U64" s="144">
        <v>0</v>
      </c>
      <c r="V64" s="10" t="str">
        <f>""</f>
        <v/>
      </c>
      <c r="W64" s="147" t="s">
        <v>206</v>
      </c>
      <c r="X64" s="147" t="s">
        <v>206</v>
      </c>
      <c r="Y64" s="147" t="s">
        <v>206</v>
      </c>
      <c r="Z64" s="147" t="s">
        <v>206</v>
      </c>
      <c r="AA64" s="144">
        <v>0</v>
      </c>
      <c r="AB64" s="10" t="str">
        <f>""</f>
        <v/>
      </c>
      <c r="AC64" s="147" t="s">
        <v>206</v>
      </c>
      <c r="AD64" s="144">
        <v>0</v>
      </c>
      <c r="AE64" s="2"/>
    </row>
    <row r="65" spans="2:31">
      <c r="B65" s="2"/>
      <c r="C65" s="142" t="s">
        <v>357</v>
      </c>
      <c r="D65" s="143"/>
      <c r="E65" s="147" t="s">
        <v>206</v>
      </c>
      <c r="F65" s="144">
        <v>0</v>
      </c>
      <c r="G65" s="10" t="str">
        <f>""</f>
        <v/>
      </c>
      <c r="H65" s="147" t="s">
        <v>206</v>
      </c>
      <c r="I65" s="147" t="s">
        <v>206</v>
      </c>
      <c r="J65" s="147" t="s">
        <v>206</v>
      </c>
      <c r="K65" s="147" t="s">
        <v>206</v>
      </c>
      <c r="L65" s="144">
        <v>0</v>
      </c>
      <c r="M65" s="10" t="str">
        <f>""</f>
        <v/>
      </c>
      <c r="N65" s="147" t="s">
        <v>206</v>
      </c>
      <c r="O65" s="147" t="s">
        <v>206</v>
      </c>
      <c r="P65" s="144">
        <v>0</v>
      </c>
      <c r="Q65" s="10" t="str">
        <f>""</f>
        <v/>
      </c>
      <c r="R65" s="147" t="s">
        <v>206</v>
      </c>
      <c r="S65" s="147" t="s">
        <v>206</v>
      </c>
      <c r="T65" s="147" t="s">
        <v>206</v>
      </c>
      <c r="U65" s="144">
        <v>0</v>
      </c>
      <c r="V65" s="10" t="str">
        <f>""</f>
        <v/>
      </c>
      <c r="W65" s="147" t="s">
        <v>206</v>
      </c>
      <c r="X65" s="147" t="s">
        <v>206</v>
      </c>
      <c r="Y65" s="147" t="s">
        <v>206</v>
      </c>
      <c r="Z65" s="147" t="s">
        <v>206</v>
      </c>
      <c r="AA65" s="144">
        <v>0</v>
      </c>
      <c r="AB65" s="10" t="str">
        <f>""</f>
        <v/>
      </c>
      <c r="AC65" s="147" t="s">
        <v>206</v>
      </c>
      <c r="AD65" s="144">
        <v>0</v>
      </c>
      <c r="AE65" s="2"/>
    </row>
    <row r="66" spans="2:31">
      <c r="B66" s="2"/>
      <c r="C66" s="142" t="s">
        <v>358</v>
      </c>
      <c r="D66" s="143"/>
      <c r="E66" s="147" t="s">
        <v>206</v>
      </c>
      <c r="F66" s="144">
        <v>0</v>
      </c>
      <c r="G66" s="10" t="str">
        <f>""</f>
        <v/>
      </c>
      <c r="H66" s="147" t="s">
        <v>206</v>
      </c>
      <c r="I66" s="147" t="s">
        <v>206</v>
      </c>
      <c r="J66" s="147" t="s">
        <v>206</v>
      </c>
      <c r="K66" s="147" t="s">
        <v>206</v>
      </c>
      <c r="L66" s="144">
        <v>0</v>
      </c>
      <c r="M66" s="10" t="str">
        <f>""</f>
        <v/>
      </c>
      <c r="N66" s="147" t="s">
        <v>206</v>
      </c>
      <c r="O66" s="147" t="s">
        <v>206</v>
      </c>
      <c r="P66" s="144">
        <v>0</v>
      </c>
      <c r="Q66" s="10" t="str">
        <f>""</f>
        <v/>
      </c>
      <c r="R66" s="147" t="s">
        <v>206</v>
      </c>
      <c r="S66" s="147" t="s">
        <v>206</v>
      </c>
      <c r="T66" s="147" t="s">
        <v>206</v>
      </c>
      <c r="U66" s="144">
        <v>0</v>
      </c>
      <c r="V66" s="10" t="str">
        <f>""</f>
        <v/>
      </c>
      <c r="W66" s="147" t="s">
        <v>206</v>
      </c>
      <c r="X66" s="147" t="s">
        <v>206</v>
      </c>
      <c r="Y66" s="147" t="s">
        <v>206</v>
      </c>
      <c r="Z66" s="147" t="s">
        <v>206</v>
      </c>
      <c r="AA66" s="144">
        <v>0</v>
      </c>
      <c r="AB66" s="10" t="str">
        <f>""</f>
        <v/>
      </c>
      <c r="AC66" s="147" t="s">
        <v>206</v>
      </c>
      <c r="AD66" s="144">
        <v>0</v>
      </c>
      <c r="AE66" s="2"/>
    </row>
    <row r="67" spans="2:31">
      <c r="B67" s="2"/>
      <c r="C67" s="142" t="s">
        <v>359</v>
      </c>
      <c r="D67" s="143"/>
      <c r="E67" s="147" t="s">
        <v>206</v>
      </c>
      <c r="F67" s="144">
        <v>0</v>
      </c>
      <c r="G67" s="10" t="str">
        <f>""</f>
        <v/>
      </c>
      <c r="H67" s="147" t="s">
        <v>206</v>
      </c>
      <c r="I67" s="147" t="s">
        <v>206</v>
      </c>
      <c r="J67" s="147" t="s">
        <v>206</v>
      </c>
      <c r="K67" s="147" t="s">
        <v>206</v>
      </c>
      <c r="L67" s="144">
        <v>0</v>
      </c>
      <c r="M67" s="10" t="str">
        <f>""</f>
        <v/>
      </c>
      <c r="N67" s="147" t="s">
        <v>206</v>
      </c>
      <c r="O67" s="147" t="s">
        <v>206</v>
      </c>
      <c r="P67" s="144">
        <v>0</v>
      </c>
      <c r="Q67" s="10" t="str">
        <f>""</f>
        <v/>
      </c>
      <c r="R67" s="147" t="s">
        <v>206</v>
      </c>
      <c r="S67" s="147" t="s">
        <v>206</v>
      </c>
      <c r="T67" s="147" t="s">
        <v>206</v>
      </c>
      <c r="U67" s="144">
        <v>0</v>
      </c>
      <c r="V67" s="10" t="str">
        <f>""</f>
        <v/>
      </c>
      <c r="W67" s="147" t="s">
        <v>206</v>
      </c>
      <c r="X67" s="147" t="s">
        <v>206</v>
      </c>
      <c r="Y67" s="147" t="s">
        <v>206</v>
      </c>
      <c r="Z67" s="147" t="s">
        <v>206</v>
      </c>
      <c r="AA67" s="144">
        <v>0</v>
      </c>
      <c r="AB67" s="10" t="str">
        <f>""</f>
        <v/>
      </c>
      <c r="AC67" s="147" t="s">
        <v>206</v>
      </c>
      <c r="AD67" s="144">
        <v>0</v>
      </c>
      <c r="AE67" s="2"/>
    </row>
    <row r="68" spans="2:31">
      <c r="B68" s="2"/>
      <c r="C68" s="142" t="s">
        <v>360</v>
      </c>
      <c r="D68" s="143"/>
      <c r="E68" s="147" t="s">
        <v>206</v>
      </c>
      <c r="F68" s="144">
        <v>0</v>
      </c>
      <c r="G68" s="10" t="str">
        <f>""</f>
        <v/>
      </c>
      <c r="H68" s="147" t="s">
        <v>206</v>
      </c>
      <c r="I68" s="147" t="s">
        <v>206</v>
      </c>
      <c r="J68" s="147" t="s">
        <v>206</v>
      </c>
      <c r="K68" s="147" t="s">
        <v>206</v>
      </c>
      <c r="L68" s="144">
        <v>0</v>
      </c>
      <c r="M68" s="10" t="str">
        <f>""</f>
        <v/>
      </c>
      <c r="N68" s="147" t="s">
        <v>206</v>
      </c>
      <c r="O68" s="147" t="s">
        <v>206</v>
      </c>
      <c r="P68" s="144">
        <v>0</v>
      </c>
      <c r="Q68" s="10" t="str">
        <f>""</f>
        <v/>
      </c>
      <c r="R68" s="147" t="s">
        <v>206</v>
      </c>
      <c r="S68" s="147" t="s">
        <v>206</v>
      </c>
      <c r="T68" s="147" t="s">
        <v>206</v>
      </c>
      <c r="U68" s="144">
        <v>0</v>
      </c>
      <c r="V68" s="10" t="str">
        <f>""</f>
        <v/>
      </c>
      <c r="W68" s="147" t="s">
        <v>206</v>
      </c>
      <c r="X68" s="147" t="s">
        <v>206</v>
      </c>
      <c r="Y68" s="147" t="s">
        <v>206</v>
      </c>
      <c r="Z68" s="147" t="s">
        <v>206</v>
      </c>
      <c r="AA68" s="144">
        <v>0</v>
      </c>
      <c r="AB68" s="10" t="str">
        <f>""</f>
        <v/>
      </c>
      <c r="AC68" s="147" t="s">
        <v>206</v>
      </c>
      <c r="AD68" s="144">
        <v>0</v>
      </c>
      <c r="AE68" s="2"/>
    </row>
    <row r="69" spans="2:31">
      <c r="B69" s="2"/>
      <c r="C69" s="142" t="s">
        <v>361</v>
      </c>
      <c r="D69" s="143"/>
      <c r="E69" s="147" t="s">
        <v>206</v>
      </c>
      <c r="F69" s="144">
        <v>0</v>
      </c>
      <c r="G69" s="10" t="str">
        <f>""</f>
        <v/>
      </c>
      <c r="H69" s="147" t="s">
        <v>206</v>
      </c>
      <c r="I69" s="147" t="s">
        <v>206</v>
      </c>
      <c r="J69" s="147" t="s">
        <v>206</v>
      </c>
      <c r="K69" s="147" t="s">
        <v>206</v>
      </c>
      <c r="L69" s="144">
        <v>0</v>
      </c>
      <c r="M69" s="10" t="str">
        <f>""</f>
        <v/>
      </c>
      <c r="N69" s="147" t="s">
        <v>206</v>
      </c>
      <c r="O69" s="147" t="s">
        <v>206</v>
      </c>
      <c r="P69" s="144">
        <v>0</v>
      </c>
      <c r="Q69" s="10" t="str">
        <f>""</f>
        <v/>
      </c>
      <c r="R69" s="147" t="s">
        <v>206</v>
      </c>
      <c r="S69" s="147" t="s">
        <v>206</v>
      </c>
      <c r="T69" s="147" t="s">
        <v>206</v>
      </c>
      <c r="U69" s="144">
        <v>0</v>
      </c>
      <c r="V69" s="10" t="str">
        <f>""</f>
        <v/>
      </c>
      <c r="W69" s="147" t="s">
        <v>206</v>
      </c>
      <c r="X69" s="147" t="s">
        <v>206</v>
      </c>
      <c r="Y69" s="147" t="s">
        <v>206</v>
      </c>
      <c r="Z69" s="147" t="s">
        <v>206</v>
      </c>
      <c r="AA69" s="144">
        <v>0</v>
      </c>
      <c r="AB69" s="10" t="str">
        <f>""</f>
        <v/>
      </c>
      <c r="AC69" s="147" t="s">
        <v>206</v>
      </c>
      <c r="AD69" s="144">
        <v>0</v>
      </c>
      <c r="AE69" s="2"/>
    </row>
    <row r="70" spans="2:31">
      <c r="B70" s="2"/>
      <c r="C70" s="142" t="s">
        <v>362</v>
      </c>
      <c r="D70" s="143"/>
      <c r="E70" s="147" t="s">
        <v>206</v>
      </c>
      <c r="F70" s="144">
        <v>0</v>
      </c>
      <c r="G70" s="10" t="str">
        <f>""</f>
        <v/>
      </c>
      <c r="H70" s="147" t="s">
        <v>206</v>
      </c>
      <c r="I70" s="147" t="s">
        <v>206</v>
      </c>
      <c r="J70" s="147" t="s">
        <v>206</v>
      </c>
      <c r="K70" s="147" t="s">
        <v>206</v>
      </c>
      <c r="L70" s="144">
        <v>0</v>
      </c>
      <c r="M70" s="10" t="str">
        <f>""</f>
        <v/>
      </c>
      <c r="N70" s="147" t="s">
        <v>206</v>
      </c>
      <c r="O70" s="147" t="s">
        <v>206</v>
      </c>
      <c r="P70" s="144">
        <v>0</v>
      </c>
      <c r="Q70" s="10" t="str">
        <f>""</f>
        <v/>
      </c>
      <c r="R70" s="147" t="s">
        <v>206</v>
      </c>
      <c r="S70" s="147" t="s">
        <v>206</v>
      </c>
      <c r="T70" s="147" t="s">
        <v>206</v>
      </c>
      <c r="U70" s="144">
        <v>0</v>
      </c>
      <c r="V70" s="10" t="str">
        <f>""</f>
        <v/>
      </c>
      <c r="W70" s="147" t="s">
        <v>206</v>
      </c>
      <c r="X70" s="147" t="s">
        <v>206</v>
      </c>
      <c r="Y70" s="147" t="s">
        <v>206</v>
      </c>
      <c r="Z70" s="147" t="s">
        <v>206</v>
      </c>
      <c r="AA70" s="144">
        <v>0</v>
      </c>
      <c r="AB70" s="10" t="str">
        <f>""</f>
        <v/>
      </c>
      <c r="AC70" s="147" t="s">
        <v>206</v>
      </c>
      <c r="AD70" s="144">
        <v>0</v>
      </c>
      <c r="AE70" s="2"/>
    </row>
    <row r="71" spans="2:31">
      <c r="B71" s="2"/>
      <c r="C71" s="142" t="s">
        <v>363</v>
      </c>
      <c r="D71" s="143"/>
      <c r="E71" s="147" t="s">
        <v>206</v>
      </c>
      <c r="F71" s="144">
        <v>0</v>
      </c>
      <c r="G71" s="10" t="str">
        <f>""</f>
        <v/>
      </c>
      <c r="H71" s="147" t="s">
        <v>206</v>
      </c>
      <c r="I71" s="147" t="s">
        <v>206</v>
      </c>
      <c r="J71" s="147" t="s">
        <v>206</v>
      </c>
      <c r="K71" s="147" t="s">
        <v>206</v>
      </c>
      <c r="L71" s="144">
        <v>0</v>
      </c>
      <c r="M71" s="10" t="str">
        <f>""</f>
        <v/>
      </c>
      <c r="N71" s="147" t="s">
        <v>206</v>
      </c>
      <c r="O71" s="147" t="s">
        <v>206</v>
      </c>
      <c r="P71" s="144">
        <v>0</v>
      </c>
      <c r="Q71" s="10" t="str">
        <f>""</f>
        <v/>
      </c>
      <c r="R71" s="147" t="s">
        <v>206</v>
      </c>
      <c r="S71" s="147" t="s">
        <v>206</v>
      </c>
      <c r="T71" s="147" t="s">
        <v>206</v>
      </c>
      <c r="U71" s="144">
        <v>0</v>
      </c>
      <c r="V71" s="10" t="str">
        <f>""</f>
        <v/>
      </c>
      <c r="W71" s="147" t="s">
        <v>206</v>
      </c>
      <c r="X71" s="147" t="s">
        <v>206</v>
      </c>
      <c r="Y71" s="147" t="s">
        <v>206</v>
      </c>
      <c r="Z71" s="147" t="s">
        <v>206</v>
      </c>
      <c r="AA71" s="144">
        <v>0</v>
      </c>
      <c r="AB71" s="10" t="str">
        <f>""</f>
        <v/>
      </c>
      <c r="AC71" s="147" t="s">
        <v>206</v>
      </c>
      <c r="AD71" s="144">
        <v>0</v>
      </c>
      <c r="AE71" s="2"/>
    </row>
    <row r="72" spans="2:31">
      <c r="B72" s="2"/>
      <c r="C72" s="142" t="s">
        <v>364</v>
      </c>
      <c r="D72" s="143"/>
      <c r="E72" s="147" t="s">
        <v>206</v>
      </c>
      <c r="F72" s="144">
        <v>0</v>
      </c>
      <c r="G72" s="10" t="str">
        <f>""</f>
        <v/>
      </c>
      <c r="H72" s="147" t="s">
        <v>206</v>
      </c>
      <c r="I72" s="147" t="s">
        <v>206</v>
      </c>
      <c r="J72" s="147" t="s">
        <v>206</v>
      </c>
      <c r="K72" s="147" t="s">
        <v>206</v>
      </c>
      <c r="L72" s="144">
        <v>0</v>
      </c>
      <c r="M72" s="10" t="str">
        <f>""</f>
        <v/>
      </c>
      <c r="N72" s="147" t="s">
        <v>206</v>
      </c>
      <c r="O72" s="147" t="s">
        <v>206</v>
      </c>
      <c r="P72" s="144">
        <v>0</v>
      </c>
      <c r="Q72" s="10" t="str">
        <f>""</f>
        <v/>
      </c>
      <c r="R72" s="147" t="s">
        <v>206</v>
      </c>
      <c r="S72" s="147" t="s">
        <v>206</v>
      </c>
      <c r="T72" s="147" t="s">
        <v>206</v>
      </c>
      <c r="U72" s="144">
        <v>0</v>
      </c>
      <c r="V72" s="10" t="str">
        <f>""</f>
        <v/>
      </c>
      <c r="W72" s="147" t="s">
        <v>206</v>
      </c>
      <c r="X72" s="147" t="s">
        <v>206</v>
      </c>
      <c r="Y72" s="147" t="s">
        <v>206</v>
      </c>
      <c r="Z72" s="147" t="s">
        <v>206</v>
      </c>
      <c r="AA72" s="144">
        <v>0</v>
      </c>
      <c r="AB72" s="10" t="str">
        <f>""</f>
        <v/>
      </c>
      <c r="AC72" s="147" t="s">
        <v>206</v>
      </c>
      <c r="AD72" s="144">
        <v>0</v>
      </c>
      <c r="AE72" s="2"/>
    </row>
    <row r="73" spans="2:31">
      <c r="B73" s="2"/>
      <c r="C73" s="142" t="s">
        <v>365</v>
      </c>
      <c r="D73" s="143"/>
      <c r="E73" s="147" t="s">
        <v>206</v>
      </c>
      <c r="F73" s="144">
        <v>0</v>
      </c>
      <c r="G73" s="10" t="str">
        <f>""</f>
        <v/>
      </c>
      <c r="H73" s="147" t="s">
        <v>206</v>
      </c>
      <c r="I73" s="147" t="s">
        <v>206</v>
      </c>
      <c r="J73" s="147" t="s">
        <v>206</v>
      </c>
      <c r="K73" s="147" t="s">
        <v>206</v>
      </c>
      <c r="L73" s="144">
        <v>0</v>
      </c>
      <c r="M73" s="10" t="str">
        <f>""</f>
        <v/>
      </c>
      <c r="N73" s="147" t="s">
        <v>206</v>
      </c>
      <c r="O73" s="147" t="s">
        <v>206</v>
      </c>
      <c r="P73" s="144">
        <v>0</v>
      </c>
      <c r="Q73" s="10" t="str">
        <f>""</f>
        <v/>
      </c>
      <c r="R73" s="147" t="s">
        <v>206</v>
      </c>
      <c r="S73" s="147" t="s">
        <v>206</v>
      </c>
      <c r="T73" s="147" t="s">
        <v>206</v>
      </c>
      <c r="U73" s="144">
        <v>0</v>
      </c>
      <c r="V73" s="10" t="str">
        <f>""</f>
        <v/>
      </c>
      <c r="W73" s="147" t="s">
        <v>206</v>
      </c>
      <c r="X73" s="147" t="s">
        <v>206</v>
      </c>
      <c r="Y73" s="147" t="s">
        <v>206</v>
      </c>
      <c r="Z73" s="147" t="s">
        <v>206</v>
      </c>
      <c r="AA73" s="144">
        <v>0</v>
      </c>
      <c r="AB73" s="10" t="str">
        <f>""</f>
        <v/>
      </c>
      <c r="AC73" s="147" t="s">
        <v>206</v>
      </c>
      <c r="AD73" s="144">
        <v>0</v>
      </c>
      <c r="AE73" s="2"/>
    </row>
    <row r="74" spans="2:31">
      <c r="B74" s="2"/>
      <c r="C74" s="142" t="s">
        <v>366</v>
      </c>
      <c r="D74" s="143"/>
      <c r="E74" s="147" t="s">
        <v>206</v>
      </c>
      <c r="F74" s="144">
        <v>0</v>
      </c>
      <c r="G74" s="10" t="str">
        <f>""</f>
        <v/>
      </c>
      <c r="H74" s="147" t="s">
        <v>206</v>
      </c>
      <c r="I74" s="147" t="s">
        <v>206</v>
      </c>
      <c r="J74" s="147" t="s">
        <v>206</v>
      </c>
      <c r="K74" s="147" t="s">
        <v>206</v>
      </c>
      <c r="L74" s="144">
        <v>0</v>
      </c>
      <c r="M74" s="10" t="str">
        <f>""</f>
        <v/>
      </c>
      <c r="N74" s="147" t="s">
        <v>206</v>
      </c>
      <c r="O74" s="147" t="s">
        <v>206</v>
      </c>
      <c r="P74" s="144">
        <v>0</v>
      </c>
      <c r="Q74" s="10" t="str">
        <f>""</f>
        <v/>
      </c>
      <c r="R74" s="147" t="s">
        <v>206</v>
      </c>
      <c r="S74" s="147" t="s">
        <v>206</v>
      </c>
      <c r="T74" s="147" t="s">
        <v>206</v>
      </c>
      <c r="U74" s="144">
        <v>0</v>
      </c>
      <c r="V74" s="10" t="str">
        <f>""</f>
        <v/>
      </c>
      <c r="W74" s="147" t="s">
        <v>206</v>
      </c>
      <c r="X74" s="147" t="s">
        <v>206</v>
      </c>
      <c r="Y74" s="147" t="s">
        <v>206</v>
      </c>
      <c r="Z74" s="147" t="s">
        <v>206</v>
      </c>
      <c r="AA74" s="144">
        <v>0</v>
      </c>
      <c r="AB74" s="10" t="str">
        <f>""</f>
        <v/>
      </c>
      <c r="AC74" s="147" t="s">
        <v>206</v>
      </c>
      <c r="AD74" s="144">
        <v>0</v>
      </c>
      <c r="AE74" s="2"/>
    </row>
    <row r="75" spans="2:31">
      <c r="B75" s="2"/>
      <c r="C75" s="142" t="s">
        <v>367</v>
      </c>
      <c r="D75" s="143"/>
      <c r="E75" s="147" t="s">
        <v>206</v>
      </c>
      <c r="F75" s="144">
        <v>0</v>
      </c>
      <c r="G75" s="10" t="str">
        <f>""</f>
        <v/>
      </c>
      <c r="H75" s="147" t="s">
        <v>206</v>
      </c>
      <c r="I75" s="147" t="s">
        <v>206</v>
      </c>
      <c r="J75" s="147" t="s">
        <v>206</v>
      </c>
      <c r="K75" s="147" t="s">
        <v>206</v>
      </c>
      <c r="L75" s="144">
        <v>0</v>
      </c>
      <c r="M75" s="10" t="str">
        <f>""</f>
        <v/>
      </c>
      <c r="N75" s="147" t="s">
        <v>206</v>
      </c>
      <c r="O75" s="147" t="s">
        <v>206</v>
      </c>
      <c r="P75" s="144">
        <v>0</v>
      </c>
      <c r="Q75" s="10" t="str">
        <f>""</f>
        <v/>
      </c>
      <c r="R75" s="147" t="s">
        <v>206</v>
      </c>
      <c r="S75" s="147" t="s">
        <v>206</v>
      </c>
      <c r="T75" s="147" t="s">
        <v>206</v>
      </c>
      <c r="U75" s="144">
        <v>0</v>
      </c>
      <c r="V75" s="10" t="str">
        <f>""</f>
        <v/>
      </c>
      <c r="W75" s="147" t="s">
        <v>206</v>
      </c>
      <c r="X75" s="147" t="s">
        <v>206</v>
      </c>
      <c r="Y75" s="147" t="s">
        <v>206</v>
      </c>
      <c r="Z75" s="147" t="s">
        <v>206</v>
      </c>
      <c r="AA75" s="144">
        <v>0</v>
      </c>
      <c r="AB75" s="10" t="str">
        <f>""</f>
        <v/>
      </c>
      <c r="AC75" s="147" t="s">
        <v>206</v>
      </c>
      <c r="AD75" s="144">
        <v>0</v>
      </c>
      <c r="AE75" s="2"/>
    </row>
    <row r="76" spans="2:31">
      <c r="B76" s="2"/>
      <c r="C76" s="142" t="s">
        <v>368</v>
      </c>
      <c r="D76" s="143"/>
      <c r="E76" s="147" t="s">
        <v>206</v>
      </c>
      <c r="F76" s="144">
        <v>0</v>
      </c>
      <c r="G76" s="10" t="str">
        <f>""</f>
        <v/>
      </c>
      <c r="H76" s="147" t="s">
        <v>206</v>
      </c>
      <c r="I76" s="147" t="s">
        <v>206</v>
      </c>
      <c r="J76" s="147" t="s">
        <v>206</v>
      </c>
      <c r="K76" s="147" t="s">
        <v>206</v>
      </c>
      <c r="L76" s="144">
        <v>0</v>
      </c>
      <c r="M76" s="10" t="str">
        <f>""</f>
        <v/>
      </c>
      <c r="N76" s="147" t="s">
        <v>206</v>
      </c>
      <c r="O76" s="147" t="s">
        <v>206</v>
      </c>
      <c r="P76" s="144">
        <v>0</v>
      </c>
      <c r="Q76" s="10" t="str">
        <f>""</f>
        <v/>
      </c>
      <c r="R76" s="147" t="s">
        <v>206</v>
      </c>
      <c r="S76" s="147" t="s">
        <v>206</v>
      </c>
      <c r="T76" s="147" t="s">
        <v>206</v>
      </c>
      <c r="U76" s="144">
        <v>0</v>
      </c>
      <c r="V76" s="10" t="str">
        <f>""</f>
        <v/>
      </c>
      <c r="W76" s="147" t="s">
        <v>206</v>
      </c>
      <c r="X76" s="147" t="s">
        <v>206</v>
      </c>
      <c r="Y76" s="147" t="s">
        <v>206</v>
      </c>
      <c r="Z76" s="147" t="s">
        <v>206</v>
      </c>
      <c r="AA76" s="144">
        <v>0</v>
      </c>
      <c r="AB76" s="10" t="str">
        <f>""</f>
        <v/>
      </c>
      <c r="AC76" s="147" t="s">
        <v>206</v>
      </c>
      <c r="AD76" s="144">
        <v>0</v>
      </c>
      <c r="AE76" s="2"/>
    </row>
    <row r="77" spans="2:31">
      <c r="B77" s="2"/>
      <c r="C77" s="142" t="s">
        <v>369</v>
      </c>
      <c r="D77" s="143"/>
      <c r="E77" s="147" t="s">
        <v>206</v>
      </c>
      <c r="F77" s="144">
        <v>0</v>
      </c>
      <c r="G77" s="10" t="str">
        <f>""</f>
        <v/>
      </c>
      <c r="H77" s="147" t="s">
        <v>206</v>
      </c>
      <c r="I77" s="147" t="s">
        <v>206</v>
      </c>
      <c r="J77" s="147" t="s">
        <v>206</v>
      </c>
      <c r="K77" s="147" t="s">
        <v>206</v>
      </c>
      <c r="L77" s="144">
        <v>0</v>
      </c>
      <c r="M77" s="10" t="str">
        <f>""</f>
        <v/>
      </c>
      <c r="N77" s="147" t="s">
        <v>206</v>
      </c>
      <c r="O77" s="147" t="s">
        <v>206</v>
      </c>
      <c r="P77" s="144">
        <v>0</v>
      </c>
      <c r="Q77" s="10" t="str">
        <f>""</f>
        <v/>
      </c>
      <c r="R77" s="147" t="s">
        <v>206</v>
      </c>
      <c r="S77" s="147" t="s">
        <v>206</v>
      </c>
      <c r="T77" s="147" t="s">
        <v>206</v>
      </c>
      <c r="U77" s="144">
        <v>0</v>
      </c>
      <c r="V77" s="10" t="str">
        <f>""</f>
        <v/>
      </c>
      <c r="W77" s="147" t="s">
        <v>206</v>
      </c>
      <c r="X77" s="147" t="s">
        <v>206</v>
      </c>
      <c r="Y77" s="147" t="s">
        <v>206</v>
      </c>
      <c r="Z77" s="147" t="s">
        <v>206</v>
      </c>
      <c r="AA77" s="144">
        <v>0</v>
      </c>
      <c r="AB77" s="10" t="str">
        <f>""</f>
        <v/>
      </c>
      <c r="AC77" s="147" t="s">
        <v>206</v>
      </c>
      <c r="AD77" s="144">
        <v>0</v>
      </c>
      <c r="AE77" s="2"/>
    </row>
    <row r="78" spans="2:31">
      <c r="B78" s="2"/>
      <c r="C78" s="142" t="s">
        <v>370</v>
      </c>
      <c r="D78" s="143"/>
      <c r="E78" s="147" t="s">
        <v>206</v>
      </c>
      <c r="F78" s="144">
        <v>0</v>
      </c>
      <c r="G78" s="10" t="str">
        <f>""</f>
        <v/>
      </c>
      <c r="H78" s="147" t="s">
        <v>206</v>
      </c>
      <c r="I78" s="147" t="s">
        <v>206</v>
      </c>
      <c r="J78" s="147" t="s">
        <v>206</v>
      </c>
      <c r="K78" s="147" t="s">
        <v>206</v>
      </c>
      <c r="L78" s="144">
        <v>0</v>
      </c>
      <c r="M78" s="10" t="str">
        <f>""</f>
        <v/>
      </c>
      <c r="N78" s="147" t="s">
        <v>206</v>
      </c>
      <c r="O78" s="147" t="s">
        <v>206</v>
      </c>
      <c r="P78" s="144">
        <v>0</v>
      </c>
      <c r="Q78" s="10" t="str">
        <f>""</f>
        <v/>
      </c>
      <c r="R78" s="147" t="s">
        <v>206</v>
      </c>
      <c r="S78" s="147" t="s">
        <v>206</v>
      </c>
      <c r="T78" s="147" t="s">
        <v>206</v>
      </c>
      <c r="U78" s="144">
        <v>0</v>
      </c>
      <c r="V78" s="10" t="str">
        <f>""</f>
        <v/>
      </c>
      <c r="W78" s="147" t="s">
        <v>206</v>
      </c>
      <c r="X78" s="147" t="s">
        <v>206</v>
      </c>
      <c r="Y78" s="147" t="s">
        <v>206</v>
      </c>
      <c r="Z78" s="147" t="s">
        <v>206</v>
      </c>
      <c r="AA78" s="144">
        <v>0</v>
      </c>
      <c r="AB78" s="10" t="str">
        <f>""</f>
        <v/>
      </c>
      <c r="AC78" s="147" t="s">
        <v>206</v>
      </c>
      <c r="AD78" s="144">
        <v>0</v>
      </c>
      <c r="AE78" s="2"/>
    </row>
    <row r="79" spans="2:31">
      <c r="B79" s="2"/>
      <c r="C79" s="142" t="s">
        <v>371</v>
      </c>
      <c r="D79" s="143"/>
      <c r="E79" s="147" t="s">
        <v>206</v>
      </c>
      <c r="F79" s="144">
        <v>0</v>
      </c>
      <c r="G79" s="10" t="str">
        <f>""</f>
        <v/>
      </c>
      <c r="H79" s="147" t="s">
        <v>206</v>
      </c>
      <c r="I79" s="147" t="s">
        <v>206</v>
      </c>
      <c r="J79" s="147" t="s">
        <v>206</v>
      </c>
      <c r="K79" s="147" t="s">
        <v>206</v>
      </c>
      <c r="L79" s="144">
        <v>0</v>
      </c>
      <c r="M79" s="10" t="str">
        <f>""</f>
        <v/>
      </c>
      <c r="N79" s="147" t="s">
        <v>206</v>
      </c>
      <c r="O79" s="147" t="s">
        <v>206</v>
      </c>
      <c r="P79" s="144">
        <v>0</v>
      </c>
      <c r="Q79" s="10" t="str">
        <f>""</f>
        <v/>
      </c>
      <c r="R79" s="147" t="s">
        <v>206</v>
      </c>
      <c r="S79" s="147" t="s">
        <v>206</v>
      </c>
      <c r="T79" s="147" t="s">
        <v>206</v>
      </c>
      <c r="U79" s="144">
        <v>0</v>
      </c>
      <c r="V79" s="10" t="str">
        <f>""</f>
        <v/>
      </c>
      <c r="W79" s="147" t="s">
        <v>206</v>
      </c>
      <c r="X79" s="147" t="s">
        <v>206</v>
      </c>
      <c r="Y79" s="147" t="s">
        <v>206</v>
      </c>
      <c r="Z79" s="147" t="s">
        <v>206</v>
      </c>
      <c r="AA79" s="144">
        <v>0</v>
      </c>
      <c r="AB79" s="10" t="str">
        <f>""</f>
        <v/>
      </c>
      <c r="AC79" s="147" t="s">
        <v>206</v>
      </c>
      <c r="AD79" s="144">
        <v>0</v>
      </c>
      <c r="AE79" s="2"/>
    </row>
    <row r="80" spans="2:31">
      <c r="B80" s="2"/>
      <c r="C80" s="142" t="s">
        <v>372</v>
      </c>
      <c r="D80" s="143"/>
      <c r="E80" s="147" t="s">
        <v>206</v>
      </c>
      <c r="F80" s="144">
        <v>0</v>
      </c>
      <c r="G80" s="10" t="str">
        <f>""</f>
        <v/>
      </c>
      <c r="H80" s="147" t="s">
        <v>206</v>
      </c>
      <c r="I80" s="147" t="s">
        <v>206</v>
      </c>
      <c r="J80" s="147" t="s">
        <v>206</v>
      </c>
      <c r="K80" s="147" t="s">
        <v>206</v>
      </c>
      <c r="L80" s="144">
        <v>0</v>
      </c>
      <c r="M80" s="10" t="str">
        <f>""</f>
        <v/>
      </c>
      <c r="N80" s="147" t="s">
        <v>206</v>
      </c>
      <c r="O80" s="147" t="s">
        <v>206</v>
      </c>
      <c r="P80" s="144">
        <v>0</v>
      </c>
      <c r="Q80" s="10" t="str">
        <f>""</f>
        <v/>
      </c>
      <c r="R80" s="147" t="s">
        <v>206</v>
      </c>
      <c r="S80" s="147" t="s">
        <v>206</v>
      </c>
      <c r="T80" s="147" t="s">
        <v>206</v>
      </c>
      <c r="U80" s="144">
        <v>0</v>
      </c>
      <c r="V80" s="10" t="str">
        <f>""</f>
        <v/>
      </c>
      <c r="W80" s="147" t="s">
        <v>206</v>
      </c>
      <c r="X80" s="147" t="s">
        <v>206</v>
      </c>
      <c r="Y80" s="147" t="s">
        <v>206</v>
      </c>
      <c r="Z80" s="147" t="s">
        <v>206</v>
      </c>
      <c r="AA80" s="144">
        <v>0</v>
      </c>
      <c r="AB80" s="10" t="str">
        <f>""</f>
        <v/>
      </c>
      <c r="AC80" s="147" t="s">
        <v>206</v>
      </c>
      <c r="AD80" s="144">
        <v>0</v>
      </c>
      <c r="AE80" s="2"/>
    </row>
    <row r="81" spans="2:31">
      <c r="B81" s="2"/>
      <c r="C81" s="142" t="s">
        <v>373</v>
      </c>
      <c r="D81" s="143"/>
      <c r="E81" s="147" t="s">
        <v>206</v>
      </c>
      <c r="F81" s="144">
        <v>0</v>
      </c>
      <c r="G81" s="10" t="str">
        <f>""</f>
        <v/>
      </c>
      <c r="H81" s="147" t="s">
        <v>206</v>
      </c>
      <c r="I81" s="147" t="s">
        <v>206</v>
      </c>
      <c r="J81" s="147" t="s">
        <v>206</v>
      </c>
      <c r="K81" s="147" t="s">
        <v>206</v>
      </c>
      <c r="L81" s="144">
        <v>0</v>
      </c>
      <c r="M81" s="10" t="str">
        <f>""</f>
        <v/>
      </c>
      <c r="N81" s="147" t="s">
        <v>206</v>
      </c>
      <c r="O81" s="147" t="s">
        <v>206</v>
      </c>
      <c r="P81" s="144">
        <v>0</v>
      </c>
      <c r="Q81" s="10" t="str">
        <f>""</f>
        <v/>
      </c>
      <c r="R81" s="147" t="s">
        <v>206</v>
      </c>
      <c r="S81" s="147" t="s">
        <v>206</v>
      </c>
      <c r="T81" s="147" t="s">
        <v>206</v>
      </c>
      <c r="U81" s="144">
        <v>0</v>
      </c>
      <c r="V81" s="10" t="str">
        <f>""</f>
        <v/>
      </c>
      <c r="W81" s="147" t="s">
        <v>206</v>
      </c>
      <c r="X81" s="147" t="s">
        <v>206</v>
      </c>
      <c r="Y81" s="147" t="s">
        <v>206</v>
      </c>
      <c r="Z81" s="147" t="s">
        <v>206</v>
      </c>
      <c r="AA81" s="144">
        <v>0</v>
      </c>
      <c r="AB81" s="10" t="str">
        <f>""</f>
        <v/>
      </c>
      <c r="AC81" s="147" t="s">
        <v>206</v>
      </c>
      <c r="AD81" s="144">
        <v>0</v>
      </c>
      <c r="AE81" s="2"/>
    </row>
    <row r="82" spans="2:31">
      <c r="B82" s="2"/>
      <c r="C82" s="142" t="s">
        <v>374</v>
      </c>
      <c r="D82" s="143"/>
      <c r="E82" s="147" t="s">
        <v>206</v>
      </c>
      <c r="F82" s="144">
        <v>0</v>
      </c>
      <c r="G82" s="10" t="str">
        <f>""</f>
        <v/>
      </c>
      <c r="H82" s="147" t="s">
        <v>206</v>
      </c>
      <c r="I82" s="147" t="s">
        <v>206</v>
      </c>
      <c r="J82" s="147" t="s">
        <v>206</v>
      </c>
      <c r="K82" s="147" t="s">
        <v>206</v>
      </c>
      <c r="L82" s="144">
        <v>0</v>
      </c>
      <c r="M82" s="10" t="str">
        <f>""</f>
        <v/>
      </c>
      <c r="N82" s="147" t="s">
        <v>206</v>
      </c>
      <c r="O82" s="147" t="s">
        <v>206</v>
      </c>
      <c r="P82" s="144">
        <v>0</v>
      </c>
      <c r="Q82" s="10" t="str">
        <f>""</f>
        <v/>
      </c>
      <c r="R82" s="147" t="s">
        <v>206</v>
      </c>
      <c r="S82" s="147" t="s">
        <v>206</v>
      </c>
      <c r="T82" s="147" t="s">
        <v>206</v>
      </c>
      <c r="U82" s="144">
        <v>0</v>
      </c>
      <c r="V82" s="10" t="str">
        <f>""</f>
        <v/>
      </c>
      <c r="W82" s="147" t="s">
        <v>206</v>
      </c>
      <c r="X82" s="147" t="s">
        <v>206</v>
      </c>
      <c r="Y82" s="147" t="s">
        <v>206</v>
      </c>
      <c r="Z82" s="147" t="s">
        <v>206</v>
      </c>
      <c r="AA82" s="144">
        <v>0</v>
      </c>
      <c r="AB82" s="10" t="str">
        <f>""</f>
        <v/>
      </c>
      <c r="AC82" s="147" t="s">
        <v>206</v>
      </c>
      <c r="AD82" s="144">
        <v>0</v>
      </c>
      <c r="AE82" s="2"/>
    </row>
    <row r="83" spans="2:31">
      <c r="B83" s="2"/>
      <c r="C83" s="142" t="s">
        <v>375</v>
      </c>
      <c r="D83" s="143"/>
      <c r="E83" s="147" t="s">
        <v>206</v>
      </c>
      <c r="F83" s="144">
        <v>0</v>
      </c>
      <c r="G83" s="10" t="str">
        <f>""</f>
        <v/>
      </c>
      <c r="H83" s="147" t="s">
        <v>206</v>
      </c>
      <c r="I83" s="147" t="s">
        <v>206</v>
      </c>
      <c r="J83" s="147" t="s">
        <v>206</v>
      </c>
      <c r="K83" s="147" t="s">
        <v>206</v>
      </c>
      <c r="L83" s="144">
        <v>0</v>
      </c>
      <c r="M83" s="10" t="str">
        <f>""</f>
        <v/>
      </c>
      <c r="N83" s="147" t="s">
        <v>206</v>
      </c>
      <c r="O83" s="147" t="s">
        <v>206</v>
      </c>
      <c r="P83" s="144">
        <v>0</v>
      </c>
      <c r="Q83" s="10" t="str">
        <f>""</f>
        <v/>
      </c>
      <c r="R83" s="147" t="s">
        <v>206</v>
      </c>
      <c r="S83" s="147" t="s">
        <v>206</v>
      </c>
      <c r="T83" s="147" t="s">
        <v>206</v>
      </c>
      <c r="U83" s="144">
        <v>0</v>
      </c>
      <c r="V83" s="10" t="str">
        <f>""</f>
        <v/>
      </c>
      <c r="W83" s="147" t="s">
        <v>206</v>
      </c>
      <c r="X83" s="147" t="s">
        <v>206</v>
      </c>
      <c r="Y83" s="147" t="s">
        <v>206</v>
      </c>
      <c r="Z83" s="147" t="s">
        <v>206</v>
      </c>
      <c r="AA83" s="144">
        <v>0</v>
      </c>
      <c r="AB83" s="10" t="str">
        <f>""</f>
        <v/>
      </c>
      <c r="AC83" s="147" t="s">
        <v>206</v>
      </c>
      <c r="AD83" s="144">
        <v>0</v>
      </c>
      <c r="AE83" s="2"/>
    </row>
    <row r="84" spans="2:31">
      <c r="B84" s="2"/>
      <c r="C84" s="142" t="s">
        <v>376</v>
      </c>
      <c r="D84" s="143"/>
      <c r="E84" s="147" t="s">
        <v>206</v>
      </c>
      <c r="F84" s="144">
        <v>0</v>
      </c>
      <c r="G84" s="10" t="str">
        <f>""</f>
        <v/>
      </c>
      <c r="H84" s="147" t="s">
        <v>206</v>
      </c>
      <c r="I84" s="147" t="s">
        <v>206</v>
      </c>
      <c r="J84" s="147" t="s">
        <v>206</v>
      </c>
      <c r="K84" s="147" t="s">
        <v>206</v>
      </c>
      <c r="L84" s="144">
        <v>0</v>
      </c>
      <c r="M84" s="10" t="str">
        <f>""</f>
        <v/>
      </c>
      <c r="N84" s="147" t="s">
        <v>206</v>
      </c>
      <c r="O84" s="147" t="s">
        <v>206</v>
      </c>
      <c r="P84" s="144">
        <v>0</v>
      </c>
      <c r="Q84" s="10" t="str">
        <f>""</f>
        <v/>
      </c>
      <c r="R84" s="147" t="s">
        <v>206</v>
      </c>
      <c r="S84" s="147" t="s">
        <v>206</v>
      </c>
      <c r="T84" s="147" t="s">
        <v>206</v>
      </c>
      <c r="U84" s="144">
        <v>0</v>
      </c>
      <c r="V84" s="10" t="str">
        <f>""</f>
        <v/>
      </c>
      <c r="W84" s="147" t="s">
        <v>206</v>
      </c>
      <c r="X84" s="147" t="s">
        <v>206</v>
      </c>
      <c r="Y84" s="147" t="s">
        <v>206</v>
      </c>
      <c r="Z84" s="147" t="s">
        <v>206</v>
      </c>
      <c r="AA84" s="144">
        <v>0</v>
      </c>
      <c r="AB84" s="10" t="str">
        <f>""</f>
        <v/>
      </c>
      <c r="AC84" s="147" t="s">
        <v>206</v>
      </c>
      <c r="AD84" s="144">
        <v>0</v>
      </c>
      <c r="AE84" s="2"/>
    </row>
    <row r="85" spans="2:31">
      <c r="B85" s="2"/>
      <c r="C85" s="142" t="s">
        <v>377</v>
      </c>
      <c r="D85" s="143"/>
      <c r="E85" s="147" t="s">
        <v>206</v>
      </c>
      <c r="F85" s="144">
        <v>0</v>
      </c>
      <c r="G85" s="10" t="str">
        <f>""</f>
        <v/>
      </c>
      <c r="H85" s="147" t="s">
        <v>206</v>
      </c>
      <c r="I85" s="147" t="s">
        <v>206</v>
      </c>
      <c r="J85" s="147" t="s">
        <v>206</v>
      </c>
      <c r="K85" s="147" t="s">
        <v>206</v>
      </c>
      <c r="L85" s="144">
        <v>0</v>
      </c>
      <c r="M85" s="10" t="str">
        <f>""</f>
        <v/>
      </c>
      <c r="N85" s="147" t="s">
        <v>206</v>
      </c>
      <c r="O85" s="147" t="s">
        <v>206</v>
      </c>
      <c r="P85" s="144">
        <v>0</v>
      </c>
      <c r="Q85" s="10" t="str">
        <f>""</f>
        <v/>
      </c>
      <c r="R85" s="147" t="s">
        <v>206</v>
      </c>
      <c r="S85" s="147" t="s">
        <v>206</v>
      </c>
      <c r="T85" s="147" t="s">
        <v>206</v>
      </c>
      <c r="U85" s="144">
        <v>0</v>
      </c>
      <c r="V85" s="10" t="str">
        <f>""</f>
        <v/>
      </c>
      <c r="W85" s="147" t="s">
        <v>206</v>
      </c>
      <c r="X85" s="147" t="s">
        <v>206</v>
      </c>
      <c r="Y85" s="147" t="s">
        <v>206</v>
      </c>
      <c r="Z85" s="147" t="s">
        <v>206</v>
      </c>
      <c r="AA85" s="144">
        <v>0</v>
      </c>
      <c r="AB85" s="10" t="str">
        <f>""</f>
        <v/>
      </c>
      <c r="AC85" s="147" t="s">
        <v>206</v>
      </c>
      <c r="AD85" s="144">
        <v>0</v>
      </c>
      <c r="AE85" s="2"/>
    </row>
    <row r="86" spans="2:31">
      <c r="B86" s="2"/>
      <c r="C86" s="142" t="s">
        <v>378</v>
      </c>
      <c r="D86" s="143"/>
      <c r="E86" s="147" t="s">
        <v>206</v>
      </c>
      <c r="F86" s="144">
        <v>0</v>
      </c>
      <c r="G86" s="10" t="str">
        <f>""</f>
        <v/>
      </c>
      <c r="H86" s="147" t="s">
        <v>206</v>
      </c>
      <c r="I86" s="147" t="s">
        <v>206</v>
      </c>
      <c r="J86" s="147" t="s">
        <v>206</v>
      </c>
      <c r="K86" s="147" t="s">
        <v>206</v>
      </c>
      <c r="L86" s="144">
        <v>0</v>
      </c>
      <c r="M86" s="10" t="str">
        <f>""</f>
        <v/>
      </c>
      <c r="N86" s="147" t="s">
        <v>206</v>
      </c>
      <c r="O86" s="147" t="s">
        <v>206</v>
      </c>
      <c r="P86" s="144">
        <v>0</v>
      </c>
      <c r="Q86" s="10" t="str">
        <f>""</f>
        <v/>
      </c>
      <c r="R86" s="147" t="s">
        <v>206</v>
      </c>
      <c r="S86" s="147" t="s">
        <v>206</v>
      </c>
      <c r="T86" s="147" t="s">
        <v>206</v>
      </c>
      <c r="U86" s="144">
        <v>0</v>
      </c>
      <c r="V86" s="10" t="str">
        <f>""</f>
        <v/>
      </c>
      <c r="W86" s="147" t="s">
        <v>206</v>
      </c>
      <c r="X86" s="147" t="s">
        <v>206</v>
      </c>
      <c r="Y86" s="147" t="s">
        <v>206</v>
      </c>
      <c r="Z86" s="147" t="s">
        <v>206</v>
      </c>
      <c r="AA86" s="144">
        <v>0</v>
      </c>
      <c r="AB86" s="10" t="str">
        <f>""</f>
        <v/>
      </c>
      <c r="AC86" s="147" t="s">
        <v>206</v>
      </c>
      <c r="AD86" s="144">
        <v>0</v>
      </c>
      <c r="AE86" s="2"/>
    </row>
    <row r="87" spans="2:31">
      <c r="B87" s="2"/>
      <c r="C87" s="142" t="s">
        <v>379</v>
      </c>
      <c r="D87" s="143"/>
      <c r="E87" s="147" t="s">
        <v>206</v>
      </c>
      <c r="F87" s="144">
        <v>0</v>
      </c>
      <c r="G87" s="10" t="str">
        <f>""</f>
        <v/>
      </c>
      <c r="H87" s="147" t="s">
        <v>206</v>
      </c>
      <c r="I87" s="147" t="s">
        <v>206</v>
      </c>
      <c r="J87" s="147" t="s">
        <v>206</v>
      </c>
      <c r="K87" s="147" t="s">
        <v>206</v>
      </c>
      <c r="L87" s="144">
        <v>0</v>
      </c>
      <c r="M87" s="10" t="str">
        <f>""</f>
        <v/>
      </c>
      <c r="N87" s="147" t="s">
        <v>206</v>
      </c>
      <c r="O87" s="147" t="s">
        <v>206</v>
      </c>
      <c r="P87" s="144">
        <v>0</v>
      </c>
      <c r="Q87" s="10" t="str">
        <f>""</f>
        <v/>
      </c>
      <c r="R87" s="147" t="s">
        <v>206</v>
      </c>
      <c r="S87" s="147" t="s">
        <v>206</v>
      </c>
      <c r="T87" s="147" t="s">
        <v>206</v>
      </c>
      <c r="U87" s="144">
        <v>0</v>
      </c>
      <c r="V87" s="10" t="str">
        <f>""</f>
        <v/>
      </c>
      <c r="W87" s="147" t="s">
        <v>206</v>
      </c>
      <c r="X87" s="147" t="s">
        <v>206</v>
      </c>
      <c r="Y87" s="147" t="s">
        <v>206</v>
      </c>
      <c r="Z87" s="147" t="s">
        <v>206</v>
      </c>
      <c r="AA87" s="144">
        <v>0</v>
      </c>
      <c r="AB87" s="10" t="str">
        <f>""</f>
        <v/>
      </c>
      <c r="AC87" s="147" t="s">
        <v>206</v>
      </c>
      <c r="AD87" s="144">
        <v>0</v>
      </c>
      <c r="AE87" s="2"/>
    </row>
    <row r="88" spans="2:31">
      <c r="B88" s="2"/>
      <c r="C88" s="142" t="s">
        <v>380</v>
      </c>
      <c r="D88" s="143"/>
      <c r="E88" s="147" t="s">
        <v>206</v>
      </c>
      <c r="F88" s="144">
        <v>0</v>
      </c>
      <c r="G88" s="10" t="str">
        <f>""</f>
        <v/>
      </c>
      <c r="H88" s="147" t="s">
        <v>206</v>
      </c>
      <c r="I88" s="147" t="s">
        <v>206</v>
      </c>
      <c r="J88" s="147" t="s">
        <v>206</v>
      </c>
      <c r="K88" s="147" t="s">
        <v>206</v>
      </c>
      <c r="L88" s="144">
        <v>0</v>
      </c>
      <c r="M88" s="10" t="str">
        <f>""</f>
        <v/>
      </c>
      <c r="N88" s="147" t="s">
        <v>206</v>
      </c>
      <c r="O88" s="147" t="s">
        <v>206</v>
      </c>
      <c r="P88" s="144">
        <v>0</v>
      </c>
      <c r="Q88" s="10" t="str">
        <f>""</f>
        <v/>
      </c>
      <c r="R88" s="147" t="s">
        <v>206</v>
      </c>
      <c r="S88" s="147" t="s">
        <v>206</v>
      </c>
      <c r="T88" s="147" t="s">
        <v>206</v>
      </c>
      <c r="U88" s="144">
        <v>0</v>
      </c>
      <c r="V88" s="10" t="str">
        <f>""</f>
        <v/>
      </c>
      <c r="W88" s="147" t="s">
        <v>206</v>
      </c>
      <c r="X88" s="147" t="s">
        <v>206</v>
      </c>
      <c r="Y88" s="147" t="s">
        <v>206</v>
      </c>
      <c r="Z88" s="147" t="s">
        <v>206</v>
      </c>
      <c r="AA88" s="144">
        <v>0</v>
      </c>
      <c r="AB88" s="10" t="str">
        <f>""</f>
        <v/>
      </c>
      <c r="AC88" s="147" t="s">
        <v>206</v>
      </c>
      <c r="AD88" s="144">
        <v>0</v>
      </c>
      <c r="AE88" s="2"/>
    </row>
    <row r="89" spans="2:31">
      <c r="B89" s="2"/>
      <c r="C89" s="142" t="s">
        <v>381</v>
      </c>
      <c r="D89" s="143"/>
      <c r="E89" s="147" t="s">
        <v>206</v>
      </c>
      <c r="F89" s="144">
        <v>0</v>
      </c>
      <c r="G89" s="10" t="str">
        <f>""</f>
        <v/>
      </c>
      <c r="H89" s="147" t="s">
        <v>206</v>
      </c>
      <c r="I89" s="147" t="s">
        <v>206</v>
      </c>
      <c r="J89" s="147" t="s">
        <v>206</v>
      </c>
      <c r="K89" s="147" t="s">
        <v>206</v>
      </c>
      <c r="L89" s="144">
        <v>0</v>
      </c>
      <c r="M89" s="10" t="str">
        <f>""</f>
        <v/>
      </c>
      <c r="N89" s="147" t="s">
        <v>206</v>
      </c>
      <c r="O89" s="147" t="s">
        <v>206</v>
      </c>
      <c r="P89" s="144">
        <v>0</v>
      </c>
      <c r="Q89" s="10" t="str">
        <f>""</f>
        <v/>
      </c>
      <c r="R89" s="147" t="s">
        <v>206</v>
      </c>
      <c r="S89" s="147" t="s">
        <v>206</v>
      </c>
      <c r="T89" s="147" t="s">
        <v>206</v>
      </c>
      <c r="U89" s="144">
        <v>0</v>
      </c>
      <c r="V89" s="10" t="str">
        <f>""</f>
        <v/>
      </c>
      <c r="W89" s="147" t="s">
        <v>206</v>
      </c>
      <c r="X89" s="147" t="s">
        <v>206</v>
      </c>
      <c r="Y89" s="147" t="s">
        <v>206</v>
      </c>
      <c r="Z89" s="147" t="s">
        <v>206</v>
      </c>
      <c r="AA89" s="144">
        <v>0</v>
      </c>
      <c r="AB89" s="10" t="str">
        <f>""</f>
        <v/>
      </c>
      <c r="AC89" s="147" t="s">
        <v>206</v>
      </c>
      <c r="AD89" s="144">
        <v>0</v>
      </c>
      <c r="AE89" s="2"/>
    </row>
    <row r="90" spans="2:31">
      <c r="B90" s="2"/>
      <c r="C90" s="142" t="s">
        <v>382</v>
      </c>
      <c r="D90" s="143"/>
      <c r="E90" s="147" t="s">
        <v>206</v>
      </c>
      <c r="F90" s="144">
        <v>0</v>
      </c>
      <c r="G90" s="10" t="str">
        <f>""</f>
        <v/>
      </c>
      <c r="H90" s="147" t="s">
        <v>206</v>
      </c>
      <c r="I90" s="147" t="s">
        <v>206</v>
      </c>
      <c r="J90" s="147" t="s">
        <v>206</v>
      </c>
      <c r="K90" s="147" t="s">
        <v>206</v>
      </c>
      <c r="L90" s="144">
        <v>0</v>
      </c>
      <c r="M90" s="10" t="str">
        <f>""</f>
        <v/>
      </c>
      <c r="N90" s="147" t="s">
        <v>206</v>
      </c>
      <c r="O90" s="147" t="s">
        <v>206</v>
      </c>
      <c r="P90" s="144">
        <v>0</v>
      </c>
      <c r="Q90" s="10" t="str">
        <f>""</f>
        <v/>
      </c>
      <c r="R90" s="147" t="s">
        <v>206</v>
      </c>
      <c r="S90" s="147" t="s">
        <v>206</v>
      </c>
      <c r="T90" s="147" t="s">
        <v>206</v>
      </c>
      <c r="U90" s="144">
        <v>0</v>
      </c>
      <c r="V90" s="10" t="str">
        <f>""</f>
        <v/>
      </c>
      <c r="W90" s="147" t="s">
        <v>206</v>
      </c>
      <c r="X90" s="147" t="s">
        <v>206</v>
      </c>
      <c r="Y90" s="147" t="s">
        <v>206</v>
      </c>
      <c r="Z90" s="147" t="s">
        <v>206</v>
      </c>
      <c r="AA90" s="144">
        <v>0</v>
      </c>
      <c r="AB90" s="10" t="str">
        <f>""</f>
        <v/>
      </c>
      <c r="AC90" s="147" t="s">
        <v>206</v>
      </c>
      <c r="AD90" s="144">
        <v>0</v>
      </c>
      <c r="AE90" s="2"/>
    </row>
    <row r="91" spans="2:31">
      <c r="B91" s="2"/>
      <c r="C91" s="142" t="s">
        <v>383</v>
      </c>
      <c r="D91" s="143"/>
      <c r="E91" s="147" t="s">
        <v>206</v>
      </c>
      <c r="F91" s="144">
        <v>0</v>
      </c>
      <c r="G91" s="10" t="str">
        <f>""</f>
        <v/>
      </c>
      <c r="H91" s="147" t="s">
        <v>206</v>
      </c>
      <c r="I91" s="147" t="s">
        <v>206</v>
      </c>
      <c r="J91" s="147" t="s">
        <v>206</v>
      </c>
      <c r="K91" s="147" t="s">
        <v>206</v>
      </c>
      <c r="L91" s="144">
        <v>0</v>
      </c>
      <c r="M91" s="10" t="str">
        <f>""</f>
        <v/>
      </c>
      <c r="N91" s="147" t="s">
        <v>206</v>
      </c>
      <c r="O91" s="147" t="s">
        <v>206</v>
      </c>
      <c r="P91" s="144">
        <v>0</v>
      </c>
      <c r="Q91" s="10" t="str">
        <f>""</f>
        <v/>
      </c>
      <c r="R91" s="147" t="s">
        <v>206</v>
      </c>
      <c r="S91" s="147" t="s">
        <v>206</v>
      </c>
      <c r="T91" s="147" t="s">
        <v>206</v>
      </c>
      <c r="U91" s="144">
        <v>0</v>
      </c>
      <c r="V91" s="10" t="str">
        <f>""</f>
        <v/>
      </c>
      <c r="W91" s="147" t="s">
        <v>206</v>
      </c>
      <c r="X91" s="147" t="s">
        <v>206</v>
      </c>
      <c r="Y91" s="147" t="s">
        <v>206</v>
      </c>
      <c r="Z91" s="147" t="s">
        <v>206</v>
      </c>
      <c r="AA91" s="144">
        <v>0</v>
      </c>
      <c r="AB91" s="10" t="str">
        <f>""</f>
        <v/>
      </c>
      <c r="AC91" s="147" t="s">
        <v>206</v>
      </c>
      <c r="AD91" s="144">
        <v>0</v>
      </c>
      <c r="AE91" s="2"/>
    </row>
    <row r="92" spans="2:31">
      <c r="B92" s="2"/>
      <c r="C92" s="142" t="s">
        <v>384</v>
      </c>
      <c r="D92" s="143"/>
      <c r="E92" s="147" t="s">
        <v>206</v>
      </c>
      <c r="F92" s="144">
        <v>0</v>
      </c>
      <c r="G92" s="10" t="str">
        <f>""</f>
        <v/>
      </c>
      <c r="H92" s="147" t="s">
        <v>206</v>
      </c>
      <c r="I92" s="147" t="s">
        <v>206</v>
      </c>
      <c r="J92" s="147" t="s">
        <v>206</v>
      </c>
      <c r="K92" s="147" t="s">
        <v>206</v>
      </c>
      <c r="L92" s="144">
        <v>0</v>
      </c>
      <c r="M92" s="10" t="str">
        <f>""</f>
        <v/>
      </c>
      <c r="N92" s="147" t="s">
        <v>206</v>
      </c>
      <c r="O92" s="147" t="s">
        <v>206</v>
      </c>
      <c r="P92" s="144">
        <v>0</v>
      </c>
      <c r="Q92" s="10" t="str">
        <f>""</f>
        <v/>
      </c>
      <c r="R92" s="147" t="s">
        <v>206</v>
      </c>
      <c r="S92" s="147" t="s">
        <v>206</v>
      </c>
      <c r="T92" s="147" t="s">
        <v>206</v>
      </c>
      <c r="U92" s="144">
        <v>0</v>
      </c>
      <c r="V92" s="10" t="str">
        <f>""</f>
        <v/>
      </c>
      <c r="W92" s="147" t="s">
        <v>206</v>
      </c>
      <c r="X92" s="147" t="s">
        <v>206</v>
      </c>
      <c r="Y92" s="147" t="s">
        <v>206</v>
      </c>
      <c r="Z92" s="147" t="s">
        <v>206</v>
      </c>
      <c r="AA92" s="144">
        <v>0</v>
      </c>
      <c r="AB92" s="10" t="str">
        <f>""</f>
        <v/>
      </c>
      <c r="AC92" s="147" t="s">
        <v>206</v>
      </c>
      <c r="AD92" s="144">
        <v>0</v>
      </c>
      <c r="AE92" s="2"/>
    </row>
    <row r="93" spans="2:31">
      <c r="B93" s="2"/>
      <c r="C93" s="142" t="s">
        <v>385</v>
      </c>
      <c r="D93" s="143"/>
      <c r="E93" s="147" t="s">
        <v>206</v>
      </c>
      <c r="F93" s="144">
        <v>0</v>
      </c>
      <c r="G93" s="10" t="str">
        <f>""</f>
        <v/>
      </c>
      <c r="H93" s="147" t="s">
        <v>206</v>
      </c>
      <c r="I93" s="147" t="s">
        <v>206</v>
      </c>
      <c r="J93" s="147" t="s">
        <v>206</v>
      </c>
      <c r="K93" s="147" t="s">
        <v>206</v>
      </c>
      <c r="L93" s="144">
        <v>0</v>
      </c>
      <c r="M93" s="10" t="str">
        <f>""</f>
        <v/>
      </c>
      <c r="N93" s="147" t="s">
        <v>206</v>
      </c>
      <c r="O93" s="147" t="s">
        <v>206</v>
      </c>
      <c r="P93" s="144">
        <v>0</v>
      </c>
      <c r="Q93" s="10" t="str">
        <f>""</f>
        <v/>
      </c>
      <c r="R93" s="147" t="s">
        <v>206</v>
      </c>
      <c r="S93" s="147" t="s">
        <v>206</v>
      </c>
      <c r="T93" s="147" t="s">
        <v>206</v>
      </c>
      <c r="U93" s="144">
        <v>0</v>
      </c>
      <c r="V93" s="10" t="str">
        <f>""</f>
        <v/>
      </c>
      <c r="W93" s="147" t="s">
        <v>206</v>
      </c>
      <c r="X93" s="147" t="s">
        <v>206</v>
      </c>
      <c r="Y93" s="147" t="s">
        <v>206</v>
      </c>
      <c r="Z93" s="147" t="s">
        <v>206</v>
      </c>
      <c r="AA93" s="144">
        <v>0</v>
      </c>
      <c r="AB93" s="10" t="str">
        <f>""</f>
        <v/>
      </c>
      <c r="AC93" s="147" t="s">
        <v>206</v>
      </c>
      <c r="AD93" s="144">
        <v>0</v>
      </c>
      <c r="AE93" s="2"/>
    </row>
    <row r="94" spans="2:31">
      <c r="B94" s="2"/>
      <c r="C94" s="142" t="s">
        <v>386</v>
      </c>
      <c r="D94" s="143"/>
      <c r="E94" s="147" t="s">
        <v>206</v>
      </c>
      <c r="F94" s="144">
        <v>0</v>
      </c>
      <c r="G94" s="10" t="str">
        <f>""</f>
        <v/>
      </c>
      <c r="H94" s="147" t="s">
        <v>206</v>
      </c>
      <c r="I94" s="147" t="s">
        <v>206</v>
      </c>
      <c r="J94" s="147" t="s">
        <v>206</v>
      </c>
      <c r="K94" s="147" t="s">
        <v>206</v>
      </c>
      <c r="L94" s="144">
        <v>0</v>
      </c>
      <c r="M94" s="10" t="str">
        <f>""</f>
        <v/>
      </c>
      <c r="N94" s="147" t="s">
        <v>206</v>
      </c>
      <c r="O94" s="147" t="s">
        <v>206</v>
      </c>
      <c r="P94" s="144">
        <v>0</v>
      </c>
      <c r="Q94" s="10" t="str">
        <f>""</f>
        <v/>
      </c>
      <c r="R94" s="147" t="s">
        <v>206</v>
      </c>
      <c r="S94" s="147" t="s">
        <v>206</v>
      </c>
      <c r="T94" s="147" t="s">
        <v>206</v>
      </c>
      <c r="U94" s="144">
        <v>0</v>
      </c>
      <c r="V94" s="10" t="str">
        <f>""</f>
        <v/>
      </c>
      <c r="W94" s="147" t="s">
        <v>206</v>
      </c>
      <c r="X94" s="147" t="s">
        <v>206</v>
      </c>
      <c r="Y94" s="147" t="s">
        <v>206</v>
      </c>
      <c r="Z94" s="147" t="s">
        <v>206</v>
      </c>
      <c r="AA94" s="144">
        <v>0</v>
      </c>
      <c r="AB94" s="10" t="str">
        <f>""</f>
        <v/>
      </c>
      <c r="AC94" s="147" t="s">
        <v>206</v>
      </c>
      <c r="AD94" s="144">
        <v>0</v>
      </c>
      <c r="AE94" s="2"/>
    </row>
    <row r="95" spans="2:31">
      <c r="B95" s="2"/>
      <c r="C95" s="142" t="s">
        <v>387</v>
      </c>
      <c r="D95" s="143"/>
      <c r="E95" s="147" t="s">
        <v>206</v>
      </c>
      <c r="F95" s="144">
        <v>0</v>
      </c>
      <c r="G95" s="10" t="str">
        <f>""</f>
        <v/>
      </c>
      <c r="H95" s="147" t="s">
        <v>206</v>
      </c>
      <c r="I95" s="147" t="s">
        <v>206</v>
      </c>
      <c r="J95" s="147" t="s">
        <v>206</v>
      </c>
      <c r="K95" s="147" t="s">
        <v>206</v>
      </c>
      <c r="L95" s="144">
        <v>0</v>
      </c>
      <c r="M95" s="10" t="str">
        <f>""</f>
        <v/>
      </c>
      <c r="N95" s="147" t="s">
        <v>206</v>
      </c>
      <c r="O95" s="147" t="s">
        <v>206</v>
      </c>
      <c r="P95" s="144">
        <v>0</v>
      </c>
      <c r="Q95" s="10" t="str">
        <f>""</f>
        <v/>
      </c>
      <c r="R95" s="147" t="s">
        <v>206</v>
      </c>
      <c r="S95" s="147" t="s">
        <v>206</v>
      </c>
      <c r="T95" s="147" t="s">
        <v>206</v>
      </c>
      <c r="U95" s="144">
        <v>0</v>
      </c>
      <c r="V95" s="10" t="str">
        <f>""</f>
        <v/>
      </c>
      <c r="W95" s="147" t="s">
        <v>206</v>
      </c>
      <c r="X95" s="147" t="s">
        <v>206</v>
      </c>
      <c r="Y95" s="147" t="s">
        <v>206</v>
      </c>
      <c r="Z95" s="147" t="s">
        <v>206</v>
      </c>
      <c r="AA95" s="144">
        <v>0</v>
      </c>
      <c r="AB95" s="10" t="str">
        <f>""</f>
        <v/>
      </c>
      <c r="AC95" s="147" t="s">
        <v>206</v>
      </c>
      <c r="AD95" s="144">
        <v>0</v>
      </c>
      <c r="AE95" s="2"/>
    </row>
    <row r="96" spans="2:31">
      <c r="B96" s="2"/>
      <c r="C96" s="142" t="s">
        <v>388</v>
      </c>
      <c r="D96" s="143"/>
      <c r="E96" s="147" t="s">
        <v>206</v>
      </c>
      <c r="F96" s="144">
        <v>0</v>
      </c>
      <c r="G96" s="10" t="str">
        <f>""</f>
        <v/>
      </c>
      <c r="H96" s="147" t="s">
        <v>206</v>
      </c>
      <c r="I96" s="147" t="s">
        <v>206</v>
      </c>
      <c r="J96" s="147" t="s">
        <v>206</v>
      </c>
      <c r="K96" s="147" t="s">
        <v>206</v>
      </c>
      <c r="L96" s="144">
        <v>0</v>
      </c>
      <c r="M96" s="10" t="str">
        <f>""</f>
        <v/>
      </c>
      <c r="N96" s="147" t="s">
        <v>206</v>
      </c>
      <c r="O96" s="147" t="s">
        <v>206</v>
      </c>
      <c r="P96" s="144">
        <v>0</v>
      </c>
      <c r="Q96" s="10" t="str">
        <f>""</f>
        <v/>
      </c>
      <c r="R96" s="147" t="s">
        <v>206</v>
      </c>
      <c r="S96" s="147" t="s">
        <v>206</v>
      </c>
      <c r="T96" s="147" t="s">
        <v>206</v>
      </c>
      <c r="U96" s="144">
        <v>0</v>
      </c>
      <c r="V96" s="10" t="str">
        <f>""</f>
        <v/>
      </c>
      <c r="W96" s="147" t="s">
        <v>206</v>
      </c>
      <c r="X96" s="147" t="s">
        <v>206</v>
      </c>
      <c r="Y96" s="147" t="s">
        <v>206</v>
      </c>
      <c r="Z96" s="147" t="s">
        <v>206</v>
      </c>
      <c r="AA96" s="144">
        <v>0</v>
      </c>
      <c r="AB96" s="10" t="str">
        <f>""</f>
        <v/>
      </c>
      <c r="AC96" s="147" t="s">
        <v>206</v>
      </c>
      <c r="AD96" s="144">
        <v>0</v>
      </c>
      <c r="AE96" s="2"/>
    </row>
    <row r="97" spans="2:31">
      <c r="B97" s="2"/>
      <c r="C97" s="142" t="s">
        <v>389</v>
      </c>
      <c r="D97" s="143"/>
      <c r="E97" s="147" t="s">
        <v>206</v>
      </c>
      <c r="F97" s="144">
        <v>0</v>
      </c>
      <c r="G97" s="10" t="str">
        <f>""</f>
        <v/>
      </c>
      <c r="H97" s="147" t="s">
        <v>206</v>
      </c>
      <c r="I97" s="147" t="s">
        <v>206</v>
      </c>
      <c r="J97" s="147" t="s">
        <v>206</v>
      </c>
      <c r="K97" s="147" t="s">
        <v>206</v>
      </c>
      <c r="L97" s="144">
        <v>0</v>
      </c>
      <c r="M97" s="10" t="str">
        <f>""</f>
        <v/>
      </c>
      <c r="N97" s="147" t="s">
        <v>206</v>
      </c>
      <c r="O97" s="147" t="s">
        <v>206</v>
      </c>
      <c r="P97" s="144">
        <v>0</v>
      </c>
      <c r="Q97" s="10" t="str">
        <f>""</f>
        <v/>
      </c>
      <c r="R97" s="147" t="s">
        <v>206</v>
      </c>
      <c r="S97" s="147" t="s">
        <v>206</v>
      </c>
      <c r="T97" s="147" t="s">
        <v>206</v>
      </c>
      <c r="U97" s="144">
        <v>0</v>
      </c>
      <c r="V97" s="10" t="str">
        <f>""</f>
        <v/>
      </c>
      <c r="W97" s="147" t="s">
        <v>206</v>
      </c>
      <c r="X97" s="147" t="s">
        <v>206</v>
      </c>
      <c r="Y97" s="147" t="s">
        <v>206</v>
      </c>
      <c r="Z97" s="147" t="s">
        <v>206</v>
      </c>
      <c r="AA97" s="144">
        <v>0</v>
      </c>
      <c r="AB97" s="10" t="str">
        <f>""</f>
        <v/>
      </c>
      <c r="AC97" s="147" t="s">
        <v>206</v>
      </c>
      <c r="AD97" s="144">
        <v>0</v>
      </c>
      <c r="AE97" s="2"/>
    </row>
    <row r="98" spans="2:31">
      <c r="B98" s="2"/>
      <c r="C98" s="142" t="s">
        <v>390</v>
      </c>
      <c r="D98" s="143"/>
      <c r="E98" s="147" t="s">
        <v>206</v>
      </c>
      <c r="F98" s="144">
        <v>0</v>
      </c>
      <c r="G98" s="10" t="str">
        <f>""</f>
        <v/>
      </c>
      <c r="H98" s="147" t="s">
        <v>206</v>
      </c>
      <c r="I98" s="147" t="s">
        <v>206</v>
      </c>
      <c r="J98" s="147" t="s">
        <v>206</v>
      </c>
      <c r="K98" s="147" t="s">
        <v>206</v>
      </c>
      <c r="L98" s="144">
        <v>0</v>
      </c>
      <c r="M98" s="10" t="str">
        <f>""</f>
        <v/>
      </c>
      <c r="N98" s="147" t="s">
        <v>206</v>
      </c>
      <c r="O98" s="147" t="s">
        <v>206</v>
      </c>
      <c r="P98" s="144">
        <v>0</v>
      </c>
      <c r="Q98" s="10" t="str">
        <f>""</f>
        <v/>
      </c>
      <c r="R98" s="147" t="s">
        <v>206</v>
      </c>
      <c r="S98" s="147" t="s">
        <v>206</v>
      </c>
      <c r="T98" s="147" t="s">
        <v>206</v>
      </c>
      <c r="U98" s="144">
        <v>0</v>
      </c>
      <c r="V98" s="10" t="str">
        <f>""</f>
        <v/>
      </c>
      <c r="W98" s="147" t="s">
        <v>206</v>
      </c>
      <c r="X98" s="147" t="s">
        <v>206</v>
      </c>
      <c r="Y98" s="147" t="s">
        <v>206</v>
      </c>
      <c r="Z98" s="147" t="s">
        <v>206</v>
      </c>
      <c r="AA98" s="144">
        <v>0</v>
      </c>
      <c r="AB98" s="10" t="str">
        <f>""</f>
        <v/>
      </c>
      <c r="AC98" s="147" t="s">
        <v>206</v>
      </c>
      <c r="AD98" s="144">
        <v>0</v>
      </c>
      <c r="AE98" s="2"/>
    </row>
    <row r="99" spans="2:31">
      <c r="B99" s="2"/>
      <c r="C99" s="142" t="s">
        <v>391</v>
      </c>
      <c r="D99" s="143"/>
      <c r="E99" s="147" t="s">
        <v>206</v>
      </c>
      <c r="F99" s="144">
        <v>0</v>
      </c>
      <c r="G99" s="10" t="str">
        <f>""</f>
        <v/>
      </c>
      <c r="H99" s="147" t="s">
        <v>206</v>
      </c>
      <c r="I99" s="147" t="s">
        <v>206</v>
      </c>
      <c r="J99" s="147" t="s">
        <v>206</v>
      </c>
      <c r="K99" s="147" t="s">
        <v>206</v>
      </c>
      <c r="L99" s="144">
        <v>0</v>
      </c>
      <c r="M99" s="10" t="str">
        <f>""</f>
        <v/>
      </c>
      <c r="N99" s="147" t="s">
        <v>206</v>
      </c>
      <c r="O99" s="147" t="s">
        <v>206</v>
      </c>
      <c r="P99" s="144">
        <v>0</v>
      </c>
      <c r="Q99" s="10" t="str">
        <f>""</f>
        <v/>
      </c>
      <c r="R99" s="147" t="s">
        <v>206</v>
      </c>
      <c r="S99" s="147" t="s">
        <v>206</v>
      </c>
      <c r="T99" s="147" t="s">
        <v>206</v>
      </c>
      <c r="U99" s="144">
        <v>0</v>
      </c>
      <c r="V99" s="10" t="str">
        <f>""</f>
        <v/>
      </c>
      <c r="W99" s="147" t="s">
        <v>206</v>
      </c>
      <c r="X99" s="147" t="s">
        <v>206</v>
      </c>
      <c r="Y99" s="147" t="s">
        <v>206</v>
      </c>
      <c r="Z99" s="147" t="s">
        <v>206</v>
      </c>
      <c r="AA99" s="144">
        <v>0</v>
      </c>
      <c r="AB99" s="10" t="str">
        <f>""</f>
        <v/>
      </c>
      <c r="AC99" s="147" t="s">
        <v>206</v>
      </c>
      <c r="AD99" s="144">
        <v>0</v>
      </c>
      <c r="AE99" s="2"/>
    </row>
    <row r="100" spans="2:31">
      <c r="B100" s="2"/>
      <c r="C100" s="142" t="s">
        <v>392</v>
      </c>
      <c r="D100" s="143"/>
      <c r="E100" s="147" t="s">
        <v>206</v>
      </c>
      <c r="F100" s="144">
        <v>0</v>
      </c>
      <c r="G100" s="10" t="str">
        <f>""</f>
        <v/>
      </c>
      <c r="H100" s="147" t="s">
        <v>206</v>
      </c>
      <c r="I100" s="147" t="s">
        <v>206</v>
      </c>
      <c r="J100" s="147" t="s">
        <v>206</v>
      </c>
      <c r="K100" s="147" t="s">
        <v>206</v>
      </c>
      <c r="L100" s="144">
        <v>0</v>
      </c>
      <c r="M100" s="10" t="str">
        <f>""</f>
        <v/>
      </c>
      <c r="N100" s="147" t="s">
        <v>206</v>
      </c>
      <c r="O100" s="147" t="s">
        <v>206</v>
      </c>
      <c r="P100" s="144">
        <v>0</v>
      </c>
      <c r="Q100" s="10" t="str">
        <f>""</f>
        <v/>
      </c>
      <c r="R100" s="147" t="s">
        <v>206</v>
      </c>
      <c r="S100" s="147" t="s">
        <v>206</v>
      </c>
      <c r="T100" s="147" t="s">
        <v>206</v>
      </c>
      <c r="U100" s="144">
        <v>0</v>
      </c>
      <c r="V100" s="10" t="str">
        <f>""</f>
        <v/>
      </c>
      <c r="W100" s="147" t="s">
        <v>206</v>
      </c>
      <c r="X100" s="147" t="s">
        <v>206</v>
      </c>
      <c r="Y100" s="147" t="s">
        <v>206</v>
      </c>
      <c r="Z100" s="147" t="s">
        <v>206</v>
      </c>
      <c r="AA100" s="144">
        <v>0</v>
      </c>
      <c r="AB100" s="10" t="str">
        <f>""</f>
        <v/>
      </c>
      <c r="AC100" s="147" t="s">
        <v>206</v>
      </c>
      <c r="AD100" s="144">
        <v>0</v>
      </c>
      <c r="AE100" s="2"/>
    </row>
    <row r="101" spans="2:31">
      <c r="B101" s="2"/>
      <c r="C101" s="142" t="s">
        <v>393</v>
      </c>
      <c r="D101" s="143"/>
      <c r="E101" s="147" t="s">
        <v>206</v>
      </c>
      <c r="F101" s="144">
        <v>0</v>
      </c>
      <c r="G101" s="10" t="str">
        <f>""</f>
        <v/>
      </c>
      <c r="H101" s="147" t="s">
        <v>206</v>
      </c>
      <c r="I101" s="147" t="s">
        <v>206</v>
      </c>
      <c r="J101" s="147" t="s">
        <v>206</v>
      </c>
      <c r="K101" s="147" t="s">
        <v>206</v>
      </c>
      <c r="L101" s="144">
        <v>0</v>
      </c>
      <c r="M101" s="10" t="str">
        <f>""</f>
        <v/>
      </c>
      <c r="N101" s="147" t="s">
        <v>206</v>
      </c>
      <c r="O101" s="147" t="s">
        <v>206</v>
      </c>
      <c r="P101" s="144">
        <v>0</v>
      </c>
      <c r="Q101" s="10" t="str">
        <f>""</f>
        <v/>
      </c>
      <c r="R101" s="147" t="s">
        <v>206</v>
      </c>
      <c r="S101" s="147" t="s">
        <v>206</v>
      </c>
      <c r="T101" s="147" t="s">
        <v>206</v>
      </c>
      <c r="U101" s="144">
        <v>0</v>
      </c>
      <c r="V101" s="10" t="str">
        <f>""</f>
        <v/>
      </c>
      <c r="W101" s="147" t="s">
        <v>206</v>
      </c>
      <c r="X101" s="147" t="s">
        <v>206</v>
      </c>
      <c r="Y101" s="147" t="s">
        <v>206</v>
      </c>
      <c r="Z101" s="147" t="s">
        <v>206</v>
      </c>
      <c r="AA101" s="144">
        <v>0</v>
      </c>
      <c r="AB101" s="10" t="str">
        <f>""</f>
        <v/>
      </c>
      <c r="AC101" s="147" t="s">
        <v>206</v>
      </c>
      <c r="AD101" s="144">
        <v>0</v>
      </c>
      <c r="AE101" s="2"/>
    </row>
    <row r="102" spans="2:31">
      <c r="B102" s="2"/>
      <c r="C102" s="142" t="s">
        <v>394</v>
      </c>
      <c r="D102" s="143"/>
      <c r="E102" s="147" t="s">
        <v>206</v>
      </c>
      <c r="F102" s="144">
        <v>0</v>
      </c>
      <c r="G102" s="10" t="str">
        <f>""</f>
        <v/>
      </c>
      <c r="H102" s="147" t="s">
        <v>206</v>
      </c>
      <c r="I102" s="147" t="s">
        <v>206</v>
      </c>
      <c r="J102" s="147" t="s">
        <v>206</v>
      </c>
      <c r="K102" s="147" t="s">
        <v>206</v>
      </c>
      <c r="L102" s="144">
        <v>0</v>
      </c>
      <c r="M102" s="10" t="str">
        <f>""</f>
        <v/>
      </c>
      <c r="N102" s="147" t="s">
        <v>206</v>
      </c>
      <c r="O102" s="147" t="s">
        <v>206</v>
      </c>
      <c r="P102" s="144">
        <v>0</v>
      </c>
      <c r="Q102" s="10" t="str">
        <f>""</f>
        <v/>
      </c>
      <c r="R102" s="147" t="s">
        <v>206</v>
      </c>
      <c r="S102" s="147" t="s">
        <v>206</v>
      </c>
      <c r="T102" s="147" t="s">
        <v>206</v>
      </c>
      <c r="U102" s="144">
        <v>0</v>
      </c>
      <c r="V102" s="10" t="str">
        <f>""</f>
        <v/>
      </c>
      <c r="W102" s="147" t="s">
        <v>206</v>
      </c>
      <c r="X102" s="147" t="s">
        <v>206</v>
      </c>
      <c r="Y102" s="147" t="s">
        <v>206</v>
      </c>
      <c r="Z102" s="147" t="s">
        <v>206</v>
      </c>
      <c r="AA102" s="144">
        <v>0</v>
      </c>
      <c r="AB102" s="10" t="str">
        <f>""</f>
        <v/>
      </c>
      <c r="AC102" s="147" t="s">
        <v>206</v>
      </c>
      <c r="AD102" s="144">
        <v>0</v>
      </c>
      <c r="AE102" s="2"/>
    </row>
    <row r="103" spans="2:31">
      <c r="B103" s="2"/>
      <c r="C103" s="142" t="s">
        <v>395</v>
      </c>
      <c r="D103" s="143"/>
      <c r="E103" s="147" t="s">
        <v>206</v>
      </c>
      <c r="F103" s="144">
        <v>0</v>
      </c>
      <c r="G103" s="10" t="str">
        <f>""</f>
        <v/>
      </c>
      <c r="H103" s="147" t="s">
        <v>206</v>
      </c>
      <c r="I103" s="147" t="s">
        <v>206</v>
      </c>
      <c r="J103" s="147" t="s">
        <v>206</v>
      </c>
      <c r="K103" s="147" t="s">
        <v>206</v>
      </c>
      <c r="L103" s="144">
        <v>0</v>
      </c>
      <c r="M103" s="10" t="str">
        <f>""</f>
        <v/>
      </c>
      <c r="N103" s="147" t="s">
        <v>206</v>
      </c>
      <c r="O103" s="147" t="s">
        <v>206</v>
      </c>
      <c r="P103" s="144">
        <v>0</v>
      </c>
      <c r="Q103" s="10" t="str">
        <f>""</f>
        <v/>
      </c>
      <c r="R103" s="147" t="s">
        <v>206</v>
      </c>
      <c r="S103" s="147" t="s">
        <v>206</v>
      </c>
      <c r="T103" s="147" t="s">
        <v>206</v>
      </c>
      <c r="U103" s="144">
        <v>0</v>
      </c>
      <c r="V103" s="10" t="str">
        <f>""</f>
        <v/>
      </c>
      <c r="W103" s="147" t="s">
        <v>206</v>
      </c>
      <c r="X103" s="147" t="s">
        <v>206</v>
      </c>
      <c r="Y103" s="147" t="s">
        <v>206</v>
      </c>
      <c r="Z103" s="147" t="s">
        <v>206</v>
      </c>
      <c r="AA103" s="144">
        <v>0</v>
      </c>
      <c r="AB103" s="10" t="str">
        <f>""</f>
        <v/>
      </c>
      <c r="AC103" s="147" t="s">
        <v>206</v>
      </c>
      <c r="AD103" s="144">
        <v>0</v>
      </c>
      <c r="AE103" s="2"/>
    </row>
    <row r="104" spans="2:31">
      <c r="B104" s="2"/>
      <c r="C104" s="142" t="s">
        <v>396</v>
      </c>
      <c r="D104" s="143"/>
      <c r="E104" s="147" t="s">
        <v>206</v>
      </c>
      <c r="F104" s="144">
        <v>0</v>
      </c>
      <c r="G104" s="10" t="str">
        <f>""</f>
        <v/>
      </c>
      <c r="H104" s="147" t="s">
        <v>206</v>
      </c>
      <c r="I104" s="147" t="s">
        <v>206</v>
      </c>
      <c r="J104" s="147" t="s">
        <v>206</v>
      </c>
      <c r="K104" s="147" t="s">
        <v>206</v>
      </c>
      <c r="L104" s="144">
        <v>0</v>
      </c>
      <c r="M104" s="10" t="str">
        <f>""</f>
        <v/>
      </c>
      <c r="N104" s="147" t="s">
        <v>206</v>
      </c>
      <c r="O104" s="147" t="s">
        <v>206</v>
      </c>
      <c r="P104" s="144">
        <v>0</v>
      </c>
      <c r="Q104" s="10" t="str">
        <f>""</f>
        <v/>
      </c>
      <c r="R104" s="147" t="s">
        <v>206</v>
      </c>
      <c r="S104" s="147" t="s">
        <v>206</v>
      </c>
      <c r="T104" s="147" t="s">
        <v>206</v>
      </c>
      <c r="U104" s="144">
        <v>0</v>
      </c>
      <c r="V104" s="10" t="str">
        <f>""</f>
        <v/>
      </c>
      <c r="W104" s="147" t="s">
        <v>206</v>
      </c>
      <c r="X104" s="147" t="s">
        <v>206</v>
      </c>
      <c r="Y104" s="147" t="s">
        <v>206</v>
      </c>
      <c r="Z104" s="147" t="s">
        <v>206</v>
      </c>
      <c r="AA104" s="144">
        <v>0</v>
      </c>
      <c r="AB104" s="10" t="str">
        <f>""</f>
        <v/>
      </c>
      <c r="AC104" s="147" t="s">
        <v>206</v>
      </c>
      <c r="AD104" s="144">
        <v>0</v>
      </c>
      <c r="AE104" s="2"/>
    </row>
    <row r="105" spans="2:31">
      <c r="B105" s="2"/>
      <c r="C105" s="142" t="s">
        <v>397</v>
      </c>
      <c r="D105" s="143"/>
      <c r="E105" s="147" t="s">
        <v>206</v>
      </c>
      <c r="F105" s="144">
        <v>0</v>
      </c>
      <c r="G105" s="10" t="str">
        <f>""</f>
        <v/>
      </c>
      <c r="H105" s="147" t="s">
        <v>206</v>
      </c>
      <c r="I105" s="147" t="s">
        <v>206</v>
      </c>
      <c r="J105" s="147" t="s">
        <v>206</v>
      </c>
      <c r="K105" s="147" t="s">
        <v>206</v>
      </c>
      <c r="L105" s="144">
        <v>0</v>
      </c>
      <c r="M105" s="10" t="str">
        <f>""</f>
        <v/>
      </c>
      <c r="N105" s="147" t="s">
        <v>206</v>
      </c>
      <c r="O105" s="147" t="s">
        <v>206</v>
      </c>
      <c r="P105" s="144">
        <v>0</v>
      </c>
      <c r="Q105" s="10" t="str">
        <f>""</f>
        <v/>
      </c>
      <c r="R105" s="147" t="s">
        <v>206</v>
      </c>
      <c r="S105" s="147" t="s">
        <v>206</v>
      </c>
      <c r="T105" s="147" t="s">
        <v>206</v>
      </c>
      <c r="U105" s="144">
        <v>0</v>
      </c>
      <c r="V105" s="10" t="str">
        <f>""</f>
        <v/>
      </c>
      <c r="W105" s="147" t="s">
        <v>206</v>
      </c>
      <c r="X105" s="147" t="s">
        <v>206</v>
      </c>
      <c r="Y105" s="147" t="s">
        <v>206</v>
      </c>
      <c r="Z105" s="147" t="s">
        <v>206</v>
      </c>
      <c r="AA105" s="144">
        <v>0</v>
      </c>
      <c r="AB105" s="10" t="str">
        <f>""</f>
        <v/>
      </c>
      <c r="AC105" s="147" t="s">
        <v>206</v>
      </c>
      <c r="AD105" s="144">
        <v>0</v>
      </c>
      <c r="AE105" s="2"/>
    </row>
    <row r="106" spans="2:31">
      <c r="B106" s="2"/>
      <c r="C106" s="142" t="s">
        <v>398</v>
      </c>
      <c r="D106" s="143"/>
      <c r="E106" s="147" t="s">
        <v>206</v>
      </c>
      <c r="F106" s="144">
        <v>0</v>
      </c>
      <c r="G106" s="10" t="str">
        <f>""</f>
        <v/>
      </c>
      <c r="H106" s="147" t="s">
        <v>206</v>
      </c>
      <c r="I106" s="147" t="s">
        <v>206</v>
      </c>
      <c r="J106" s="147" t="s">
        <v>206</v>
      </c>
      <c r="K106" s="147" t="s">
        <v>206</v>
      </c>
      <c r="L106" s="144">
        <v>0</v>
      </c>
      <c r="M106" s="10" t="str">
        <f>""</f>
        <v/>
      </c>
      <c r="N106" s="147" t="s">
        <v>206</v>
      </c>
      <c r="O106" s="147" t="s">
        <v>206</v>
      </c>
      <c r="P106" s="144">
        <v>0</v>
      </c>
      <c r="Q106" s="10" t="str">
        <f>""</f>
        <v/>
      </c>
      <c r="R106" s="147" t="s">
        <v>206</v>
      </c>
      <c r="S106" s="147" t="s">
        <v>206</v>
      </c>
      <c r="T106" s="147" t="s">
        <v>206</v>
      </c>
      <c r="U106" s="144">
        <v>0</v>
      </c>
      <c r="V106" s="10" t="str">
        <f>""</f>
        <v/>
      </c>
      <c r="W106" s="147" t="s">
        <v>206</v>
      </c>
      <c r="X106" s="147" t="s">
        <v>206</v>
      </c>
      <c r="Y106" s="147" t="s">
        <v>206</v>
      </c>
      <c r="Z106" s="147" t="s">
        <v>206</v>
      </c>
      <c r="AA106" s="144">
        <v>0</v>
      </c>
      <c r="AB106" s="10" t="str">
        <f>""</f>
        <v/>
      </c>
      <c r="AC106" s="147" t="s">
        <v>206</v>
      </c>
      <c r="AD106" s="144">
        <v>0</v>
      </c>
      <c r="AE106" s="2"/>
    </row>
    <row r="107" spans="2:31">
      <c r="B107" s="2"/>
      <c r="C107" s="142" t="s">
        <v>399</v>
      </c>
      <c r="D107" s="143"/>
      <c r="E107" s="147" t="s">
        <v>206</v>
      </c>
      <c r="F107" s="144">
        <v>0</v>
      </c>
      <c r="G107" s="10" t="str">
        <f>""</f>
        <v/>
      </c>
      <c r="H107" s="147" t="s">
        <v>206</v>
      </c>
      <c r="I107" s="147" t="s">
        <v>206</v>
      </c>
      <c r="J107" s="147" t="s">
        <v>206</v>
      </c>
      <c r="K107" s="147" t="s">
        <v>206</v>
      </c>
      <c r="L107" s="144">
        <v>0</v>
      </c>
      <c r="M107" s="10" t="str">
        <f>""</f>
        <v/>
      </c>
      <c r="N107" s="147" t="s">
        <v>206</v>
      </c>
      <c r="O107" s="147" t="s">
        <v>206</v>
      </c>
      <c r="P107" s="144">
        <v>0</v>
      </c>
      <c r="Q107" s="10" t="str">
        <f>""</f>
        <v/>
      </c>
      <c r="R107" s="147" t="s">
        <v>206</v>
      </c>
      <c r="S107" s="147" t="s">
        <v>206</v>
      </c>
      <c r="T107" s="147" t="s">
        <v>206</v>
      </c>
      <c r="U107" s="144">
        <v>0</v>
      </c>
      <c r="V107" s="10" t="str">
        <f>""</f>
        <v/>
      </c>
      <c r="W107" s="147" t="s">
        <v>206</v>
      </c>
      <c r="X107" s="147" t="s">
        <v>206</v>
      </c>
      <c r="Y107" s="147" t="s">
        <v>206</v>
      </c>
      <c r="Z107" s="147" t="s">
        <v>206</v>
      </c>
      <c r="AA107" s="144">
        <v>0</v>
      </c>
      <c r="AB107" s="10" t="str">
        <f>""</f>
        <v/>
      </c>
      <c r="AC107" s="147" t="s">
        <v>206</v>
      </c>
      <c r="AD107" s="144">
        <v>0</v>
      </c>
      <c r="AE107" s="2"/>
    </row>
    <row r="108" spans="2:31">
      <c r="B108" s="2"/>
      <c r="C108" s="142" t="s">
        <v>400</v>
      </c>
      <c r="D108" s="143"/>
      <c r="E108" s="147" t="s">
        <v>206</v>
      </c>
      <c r="F108" s="144">
        <v>0</v>
      </c>
      <c r="G108" s="10" t="str">
        <f>""</f>
        <v/>
      </c>
      <c r="H108" s="147" t="s">
        <v>206</v>
      </c>
      <c r="I108" s="147" t="s">
        <v>206</v>
      </c>
      <c r="J108" s="147" t="s">
        <v>206</v>
      </c>
      <c r="K108" s="147" t="s">
        <v>206</v>
      </c>
      <c r="L108" s="144">
        <v>0</v>
      </c>
      <c r="M108" s="10" t="str">
        <f>""</f>
        <v/>
      </c>
      <c r="N108" s="147" t="s">
        <v>206</v>
      </c>
      <c r="O108" s="147" t="s">
        <v>206</v>
      </c>
      <c r="P108" s="144">
        <v>0</v>
      </c>
      <c r="Q108" s="10" t="str">
        <f>""</f>
        <v/>
      </c>
      <c r="R108" s="147" t="s">
        <v>206</v>
      </c>
      <c r="S108" s="147" t="s">
        <v>206</v>
      </c>
      <c r="T108" s="147" t="s">
        <v>206</v>
      </c>
      <c r="U108" s="144">
        <v>0</v>
      </c>
      <c r="V108" s="10" t="str">
        <f>""</f>
        <v/>
      </c>
      <c r="W108" s="147" t="s">
        <v>206</v>
      </c>
      <c r="X108" s="147" t="s">
        <v>206</v>
      </c>
      <c r="Y108" s="147" t="s">
        <v>206</v>
      </c>
      <c r="Z108" s="147" t="s">
        <v>206</v>
      </c>
      <c r="AA108" s="144">
        <v>0</v>
      </c>
      <c r="AB108" s="10" t="str">
        <f>""</f>
        <v/>
      </c>
      <c r="AC108" s="147" t="s">
        <v>206</v>
      </c>
      <c r="AD108" s="144">
        <v>0</v>
      </c>
      <c r="AE108" s="2"/>
    </row>
    <row r="109" spans="2:31">
      <c r="B109" s="2"/>
      <c r="C109" s="142" t="s">
        <v>401</v>
      </c>
      <c r="D109" s="143"/>
      <c r="E109" s="147" t="s">
        <v>206</v>
      </c>
      <c r="F109" s="144">
        <v>0</v>
      </c>
      <c r="G109" s="10" t="str">
        <f>""</f>
        <v/>
      </c>
      <c r="H109" s="147" t="s">
        <v>206</v>
      </c>
      <c r="I109" s="147" t="s">
        <v>206</v>
      </c>
      <c r="J109" s="147" t="s">
        <v>206</v>
      </c>
      <c r="K109" s="147" t="s">
        <v>206</v>
      </c>
      <c r="L109" s="144">
        <v>0</v>
      </c>
      <c r="M109" s="10" t="str">
        <f>""</f>
        <v/>
      </c>
      <c r="N109" s="147" t="s">
        <v>206</v>
      </c>
      <c r="O109" s="147" t="s">
        <v>206</v>
      </c>
      <c r="P109" s="144">
        <v>0</v>
      </c>
      <c r="Q109" s="10" t="str">
        <f>""</f>
        <v/>
      </c>
      <c r="R109" s="147" t="s">
        <v>206</v>
      </c>
      <c r="S109" s="147" t="s">
        <v>206</v>
      </c>
      <c r="T109" s="147" t="s">
        <v>206</v>
      </c>
      <c r="U109" s="144">
        <v>0</v>
      </c>
      <c r="V109" s="10" t="str">
        <f>""</f>
        <v/>
      </c>
      <c r="W109" s="147" t="s">
        <v>206</v>
      </c>
      <c r="X109" s="147" t="s">
        <v>206</v>
      </c>
      <c r="Y109" s="147" t="s">
        <v>206</v>
      </c>
      <c r="Z109" s="147" t="s">
        <v>206</v>
      </c>
      <c r="AA109" s="144">
        <v>0</v>
      </c>
      <c r="AB109" s="10" t="str">
        <f>""</f>
        <v/>
      </c>
      <c r="AC109" s="147" t="s">
        <v>206</v>
      </c>
      <c r="AD109" s="144">
        <v>0</v>
      </c>
      <c r="AE109" s="2"/>
    </row>
    <row r="110" spans="2:31">
      <c r="B110" s="2"/>
      <c r="C110" s="142" t="s">
        <v>402</v>
      </c>
      <c r="D110" s="143"/>
      <c r="E110" s="147" t="s">
        <v>206</v>
      </c>
      <c r="F110" s="144">
        <v>0</v>
      </c>
      <c r="G110" s="10" t="str">
        <f>""</f>
        <v/>
      </c>
      <c r="H110" s="147" t="s">
        <v>206</v>
      </c>
      <c r="I110" s="147" t="s">
        <v>206</v>
      </c>
      <c r="J110" s="147" t="s">
        <v>206</v>
      </c>
      <c r="K110" s="147" t="s">
        <v>206</v>
      </c>
      <c r="L110" s="144">
        <v>0</v>
      </c>
      <c r="M110" s="10" t="str">
        <f>""</f>
        <v/>
      </c>
      <c r="N110" s="147" t="s">
        <v>206</v>
      </c>
      <c r="O110" s="147" t="s">
        <v>206</v>
      </c>
      <c r="P110" s="144">
        <v>0</v>
      </c>
      <c r="Q110" s="10" t="str">
        <f>""</f>
        <v/>
      </c>
      <c r="R110" s="147" t="s">
        <v>206</v>
      </c>
      <c r="S110" s="147" t="s">
        <v>206</v>
      </c>
      <c r="T110" s="147" t="s">
        <v>206</v>
      </c>
      <c r="U110" s="144">
        <v>0</v>
      </c>
      <c r="V110" s="10" t="str">
        <f>""</f>
        <v/>
      </c>
      <c r="W110" s="147" t="s">
        <v>206</v>
      </c>
      <c r="X110" s="147" t="s">
        <v>206</v>
      </c>
      <c r="Y110" s="147" t="s">
        <v>206</v>
      </c>
      <c r="Z110" s="147" t="s">
        <v>206</v>
      </c>
      <c r="AA110" s="144">
        <v>0</v>
      </c>
      <c r="AB110" s="10" t="str">
        <f>""</f>
        <v/>
      </c>
      <c r="AC110" s="147" t="s">
        <v>206</v>
      </c>
      <c r="AD110" s="144">
        <v>0</v>
      </c>
      <c r="AE110" s="2"/>
    </row>
    <row r="111" spans="2:31">
      <c r="B111" s="2"/>
      <c r="C111" s="142" t="s">
        <v>403</v>
      </c>
      <c r="D111" s="143"/>
      <c r="E111" s="147" t="s">
        <v>206</v>
      </c>
      <c r="F111" s="144">
        <v>0</v>
      </c>
      <c r="G111" s="10" t="str">
        <f>""</f>
        <v/>
      </c>
      <c r="H111" s="147" t="s">
        <v>206</v>
      </c>
      <c r="I111" s="147" t="s">
        <v>206</v>
      </c>
      <c r="J111" s="147" t="s">
        <v>206</v>
      </c>
      <c r="K111" s="147" t="s">
        <v>206</v>
      </c>
      <c r="L111" s="144">
        <v>0</v>
      </c>
      <c r="M111" s="10" t="str">
        <f>""</f>
        <v/>
      </c>
      <c r="N111" s="147" t="s">
        <v>206</v>
      </c>
      <c r="O111" s="147" t="s">
        <v>206</v>
      </c>
      <c r="P111" s="144">
        <v>0</v>
      </c>
      <c r="Q111" s="10" t="str">
        <f>""</f>
        <v/>
      </c>
      <c r="R111" s="147" t="s">
        <v>206</v>
      </c>
      <c r="S111" s="147" t="s">
        <v>206</v>
      </c>
      <c r="T111" s="147" t="s">
        <v>206</v>
      </c>
      <c r="U111" s="144">
        <v>0</v>
      </c>
      <c r="V111" s="10" t="str">
        <f>""</f>
        <v/>
      </c>
      <c r="W111" s="147" t="s">
        <v>206</v>
      </c>
      <c r="X111" s="147" t="s">
        <v>206</v>
      </c>
      <c r="Y111" s="147" t="s">
        <v>206</v>
      </c>
      <c r="Z111" s="147" t="s">
        <v>206</v>
      </c>
      <c r="AA111" s="144">
        <v>0</v>
      </c>
      <c r="AB111" s="10" t="str">
        <f>""</f>
        <v/>
      </c>
      <c r="AC111" s="147" t="s">
        <v>206</v>
      </c>
      <c r="AD111" s="144">
        <v>0</v>
      </c>
      <c r="AE111" s="2"/>
    </row>
    <row r="112" spans="2:31">
      <c r="B112" s="2"/>
      <c r="C112" s="142" t="s">
        <v>404</v>
      </c>
      <c r="D112" s="143"/>
      <c r="E112" s="147" t="s">
        <v>206</v>
      </c>
      <c r="F112" s="144">
        <v>0</v>
      </c>
      <c r="G112" s="10" t="str">
        <f>""</f>
        <v/>
      </c>
      <c r="H112" s="147" t="s">
        <v>206</v>
      </c>
      <c r="I112" s="147" t="s">
        <v>206</v>
      </c>
      <c r="J112" s="147" t="s">
        <v>206</v>
      </c>
      <c r="K112" s="147" t="s">
        <v>206</v>
      </c>
      <c r="L112" s="144">
        <v>0</v>
      </c>
      <c r="M112" s="10" t="str">
        <f>""</f>
        <v/>
      </c>
      <c r="N112" s="147" t="s">
        <v>206</v>
      </c>
      <c r="O112" s="147" t="s">
        <v>206</v>
      </c>
      <c r="P112" s="144">
        <v>0</v>
      </c>
      <c r="Q112" s="10" t="str">
        <f>""</f>
        <v/>
      </c>
      <c r="R112" s="147" t="s">
        <v>206</v>
      </c>
      <c r="S112" s="147" t="s">
        <v>206</v>
      </c>
      <c r="T112" s="147" t="s">
        <v>206</v>
      </c>
      <c r="U112" s="144">
        <v>0</v>
      </c>
      <c r="V112" s="10" t="str">
        <f>""</f>
        <v/>
      </c>
      <c r="W112" s="147" t="s">
        <v>206</v>
      </c>
      <c r="X112" s="147" t="s">
        <v>206</v>
      </c>
      <c r="Y112" s="147" t="s">
        <v>206</v>
      </c>
      <c r="Z112" s="147" t="s">
        <v>206</v>
      </c>
      <c r="AA112" s="144">
        <v>0</v>
      </c>
      <c r="AB112" s="10" t="str">
        <f>""</f>
        <v/>
      </c>
      <c r="AC112" s="147" t="s">
        <v>206</v>
      </c>
      <c r="AD112" s="144">
        <v>0</v>
      </c>
      <c r="AE112" s="2"/>
    </row>
    <row r="113" spans="1:31">
      <c r="B113" s="2"/>
      <c r="C113" s="142" t="s">
        <v>405</v>
      </c>
      <c r="D113" s="143"/>
      <c r="E113" s="147" t="s">
        <v>206</v>
      </c>
      <c r="F113" s="144">
        <v>0</v>
      </c>
      <c r="G113" s="10" t="str">
        <f>""</f>
        <v/>
      </c>
      <c r="H113" s="147" t="s">
        <v>206</v>
      </c>
      <c r="I113" s="147" t="s">
        <v>206</v>
      </c>
      <c r="J113" s="147" t="s">
        <v>206</v>
      </c>
      <c r="K113" s="147" t="s">
        <v>206</v>
      </c>
      <c r="L113" s="144">
        <v>0</v>
      </c>
      <c r="M113" s="10" t="str">
        <f>""</f>
        <v/>
      </c>
      <c r="N113" s="147" t="s">
        <v>206</v>
      </c>
      <c r="O113" s="147" t="s">
        <v>206</v>
      </c>
      <c r="P113" s="144">
        <v>0</v>
      </c>
      <c r="Q113" s="10" t="str">
        <f>""</f>
        <v/>
      </c>
      <c r="R113" s="147" t="s">
        <v>206</v>
      </c>
      <c r="S113" s="147" t="s">
        <v>206</v>
      </c>
      <c r="T113" s="147" t="s">
        <v>206</v>
      </c>
      <c r="U113" s="144">
        <v>0</v>
      </c>
      <c r="V113" s="10" t="str">
        <f>""</f>
        <v/>
      </c>
      <c r="W113" s="147" t="s">
        <v>206</v>
      </c>
      <c r="X113" s="147" t="s">
        <v>206</v>
      </c>
      <c r="Y113" s="147" t="s">
        <v>206</v>
      </c>
      <c r="Z113" s="147" t="s">
        <v>206</v>
      </c>
      <c r="AA113" s="144">
        <v>0</v>
      </c>
      <c r="AB113" s="10" t="str">
        <f>""</f>
        <v/>
      </c>
      <c r="AC113" s="147" t="s">
        <v>206</v>
      </c>
      <c r="AD113" s="144">
        <v>0</v>
      </c>
      <c r="AE113" s="2"/>
    </row>
    <row r="114" spans="1:31" s="12" customFormat="1">
      <c r="B114" s="3"/>
      <c r="C114" s="145" t="s">
        <v>406</v>
      </c>
      <c r="D114" s="146"/>
      <c r="E114" s="147" t="s">
        <v>206</v>
      </c>
      <c r="F114" s="144">
        <v>0</v>
      </c>
      <c r="G114" s="19" t="str">
        <f>""</f>
        <v/>
      </c>
      <c r="H114" s="147" t="s">
        <v>206</v>
      </c>
      <c r="I114" s="147" t="s">
        <v>206</v>
      </c>
      <c r="J114" s="147" t="s">
        <v>206</v>
      </c>
      <c r="K114" s="147" t="s">
        <v>206</v>
      </c>
      <c r="L114" s="144">
        <v>0</v>
      </c>
      <c r="M114" s="19" t="str">
        <f>""</f>
        <v/>
      </c>
      <c r="N114" s="147" t="s">
        <v>206</v>
      </c>
      <c r="O114" s="147" t="s">
        <v>206</v>
      </c>
      <c r="P114" s="144">
        <v>0</v>
      </c>
      <c r="Q114" s="19" t="str">
        <f>""</f>
        <v/>
      </c>
      <c r="R114" s="147" t="s">
        <v>206</v>
      </c>
      <c r="S114" s="147" t="s">
        <v>206</v>
      </c>
      <c r="T114" s="147" t="s">
        <v>206</v>
      </c>
      <c r="U114" s="144">
        <v>0</v>
      </c>
      <c r="V114" s="19" t="str">
        <f>""</f>
        <v/>
      </c>
      <c r="W114" s="147" t="s">
        <v>206</v>
      </c>
      <c r="X114" s="147" t="s">
        <v>206</v>
      </c>
      <c r="Y114" s="147" t="s">
        <v>206</v>
      </c>
      <c r="Z114" s="147" t="s">
        <v>206</v>
      </c>
      <c r="AA114" s="144">
        <v>0</v>
      </c>
      <c r="AB114" s="19" t="str">
        <f>""</f>
        <v/>
      </c>
      <c r="AC114" s="147" t="s">
        <v>206</v>
      </c>
      <c r="AD114" s="144">
        <v>0</v>
      </c>
      <c r="AE114" s="3"/>
    </row>
    <row r="115" spans="1:31" s="12" customFormat="1">
      <c r="A115" s="15" t="s">
        <v>407</v>
      </c>
      <c r="B115" s="3"/>
      <c r="C115" s="145" t="s">
        <v>408</v>
      </c>
      <c r="D115" s="146"/>
      <c r="E115" s="147" t="s">
        <v>206</v>
      </c>
      <c r="F115" s="144">
        <v>0</v>
      </c>
      <c r="G115" s="19" t="str">
        <f>""</f>
        <v/>
      </c>
      <c r="H115" s="147" t="s">
        <v>206</v>
      </c>
      <c r="I115" s="147" t="s">
        <v>206</v>
      </c>
      <c r="J115" s="147" t="s">
        <v>206</v>
      </c>
      <c r="K115" s="147" t="s">
        <v>206</v>
      </c>
      <c r="L115" s="144">
        <v>0</v>
      </c>
      <c r="M115" s="19" t="str">
        <f>""</f>
        <v/>
      </c>
      <c r="N115" s="147" t="s">
        <v>206</v>
      </c>
      <c r="O115" s="147" t="s">
        <v>206</v>
      </c>
      <c r="P115" s="144">
        <v>0</v>
      </c>
      <c r="Q115" s="19" t="str">
        <f>""</f>
        <v/>
      </c>
      <c r="R115" s="147" t="s">
        <v>206</v>
      </c>
      <c r="S115" s="147" t="s">
        <v>206</v>
      </c>
      <c r="T115" s="147" t="s">
        <v>206</v>
      </c>
      <c r="U115" s="144">
        <v>0</v>
      </c>
      <c r="V115" s="19" t="str">
        <f>""</f>
        <v/>
      </c>
      <c r="W115" s="147" t="s">
        <v>206</v>
      </c>
      <c r="X115" s="147" t="s">
        <v>206</v>
      </c>
      <c r="Y115" s="147" t="s">
        <v>206</v>
      </c>
      <c r="Z115" s="147" t="s">
        <v>206</v>
      </c>
      <c r="AA115" s="144">
        <v>0</v>
      </c>
      <c r="AB115" s="19" t="str">
        <f>""</f>
        <v/>
      </c>
      <c r="AC115" s="147" t="s">
        <v>206</v>
      </c>
      <c r="AD115" s="144">
        <v>0</v>
      </c>
      <c r="AE115" s="3"/>
    </row>
    <row r="116" spans="1:31">
      <c r="A116" s="16" t="s">
        <v>409</v>
      </c>
      <c r="B116" s="2"/>
      <c r="C116" s="142" t="s">
        <v>410</v>
      </c>
      <c r="D116" s="143"/>
      <c r="E116" s="10" t="str">
        <f>""</f>
        <v/>
      </c>
      <c r="F116" s="8">
        <f>SUM(F16:F115)</f>
        <v>0</v>
      </c>
      <c r="G116" s="10" t="str">
        <f>""</f>
        <v/>
      </c>
      <c r="H116" s="10" t="str">
        <f>""</f>
        <v/>
      </c>
      <c r="I116" s="10" t="str">
        <f>""</f>
        <v/>
      </c>
      <c r="J116" s="10" t="str">
        <f>""</f>
        <v/>
      </c>
      <c r="K116" s="10" t="str">
        <f>""</f>
        <v/>
      </c>
      <c r="L116" s="8">
        <f>SUM(L16:L115)</f>
        <v>0</v>
      </c>
      <c r="M116" s="10" t="str">
        <f>""</f>
        <v/>
      </c>
      <c r="N116" s="10" t="str">
        <f>""</f>
        <v/>
      </c>
      <c r="O116" s="10" t="str">
        <f>""</f>
        <v/>
      </c>
      <c r="P116" s="8">
        <f>SUM(P16:P115)</f>
        <v>0</v>
      </c>
      <c r="Q116" s="10" t="str">
        <f>""</f>
        <v/>
      </c>
      <c r="R116" s="10" t="str">
        <f>""</f>
        <v/>
      </c>
      <c r="S116" s="10" t="str">
        <f>""</f>
        <v/>
      </c>
      <c r="T116" s="10" t="str">
        <f>""</f>
        <v/>
      </c>
      <c r="U116" s="8">
        <f>SUM(U16:U115)</f>
        <v>0</v>
      </c>
      <c r="V116" s="10" t="str">
        <f>""</f>
        <v/>
      </c>
      <c r="W116" s="10" t="str">
        <f>""</f>
        <v/>
      </c>
      <c r="X116" s="10" t="str">
        <f>""</f>
        <v/>
      </c>
      <c r="Y116" s="10" t="str">
        <f>""</f>
        <v/>
      </c>
      <c r="Z116" s="10" t="str">
        <f>""</f>
        <v/>
      </c>
      <c r="AA116" s="8">
        <f>SUM(AA16:AA115)</f>
        <v>0</v>
      </c>
      <c r="AB116" s="10" t="str">
        <f>""</f>
        <v/>
      </c>
      <c r="AC116" s="10" t="str">
        <f>""</f>
        <v/>
      </c>
      <c r="AD116" s="8">
        <f>SUM(AD16:AD115)</f>
        <v>0</v>
      </c>
      <c r="AE116" s="2"/>
    </row>
    <row r="117" spans="1:3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1:31" ht="5.0999999999999996" customHeight="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sheetData>
  <sheetProtection formatColumns="0" formatRows="0" insertRows="0" deleteRows="0" selectLockedCells="1"/>
  <mergeCells count="2245">
    <mergeCell ref="J15"/>
    <mergeCell ref="K15"/>
    <mergeCell ref="L15"/>
    <mergeCell ref="R16"/>
    <mergeCell ref="C7:AD7"/>
    <mergeCell ref="C8:AD8"/>
    <mergeCell ref="C9:AD9"/>
    <mergeCell ref="C10:AD10"/>
    <mergeCell ref="C11:AD11"/>
    <mergeCell ref="P15"/>
    <mergeCell ref="N14:P14"/>
    <mergeCell ref="Q15"/>
    <mergeCell ref="Q14"/>
    <mergeCell ref="C13:AD13"/>
    <mergeCell ref="C14:D15"/>
    <mergeCell ref="E15"/>
    <mergeCell ref="F15"/>
    <mergeCell ref="E14:F14"/>
    <mergeCell ref="G15"/>
    <mergeCell ref="G14"/>
    <mergeCell ref="S16"/>
    <mergeCell ref="H14:L14"/>
    <mergeCell ref="M15"/>
    <mergeCell ref="M14"/>
    <mergeCell ref="N15"/>
    <mergeCell ref="AC15"/>
    <mergeCell ref="AC14:AD14"/>
    <mergeCell ref="AD15"/>
    <mergeCell ref="Z15"/>
    <mergeCell ref="AA15"/>
    <mergeCell ref="W14:AA14"/>
    <mergeCell ref="AB15"/>
    <mergeCell ref="AB14"/>
    <mergeCell ref="V15"/>
    <mergeCell ref="V14"/>
    <mergeCell ref="R17"/>
    <mergeCell ref="T16"/>
    <mergeCell ref="U16"/>
    <mergeCell ref="W16"/>
    <mergeCell ref="X16"/>
    <mergeCell ref="AC16"/>
    <mergeCell ref="AD16"/>
    <mergeCell ref="W15"/>
    <mergeCell ref="X15"/>
    <mergeCell ref="Y15"/>
    <mergeCell ref="R15"/>
    <mergeCell ref="S15"/>
    <mergeCell ref="T15"/>
    <mergeCell ref="U15"/>
    <mergeCell ref="R14:U14"/>
    <mergeCell ref="O15"/>
    <mergeCell ref="H15"/>
    <mergeCell ref="I15"/>
    <mergeCell ref="N19"/>
    <mergeCell ref="O19"/>
    <mergeCell ref="P19"/>
    <mergeCell ref="P18"/>
    <mergeCell ref="R18"/>
    <mergeCell ref="T18"/>
    <mergeCell ref="U18"/>
    <mergeCell ref="C16:D16"/>
    <mergeCell ref="E16"/>
    <mergeCell ref="F16"/>
    <mergeCell ref="H16"/>
    <mergeCell ref="I16"/>
    <mergeCell ref="J16"/>
    <mergeCell ref="K16"/>
    <mergeCell ref="L16"/>
    <mergeCell ref="N16"/>
    <mergeCell ref="O16"/>
    <mergeCell ref="P16"/>
    <mergeCell ref="AC18"/>
    <mergeCell ref="AD18"/>
    <mergeCell ref="Z18"/>
    <mergeCell ref="AA18"/>
    <mergeCell ref="S19"/>
    <mergeCell ref="T19"/>
    <mergeCell ref="W18"/>
    <mergeCell ref="X18"/>
    <mergeCell ref="Y18"/>
    <mergeCell ref="AD19"/>
    <mergeCell ref="Y16"/>
    <mergeCell ref="U19"/>
    <mergeCell ref="W19"/>
    <mergeCell ref="X19"/>
    <mergeCell ref="Y19"/>
    <mergeCell ref="Y17"/>
    <mergeCell ref="Z17"/>
    <mergeCell ref="AA17"/>
    <mergeCell ref="S18"/>
    <mergeCell ref="AA19"/>
    <mergeCell ref="Z16"/>
    <mergeCell ref="AA16"/>
    <mergeCell ref="C21:D21"/>
    <mergeCell ref="E21"/>
    <mergeCell ref="F21"/>
    <mergeCell ref="H21"/>
    <mergeCell ref="I21"/>
    <mergeCell ref="J21"/>
    <mergeCell ref="K21"/>
    <mergeCell ref="L21"/>
    <mergeCell ref="N21"/>
    <mergeCell ref="O21"/>
    <mergeCell ref="P21"/>
    <mergeCell ref="R21"/>
    <mergeCell ref="AC19"/>
    <mergeCell ref="Z19"/>
    <mergeCell ref="AC17"/>
    <mergeCell ref="AD17"/>
    <mergeCell ref="S17"/>
    <mergeCell ref="T17"/>
    <mergeCell ref="U17"/>
    <mergeCell ref="W17"/>
    <mergeCell ref="X17"/>
    <mergeCell ref="C17:D17"/>
    <mergeCell ref="E17"/>
    <mergeCell ref="F17"/>
    <mergeCell ref="H17"/>
    <mergeCell ref="I17"/>
    <mergeCell ref="J17"/>
    <mergeCell ref="K17"/>
    <mergeCell ref="L17"/>
    <mergeCell ref="N17"/>
    <mergeCell ref="O17"/>
    <mergeCell ref="P17"/>
    <mergeCell ref="C20:D20"/>
    <mergeCell ref="E20"/>
    <mergeCell ref="F20"/>
    <mergeCell ref="H20"/>
    <mergeCell ref="I20"/>
    <mergeCell ref="J20"/>
    <mergeCell ref="K20"/>
    <mergeCell ref="L20"/>
    <mergeCell ref="N20"/>
    <mergeCell ref="O20"/>
    <mergeCell ref="P20"/>
    <mergeCell ref="R20"/>
    <mergeCell ref="S20"/>
    <mergeCell ref="J18"/>
    <mergeCell ref="K18"/>
    <mergeCell ref="L18"/>
    <mergeCell ref="N18"/>
    <mergeCell ref="O18"/>
    <mergeCell ref="C18:D18"/>
    <mergeCell ref="E18"/>
    <mergeCell ref="F18"/>
    <mergeCell ref="H18"/>
    <mergeCell ref="I18"/>
    <mergeCell ref="R19"/>
    <mergeCell ref="C19:D19"/>
    <mergeCell ref="E19"/>
    <mergeCell ref="F19"/>
    <mergeCell ref="H19"/>
    <mergeCell ref="I19"/>
    <mergeCell ref="J19"/>
    <mergeCell ref="K19"/>
    <mergeCell ref="L19"/>
    <mergeCell ref="Z21"/>
    <mergeCell ref="AA21"/>
    <mergeCell ref="AC21"/>
    <mergeCell ref="AD21"/>
    <mergeCell ref="S21"/>
    <mergeCell ref="T21"/>
    <mergeCell ref="U21"/>
    <mergeCell ref="W21"/>
    <mergeCell ref="X21"/>
    <mergeCell ref="Z20"/>
    <mergeCell ref="AA20"/>
    <mergeCell ref="AC20"/>
    <mergeCell ref="AD20"/>
    <mergeCell ref="AC22"/>
    <mergeCell ref="AD22"/>
    <mergeCell ref="Z22"/>
    <mergeCell ref="AA22"/>
    <mergeCell ref="T20"/>
    <mergeCell ref="U20"/>
    <mergeCell ref="W20"/>
    <mergeCell ref="X20"/>
    <mergeCell ref="Y20"/>
    <mergeCell ref="Y21"/>
    <mergeCell ref="R23"/>
    <mergeCell ref="S23"/>
    <mergeCell ref="T23"/>
    <mergeCell ref="W22"/>
    <mergeCell ref="X22"/>
    <mergeCell ref="Y22"/>
    <mergeCell ref="P22"/>
    <mergeCell ref="R22"/>
    <mergeCell ref="S22"/>
    <mergeCell ref="T22"/>
    <mergeCell ref="U22"/>
    <mergeCell ref="J22"/>
    <mergeCell ref="K22"/>
    <mergeCell ref="L22"/>
    <mergeCell ref="N22"/>
    <mergeCell ref="O22"/>
    <mergeCell ref="C22:D22"/>
    <mergeCell ref="E22"/>
    <mergeCell ref="F22"/>
    <mergeCell ref="H22"/>
    <mergeCell ref="I22"/>
    <mergeCell ref="AA23"/>
    <mergeCell ref="AC23"/>
    <mergeCell ref="AD23"/>
    <mergeCell ref="C24:D24"/>
    <mergeCell ref="E24"/>
    <mergeCell ref="F24"/>
    <mergeCell ref="H24"/>
    <mergeCell ref="I24"/>
    <mergeCell ref="J24"/>
    <mergeCell ref="K24"/>
    <mergeCell ref="L24"/>
    <mergeCell ref="N24"/>
    <mergeCell ref="O24"/>
    <mergeCell ref="P24"/>
    <mergeCell ref="R24"/>
    <mergeCell ref="S24"/>
    <mergeCell ref="U23"/>
    <mergeCell ref="W23"/>
    <mergeCell ref="X23"/>
    <mergeCell ref="Y23"/>
    <mergeCell ref="Z23"/>
    <mergeCell ref="C23:D23"/>
    <mergeCell ref="E23"/>
    <mergeCell ref="F23"/>
    <mergeCell ref="H23"/>
    <mergeCell ref="I23"/>
    <mergeCell ref="J23"/>
    <mergeCell ref="K23"/>
    <mergeCell ref="L23"/>
    <mergeCell ref="N23"/>
    <mergeCell ref="O23"/>
    <mergeCell ref="P23"/>
    <mergeCell ref="C25:D25"/>
    <mergeCell ref="E25"/>
    <mergeCell ref="F25"/>
    <mergeCell ref="H25"/>
    <mergeCell ref="I25"/>
    <mergeCell ref="J25"/>
    <mergeCell ref="K25"/>
    <mergeCell ref="L25"/>
    <mergeCell ref="N25"/>
    <mergeCell ref="O25"/>
    <mergeCell ref="P25"/>
    <mergeCell ref="R25"/>
    <mergeCell ref="T24"/>
    <mergeCell ref="U24"/>
    <mergeCell ref="W24"/>
    <mergeCell ref="X24"/>
    <mergeCell ref="Y24"/>
    <mergeCell ref="Y25"/>
    <mergeCell ref="Z25"/>
    <mergeCell ref="AA25"/>
    <mergeCell ref="AC25"/>
    <mergeCell ref="AD25"/>
    <mergeCell ref="S25"/>
    <mergeCell ref="T25"/>
    <mergeCell ref="U25"/>
    <mergeCell ref="W25"/>
    <mergeCell ref="X25"/>
    <mergeCell ref="Z24"/>
    <mergeCell ref="AA24"/>
    <mergeCell ref="AC24"/>
    <mergeCell ref="AD24"/>
    <mergeCell ref="AC26"/>
    <mergeCell ref="AD26"/>
    <mergeCell ref="Z26"/>
    <mergeCell ref="AA26"/>
    <mergeCell ref="R27"/>
    <mergeCell ref="S27"/>
    <mergeCell ref="T27"/>
    <mergeCell ref="W26"/>
    <mergeCell ref="X26"/>
    <mergeCell ref="Y26"/>
    <mergeCell ref="P26"/>
    <mergeCell ref="R26"/>
    <mergeCell ref="S26"/>
    <mergeCell ref="T26"/>
    <mergeCell ref="U26"/>
    <mergeCell ref="J26"/>
    <mergeCell ref="K26"/>
    <mergeCell ref="L26"/>
    <mergeCell ref="N26"/>
    <mergeCell ref="O26"/>
    <mergeCell ref="C26:D26"/>
    <mergeCell ref="E26"/>
    <mergeCell ref="F26"/>
    <mergeCell ref="H26"/>
    <mergeCell ref="I26"/>
    <mergeCell ref="AA27"/>
    <mergeCell ref="AC27"/>
    <mergeCell ref="AD27"/>
    <mergeCell ref="C28:D28"/>
    <mergeCell ref="E28"/>
    <mergeCell ref="F28"/>
    <mergeCell ref="H28"/>
    <mergeCell ref="I28"/>
    <mergeCell ref="J28"/>
    <mergeCell ref="K28"/>
    <mergeCell ref="L28"/>
    <mergeCell ref="N28"/>
    <mergeCell ref="O28"/>
    <mergeCell ref="P28"/>
    <mergeCell ref="R28"/>
    <mergeCell ref="S28"/>
    <mergeCell ref="U27"/>
    <mergeCell ref="W27"/>
    <mergeCell ref="X27"/>
    <mergeCell ref="Y27"/>
    <mergeCell ref="Z27"/>
    <mergeCell ref="C27:D27"/>
    <mergeCell ref="E27"/>
    <mergeCell ref="F27"/>
    <mergeCell ref="H27"/>
    <mergeCell ref="I27"/>
    <mergeCell ref="J27"/>
    <mergeCell ref="K27"/>
    <mergeCell ref="L27"/>
    <mergeCell ref="N27"/>
    <mergeCell ref="O27"/>
    <mergeCell ref="P27"/>
    <mergeCell ref="C29:D29"/>
    <mergeCell ref="E29"/>
    <mergeCell ref="F29"/>
    <mergeCell ref="H29"/>
    <mergeCell ref="I29"/>
    <mergeCell ref="J29"/>
    <mergeCell ref="K29"/>
    <mergeCell ref="L29"/>
    <mergeCell ref="N29"/>
    <mergeCell ref="O29"/>
    <mergeCell ref="P29"/>
    <mergeCell ref="R29"/>
    <mergeCell ref="T28"/>
    <mergeCell ref="U28"/>
    <mergeCell ref="W28"/>
    <mergeCell ref="X28"/>
    <mergeCell ref="Y28"/>
    <mergeCell ref="Y29"/>
    <mergeCell ref="Z29"/>
    <mergeCell ref="AA29"/>
    <mergeCell ref="AC29"/>
    <mergeCell ref="AD29"/>
    <mergeCell ref="S29"/>
    <mergeCell ref="T29"/>
    <mergeCell ref="U29"/>
    <mergeCell ref="W29"/>
    <mergeCell ref="X29"/>
    <mergeCell ref="Z28"/>
    <mergeCell ref="AA28"/>
    <mergeCell ref="AC28"/>
    <mergeCell ref="AD28"/>
    <mergeCell ref="AC30"/>
    <mergeCell ref="AD30"/>
    <mergeCell ref="Z30"/>
    <mergeCell ref="AA30"/>
    <mergeCell ref="R31"/>
    <mergeCell ref="S31"/>
    <mergeCell ref="T31"/>
    <mergeCell ref="W30"/>
    <mergeCell ref="X30"/>
    <mergeCell ref="Y30"/>
    <mergeCell ref="P30"/>
    <mergeCell ref="R30"/>
    <mergeCell ref="S30"/>
    <mergeCell ref="T30"/>
    <mergeCell ref="U30"/>
    <mergeCell ref="J30"/>
    <mergeCell ref="K30"/>
    <mergeCell ref="L30"/>
    <mergeCell ref="N30"/>
    <mergeCell ref="O30"/>
    <mergeCell ref="C30:D30"/>
    <mergeCell ref="E30"/>
    <mergeCell ref="F30"/>
    <mergeCell ref="H30"/>
    <mergeCell ref="I30"/>
    <mergeCell ref="AA31"/>
    <mergeCell ref="AC31"/>
    <mergeCell ref="AD31"/>
    <mergeCell ref="C32:D32"/>
    <mergeCell ref="E32"/>
    <mergeCell ref="F32"/>
    <mergeCell ref="H32"/>
    <mergeCell ref="I32"/>
    <mergeCell ref="J32"/>
    <mergeCell ref="K32"/>
    <mergeCell ref="L32"/>
    <mergeCell ref="N32"/>
    <mergeCell ref="O32"/>
    <mergeCell ref="P32"/>
    <mergeCell ref="R32"/>
    <mergeCell ref="S32"/>
    <mergeCell ref="U31"/>
    <mergeCell ref="W31"/>
    <mergeCell ref="X31"/>
    <mergeCell ref="Y31"/>
    <mergeCell ref="Z31"/>
    <mergeCell ref="C31:D31"/>
    <mergeCell ref="E31"/>
    <mergeCell ref="F31"/>
    <mergeCell ref="H31"/>
    <mergeCell ref="I31"/>
    <mergeCell ref="J31"/>
    <mergeCell ref="K31"/>
    <mergeCell ref="L31"/>
    <mergeCell ref="N31"/>
    <mergeCell ref="O31"/>
    <mergeCell ref="P31"/>
    <mergeCell ref="C33:D33"/>
    <mergeCell ref="E33"/>
    <mergeCell ref="F33"/>
    <mergeCell ref="H33"/>
    <mergeCell ref="I33"/>
    <mergeCell ref="J33"/>
    <mergeCell ref="K33"/>
    <mergeCell ref="L33"/>
    <mergeCell ref="N33"/>
    <mergeCell ref="O33"/>
    <mergeCell ref="P33"/>
    <mergeCell ref="R33"/>
    <mergeCell ref="T32"/>
    <mergeCell ref="U32"/>
    <mergeCell ref="W32"/>
    <mergeCell ref="X32"/>
    <mergeCell ref="Y32"/>
    <mergeCell ref="Y33"/>
    <mergeCell ref="Z33"/>
    <mergeCell ref="AA33"/>
    <mergeCell ref="AC33"/>
    <mergeCell ref="AD33"/>
    <mergeCell ref="S33"/>
    <mergeCell ref="T33"/>
    <mergeCell ref="U33"/>
    <mergeCell ref="W33"/>
    <mergeCell ref="X33"/>
    <mergeCell ref="Z32"/>
    <mergeCell ref="AA32"/>
    <mergeCell ref="AC32"/>
    <mergeCell ref="AD32"/>
    <mergeCell ref="AC34"/>
    <mergeCell ref="AD34"/>
    <mergeCell ref="Z34"/>
    <mergeCell ref="AA34"/>
    <mergeCell ref="R35"/>
    <mergeCell ref="S35"/>
    <mergeCell ref="T35"/>
    <mergeCell ref="W34"/>
    <mergeCell ref="X34"/>
    <mergeCell ref="Y34"/>
    <mergeCell ref="P34"/>
    <mergeCell ref="R34"/>
    <mergeCell ref="S34"/>
    <mergeCell ref="T34"/>
    <mergeCell ref="U34"/>
    <mergeCell ref="J34"/>
    <mergeCell ref="K34"/>
    <mergeCell ref="L34"/>
    <mergeCell ref="N34"/>
    <mergeCell ref="O34"/>
    <mergeCell ref="C34:D34"/>
    <mergeCell ref="E34"/>
    <mergeCell ref="F34"/>
    <mergeCell ref="H34"/>
    <mergeCell ref="I34"/>
    <mergeCell ref="AA35"/>
    <mergeCell ref="AC35"/>
    <mergeCell ref="AD35"/>
    <mergeCell ref="C36:D36"/>
    <mergeCell ref="E36"/>
    <mergeCell ref="F36"/>
    <mergeCell ref="H36"/>
    <mergeCell ref="I36"/>
    <mergeCell ref="J36"/>
    <mergeCell ref="K36"/>
    <mergeCell ref="L36"/>
    <mergeCell ref="N36"/>
    <mergeCell ref="O36"/>
    <mergeCell ref="P36"/>
    <mergeCell ref="R36"/>
    <mergeCell ref="S36"/>
    <mergeCell ref="U35"/>
    <mergeCell ref="W35"/>
    <mergeCell ref="X35"/>
    <mergeCell ref="Y35"/>
    <mergeCell ref="Z35"/>
    <mergeCell ref="C35:D35"/>
    <mergeCell ref="E35"/>
    <mergeCell ref="F35"/>
    <mergeCell ref="H35"/>
    <mergeCell ref="I35"/>
    <mergeCell ref="J35"/>
    <mergeCell ref="K35"/>
    <mergeCell ref="L35"/>
    <mergeCell ref="N35"/>
    <mergeCell ref="O35"/>
    <mergeCell ref="P35"/>
    <mergeCell ref="C37:D37"/>
    <mergeCell ref="E37"/>
    <mergeCell ref="F37"/>
    <mergeCell ref="H37"/>
    <mergeCell ref="I37"/>
    <mergeCell ref="J37"/>
    <mergeCell ref="K37"/>
    <mergeCell ref="L37"/>
    <mergeCell ref="N37"/>
    <mergeCell ref="O37"/>
    <mergeCell ref="P37"/>
    <mergeCell ref="R37"/>
    <mergeCell ref="T36"/>
    <mergeCell ref="U36"/>
    <mergeCell ref="W36"/>
    <mergeCell ref="X36"/>
    <mergeCell ref="Y36"/>
    <mergeCell ref="Y37"/>
    <mergeCell ref="Z37"/>
    <mergeCell ref="AA37"/>
    <mergeCell ref="AC37"/>
    <mergeCell ref="AD37"/>
    <mergeCell ref="S37"/>
    <mergeCell ref="T37"/>
    <mergeCell ref="U37"/>
    <mergeCell ref="W37"/>
    <mergeCell ref="X37"/>
    <mergeCell ref="Z36"/>
    <mergeCell ref="AA36"/>
    <mergeCell ref="AC36"/>
    <mergeCell ref="AD36"/>
    <mergeCell ref="AC38"/>
    <mergeCell ref="AD38"/>
    <mergeCell ref="Z38"/>
    <mergeCell ref="AA38"/>
    <mergeCell ref="R39"/>
    <mergeCell ref="S39"/>
    <mergeCell ref="T39"/>
    <mergeCell ref="W38"/>
    <mergeCell ref="X38"/>
    <mergeCell ref="Y38"/>
    <mergeCell ref="P38"/>
    <mergeCell ref="R38"/>
    <mergeCell ref="S38"/>
    <mergeCell ref="T38"/>
    <mergeCell ref="U38"/>
    <mergeCell ref="J38"/>
    <mergeCell ref="K38"/>
    <mergeCell ref="L38"/>
    <mergeCell ref="N38"/>
    <mergeCell ref="O38"/>
    <mergeCell ref="C38:D38"/>
    <mergeCell ref="E38"/>
    <mergeCell ref="F38"/>
    <mergeCell ref="H38"/>
    <mergeCell ref="I38"/>
    <mergeCell ref="AA39"/>
    <mergeCell ref="AC39"/>
    <mergeCell ref="AD39"/>
    <mergeCell ref="C40:D40"/>
    <mergeCell ref="E40"/>
    <mergeCell ref="F40"/>
    <mergeCell ref="H40"/>
    <mergeCell ref="I40"/>
    <mergeCell ref="J40"/>
    <mergeCell ref="K40"/>
    <mergeCell ref="L40"/>
    <mergeCell ref="N40"/>
    <mergeCell ref="O40"/>
    <mergeCell ref="P40"/>
    <mergeCell ref="R40"/>
    <mergeCell ref="S40"/>
    <mergeCell ref="U39"/>
    <mergeCell ref="W39"/>
    <mergeCell ref="X39"/>
    <mergeCell ref="Y39"/>
    <mergeCell ref="Z39"/>
    <mergeCell ref="C39:D39"/>
    <mergeCell ref="E39"/>
    <mergeCell ref="F39"/>
    <mergeCell ref="H39"/>
    <mergeCell ref="I39"/>
    <mergeCell ref="J39"/>
    <mergeCell ref="K39"/>
    <mergeCell ref="L39"/>
    <mergeCell ref="N39"/>
    <mergeCell ref="O39"/>
    <mergeCell ref="P39"/>
    <mergeCell ref="C41:D41"/>
    <mergeCell ref="E41"/>
    <mergeCell ref="F41"/>
    <mergeCell ref="H41"/>
    <mergeCell ref="I41"/>
    <mergeCell ref="J41"/>
    <mergeCell ref="K41"/>
    <mergeCell ref="L41"/>
    <mergeCell ref="N41"/>
    <mergeCell ref="O41"/>
    <mergeCell ref="P41"/>
    <mergeCell ref="R41"/>
    <mergeCell ref="T40"/>
    <mergeCell ref="U40"/>
    <mergeCell ref="W40"/>
    <mergeCell ref="X40"/>
    <mergeCell ref="Y40"/>
    <mergeCell ref="Y41"/>
    <mergeCell ref="Z41"/>
    <mergeCell ref="AA41"/>
    <mergeCell ref="AC41"/>
    <mergeCell ref="AD41"/>
    <mergeCell ref="S41"/>
    <mergeCell ref="T41"/>
    <mergeCell ref="U41"/>
    <mergeCell ref="W41"/>
    <mergeCell ref="X41"/>
    <mergeCell ref="Z40"/>
    <mergeCell ref="AA40"/>
    <mergeCell ref="AC40"/>
    <mergeCell ref="AD40"/>
    <mergeCell ref="AC42"/>
    <mergeCell ref="AD42"/>
    <mergeCell ref="Z42"/>
    <mergeCell ref="AA42"/>
    <mergeCell ref="R43"/>
    <mergeCell ref="S43"/>
    <mergeCell ref="T43"/>
    <mergeCell ref="W42"/>
    <mergeCell ref="X42"/>
    <mergeCell ref="Y42"/>
    <mergeCell ref="P42"/>
    <mergeCell ref="R42"/>
    <mergeCell ref="S42"/>
    <mergeCell ref="T42"/>
    <mergeCell ref="U42"/>
    <mergeCell ref="J42"/>
    <mergeCell ref="K42"/>
    <mergeCell ref="L42"/>
    <mergeCell ref="N42"/>
    <mergeCell ref="O42"/>
    <mergeCell ref="C42:D42"/>
    <mergeCell ref="E42"/>
    <mergeCell ref="F42"/>
    <mergeCell ref="H42"/>
    <mergeCell ref="I42"/>
    <mergeCell ref="AA43"/>
    <mergeCell ref="AC43"/>
    <mergeCell ref="AD43"/>
    <mergeCell ref="C44:D44"/>
    <mergeCell ref="E44"/>
    <mergeCell ref="F44"/>
    <mergeCell ref="H44"/>
    <mergeCell ref="I44"/>
    <mergeCell ref="J44"/>
    <mergeCell ref="K44"/>
    <mergeCell ref="L44"/>
    <mergeCell ref="N44"/>
    <mergeCell ref="O44"/>
    <mergeCell ref="P44"/>
    <mergeCell ref="R44"/>
    <mergeCell ref="S44"/>
    <mergeCell ref="U43"/>
    <mergeCell ref="W43"/>
    <mergeCell ref="X43"/>
    <mergeCell ref="Y43"/>
    <mergeCell ref="Z43"/>
    <mergeCell ref="C43:D43"/>
    <mergeCell ref="E43"/>
    <mergeCell ref="F43"/>
    <mergeCell ref="H43"/>
    <mergeCell ref="I43"/>
    <mergeCell ref="J43"/>
    <mergeCell ref="K43"/>
    <mergeCell ref="L43"/>
    <mergeCell ref="N43"/>
    <mergeCell ref="O43"/>
    <mergeCell ref="P43"/>
    <mergeCell ref="C45:D45"/>
    <mergeCell ref="E45"/>
    <mergeCell ref="F45"/>
    <mergeCell ref="H45"/>
    <mergeCell ref="I45"/>
    <mergeCell ref="J45"/>
    <mergeCell ref="K45"/>
    <mergeCell ref="L45"/>
    <mergeCell ref="N45"/>
    <mergeCell ref="O45"/>
    <mergeCell ref="P45"/>
    <mergeCell ref="R45"/>
    <mergeCell ref="T44"/>
    <mergeCell ref="U44"/>
    <mergeCell ref="W44"/>
    <mergeCell ref="X44"/>
    <mergeCell ref="Y44"/>
    <mergeCell ref="Y45"/>
    <mergeCell ref="Z45"/>
    <mergeCell ref="AA45"/>
    <mergeCell ref="AC45"/>
    <mergeCell ref="AD45"/>
    <mergeCell ref="S45"/>
    <mergeCell ref="T45"/>
    <mergeCell ref="U45"/>
    <mergeCell ref="W45"/>
    <mergeCell ref="X45"/>
    <mergeCell ref="Z44"/>
    <mergeCell ref="AA44"/>
    <mergeCell ref="AC44"/>
    <mergeCell ref="AD44"/>
    <mergeCell ref="AC46"/>
    <mergeCell ref="AD46"/>
    <mergeCell ref="Z46"/>
    <mergeCell ref="AA46"/>
    <mergeCell ref="R47"/>
    <mergeCell ref="S47"/>
    <mergeCell ref="T47"/>
    <mergeCell ref="W46"/>
    <mergeCell ref="X46"/>
    <mergeCell ref="Y46"/>
    <mergeCell ref="P46"/>
    <mergeCell ref="R46"/>
    <mergeCell ref="S46"/>
    <mergeCell ref="T46"/>
    <mergeCell ref="U46"/>
    <mergeCell ref="J46"/>
    <mergeCell ref="K46"/>
    <mergeCell ref="L46"/>
    <mergeCell ref="N46"/>
    <mergeCell ref="O46"/>
    <mergeCell ref="C46:D46"/>
    <mergeCell ref="E46"/>
    <mergeCell ref="F46"/>
    <mergeCell ref="H46"/>
    <mergeCell ref="I46"/>
    <mergeCell ref="AA47"/>
    <mergeCell ref="AC47"/>
    <mergeCell ref="AD47"/>
    <mergeCell ref="C48:D48"/>
    <mergeCell ref="E48"/>
    <mergeCell ref="F48"/>
    <mergeCell ref="H48"/>
    <mergeCell ref="I48"/>
    <mergeCell ref="J48"/>
    <mergeCell ref="K48"/>
    <mergeCell ref="L48"/>
    <mergeCell ref="N48"/>
    <mergeCell ref="O48"/>
    <mergeCell ref="P48"/>
    <mergeCell ref="R48"/>
    <mergeCell ref="S48"/>
    <mergeCell ref="U47"/>
    <mergeCell ref="W47"/>
    <mergeCell ref="X47"/>
    <mergeCell ref="Y47"/>
    <mergeCell ref="Z47"/>
    <mergeCell ref="C47:D47"/>
    <mergeCell ref="E47"/>
    <mergeCell ref="F47"/>
    <mergeCell ref="H47"/>
    <mergeCell ref="I47"/>
    <mergeCell ref="J47"/>
    <mergeCell ref="K47"/>
    <mergeCell ref="L47"/>
    <mergeCell ref="N47"/>
    <mergeCell ref="O47"/>
    <mergeCell ref="P47"/>
    <mergeCell ref="C49:D49"/>
    <mergeCell ref="E49"/>
    <mergeCell ref="F49"/>
    <mergeCell ref="H49"/>
    <mergeCell ref="I49"/>
    <mergeCell ref="J49"/>
    <mergeCell ref="K49"/>
    <mergeCell ref="L49"/>
    <mergeCell ref="N49"/>
    <mergeCell ref="O49"/>
    <mergeCell ref="P49"/>
    <mergeCell ref="R49"/>
    <mergeCell ref="T48"/>
    <mergeCell ref="U48"/>
    <mergeCell ref="W48"/>
    <mergeCell ref="X48"/>
    <mergeCell ref="Y48"/>
    <mergeCell ref="Y49"/>
    <mergeCell ref="Z49"/>
    <mergeCell ref="AA49"/>
    <mergeCell ref="AC49"/>
    <mergeCell ref="AD49"/>
    <mergeCell ref="S49"/>
    <mergeCell ref="T49"/>
    <mergeCell ref="U49"/>
    <mergeCell ref="W49"/>
    <mergeCell ref="X49"/>
    <mergeCell ref="Z48"/>
    <mergeCell ref="AA48"/>
    <mergeCell ref="AC48"/>
    <mergeCell ref="AD48"/>
    <mergeCell ref="AC50"/>
    <mergeCell ref="AD50"/>
    <mergeCell ref="Z50"/>
    <mergeCell ref="AA50"/>
    <mergeCell ref="R51"/>
    <mergeCell ref="S51"/>
    <mergeCell ref="T51"/>
    <mergeCell ref="W50"/>
    <mergeCell ref="X50"/>
    <mergeCell ref="Y50"/>
    <mergeCell ref="P50"/>
    <mergeCell ref="R50"/>
    <mergeCell ref="S50"/>
    <mergeCell ref="T50"/>
    <mergeCell ref="U50"/>
    <mergeCell ref="J50"/>
    <mergeCell ref="K50"/>
    <mergeCell ref="L50"/>
    <mergeCell ref="N50"/>
    <mergeCell ref="O50"/>
    <mergeCell ref="C50:D50"/>
    <mergeCell ref="E50"/>
    <mergeCell ref="F50"/>
    <mergeCell ref="H50"/>
    <mergeCell ref="I50"/>
    <mergeCell ref="AA51"/>
    <mergeCell ref="AC51"/>
    <mergeCell ref="AD51"/>
    <mergeCell ref="C52:D52"/>
    <mergeCell ref="E52"/>
    <mergeCell ref="F52"/>
    <mergeCell ref="H52"/>
    <mergeCell ref="I52"/>
    <mergeCell ref="J52"/>
    <mergeCell ref="K52"/>
    <mergeCell ref="L52"/>
    <mergeCell ref="N52"/>
    <mergeCell ref="O52"/>
    <mergeCell ref="P52"/>
    <mergeCell ref="R52"/>
    <mergeCell ref="S52"/>
    <mergeCell ref="U51"/>
    <mergeCell ref="W51"/>
    <mergeCell ref="X51"/>
    <mergeCell ref="Y51"/>
    <mergeCell ref="Z51"/>
    <mergeCell ref="C51:D51"/>
    <mergeCell ref="E51"/>
    <mergeCell ref="F51"/>
    <mergeCell ref="H51"/>
    <mergeCell ref="I51"/>
    <mergeCell ref="J51"/>
    <mergeCell ref="K51"/>
    <mergeCell ref="L51"/>
    <mergeCell ref="N51"/>
    <mergeCell ref="O51"/>
    <mergeCell ref="P51"/>
    <mergeCell ref="C53:D53"/>
    <mergeCell ref="E53"/>
    <mergeCell ref="F53"/>
    <mergeCell ref="H53"/>
    <mergeCell ref="I53"/>
    <mergeCell ref="J53"/>
    <mergeCell ref="K53"/>
    <mergeCell ref="L53"/>
    <mergeCell ref="N53"/>
    <mergeCell ref="O53"/>
    <mergeCell ref="P53"/>
    <mergeCell ref="R53"/>
    <mergeCell ref="T52"/>
    <mergeCell ref="U52"/>
    <mergeCell ref="W52"/>
    <mergeCell ref="X52"/>
    <mergeCell ref="Y52"/>
    <mergeCell ref="Y53"/>
    <mergeCell ref="Z53"/>
    <mergeCell ref="AA53"/>
    <mergeCell ref="AC53"/>
    <mergeCell ref="AD53"/>
    <mergeCell ref="S53"/>
    <mergeCell ref="T53"/>
    <mergeCell ref="U53"/>
    <mergeCell ref="W53"/>
    <mergeCell ref="X53"/>
    <mergeCell ref="Z52"/>
    <mergeCell ref="AA52"/>
    <mergeCell ref="AC52"/>
    <mergeCell ref="AD52"/>
    <mergeCell ref="AC54"/>
    <mergeCell ref="AD54"/>
    <mergeCell ref="Z54"/>
    <mergeCell ref="AA54"/>
    <mergeCell ref="R55"/>
    <mergeCell ref="S55"/>
    <mergeCell ref="T55"/>
    <mergeCell ref="W54"/>
    <mergeCell ref="X54"/>
    <mergeCell ref="Y54"/>
    <mergeCell ref="P54"/>
    <mergeCell ref="R54"/>
    <mergeCell ref="S54"/>
    <mergeCell ref="T54"/>
    <mergeCell ref="U54"/>
    <mergeCell ref="J54"/>
    <mergeCell ref="K54"/>
    <mergeCell ref="L54"/>
    <mergeCell ref="N54"/>
    <mergeCell ref="O54"/>
    <mergeCell ref="C54:D54"/>
    <mergeCell ref="E54"/>
    <mergeCell ref="F54"/>
    <mergeCell ref="H54"/>
    <mergeCell ref="I54"/>
    <mergeCell ref="AA55"/>
    <mergeCell ref="AC55"/>
    <mergeCell ref="AD55"/>
    <mergeCell ref="C56:D56"/>
    <mergeCell ref="E56"/>
    <mergeCell ref="F56"/>
    <mergeCell ref="H56"/>
    <mergeCell ref="I56"/>
    <mergeCell ref="J56"/>
    <mergeCell ref="K56"/>
    <mergeCell ref="L56"/>
    <mergeCell ref="N56"/>
    <mergeCell ref="O56"/>
    <mergeCell ref="P56"/>
    <mergeCell ref="R56"/>
    <mergeCell ref="S56"/>
    <mergeCell ref="U55"/>
    <mergeCell ref="W55"/>
    <mergeCell ref="X55"/>
    <mergeCell ref="Y55"/>
    <mergeCell ref="Z55"/>
    <mergeCell ref="C55:D55"/>
    <mergeCell ref="E55"/>
    <mergeCell ref="F55"/>
    <mergeCell ref="H55"/>
    <mergeCell ref="I55"/>
    <mergeCell ref="J55"/>
    <mergeCell ref="K55"/>
    <mergeCell ref="L55"/>
    <mergeCell ref="N55"/>
    <mergeCell ref="O55"/>
    <mergeCell ref="P55"/>
    <mergeCell ref="C57:D57"/>
    <mergeCell ref="E57"/>
    <mergeCell ref="F57"/>
    <mergeCell ref="H57"/>
    <mergeCell ref="I57"/>
    <mergeCell ref="J57"/>
    <mergeCell ref="K57"/>
    <mergeCell ref="L57"/>
    <mergeCell ref="N57"/>
    <mergeCell ref="O57"/>
    <mergeCell ref="P57"/>
    <mergeCell ref="R57"/>
    <mergeCell ref="T56"/>
    <mergeCell ref="U56"/>
    <mergeCell ref="W56"/>
    <mergeCell ref="X56"/>
    <mergeCell ref="Y56"/>
    <mergeCell ref="Y57"/>
    <mergeCell ref="Z57"/>
    <mergeCell ref="AA57"/>
    <mergeCell ref="AC57"/>
    <mergeCell ref="AD57"/>
    <mergeCell ref="S57"/>
    <mergeCell ref="T57"/>
    <mergeCell ref="U57"/>
    <mergeCell ref="W57"/>
    <mergeCell ref="X57"/>
    <mergeCell ref="Z56"/>
    <mergeCell ref="AA56"/>
    <mergeCell ref="AC56"/>
    <mergeCell ref="AD56"/>
    <mergeCell ref="AC58"/>
    <mergeCell ref="AD58"/>
    <mergeCell ref="Z58"/>
    <mergeCell ref="AA58"/>
    <mergeCell ref="R59"/>
    <mergeCell ref="S59"/>
    <mergeCell ref="T59"/>
    <mergeCell ref="W58"/>
    <mergeCell ref="X58"/>
    <mergeCell ref="Y58"/>
    <mergeCell ref="P58"/>
    <mergeCell ref="R58"/>
    <mergeCell ref="S58"/>
    <mergeCell ref="T58"/>
    <mergeCell ref="U58"/>
    <mergeCell ref="J58"/>
    <mergeCell ref="K58"/>
    <mergeCell ref="L58"/>
    <mergeCell ref="N58"/>
    <mergeCell ref="O58"/>
    <mergeCell ref="C58:D58"/>
    <mergeCell ref="E58"/>
    <mergeCell ref="F58"/>
    <mergeCell ref="H58"/>
    <mergeCell ref="I58"/>
    <mergeCell ref="AA59"/>
    <mergeCell ref="AC59"/>
    <mergeCell ref="AD59"/>
    <mergeCell ref="C60:D60"/>
    <mergeCell ref="E60"/>
    <mergeCell ref="F60"/>
    <mergeCell ref="H60"/>
    <mergeCell ref="I60"/>
    <mergeCell ref="J60"/>
    <mergeCell ref="K60"/>
    <mergeCell ref="L60"/>
    <mergeCell ref="N60"/>
    <mergeCell ref="O60"/>
    <mergeCell ref="P60"/>
    <mergeCell ref="R60"/>
    <mergeCell ref="S60"/>
    <mergeCell ref="U59"/>
    <mergeCell ref="W59"/>
    <mergeCell ref="X59"/>
    <mergeCell ref="Y59"/>
    <mergeCell ref="Z59"/>
    <mergeCell ref="C59:D59"/>
    <mergeCell ref="E59"/>
    <mergeCell ref="F59"/>
    <mergeCell ref="H59"/>
    <mergeCell ref="I59"/>
    <mergeCell ref="J59"/>
    <mergeCell ref="K59"/>
    <mergeCell ref="L59"/>
    <mergeCell ref="N59"/>
    <mergeCell ref="O59"/>
    <mergeCell ref="P59"/>
    <mergeCell ref="C61:D61"/>
    <mergeCell ref="E61"/>
    <mergeCell ref="F61"/>
    <mergeCell ref="H61"/>
    <mergeCell ref="I61"/>
    <mergeCell ref="J61"/>
    <mergeCell ref="K61"/>
    <mergeCell ref="L61"/>
    <mergeCell ref="N61"/>
    <mergeCell ref="O61"/>
    <mergeCell ref="P61"/>
    <mergeCell ref="R61"/>
    <mergeCell ref="T60"/>
    <mergeCell ref="U60"/>
    <mergeCell ref="W60"/>
    <mergeCell ref="X60"/>
    <mergeCell ref="Y60"/>
    <mergeCell ref="Y61"/>
    <mergeCell ref="Z61"/>
    <mergeCell ref="AA61"/>
    <mergeCell ref="AC61"/>
    <mergeCell ref="AD61"/>
    <mergeCell ref="S61"/>
    <mergeCell ref="T61"/>
    <mergeCell ref="U61"/>
    <mergeCell ref="W61"/>
    <mergeCell ref="X61"/>
    <mergeCell ref="Z60"/>
    <mergeCell ref="AA60"/>
    <mergeCell ref="AC60"/>
    <mergeCell ref="AD60"/>
    <mergeCell ref="AC62"/>
    <mergeCell ref="AD62"/>
    <mergeCell ref="Z62"/>
    <mergeCell ref="AA62"/>
    <mergeCell ref="R63"/>
    <mergeCell ref="S63"/>
    <mergeCell ref="T63"/>
    <mergeCell ref="W62"/>
    <mergeCell ref="X62"/>
    <mergeCell ref="Y62"/>
    <mergeCell ref="P62"/>
    <mergeCell ref="R62"/>
    <mergeCell ref="S62"/>
    <mergeCell ref="T62"/>
    <mergeCell ref="U62"/>
    <mergeCell ref="J62"/>
    <mergeCell ref="K62"/>
    <mergeCell ref="L62"/>
    <mergeCell ref="N62"/>
    <mergeCell ref="O62"/>
    <mergeCell ref="C62:D62"/>
    <mergeCell ref="E62"/>
    <mergeCell ref="F62"/>
    <mergeCell ref="H62"/>
    <mergeCell ref="I62"/>
    <mergeCell ref="AA63"/>
    <mergeCell ref="AC63"/>
    <mergeCell ref="AD63"/>
    <mergeCell ref="C64:D64"/>
    <mergeCell ref="E64"/>
    <mergeCell ref="F64"/>
    <mergeCell ref="H64"/>
    <mergeCell ref="I64"/>
    <mergeCell ref="J64"/>
    <mergeCell ref="K64"/>
    <mergeCell ref="L64"/>
    <mergeCell ref="N64"/>
    <mergeCell ref="O64"/>
    <mergeCell ref="P64"/>
    <mergeCell ref="R64"/>
    <mergeCell ref="S64"/>
    <mergeCell ref="U63"/>
    <mergeCell ref="W63"/>
    <mergeCell ref="X63"/>
    <mergeCell ref="Y63"/>
    <mergeCell ref="Z63"/>
    <mergeCell ref="C63:D63"/>
    <mergeCell ref="E63"/>
    <mergeCell ref="F63"/>
    <mergeCell ref="H63"/>
    <mergeCell ref="I63"/>
    <mergeCell ref="J63"/>
    <mergeCell ref="K63"/>
    <mergeCell ref="L63"/>
    <mergeCell ref="N63"/>
    <mergeCell ref="O63"/>
    <mergeCell ref="P63"/>
    <mergeCell ref="C65:D65"/>
    <mergeCell ref="E65"/>
    <mergeCell ref="F65"/>
    <mergeCell ref="H65"/>
    <mergeCell ref="I65"/>
    <mergeCell ref="J65"/>
    <mergeCell ref="K65"/>
    <mergeCell ref="L65"/>
    <mergeCell ref="N65"/>
    <mergeCell ref="O65"/>
    <mergeCell ref="P65"/>
    <mergeCell ref="R65"/>
    <mergeCell ref="T64"/>
    <mergeCell ref="U64"/>
    <mergeCell ref="W64"/>
    <mergeCell ref="X64"/>
    <mergeCell ref="Y64"/>
    <mergeCell ref="Y65"/>
    <mergeCell ref="Z65"/>
    <mergeCell ref="AA65"/>
    <mergeCell ref="AC65"/>
    <mergeCell ref="AD65"/>
    <mergeCell ref="S65"/>
    <mergeCell ref="T65"/>
    <mergeCell ref="U65"/>
    <mergeCell ref="W65"/>
    <mergeCell ref="X65"/>
    <mergeCell ref="Z64"/>
    <mergeCell ref="AA64"/>
    <mergeCell ref="AC64"/>
    <mergeCell ref="AD64"/>
    <mergeCell ref="AC66"/>
    <mergeCell ref="AD66"/>
    <mergeCell ref="Z66"/>
    <mergeCell ref="AA66"/>
    <mergeCell ref="R67"/>
    <mergeCell ref="S67"/>
    <mergeCell ref="T67"/>
    <mergeCell ref="W66"/>
    <mergeCell ref="X66"/>
    <mergeCell ref="Y66"/>
    <mergeCell ref="P66"/>
    <mergeCell ref="R66"/>
    <mergeCell ref="S66"/>
    <mergeCell ref="T66"/>
    <mergeCell ref="U66"/>
    <mergeCell ref="J66"/>
    <mergeCell ref="K66"/>
    <mergeCell ref="L66"/>
    <mergeCell ref="N66"/>
    <mergeCell ref="O66"/>
    <mergeCell ref="C66:D66"/>
    <mergeCell ref="E66"/>
    <mergeCell ref="F66"/>
    <mergeCell ref="H66"/>
    <mergeCell ref="I66"/>
    <mergeCell ref="AA67"/>
    <mergeCell ref="AC67"/>
    <mergeCell ref="AD67"/>
    <mergeCell ref="C68:D68"/>
    <mergeCell ref="E68"/>
    <mergeCell ref="F68"/>
    <mergeCell ref="H68"/>
    <mergeCell ref="I68"/>
    <mergeCell ref="J68"/>
    <mergeCell ref="K68"/>
    <mergeCell ref="L68"/>
    <mergeCell ref="N68"/>
    <mergeCell ref="O68"/>
    <mergeCell ref="P68"/>
    <mergeCell ref="R68"/>
    <mergeCell ref="S68"/>
    <mergeCell ref="U67"/>
    <mergeCell ref="W67"/>
    <mergeCell ref="X67"/>
    <mergeCell ref="Y67"/>
    <mergeCell ref="Z67"/>
    <mergeCell ref="C67:D67"/>
    <mergeCell ref="E67"/>
    <mergeCell ref="F67"/>
    <mergeCell ref="H67"/>
    <mergeCell ref="I67"/>
    <mergeCell ref="J67"/>
    <mergeCell ref="K67"/>
    <mergeCell ref="L67"/>
    <mergeCell ref="N67"/>
    <mergeCell ref="O67"/>
    <mergeCell ref="P67"/>
    <mergeCell ref="C69:D69"/>
    <mergeCell ref="E69"/>
    <mergeCell ref="F69"/>
    <mergeCell ref="H69"/>
    <mergeCell ref="I69"/>
    <mergeCell ref="J69"/>
    <mergeCell ref="K69"/>
    <mergeCell ref="L69"/>
    <mergeCell ref="N69"/>
    <mergeCell ref="O69"/>
    <mergeCell ref="P69"/>
    <mergeCell ref="R69"/>
    <mergeCell ref="T68"/>
    <mergeCell ref="U68"/>
    <mergeCell ref="W68"/>
    <mergeCell ref="X68"/>
    <mergeCell ref="Y68"/>
    <mergeCell ref="Y69"/>
    <mergeCell ref="Z69"/>
    <mergeCell ref="AA69"/>
    <mergeCell ref="AC69"/>
    <mergeCell ref="AD69"/>
    <mergeCell ref="S69"/>
    <mergeCell ref="T69"/>
    <mergeCell ref="U69"/>
    <mergeCell ref="W69"/>
    <mergeCell ref="X69"/>
    <mergeCell ref="Z68"/>
    <mergeCell ref="AA68"/>
    <mergeCell ref="AC68"/>
    <mergeCell ref="AD68"/>
    <mergeCell ref="AC70"/>
    <mergeCell ref="AD70"/>
    <mergeCell ref="Z70"/>
    <mergeCell ref="AA70"/>
    <mergeCell ref="R71"/>
    <mergeCell ref="S71"/>
    <mergeCell ref="T71"/>
    <mergeCell ref="W70"/>
    <mergeCell ref="X70"/>
    <mergeCell ref="Y70"/>
    <mergeCell ref="P70"/>
    <mergeCell ref="R70"/>
    <mergeCell ref="S70"/>
    <mergeCell ref="T70"/>
    <mergeCell ref="U70"/>
    <mergeCell ref="J70"/>
    <mergeCell ref="K70"/>
    <mergeCell ref="L70"/>
    <mergeCell ref="N70"/>
    <mergeCell ref="O70"/>
    <mergeCell ref="C70:D70"/>
    <mergeCell ref="E70"/>
    <mergeCell ref="F70"/>
    <mergeCell ref="H70"/>
    <mergeCell ref="I70"/>
    <mergeCell ref="AA71"/>
    <mergeCell ref="AC71"/>
    <mergeCell ref="AD71"/>
    <mergeCell ref="C72:D72"/>
    <mergeCell ref="E72"/>
    <mergeCell ref="F72"/>
    <mergeCell ref="H72"/>
    <mergeCell ref="I72"/>
    <mergeCell ref="J72"/>
    <mergeCell ref="K72"/>
    <mergeCell ref="L72"/>
    <mergeCell ref="N72"/>
    <mergeCell ref="O72"/>
    <mergeCell ref="P72"/>
    <mergeCell ref="R72"/>
    <mergeCell ref="S72"/>
    <mergeCell ref="U71"/>
    <mergeCell ref="W71"/>
    <mergeCell ref="X71"/>
    <mergeCell ref="Y71"/>
    <mergeCell ref="Z71"/>
    <mergeCell ref="C71:D71"/>
    <mergeCell ref="E71"/>
    <mergeCell ref="F71"/>
    <mergeCell ref="H71"/>
    <mergeCell ref="I71"/>
    <mergeCell ref="J71"/>
    <mergeCell ref="K71"/>
    <mergeCell ref="L71"/>
    <mergeCell ref="N71"/>
    <mergeCell ref="O71"/>
    <mergeCell ref="P71"/>
    <mergeCell ref="C73:D73"/>
    <mergeCell ref="E73"/>
    <mergeCell ref="F73"/>
    <mergeCell ref="H73"/>
    <mergeCell ref="I73"/>
    <mergeCell ref="J73"/>
    <mergeCell ref="K73"/>
    <mergeCell ref="L73"/>
    <mergeCell ref="N73"/>
    <mergeCell ref="O73"/>
    <mergeCell ref="P73"/>
    <mergeCell ref="R73"/>
    <mergeCell ref="T72"/>
    <mergeCell ref="U72"/>
    <mergeCell ref="W72"/>
    <mergeCell ref="X72"/>
    <mergeCell ref="Y72"/>
    <mergeCell ref="Y73"/>
    <mergeCell ref="Z73"/>
    <mergeCell ref="AA73"/>
    <mergeCell ref="AC73"/>
    <mergeCell ref="AD73"/>
    <mergeCell ref="S73"/>
    <mergeCell ref="T73"/>
    <mergeCell ref="U73"/>
    <mergeCell ref="W73"/>
    <mergeCell ref="X73"/>
    <mergeCell ref="Z72"/>
    <mergeCell ref="AA72"/>
    <mergeCell ref="AC72"/>
    <mergeCell ref="AD72"/>
    <mergeCell ref="AC74"/>
    <mergeCell ref="AD74"/>
    <mergeCell ref="Z74"/>
    <mergeCell ref="AA74"/>
    <mergeCell ref="R75"/>
    <mergeCell ref="S75"/>
    <mergeCell ref="T75"/>
    <mergeCell ref="W74"/>
    <mergeCell ref="X74"/>
    <mergeCell ref="Y74"/>
    <mergeCell ref="P74"/>
    <mergeCell ref="R74"/>
    <mergeCell ref="S74"/>
    <mergeCell ref="T74"/>
    <mergeCell ref="U74"/>
    <mergeCell ref="J74"/>
    <mergeCell ref="K74"/>
    <mergeCell ref="L74"/>
    <mergeCell ref="N74"/>
    <mergeCell ref="O74"/>
    <mergeCell ref="C74:D74"/>
    <mergeCell ref="E74"/>
    <mergeCell ref="F74"/>
    <mergeCell ref="H74"/>
    <mergeCell ref="I74"/>
    <mergeCell ref="AA75"/>
    <mergeCell ref="AC75"/>
    <mergeCell ref="AD75"/>
    <mergeCell ref="C76:D76"/>
    <mergeCell ref="E76"/>
    <mergeCell ref="F76"/>
    <mergeCell ref="H76"/>
    <mergeCell ref="I76"/>
    <mergeCell ref="J76"/>
    <mergeCell ref="K76"/>
    <mergeCell ref="L76"/>
    <mergeCell ref="N76"/>
    <mergeCell ref="O76"/>
    <mergeCell ref="P76"/>
    <mergeCell ref="R76"/>
    <mergeCell ref="S76"/>
    <mergeCell ref="U75"/>
    <mergeCell ref="W75"/>
    <mergeCell ref="X75"/>
    <mergeCell ref="Y75"/>
    <mergeCell ref="Z75"/>
    <mergeCell ref="C75:D75"/>
    <mergeCell ref="E75"/>
    <mergeCell ref="F75"/>
    <mergeCell ref="H75"/>
    <mergeCell ref="I75"/>
    <mergeCell ref="J75"/>
    <mergeCell ref="K75"/>
    <mergeCell ref="L75"/>
    <mergeCell ref="N75"/>
    <mergeCell ref="O75"/>
    <mergeCell ref="P75"/>
    <mergeCell ref="C77:D77"/>
    <mergeCell ref="E77"/>
    <mergeCell ref="F77"/>
    <mergeCell ref="H77"/>
    <mergeCell ref="I77"/>
    <mergeCell ref="J77"/>
    <mergeCell ref="K77"/>
    <mergeCell ref="L77"/>
    <mergeCell ref="N77"/>
    <mergeCell ref="O77"/>
    <mergeCell ref="P77"/>
    <mergeCell ref="R77"/>
    <mergeCell ref="T76"/>
    <mergeCell ref="U76"/>
    <mergeCell ref="W76"/>
    <mergeCell ref="X76"/>
    <mergeCell ref="Y76"/>
    <mergeCell ref="Y77"/>
    <mergeCell ref="Z77"/>
    <mergeCell ref="AA77"/>
    <mergeCell ref="AC77"/>
    <mergeCell ref="AD77"/>
    <mergeCell ref="S77"/>
    <mergeCell ref="T77"/>
    <mergeCell ref="U77"/>
    <mergeCell ref="W77"/>
    <mergeCell ref="X77"/>
    <mergeCell ref="Z76"/>
    <mergeCell ref="AA76"/>
    <mergeCell ref="AC76"/>
    <mergeCell ref="AD76"/>
    <mergeCell ref="AC78"/>
    <mergeCell ref="AD78"/>
    <mergeCell ref="Z78"/>
    <mergeCell ref="AA78"/>
    <mergeCell ref="R79"/>
    <mergeCell ref="S79"/>
    <mergeCell ref="T79"/>
    <mergeCell ref="W78"/>
    <mergeCell ref="X78"/>
    <mergeCell ref="Y78"/>
    <mergeCell ref="P78"/>
    <mergeCell ref="R78"/>
    <mergeCell ref="S78"/>
    <mergeCell ref="T78"/>
    <mergeCell ref="U78"/>
    <mergeCell ref="J78"/>
    <mergeCell ref="K78"/>
    <mergeCell ref="L78"/>
    <mergeCell ref="N78"/>
    <mergeCell ref="O78"/>
    <mergeCell ref="C78:D78"/>
    <mergeCell ref="E78"/>
    <mergeCell ref="F78"/>
    <mergeCell ref="H78"/>
    <mergeCell ref="I78"/>
    <mergeCell ref="AA79"/>
    <mergeCell ref="AC79"/>
    <mergeCell ref="AD79"/>
    <mergeCell ref="C80:D80"/>
    <mergeCell ref="E80"/>
    <mergeCell ref="F80"/>
    <mergeCell ref="H80"/>
    <mergeCell ref="I80"/>
    <mergeCell ref="J80"/>
    <mergeCell ref="K80"/>
    <mergeCell ref="L80"/>
    <mergeCell ref="N80"/>
    <mergeCell ref="O80"/>
    <mergeCell ref="P80"/>
    <mergeCell ref="R80"/>
    <mergeCell ref="S80"/>
    <mergeCell ref="U79"/>
    <mergeCell ref="W79"/>
    <mergeCell ref="X79"/>
    <mergeCell ref="Y79"/>
    <mergeCell ref="Z79"/>
    <mergeCell ref="C79:D79"/>
    <mergeCell ref="E79"/>
    <mergeCell ref="F79"/>
    <mergeCell ref="H79"/>
    <mergeCell ref="I79"/>
    <mergeCell ref="J79"/>
    <mergeCell ref="K79"/>
    <mergeCell ref="L79"/>
    <mergeCell ref="N79"/>
    <mergeCell ref="O79"/>
    <mergeCell ref="P79"/>
    <mergeCell ref="C81:D81"/>
    <mergeCell ref="E81"/>
    <mergeCell ref="F81"/>
    <mergeCell ref="H81"/>
    <mergeCell ref="I81"/>
    <mergeCell ref="J81"/>
    <mergeCell ref="K81"/>
    <mergeCell ref="L81"/>
    <mergeCell ref="N81"/>
    <mergeCell ref="O81"/>
    <mergeCell ref="P81"/>
    <mergeCell ref="R81"/>
    <mergeCell ref="T80"/>
    <mergeCell ref="U80"/>
    <mergeCell ref="W80"/>
    <mergeCell ref="X80"/>
    <mergeCell ref="Y80"/>
    <mergeCell ref="Y81"/>
    <mergeCell ref="Z81"/>
    <mergeCell ref="AA81"/>
    <mergeCell ref="AC81"/>
    <mergeCell ref="AD81"/>
    <mergeCell ref="S81"/>
    <mergeCell ref="T81"/>
    <mergeCell ref="U81"/>
    <mergeCell ref="W81"/>
    <mergeCell ref="X81"/>
    <mergeCell ref="Z80"/>
    <mergeCell ref="AA80"/>
    <mergeCell ref="AC80"/>
    <mergeCell ref="AD80"/>
    <mergeCell ref="AC82"/>
    <mergeCell ref="AD82"/>
    <mergeCell ref="Z82"/>
    <mergeCell ref="AA82"/>
    <mergeCell ref="R83"/>
    <mergeCell ref="S83"/>
    <mergeCell ref="T83"/>
    <mergeCell ref="W82"/>
    <mergeCell ref="X82"/>
    <mergeCell ref="Y82"/>
    <mergeCell ref="P82"/>
    <mergeCell ref="R82"/>
    <mergeCell ref="S82"/>
    <mergeCell ref="T82"/>
    <mergeCell ref="U82"/>
    <mergeCell ref="J82"/>
    <mergeCell ref="K82"/>
    <mergeCell ref="L82"/>
    <mergeCell ref="N82"/>
    <mergeCell ref="O82"/>
    <mergeCell ref="C82:D82"/>
    <mergeCell ref="E82"/>
    <mergeCell ref="F82"/>
    <mergeCell ref="H82"/>
    <mergeCell ref="I82"/>
    <mergeCell ref="AA83"/>
    <mergeCell ref="AC83"/>
    <mergeCell ref="AD83"/>
    <mergeCell ref="C84:D84"/>
    <mergeCell ref="E84"/>
    <mergeCell ref="F84"/>
    <mergeCell ref="H84"/>
    <mergeCell ref="I84"/>
    <mergeCell ref="J84"/>
    <mergeCell ref="K84"/>
    <mergeCell ref="L84"/>
    <mergeCell ref="N84"/>
    <mergeCell ref="O84"/>
    <mergeCell ref="P84"/>
    <mergeCell ref="R84"/>
    <mergeCell ref="S84"/>
    <mergeCell ref="U83"/>
    <mergeCell ref="W83"/>
    <mergeCell ref="X83"/>
    <mergeCell ref="Y83"/>
    <mergeCell ref="Z83"/>
    <mergeCell ref="C83:D83"/>
    <mergeCell ref="E83"/>
    <mergeCell ref="F83"/>
    <mergeCell ref="H83"/>
    <mergeCell ref="I83"/>
    <mergeCell ref="J83"/>
    <mergeCell ref="K83"/>
    <mergeCell ref="L83"/>
    <mergeCell ref="N83"/>
    <mergeCell ref="O83"/>
    <mergeCell ref="P83"/>
    <mergeCell ref="C85:D85"/>
    <mergeCell ref="E85"/>
    <mergeCell ref="F85"/>
    <mergeCell ref="H85"/>
    <mergeCell ref="I85"/>
    <mergeCell ref="J85"/>
    <mergeCell ref="K85"/>
    <mergeCell ref="L85"/>
    <mergeCell ref="N85"/>
    <mergeCell ref="O85"/>
    <mergeCell ref="P85"/>
    <mergeCell ref="R85"/>
    <mergeCell ref="T84"/>
    <mergeCell ref="U84"/>
    <mergeCell ref="W84"/>
    <mergeCell ref="X84"/>
    <mergeCell ref="Y84"/>
    <mergeCell ref="Y85"/>
    <mergeCell ref="Z85"/>
    <mergeCell ref="AA85"/>
    <mergeCell ref="AC85"/>
    <mergeCell ref="AD85"/>
    <mergeCell ref="S85"/>
    <mergeCell ref="T85"/>
    <mergeCell ref="U85"/>
    <mergeCell ref="W85"/>
    <mergeCell ref="X85"/>
    <mergeCell ref="Z84"/>
    <mergeCell ref="AA84"/>
    <mergeCell ref="AC84"/>
    <mergeCell ref="AD84"/>
    <mergeCell ref="AC86"/>
    <mergeCell ref="AD86"/>
    <mergeCell ref="Z86"/>
    <mergeCell ref="AA86"/>
    <mergeCell ref="R87"/>
    <mergeCell ref="S87"/>
    <mergeCell ref="T87"/>
    <mergeCell ref="W86"/>
    <mergeCell ref="X86"/>
    <mergeCell ref="Y86"/>
    <mergeCell ref="P86"/>
    <mergeCell ref="R86"/>
    <mergeCell ref="S86"/>
    <mergeCell ref="T86"/>
    <mergeCell ref="U86"/>
    <mergeCell ref="J86"/>
    <mergeCell ref="K86"/>
    <mergeCell ref="L86"/>
    <mergeCell ref="N86"/>
    <mergeCell ref="O86"/>
    <mergeCell ref="C86:D86"/>
    <mergeCell ref="E86"/>
    <mergeCell ref="F86"/>
    <mergeCell ref="H86"/>
    <mergeCell ref="I86"/>
    <mergeCell ref="AA87"/>
    <mergeCell ref="AC87"/>
    <mergeCell ref="AD87"/>
    <mergeCell ref="C88:D88"/>
    <mergeCell ref="E88"/>
    <mergeCell ref="F88"/>
    <mergeCell ref="H88"/>
    <mergeCell ref="I88"/>
    <mergeCell ref="J88"/>
    <mergeCell ref="K88"/>
    <mergeCell ref="L88"/>
    <mergeCell ref="N88"/>
    <mergeCell ref="O88"/>
    <mergeCell ref="P88"/>
    <mergeCell ref="R88"/>
    <mergeCell ref="S88"/>
    <mergeCell ref="U87"/>
    <mergeCell ref="W87"/>
    <mergeCell ref="X87"/>
    <mergeCell ref="Y87"/>
    <mergeCell ref="Z87"/>
    <mergeCell ref="C87:D87"/>
    <mergeCell ref="E87"/>
    <mergeCell ref="F87"/>
    <mergeCell ref="H87"/>
    <mergeCell ref="I87"/>
    <mergeCell ref="J87"/>
    <mergeCell ref="K87"/>
    <mergeCell ref="L87"/>
    <mergeCell ref="N87"/>
    <mergeCell ref="O87"/>
    <mergeCell ref="P87"/>
    <mergeCell ref="C89:D89"/>
    <mergeCell ref="E89"/>
    <mergeCell ref="F89"/>
    <mergeCell ref="H89"/>
    <mergeCell ref="I89"/>
    <mergeCell ref="J89"/>
    <mergeCell ref="K89"/>
    <mergeCell ref="L89"/>
    <mergeCell ref="N89"/>
    <mergeCell ref="O89"/>
    <mergeCell ref="P89"/>
    <mergeCell ref="R89"/>
    <mergeCell ref="T88"/>
    <mergeCell ref="U88"/>
    <mergeCell ref="W88"/>
    <mergeCell ref="X88"/>
    <mergeCell ref="Y88"/>
    <mergeCell ref="Y89"/>
    <mergeCell ref="Z89"/>
    <mergeCell ref="AA89"/>
    <mergeCell ref="AC89"/>
    <mergeCell ref="AD89"/>
    <mergeCell ref="S89"/>
    <mergeCell ref="T89"/>
    <mergeCell ref="U89"/>
    <mergeCell ref="W89"/>
    <mergeCell ref="X89"/>
    <mergeCell ref="Z88"/>
    <mergeCell ref="AA88"/>
    <mergeCell ref="AC88"/>
    <mergeCell ref="AD88"/>
    <mergeCell ref="AC90"/>
    <mergeCell ref="AD90"/>
    <mergeCell ref="Z90"/>
    <mergeCell ref="AA90"/>
    <mergeCell ref="R91"/>
    <mergeCell ref="S91"/>
    <mergeCell ref="T91"/>
    <mergeCell ref="W90"/>
    <mergeCell ref="X90"/>
    <mergeCell ref="Y90"/>
    <mergeCell ref="P90"/>
    <mergeCell ref="R90"/>
    <mergeCell ref="S90"/>
    <mergeCell ref="T90"/>
    <mergeCell ref="U90"/>
    <mergeCell ref="J90"/>
    <mergeCell ref="K90"/>
    <mergeCell ref="L90"/>
    <mergeCell ref="N90"/>
    <mergeCell ref="O90"/>
    <mergeCell ref="C90:D90"/>
    <mergeCell ref="E90"/>
    <mergeCell ref="F90"/>
    <mergeCell ref="H90"/>
    <mergeCell ref="I90"/>
    <mergeCell ref="AA91"/>
    <mergeCell ref="AC91"/>
    <mergeCell ref="AD91"/>
    <mergeCell ref="C92:D92"/>
    <mergeCell ref="E92"/>
    <mergeCell ref="F92"/>
    <mergeCell ref="H92"/>
    <mergeCell ref="I92"/>
    <mergeCell ref="J92"/>
    <mergeCell ref="K92"/>
    <mergeCell ref="L92"/>
    <mergeCell ref="N92"/>
    <mergeCell ref="O92"/>
    <mergeCell ref="P92"/>
    <mergeCell ref="R92"/>
    <mergeCell ref="S92"/>
    <mergeCell ref="U91"/>
    <mergeCell ref="W91"/>
    <mergeCell ref="X91"/>
    <mergeCell ref="Y91"/>
    <mergeCell ref="Z91"/>
    <mergeCell ref="C91:D91"/>
    <mergeCell ref="E91"/>
    <mergeCell ref="F91"/>
    <mergeCell ref="H91"/>
    <mergeCell ref="I91"/>
    <mergeCell ref="J91"/>
    <mergeCell ref="K91"/>
    <mergeCell ref="L91"/>
    <mergeCell ref="N91"/>
    <mergeCell ref="O91"/>
    <mergeCell ref="P91"/>
    <mergeCell ref="C93:D93"/>
    <mergeCell ref="E93"/>
    <mergeCell ref="F93"/>
    <mergeCell ref="H93"/>
    <mergeCell ref="I93"/>
    <mergeCell ref="J93"/>
    <mergeCell ref="K93"/>
    <mergeCell ref="L93"/>
    <mergeCell ref="N93"/>
    <mergeCell ref="O93"/>
    <mergeCell ref="P93"/>
    <mergeCell ref="R93"/>
    <mergeCell ref="T92"/>
    <mergeCell ref="U92"/>
    <mergeCell ref="W92"/>
    <mergeCell ref="X92"/>
    <mergeCell ref="Y92"/>
    <mergeCell ref="Y93"/>
    <mergeCell ref="Z93"/>
    <mergeCell ref="AA93"/>
    <mergeCell ref="AC93"/>
    <mergeCell ref="AD93"/>
    <mergeCell ref="S93"/>
    <mergeCell ref="T93"/>
    <mergeCell ref="U93"/>
    <mergeCell ref="W93"/>
    <mergeCell ref="X93"/>
    <mergeCell ref="Z92"/>
    <mergeCell ref="AA92"/>
    <mergeCell ref="AC92"/>
    <mergeCell ref="AD92"/>
    <mergeCell ref="AC94"/>
    <mergeCell ref="AD94"/>
    <mergeCell ref="Z94"/>
    <mergeCell ref="AA94"/>
    <mergeCell ref="R95"/>
    <mergeCell ref="S95"/>
    <mergeCell ref="T95"/>
    <mergeCell ref="W94"/>
    <mergeCell ref="X94"/>
    <mergeCell ref="Y94"/>
    <mergeCell ref="P94"/>
    <mergeCell ref="R94"/>
    <mergeCell ref="S94"/>
    <mergeCell ref="T94"/>
    <mergeCell ref="U94"/>
    <mergeCell ref="J94"/>
    <mergeCell ref="K94"/>
    <mergeCell ref="L94"/>
    <mergeCell ref="N94"/>
    <mergeCell ref="O94"/>
    <mergeCell ref="C94:D94"/>
    <mergeCell ref="E94"/>
    <mergeCell ref="F94"/>
    <mergeCell ref="H94"/>
    <mergeCell ref="I94"/>
    <mergeCell ref="AA95"/>
    <mergeCell ref="AC95"/>
    <mergeCell ref="AD95"/>
    <mergeCell ref="C96:D96"/>
    <mergeCell ref="E96"/>
    <mergeCell ref="F96"/>
    <mergeCell ref="H96"/>
    <mergeCell ref="I96"/>
    <mergeCell ref="J96"/>
    <mergeCell ref="K96"/>
    <mergeCell ref="L96"/>
    <mergeCell ref="N96"/>
    <mergeCell ref="O96"/>
    <mergeCell ref="P96"/>
    <mergeCell ref="R96"/>
    <mergeCell ref="S96"/>
    <mergeCell ref="U95"/>
    <mergeCell ref="W95"/>
    <mergeCell ref="X95"/>
    <mergeCell ref="Y95"/>
    <mergeCell ref="Z95"/>
    <mergeCell ref="C95:D95"/>
    <mergeCell ref="E95"/>
    <mergeCell ref="F95"/>
    <mergeCell ref="H95"/>
    <mergeCell ref="I95"/>
    <mergeCell ref="J95"/>
    <mergeCell ref="K95"/>
    <mergeCell ref="L95"/>
    <mergeCell ref="N95"/>
    <mergeCell ref="O95"/>
    <mergeCell ref="P95"/>
    <mergeCell ref="C97:D97"/>
    <mergeCell ref="E97"/>
    <mergeCell ref="F97"/>
    <mergeCell ref="H97"/>
    <mergeCell ref="I97"/>
    <mergeCell ref="J97"/>
    <mergeCell ref="K97"/>
    <mergeCell ref="L97"/>
    <mergeCell ref="N97"/>
    <mergeCell ref="O97"/>
    <mergeCell ref="P97"/>
    <mergeCell ref="R97"/>
    <mergeCell ref="T96"/>
    <mergeCell ref="U96"/>
    <mergeCell ref="W96"/>
    <mergeCell ref="X96"/>
    <mergeCell ref="Y96"/>
    <mergeCell ref="Y97"/>
    <mergeCell ref="Z97"/>
    <mergeCell ref="AA97"/>
    <mergeCell ref="AC97"/>
    <mergeCell ref="AD97"/>
    <mergeCell ref="S97"/>
    <mergeCell ref="T97"/>
    <mergeCell ref="U97"/>
    <mergeCell ref="W97"/>
    <mergeCell ref="X97"/>
    <mergeCell ref="Z96"/>
    <mergeCell ref="AA96"/>
    <mergeCell ref="AC96"/>
    <mergeCell ref="AD96"/>
    <mergeCell ref="AC98"/>
    <mergeCell ref="AD98"/>
    <mergeCell ref="Z98"/>
    <mergeCell ref="AA98"/>
    <mergeCell ref="R99"/>
    <mergeCell ref="S99"/>
    <mergeCell ref="T99"/>
    <mergeCell ref="W98"/>
    <mergeCell ref="X98"/>
    <mergeCell ref="Y98"/>
    <mergeCell ref="P98"/>
    <mergeCell ref="R98"/>
    <mergeCell ref="S98"/>
    <mergeCell ref="T98"/>
    <mergeCell ref="U98"/>
    <mergeCell ref="J98"/>
    <mergeCell ref="K98"/>
    <mergeCell ref="L98"/>
    <mergeCell ref="N98"/>
    <mergeCell ref="O98"/>
    <mergeCell ref="C98:D98"/>
    <mergeCell ref="E98"/>
    <mergeCell ref="F98"/>
    <mergeCell ref="H98"/>
    <mergeCell ref="I98"/>
    <mergeCell ref="AA99"/>
    <mergeCell ref="AC99"/>
    <mergeCell ref="AD99"/>
    <mergeCell ref="C100:D100"/>
    <mergeCell ref="E100"/>
    <mergeCell ref="F100"/>
    <mergeCell ref="H100"/>
    <mergeCell ref="I100"/>
    <mergeCell ref="J100"/>
    <mergeCell ref="K100"/>
    <mergeCell ref="L100"/>
    <mergeCell ref="N100"/>
    <mergeCell ref="O100"/>
    <mergeCell ref="P100"/>
    <mergeCell ref="R100"/>
    <mergeCell ref="S100"/>
    <mergeCell ref="U99"/>
    <mergeCell ref="W99"/>
    <mergeCell ref="X99"/>
    <mergeCell ref="Y99"/>
    <mergeCell ref="Z99"/>
    <mergeCell ref="C99:D99"/>
    <mergeCell ref="E99"/>
    <mergeCell ref="F99"/>
    <mergeCell ref="H99"/>
    <mergeCell ref="I99"/>
    <mergeCell ref="J99"/>
    <mergeCell ref="K99"/>
    <mergeCell ref="L99"/>
    <mergeCell ref="N99"/>
    <mergeCell ref="O99"/>
    <mergeCell ref="P99"/>
    <mergeCell ref="C101:D101"/>
    <mergeCell ref="E101"/>
    <mergeCell ref="F101"/>
    <mergeCell ref="H101"/>
    <mergeCell ref="I101"/>
    <mergeCell ref="J101"/>
    <mergeCell ref="K101"/>
    <mergeCell ref="L101"/>
    <mergeCell ref="N101"/>
    <mergeCell ref="O101"/>
    <mergeCell ref="P101"/>
    <mergeCell ref="R101"/>
    <mergeCell ref="T100"/>
    <mergeCell ref="U100"/>
    <mergeCell ref="W100"/>
    <mergeCell ref="X100"/>
    <mergeCell ref="Y100"/>
    <mergeCell ref="Y101"/>
    <mergeCell ref="Z101"/>
    <mergeCell ref="AA101"/>
    <mergeCell ref="AC101"/>
    <mergeCell ref="AD101"/>
    <mergeCell ref="S101"/>
    <mergeCell ref="T101"/>
    <mergeCell ref="U101"/>
    <mergeCell ref="W101"/>
    <mergeCell ref="X101"/>
    <mergeCell ref="Z100"/>
    <mergeCell ref="AA100"/>
    <mergeCell ref="AC100"/>
    <mergeCell ref="AD100"/>
    <mergeCell ref="AC102"/>
    <mergeCell ref="AD102"/>
    <mergeCell ref="Z102"/>
    <mergeCell ref="AA102"/>
    <mergeCell ref="R103"/>
    <mergeCell ref="S103"/>
    <mergeCell ref="T103"/>
    <mergeCell ref="W102"/>
    <mergeCell ref="X102"/>
    <mergeCell ref="Y102"/>
    <mergeCell ref="P102"/>
    <mergeCell ref="R102"/>
    <mergeCell ref="S102"/>
    <mergeCell ref="T102"/>
    <mergeCell ref="U102"/>
    <mergeCell ref="J102"/>
    <mergeCell ref="K102"/>
    <mergeCell ref="L102"/>
    <mergeCell ref="N102"/>
    <mergeCell ref="O102"/>
    <mergeCell ref="C102:D102"/>
    <mergeCell ref="E102"/>
    <mergeCell ref="F102"/>
    <mergeCell ref="H102"/>
    <mergeCell ref="I102"/>
    <mergeCell ref="AA103"/>
    <mergeCell ref="AC103"/>
    <mergeCell ref="AD103"/>
    <mergeCell ref="C104:D104"/>
    <mergeCell ref="E104"/>
    <mergeCell ref="F104"/>
    <mergeCell ref="H104"/>
    <mergeCell ref="I104"/>
    <mergeCell ref="J104"/>
    <mergeCell ref="K104"/>
    <mergeCell ref="L104"/>
    <mergeCell ref="N104"/>
    <mergeCell ref="O104"/>
    <mergeCell ref="P104"/>
    <mergeCell ref="R104"/>
    <mergeCell ref="S104"/>
    <mergeCell ref="U103"/>
    <mergeCell ref="W103"/>
    <mergeCell ref="X103"/>
    <mergeCell ref="Y103"/>
    <mergeCell ref="Z103"/>
    <mergeCell ref="C103:D103"/>
    <mergeCell ref="E103"/>
    <mergeCell ref="F103"/>
    <mergeCell ref="H103"/>
    <mergeCell ref="I103"/>
    <mergeCell ref="J103"/>
    <mergeCell ref="K103"/>
    <mergeCell ref="L103"/>
    <mergeCell ref="N103"/>
    <mergeCell ref="O103"/>
    <mergeCell ref="P103"/>
    <mergeCell ref="C105:D105"/>
    <mergeCell ref="E105"/>
    <mergeCell ref="F105"/>
    <mergeCell ref="H105"/>
    <mergeCell ref="I105"/>
    <mergeCell ref="J105"/>
    <mergeCell ref="K105"/>
    <mergeCell ref="L105"/>
    <mergeCell ref="N105"/>
    <mergeCell ref="O105"/>
    <mergeCell ref="P105"/>
    <mergeCell ref="R105"/>
    <mergeCell ref="T104"/>
    <mergeCell ref="U104"/>
    <mergeCell ref="W104"/>
    <mergeCell ref="X104"/>
    <mergeCell ref="Y104"/>
    <mergeCell ref="Y105"/>
    <mergeCell ref="Z105"/>
    <mergeCell ref="AA105"/>
    <mergeCell ref="AC105"/>
    <mergeCell ref="AD105"/>
    <mergeCell ref="S105"/>
    <mergeCell ref="T105"/>
    <mergeCell ref="U105"/>
    <mergeCell ref="W105"/>
    <mergeCell ref="X105"/>
    <mergeCell ref="Z104"/>
    <mergeCell ref="AA104"/>
    <mergeCell ref="AC104"/>
    <mergeCell ref="AD104"/>
    <mergeCell ref="AC106"/>
    <mergeCell ref="AD106"/>
    <mergeCell ref="Z106"/>
    <mergeCell ref="AA106"/>
    <mergeCell ref="R107"/>
    <mergeCell ref="S107"/>
    <mergeCell ref="T107"/>
    <mergeCell ref="W106"/>
    <mergeCell ref="X106"/>
    <mergeCell ref="Y106"/>
    <mergeCell ref="P106"/>
    <mergeCell ref="R106"/>
    <mergeCell ref="S106"/>
    <mergeCell ref="T106"/>
    <mergeCell ref="U106"/>
    <mergeCell ref="J106"/>
    <mergeCell ref="K106"/>
    <mergeCell ref="L106"/>
    <mergeCell ref="N106"/>
    <mergeCell ref="O106"/>
    <mergeCell ref="C106:D106"/>
    <mergeCell ref="E106"/>
    <mergeCell ref="F106"/>
    <mergeCell ref="H106"/>
    <mergeCell ref="I106"/>
    <mergeCell ref="AA107"/>
    <mergeCell ref="AC107"/>
    <mergeCell ref="AD107"/>
    <mergeCell ref="C108:D108"/>
    <mergeCell ref="E108"/>
    <mergeCell ref="F108"/>
    <mergeCell ref="H108"/>
    <mergeCell ref="I108"/>
    <mergeCell ref="J108"/>
    <mergeCell ref="K108"/>
    <mergeCell ref="L108"/>
    <mergeCell ref="N108"/>
    <mergeCell ref="O108"/>
    <mergeCell ref="P108"/>
    <mergeCell ref="R108"/>
    <mergeCell ref="S108"/>
    <mergeCell ref="U107"/>
    <mergeCell ref="W107"/>
    <mergeCell ref="X107"/>
    <mergeCell ref="Y107"/>
    <mergeCell ref="Z107"/>
    <mergeCell ref="C107:D107"/>
    <mergeCell ref="E107"/>
    <mergeCell ref="F107"/>
    <mergeCell ref="H107"/>
    <mergeCell ref="I107"/>
    <mergeCell ref="J107"/>
    <mergeCell ref="K107"/>
    <mergeCell ref="L107"/>
    <mergeCell ref="N107"/>
    <mergeCell ref="O107"/>
    <mergeCell ref="P107"/>
    <mergeCell ref="C109:D109"/>
    <mergeCell ref="E109"/>
    <mergeCell ref="F109"/>
    <mergeCell ref="H109"/>
    <mergeCell ref="I109"/>
    <mergeCell ref="J109"/>
    <mergeCell ref="K109"/>
    <mergeCell ref="L109"/>
    <mergeCell ref="N109"/>
    <mergeCell ref="O109"/>
    <mergeCell ref="P109"/>
    <mergeCell ref="R109"/>
    <mergeCell ref="T108"/>
    <mergeCell ref="U108"/>
    <mergeCell ref="W108"/>
    <mergeCell ref="X108"/>
    <mergeCell ref="Y108"/>
    <mergeCell ref="Y109"/>
    <mergeCell ref="Z109"/>
    <mergeCell ref="AA109"/>
    <mergeCell ref="AC109"/>
    <mergeCell ref="AD109"/>
    <mergeCell ref="S109"/>
    <mergeCell ref="T109"/>
    <mergeCell ref="U109"/>
    <mergeCell ref="W109"/>
    <mergeCell ref="X109"/>
    <mergeCell ref="Z108"/>
    <mergeCell ref="AA108"/>
    <mergeCell ref="AC108"/>
    <mergeCell ref="AD108"/>
    <mergeCell ref="AC110"/>
    <mergeCell ref="AD110"/>
    <mergeCell ref="Z110"/>
    <mergeCell ref="AA110"/>
    <mergeCell ref="R111"/>
    <mergeCell ref="S111"/>
    <mergeCell ref="T111"/>
    <mergeCell ref="W110"/>
    <mergeCell ref="X110"/>
    <mergeCell ref="Y110"/>
    <mergeCell ref="P110"/>
    <mergeCell ref="R110"/>
    <mergeCell ref="S110"/>
    <mergeCell ref="T110"/>
    <mergeCell ref="U110"/>
    <mergeCell ref="J110"/>
    <mergeCell ref="K110"/>
    <mergeCell ref="L110"/>
    <mergeCell ref="N110"/>
    <mergeCell ref="O110"/>
    <mergeCell ref="C110:D110"/>
    <mergeCell ref="E110"/>
    <mergeCell ref="F110"/>
    <mergeCell ref="H110"/>
    <mergeCell ref="I110"/>
    <mergeCell ref="AA111"/>
    <mergeCell ref="AC111"/>
    <mergeCell ref="AD111"/>
    <mergeCell ref="C112:D112"/>
    <mergeCell ref="E112"/>
    <mergeCell ref="F112"/>
    <mergeCell ref="H112"/>
    <mergeCell ref="I112"/>
    <mergeCell ref="J112"/>
    <mergeCell ref="K112"/>
    <mergeCell ref="L112"/>
    <mergeCell ref="N112"/>
    <mergeCell ref="O112"/>
    <mergeCell ref="P112"/>
    <mergeCell ref="R112"/>
    <mergeCell ref="S112"/>
    <mergeCell ref="U111"/>
    <mergeCell ref="W111"/>
    <mergeCell ref="X111"/>
    <mergeCell ref="Y111"/>
    <mergeCell ref="Z111"/>
    <mergeCell ref="C111:D111"/>
    <mergeCell ref="E111"/>
    <mergeCell ref="F111"/>
    <mergeCell ref="H111"/>
    <mergeCell ref="I111"/>
    <mergeCell ref="J111"/>
    <mergeCell ref="K111"/>
    <mergeCell ref="L111"/>
    <mergeCell ref="N111"/>
    <mergeCell ref="O111"/>
    <mergeCell ref="P111"/>
    <mergeCell ref="AD113"/>
    <mergeCell ref="S113"/>
    <mergeCell ref="T113"/>
    <mergeCell ref="U113"/>
    <mergeCell ref="W113"/>
    <mergeCell ref="X113"/>
    <mergeCell ref="Z112"/>
    <mergeCell ref="AA112"/>
    <mergeCell ref="AC112"/>
    <mergeCell ref="AD112"/>
    <mergeCell ref="C113:D113"/>
    <mergeCell ref="E113"/>
    <mergeCell ref="F113"/>
    <mergeCell ref="H113"/>
    <mergeCell ref="I113"/>
    <mergeCell ref="J113"/>
    <mergeCell ref="K113"/>
    <mergeCell ref="L113"/>
    <mergeCell ref="N113"/>
    <mergeCell ref="O113"/>
    <mergeCell ref="P113"/>
    <mergeCell ref="R113"/>
    <mergeCell ref="T112"/>
    <mergeCell ref="U112"/>
    <mergeCell ref="W112"/>
    <mergeCell ref="X112"/>
    <mergeCell ref="Y112"/>
    <mergeCell ref="S114"/>
    <mergeCell ref="T114"/>
    <mergeCell ref="U114"/>
    <mergeCell ref="J114"/>
    <mergeCell ref="K114"/>
    <mergeCell ref="L114"/>
    <mergeCell ref="N114"/>
    <mergeCell ref="O114"/>
    <mergeCell ref="C114:D114"/>
    <mergeCell ref="E114"/>
    <mergeCell ref="F114"/>
    <mergeCell ref="H114"/>
    <mergeCell ref="I114"/>
    <mergeCell ref="Y113"/>
    <mergeCell ref="Z113"/>
    <mergeCell ref="AA113"/>
    <mergeCell ref="AC113"/>
    <mergeCell ref="AA115"/>
    <mergeCell ref="AC115"/>
    <mergeCell ref="AD115"/>
    <mergeCell ref="C116:D116"/>
    <mergeCell ref="U115"/>
    <mergeCell ref="W115"/>
    <mergeCell ref="X115"/>
    <mergeCell ref="Y115"/>
    <mergeCell ref="Z115"/>
    <mergeCell ref="AC114"/>
    <mergeCell ref="AD114"/>
    <mergeCell ref="C115:D115"/>
    <mergeCell ref="E115"/>
    <mergeCell ref="F115"/>
    <mergeCell ref="H115"/>
    <mergeCell ref="I115"/>
    <mergeCell ref="J115"/>
    <mergeCell ref="K115"/>
    <mergeCell ref="L115"/>
    <mergeCell ref="N115"/>
    <mergeCell ref="O115"/>
    <mergeCell ref="P115"/>
    <mergeCell ref="R115"/>
    <mergeCell ref="S115"/>
    <mergeCell ref="T115"/>
    <mergeCell ref="W114"/>
    <mergeCell ref="X114"/>
    <mergeCell ref="Y114"/>
    <mergeCell ref="Z114"/>
    <mergeCell ref="AA114"/>
    <mergeCell ref="P114"/>
    <mergeCell ref="R114"/>
  </mergeCells>
  <dataValidations count="600">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P16">
      <formula1>-1000000000000000000</formula1>
      <formula2>1000000000000000000</formula2>
    </dataValidation>
    <dataValidation type="decimal" showErrorMessage="1" errorTitle="Kesalahan Jenis Data" error="Data yang dimasukkan harus berupa Angka!" sqref="U16">
      <formula1>-1000000000000000000</formula1>
      <formula2>1000000000000000000</formula2>
    </dataValidation>
    <dataValidation type="decimal" showErrorMessage="1" errorTitle="Kesalahan Jenis Data" error="Data yang dimasukkan harus berupa Angka!" sqref="AA16">
      <formula1>-1000000000000000000</formula1>
      <formula2>1000000000000000000</formula2>
    </dataValidation>
    <dataValidation type="decimal" showErrorMessage="1" errorTitle="Kesalahan Jenis Data" error="Data yang dimasukkan harus berupa Angka!" sqref="AD16">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P17">
      <formula1>-1000000000000000000</formula1>
      <formula2>1000000000000000000</formula2>
    </dataValidation>
    <dataValidation type="decimal" showErrorMessage="1" errorTitle="Kesalahan Jenis Data" error="Data yang dimasukkan harus berupa Angka!" sqref="U17">
      <formula1>-1000000000000000000</formula1>
      <formula2>1000000000000000000</formula2>
    </dataValidation>
    <dataValidation type="decimal" showErrorMessage="1" errorTitle="Kesalahan Jenis Data" error="Data yang dimasukkan harus berupa Angka!" sqref="AA17">
      <formula1>-1000000000000000000</formula1>
      <formula2>1000000000000000000</formula2>
    </dataValidation>
    <dataValidation type="decimal" showErrorMessage="1" errorTitle="Kesalahan Jenis Data" error="Data yang dimasukkan harus berupa Angka!" sqref="AD17">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P18">
      <formula1>-1000000000000000000</formula1>
      <formula2>1000000000000000000</formula2>
    </dataValidation>
    <dataValidation type="decimal" showErrorMessage="1" errorTitle="Kesalahan Jenis Data" error="Data yang dimasukkan harus berupa Angka!" sqref="U18">
      <formula1>-1000000000000000000</formula1>
      <formula2>1000000000000000000</formula2>
    </dataValidation>
    <dataValidation type="decimal" showErrorMessage="1" errorTitle="Kesalahan Jenis Data" error="Data yang dimasukkan harus berupa Angka!" sqref="AA18">
      <formula1>-1000000000000000000</formula1>
      <formula2>1000000000000000000</formula2>
    </dataValidation>
    <dataValidation type="decimal" showErrorMessage="1" errorTitle="Kesalahan Jenis Data" error="Data yang dimasukkan harus berupa Angka!" sqref="AD18">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P19">
      <formula1>-1000000000000000000</formula1>
      <formula2>1000000000000000000</formula2>
    </dataValidation>
    <dataValidation type="decimal" showErrorMessage="1" errorTitle="Kesalahan Jenis Data" error="Data yang dimasukkan harus berupa Angka!" sqref="U19">
      <formula1>-1000000000000000000</formula1>
      <formula2>1000000000000000000</formula2>
    </dataValidation>
    <dataValidation type="decimal" showErrorMessage="1" errorTitle="Kesalahan Jenis Data" error="Data yang dimasukkan harus berupa Angka!" sqref="AA19">
      <formula1>-1000000000000000000</formula1>
      <formula2>1000000000000000000</formula2>
    </dataValidation>
    <dataValidation type="decimal" showErrorMessage="1" errorTitle="Kesalahan Jenis Data" error="Data yang dimasukkan harus berupa Angka!" sqref="AD19">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P20">
      <formula1>-1000000000000000000</formula1>
      <formula2>1000000000000000000</formula2>
    </dataValidation>
    <dataValidation type="decimal" showErrorMessage="1" errorTitle="Kesalahan Jenis Data" error="Data yang dimasukkan harus berupa Angka!" sqref="U20">
      <formula1>-1000000000000000000</formula1>
      <formula2>1000000000000000000</formula2>
    </dataValidation>
    <dataValidation type="decimal" showErrorMessage="1" errorTitle="Kesalahan Jenis Data" error="Data yang dimasukkan harus berupa Angka!" sqref="AA20">
      <formula1>-1000000000000000000</formula1>
      <formula2>1000000000000000000</formula2>
    </dataValidation>
    <dataValidation type="decimal" showErrorMessage="1" errorTitle="Kesalahan Jenis Data" error="Data yang dimasukkan harus berupa Angka!" sqref="AD20">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P21">
      <formula1>-1000000000000000000</formula1>
      <formula2>1000000000000000000</formula2>
    </dataValidation>
    <dataValidation type="decimal" showErrorMessage="1" errorTitle="Kesalahan Jenis Data" error="Data yang dimasukkan harus berupa Angka!" sqref="U21">
      <formula1>-1000000000000000000</formula1>
      <formula2>1000000000000000000</formula2>
    </dataValidation>
    <dataValidation type="decimal" showErrorMessage="1" errorTitle="Kesalahan Jenis Data" error="Data yang dimasukkan harus berupa Angka!" sqref="AA21">
      <formula1>-1000000000000000000</formula1>
      <formula2>1000000000000000000</formula2>
    </dataValidation>
    <dataValidation type="decimal" showErrorMessage="1" errorTitle="Kesalahan Jenis Data" error="Data yang dimasukkan harus berupa Angka!" sqref="AD21">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P22">
      <formula1>-1000000000000000000</formula1>
      <formula2>1000000000000000000</formula2>
    </dataValidation>
    <dataValidation type="decimal" showErrorMessage="1" errorTitle="Kesalahan Jenis Data" error="Data yang dimasukkan harus berupa Angka!" sqref="U22">
      <formula1>-1000000000000000000</formula1>
      <formula2>1000000000000000000</formula2>
    </dataValidation>
    <dataValidation type="decimal" showErrorMessage="1" errorTitle="Kesalahan Jenis Data" error="Data yang dimasukkan harus berupa Angka!" sqref="AA22">
      <formula1>-1000000000000000000</formula1>
      <formula2>1000000000000000000</formula2>
    </dataValidation>
    <dataValidation type="decimal" showErrorMessage="1" errorTitle="Kesalahan Jenis Data" error="Data yang dimasukkan harus berupa Angka!" sqref="AD22">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P23">
      <formula1>-1000000000000000000</formula1>
      <formula2>1000000000000000000</formula2>
    </dataValidation>
    <dataValidation type="decimal" showErrorMessage="1" errorTitle="Kesalahan Jenis Data" error="Data yang dimasukkan harus berupa Angka!" sqref="U23">
      <formula1>-1000000000000000000</formula1>
      <formula2>1000000000000000000</formula2>
    </dataValidation>
    <dataValidation type="decimal" showErrorMessage="1" errorTitle="Kesalahan Jenis Data" error="Data yang dimasukkan harus berupa Angka!" sqref="AA23">
      <formula1>-1000000000000000000</formula1>
      <formula2>1000000000000000000</formula2>
    </dataValidation>
    <dataValidation type="decimal" showErrorMessage="1" errorTitle="Kesalahan Jenis Data" error="Data yang dimasukkan harus berupa Angka!" sqref="AD23">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P24">
      <formula1>-1000000000000000000</formula1>
      <formula2>1000000000000000000</formula2>
    </dataValidation>
    <dataValidation type="decimal" showErrorMessage="1" errorTitle="Kesalahan Jenis Data" error="Data yang dimasukkan harus berupa Angka!" sqref="U24">
      <formula1>-1000000000000000000</formula1>
      <formula2>1000000000000000000</formula2>
    </dataValidation>
    <dataValidation type="decimal" showErrorMessage="1" errorTitle="Kesalahan Jenis Data" error="Data yang dimasukkan harus berupa Angka!" sqref="AA24">
      <formula1>-1000000000000000000</formula1>
      <formula2>1000000000000000000</formula2>
    </dataValidation>
    <dataValidation type="decimal" showErrorMessage="1" errorTitle="Kesalahan Jenis Data" error="Data yang dimasukkan harus berupa Angka!" sqref="AD24">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P25">
      <formula1>-1000000000000000000</formula1>
      <formula2>1000000000000000000</formula2>
    </dataValidation>
    <dataValidation type="decimal" showErrorMessage="1" errorTitle="Kesalahan Jenis Data" error="Data yang dimasukkan harus berupa Angka!" sqref="U25">
      <formula1>-1000000000000000000</formula1>
      <formula2>1000000000000000000</formula2>
    </dataValidation>
    <dataValidation type="decimal" showErrorMessage="1" errorTitle="Kesalahan Jenis Data" error="Data yang dimasukkan harus berupa Angka!" sqref="AA25">
      <formula1>-1000000000000000000</formula1>
      <formula2>1000000000000000000</formula2>
    </dataValidation>
    <dataValidation type="decimal" showErrorMessage="1" errorTitle="Kesalahan Jenis Data" error="Data yang dimasukkan harus berupa Angka!" sqref="AD25">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P26">
      <formula1>-1000000000000000000</formula1>
      <formula2>1000000000000000000</formula2>
    </dataValidation>
    <dataValidation type="decimal" showErrorMessage="1" errorTitle="Kesalahan Jenis Data" error="Data yang dimasukkan harus berupa Angka!" sqref="U26">
      <formula1>-1000000000000000000</formula1>
      <formula2>1000000000000000000</formula2>
    </dataValidation>
    <dataValidation type="decimal" showErrorMessage="1" errorTitle="Kesalahan Jenis Data" error="Data yang dimasukkan harus berupa Angka!" sqref="AA26">
      <formula1>-1000000000000000000</formula1>
      <formula2>1000000000000000000</formula2>
    </dataValidation>
    <dataValidation type="decimal" showErrorMessage="1" errorTitle="Kesalahan Jenis Data" error="Data yang dimasukkan harus berupa Angka!" sqref="AD26">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P27">
      <formula1>-1000000000000000000</formula1>
      <formula2>1000000000000000000</formula2>
    </dataValidation>
    <dataValidation type="decimal" showErrorMessage="1" errorTitle="Kesalahan Jenis Data" error="Data yang dimasukkan harus berupa Angka!" sqref="U27">
      <formula1>-1000000000000000000</formula1>
      <formula2>1000000000000000000</formula2>
    </dataValidation>
    <dataValidation type="decimal" showErrorMessage="1" errorTitle="Kesalahan Jenis Data" error="Data yang dimasukkan harus berupa Angka!" sqref="AA27">
      <formula1>-1000000000000000000</formula1>
      <formula2>1000000000000000000</formula2>
    </dataValidation>
    <dataValidation type="decimal" showErrorMessage="1" errorTitle="Kesalahan Jenis Data" error="Data yang dimasukkan harus berupa Angka!" sqref="AD27">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P28">
      <formula1>-1000000000000000000</formula1>
      <formula2>1000000000000000000</formula2>
    </dataValidation>
    <dataValidation type="decimal" showErrorMessage="1" errorTitle="Kesalahan Jenis Data" error="Data yang dimasukkan harus berupa Angka!" sqref="U28">
      <formula1>-1000000000000000000</formula1>
      <formula2>1000000000000000000</formula2>
    </dataValidation>
    <dataValidation type="decimal" showErrorMessage="1" errorTitle="Kesalahan Jenis Data" error="Data yang dimasukkan harus berupa Angka!" sqref="AA28">
      <formula1>-1000000000000000000</formula1>
      <formula2>1000000000000000000</formula2>
    </dataValidation>
    <dataValidation type="decimal" showErrorMessage="1" errorTitle="Kesalahan Jenis Data" error="Data yang dimasukkan harus berupa Angka!" sqref="AD28">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P29">
      <formula1>-1000000000000000000</formula1>
      <formula2>1000000000000000000</formula2>
    </dataValidation>
    <dataValidation type="decimal" showErrorMessage="1" errorTitle="Kesalahan Jenis Data" error="Data yang dimasukkan harus berupa Angka!" sqref="U29">
      <formula1>-1000000000000000000</formula1>
      <formula2>1000000000000000000</formula2>
    </dataValidation>
    <dataValidation type="decimal" showErrorMessage="1" errorTitle="Kesalahan Jenis Data" error="Data yang dimasukkan harus berupa Angka!" sqref="AA29">
      <formula1>-1000000000000000000</formula1>
      <formula2>1000000000000000000</formula2>
    </dataValidation>
    <dataValidation type="decimal" showErrorMessage="1" errorTitle="Kesalahan Jenis Data" error="Data yang dimasukkan harus berupa Angka!" sqref="AD29">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P30">
      <formula1>-1000000000000000000</formula1>
      <formula2>1000000000000000000</formula2>
    </dataValidation>
    <dataValidation type="decimal" showErrorMessage="1" errorTitle="Kesalahan Jenis Data" error="Data yang dimasukkan harus berupa Angka!" sqref="U30">
      <formula1>-1000000000000000000</formula1>
      <formula2>1000000000000000000</formula2>
    </dataValidation>
    <dataValidation type="decimal" showErrorMessage="1" errorTitle="Kesalahan Jenis Data" error="Data yang dimasukkan harus berupa Angka!" sqref="AA30">
      <formula1>-1000000000000000000</formula1>
      <formula2>1000000000000000000</formula2>
    </dataValidation>
    <dataValidation type="decimal" showErrorMessage="1" errorTitle="Kesalahan Jenis Data" error="Data yang dimasukkan harus berupa Angka!" sqref="AD30">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P31">
      <formula1>-1000000000000000000</formula1>
      <formula2>1000000000000000000</formula2>
    </dataValidation>
    <dataValidation type="decimal" showErrorMessage="1" errorTitle="Kesalahan Jenis Data" error="Data yang dimasukkan harus berupa Angka!" sqref="U31">
      <formula1>-1000000000000000000</formula1>
      <formula2>1000000000000000000</formula2>
    </dataValidation>
    <dataValidation type="decimal" showErrorMessage="1" errorTitle="Kesalahan Jenis Data" error="Data yang dimasukkan harus berupa Angka!" sqref="AA31">
      <formula1>-1000000000000000000</formula1>
      <formula2>1000000000000000000</formula2>
    </dataValidation>
    <dataValidation type="decimal" showErrorMessage="1" errorTitle="Kesalahan Jenis Data" error="Data yang dimasukkan harus berupa Angka!" sqref="AD31">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P32">
      <formula1>-1000000000000000000</formula1>
      <formula2>1000000000000000000</formula2>
    </dataValidation>
    <dataValidation type="decimal" showErrorMessage="1" errorTitle="Kesalahan Jenis Data" error="Data yang dimasukkan harus berupa Angka!" sqref="U32">
      <formula1>-1000000000000000000</formula1>
      <formula2>1000000000000000000</formula2>
    </dataValidation>
    <dataValidation type="decimal" showErrorMessage="1" errorTitle="Kesalahan Jenis Data" error="Data yang dimasukkan harus berupa Angka!" sqref="AA32">
      <formula1>-1000000000000000000</formula1>
      <formula2>1000000000000000000</formula2>
    </dataValidation>
    <dataValidation type="decimal" showErrorMessage="1" errorTitle="Kesalahan Jenis Data" error="Data yang dimasukkan harus berupa Angka!" sqref="AD32">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P33">
      <formula1>-1000000000000000000</formula1>
      <formula2>1000000000000000000</formula2>
    </dataValidation>
    <dataValidation type="decimal" showErrorMessage="1" errorTitle="Kesalahan Jenis Data" error="Data yang dimasukkan harus berupa Angka!" sqref="U33">
      <formula1>-1000000000000000000</formula1>
      <formula2>1000000000000000000</formula2>
    </dataValidation>
    <dataValidation type="decimal" showErrorMessage="1" errorTitle="Kesalahan Jenis Data" error="Data yang dimasukkan harus berupa Angka!" sqref="AA33">
      <formula1>-1000000000000000000</formula1>
      <formula2>1000000000000000000</formula2>
    </dataValidation>
    <dataValidation type="decimal" showErrorMessage="1" errorTitle="Kesalahan Jenis Data" error="Data yang dimasukkan harus berupa Angka!" sqref="AD33">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P34">
      <formula1>-1000000000000000000</formula1>
      <formula2>1000000000000000000</formula2>
    </dataValidation>
    <dataValidation type="decimal" showErrorMessage="1" errorTitle="Kesalahan Jenis Data" error="Data yang dimasukkan harus berupa Angka!" sqref="U34">
      <formula1>-1000000000000000000</formula1>
      <formula2>1000000000000000000</formula2>
    </dataValidation>
    <dataValidation type="decimal" showErrorMessage="1" errorTitle="Kesalahan Jenis Data" error="Data yang dimasukkan harus berupa Angka!" sqref="AA34">
      <formula1>-1000000000000000000</formula1>
      <formula2>1000000000000000000</formula2>
    </dataValidation>
    <dataValidation type="decimal" showErrorMessage="1" errorTitle="Kesalahan Jenis Data" error="Data yang dimasukkan harus berupa Angka!" sqref="AD34">
      <formula1>-1000000000000000000</formula1>
      <formula2>1000000000000000000</formula2>
    </dataValidation>
    <dataValidation type="decimal" showErrorMessage="1" errorTitle="Kesalahan Jenis Data" error="Data yang dimasukkan harus berupa Angka!" sqref="F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P35">
      <formula1>-1000000000000000000</formula1>
      <formula2>1000000000000000000</formula2>
    </dataValidation>
    <dataValidation type="decimal" showErrorMessage="1" errorTitle="Kesalahan Jenis Data" error="Data yang dimasukkan harus berupa Angka!" sqref="U35">
      <formula1>-1000000000000000000</formula1>
      <formula2>1000000000000000000</formula2>
    </dataValidation>
    <dataValidation type="decimal" showErrorMessage="1" errorTitle="Kesalahan Jenis Data" error="Data yang dimasukkan harus berupa Angka!" sqref="AA35">
      <formula1>-1000000000000000000</formula1>
      <formula2>1000000000000000000</formula2>
    </dataValidation>
    <dataValidation type="decimal" showErrorMessage="1" errorTitle="Kesalahan Jenis Data" error="Data yang dimasukkan harus berupa Angka!" sqref="AD35">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P36">
      <formula1>-1000000000000000000</formula1>
      <formula2>1000000000000000000</formula2>
    </dataValidation>
    <dataValidation type="decimal" showErrorMessage="1" errorTitle="Kesalahan Jenis Data" error="Data yang dimasukkan harus berupa Angka!" sqref="U36">
      <formula1>-1000000000000000000</formula1>
      <formula2>1000000000000000000</formula2>
    </dataValidation>
    <dataValidation type="decimal" showErrorMessage="1" errorTitle="Kesalahan Jenis Data" error="Data yang dimasukkan harus berupa Angka!" sqref="AA36">
      <formula1>-1000000000000000000</formula1>
      <formula2>1000000000000000000</formula2>
    </dataValidation>
    <dataValidation type="decimal" showErrorMessage="1" errorTitle="Kesalahan Jenis Data" error="Data yang dimasukkan harus berupa Angka!" sqref="AD36">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P37">
      <formula1>-1000000000000000000</formula1>
      <formula2>1000000000000000000</formula2>
    </dataValidation>
    <dataValidation type="decimal" showErrorMessage="1" errorTitle="Kesalahan Jenis Data" error="Data yang dimasukkan harus berupa Angka!" sqref="U37">
      <formula1>-1000000000000000000</formula1>
      <formula2>1000000000000000000</formula2>
    </dataValidation>
    <dataValidation type="decimal" showErrorMessage="1" errorTitle="Kesalahan Jenis Data" error="Data yang dimasukkan harus berupa Angka!" sqref="AA37">
      <formula1>-1000000000000000000</formula1>
      <formula2>1000000000000000000</formula2>
    </dataValidation>
    <dataValidation type="decimal" showErrorMessage="1" errorTitle="Kesalahan Jenis Data" error="Data yang dimasukkan harus berupa Angka!" sqref="AD37">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P38">
      <formula1>-1000000000000000000</formula1>
      <formula2>1000000000000000000</formula2>
    </dataValidation>
    <dataValidation type="decimal" showErrorMessage="1" errorTitle="Kesalahan Jenis Data" error="Data yang dimasukkan harus berupa Angka!" sqref="U38">
      <formula1>-1000000000000000000</formula1>
      <formula2>1000000000000000000</formula2>
    </dataValidation>
    <dataValidation type="decimal" showErrorMessage="1" errorTitle="Kesalahan Jenis Data" error="Data yang dimasukkan harus berupa Angka!" sqref="AA38">
      <formula1>-1000000000000000000</formula1>
      <formula2>1000000000000000000</formula2>
    </dataValidation>
    <dataValidation type="decimal" showErrorMessage="1" errorTitle="Kesalahan Jenis Data" error="Data yang dimasukkan harus berupa Angka!" sqref="AD38">
      <formula1>-1000000000000000000</formula1>
      <formula2>1000000000000000000</formula2>
    </dataValidation>
    <dataValidation type="decimal" showErrorMessage="1" errorTitle="Kesalahan Jenis Data" error="Data yang dimasukkan harus berupa Angka!" sqref="F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P39">
      <formula1>-1000000000000000000</formula1>
      <formula2>1000000000000000000</formula2>
    </dataValidation>
    <dataValidation type="decimal" showErrorMessage="1" errorTitle="Kesalahan Jenis Data" error="Data yang dimasukkan harus berupa Angka!" sqref="U39">
      <formula1>-1000000000000000000</formula1>
      <formula2>1000000000000000000</formula2>
    </dataValidation>
    <dataValidation type="decimal" showErrorMessage="1" errorTitle="Kesalahan Jenis Data" error="Data yang dimasukkan harus berupa Angka!" sqref="AA39">
      <formula1>-1000000000000000000</formula1>
      <formula2>1000000000000000000</formula2>
    </dataValidation>
    <dataValidation type="decimal" showErrorMessage="1" errorTitle="Kesalahan Jenis Data" error="Data yang dimasukkan harus berupa Angka!" sqref="AD39">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P40">
      <formula1>-1000000000000000000</formula1>
      <formula2>1000000000000000000</formula2>
    </dataValidation>
    <dataValidation type="decimal" showErrorMessage="1" errorTitle="Kesalahan Jenis Data" error="Data yang dimasukkan harus berupa Angka!" sqref="U40">
      <formula1>-1000000000000000000</formula1>
      <formula2>1000000000000000000</formula2>
    </dataValidation>
    <dataValidation type="decimal" showErrorMessage="1" errorTitle="Kesalahan Jenis Data" error="Data yang dimasukkan harus berupa Angka!" sqref="AA40">
      <formula1>-1000000000000000000</formula1>
      <formula2>1000000000000000000</formula2>
    </dataValidation>
    <dataValidation type="decimal" showErrorMessage="1" errorTitle="Kesalahan Jenis Data" error="Data yang dimasukkan harus berupa Angka!" sqref="AD40">
      <formula1>-1000000000000000000</formula1>
      <formula2>1000000000000000000</formula2>
    </dataValidation>
    <dataValidation type="decimal" showErrorMessage="1" errorTitle="Kesalahan Jenis Data" error="Data yang dimasukkan harus berupa Angka!" sqref="F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P41">
      <formula1>-1000000000000000000</formula1>
      <formula2>1000000000000000000</formula2>
    </dataValidation>
    <dataValidation type="decimal" showErrorMessage="1" errorTitle="Kesalahan Jenis Data" error="Data yang dimasukkan harus berupa Angka!" sqref="U41">
      <formula1>-1000000000000000000</formula1>
      <formula2>1000000000000000000</formula2>
    </dataValidation>
    <dataValidation type="decimal" showErrorMessage="1" errorTitle="Kesalahan Jenis Data" error="Data yang dimasukkan harus berupa Angka!" sqref="AA41">
      <formula1>-1000000000000000000</formula1>
      <formula2>1000000000000000000</formula2>
    </dataValidation>
    <dataValidation type="decimal" showErrorMessage="1" errorTitle="Kesalahan Jenis Data" error="Data yang dimasukkan harus berupa Angka!" sqref="AD41">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P42">
      <formula1>-1000000000000000000</formula1>
      <formula2>1000000000000000000</formula2>
    </dataValidation>
    <dataValidation type="decimal" showErrorMessage="1" errorTitle="Kesalahan Jenis Data" error="Data yang dimasukkan harus berupa Angka!" sqref="U42">
      <formula1>-1000000000000000000</formula1>
      <formula2>1000000000000000000</formula2>
    </dataValidation>
    <dataValidation type="decimal" showErrorMessage="1" errorTitle="Kesalahan Jenis Data" error="Data yang dimasukkan harus berupa Angka!" sqref="AA42">
      <formula1>-1000000000000000000</formula1>
      <formula2>1000000000000000000</formula2>
    </dataValidation>
    <dataValidation type="decimal" showErrorMessage="1" errorTitle="Kesalahan Jenis Data" error="Data yang dimasukkan harus berupa Angka!" sqref="AD42">
      <formula1>-1000000000000000000</formula1>
      <formula2>1000000000000000000</formula2>
    </dataValidation>
    <dataValidation type="decimal" showErrorMessage="1" errorTitle="Kesalahan Jenis Data" error="Data yang dimasukkan harus berupa Angka!" sqref="F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P43">
      <formula1>-1000000000000000000</formula1>
      <formula2>1000000000000000000</formula2>
    </dataValidation>
    <dataValidation type="decimal" showErrorMessage="1" errorTitle="Kesalahan Jenis Data" error="Data yang dimasukkan harus berupa Angka!" sqref="U43">
      <formula1>-1000000000000000000</formula1>
      <formula2>1000000000000000000</formula2>
    </dataValidation>
    <dataValidation type="decimal" showErrorMessage="1" errorTitle="Kesalahan Jenis Data" error="Data yang dimasukkan harus berupa Angka!" sqref="AA43">
      <formula1>-1000000000000000000</formula1>
      <formula2>1000000000000000000</formula2>
    </dataValidation>
    <dataValidation type="decimal" showErrorMessage="1" errorTitle="Kesalahan Jenis Data" error="Data yang dimasukkan harus berupa Angka!" sqref="AD43">
      <formula1>-1000000000000000000</formula1>
      <formula2>1000000000000000000</formula2>
    </dataValidation>
    <dataValidation type="decimal" showErrorMessage="1" errorTitle="Kesalahan Jenis Data" error="Data yang dimasukkan harus berupa Angka!" sqref="F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P44">
      <formula1>-1000000000000000000</formula1>
      <formula2>1000000000000000000</formula2>
    </dataValidation>
    <dataValidation type="decimal" showErrorMessage="1" errorTitle="Kesalahan Jenis Data" error="Data yang dimasukkan harus berupa Angka!" sqref="U44">
      <formula1>-1000000000000000000</formula1>
      <formula2>1000000000000000000</formula2>
    </dataValidation>
    <dataValidation type="decimal" showErrorMessage="1" errorTitle="Kesalahan Jenis Data" error="Data yang dimasukkan harus berupa Angka!" sqref="AA44">
      <formula1>-1000000000000000000</formula1>
      <formula2>1000000000000000000</formula2>
    </dataValidation>
    <dataValidation type="decimal" showErrorMessage="1" errorTitle="Kesalahan Jenis Data" error="Data yang dimasukkan harus berupa Angka!" sqref="AD44">
      <formula1>-1000000000000000000</formula1>
      <formula2>1000000000000000000</formula2>
    </dataValidation>
    <dataValidation type="decimal" showErrorMessage="1" errorTitle="Kesalahan Jenis Data" error="Data yang dimasukkan harus berupa Angka!" sqref="F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P45">
      <formula1>-1000000000000000000</formula1>
      <formula2>1000000000000000000</formula2>
    </dataValidation>
    <dataValidation type="decimal" showErrorMessage="1" errorTitle="Kesalahan Jenis Data" error="Data yang dimasukkan harus berupa Angka!" sqref="U45">
      <formula1>-1000000000000000000</formula1>
      <formula2>1000000000000000000</formula2>
    </dataValidation>
    <dataValidation type="decimal" showErrorMessage="1" errorTitle="Kesalahan Jenis Data" error="Data yang dimasukkan harus berupa Angka!" sqref="AA45">
      <formula1>-1000000000000000000</formula1>
      <formula2>1000000000000000000</formula2>
    </dataValidation>
    <dataValidation type="decimal" showErrorMessage="1" errorTitle="Kesalahan Jenis Data" error="Data yang dimasukkan harus berupa Angka!" sqref="AD45">
      <formula1>-1000000000000000000</formula1>
      <formula2>1000000000000000000</formula2>
    </dataValidation>
    <dataValidation type="decimal" showErrorMessage="1" errorTitle="Kesalahan Jenis Data" error="Data yang dimasukkan harus berupa Angka!" sqref="F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P46">
      <formula1>-1000000000000000000</formula1>
      <formula2>1000000000000000000</formula2>
    </dataValidation>
    <dataValidation type="decimal" showErrorMessage="1" errorTitle="Kesalahan Jenis Data" error="Data yang dimasukkan harus berupa Angka!" sqref="U46">
      <formula1>-1000000000000000000</formula1>
      <formula2>1000000000000000000</formula2>
    </dataValidation>
    <dataValidation type="decimal" showErrorMessage="1" errorTitle="Kesalahan Jenis Data" error="Data yang dimasukkan harus berupa Angka!" sqref="AA46">
      <formula1>-1000000000000000000</formula1>
      <formula2>1000000000000000000</formula2>
    </dataValidation>
    <dataValidation type="decimal" showErrorMessage="1" errorTitle="Kesalahan Jenis Data" error="Data yang dimasukkan harus berupa Angka!" sqref="AD46">
      <formula1>-1000000000000000000</formula1>
      <formula2>1000000000000000000</formula2>
    </dataValidation>
    <dataValidation type="decimal" showErrorMessage="1" errorTitle="Kesalahan Jenis Data" error="Data yang dimasukkan harus berupa Angka!" sqref="F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P47">
      <formula1>-1000000000000000000</formula1>
      <formula2>1000000000000000000</formula2>
    </dataValidation>
    <dataValidation type="decimal" showErrorMessage="1" errorTitle="Kesalahan Jenis Data" error="Data yang dimasukkan harus berupa Angka!" sqref="U47">
      <formula1>-1000000000000000000</formula1>
      <formula2>1000000000000000000</formula2>
    </dataValidation>
    <dataValidation type="decimal" showErrorMessage="1" errorTitle="Kesalahan Jenis Data" error="Data yang dimasukkan harus berupa Angka!" sqref="AA47">
      <formula1>-1000000000000000000</formula1>
      <formula2>1000000000000000000</formula2>
    </dataValidation>
    <dataValidation type="decimal" showErrorMessage="1" errorTitle="Kesalahan Jenis Data" error="Data yang dimasukkan harus berupa Angka!" sqref="AD47">
      <formula1>-1000000000000000000</formula1>
      <formula2>1000000000000000000</formula2>
    </dataValidation>
    <dataValidation type="decimal" showErrorMessage="1" errorTitle="Kesalahan Jenis Data" error="Data yang dimasukkan harus berupa Angka!" sqref="F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P48">
      <formula1>-1000000000000000000</formula1>
      <formula2>1000000000000000000</formula2>
    </dataValidation>
    <dataValidation type="decimal" showErrorMessage="1" errorTitle="Kesalahan Jenis Data" error="Data yang dimasukkan harus berupa Angka!" sqref="U48">
      <formula1>-1000000000000000000</formula1>
      <formula2>1000000000000000000</formula2>
    </dataValidation>
    <dataValidation type="decimal" showErrorMessage="1" errorTitle="Kesalahan Jenis Data" error="Data yang dimasukkan harus berupa Angka!" sqref="AA48">
      <formula1>-1000000000000000000</formula1>
      <formula2>1000000000000000000</formula2>
    </dataValidation>
    <dataValidation type="decimal" showErrorMessage="1" errorTitle="Kesalahan Jenis Data" error="Data yang dimasukkan harus berupa Angka!" sqref="AD48">
      <formula1>-1000000000000000000</formula1>
      <formula2>1000000000000000000</formula2>
    </dataValidation>
    <dataValidation type="decimal" showErrorMessage="1" errorTitle="Kesalahan Jenis Data" error="Data yang dimasukkan harus berupa Angka!" sqref="F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P49">
      <formula1>-1000000000000000000</formula1>
      <formula2>1000000000000000000</formula2>
    </dataValidation>
    <dataValidation type="decimal" showErrorMessage="1" errorTitle="Kesalahan Jenis Data" error="Data yang dimasukkan harus berupa Angka!" sqref="U49">
      <formula1>-1000000000000000000</formula1>
      <formula2>1000000000000000000</formula2>
    </dataValidation>
    <dataValidation type="decimal" showErrorMessage="1" errorTitle="Kesalahan Jenis Data" error="Data yang dimasukkan harus berupa Angka!" sqref="AA49">
      <formula1>-1000000000000000000</formula1>
      <formula2>1000000000000000000</formula2>
    </dataValidation>
    <dataValidation type="decimal" showErrorMessage="1" errorTitle="Kesalahan Jenis Data" error="Data yang dimasukkan harus berupa Angka!" sqref="AD49">
      <formula1>-1000000000000000000</formula1>
      <formula2>1000000000000000000</formula2>
    </dataValidation>
    <dataValidation type="decimal" showErrorMessage="1" errorTitle="Kesalahan Jenis Data" error="Data yang dimasukkan harus berupa Angka!" sqref="F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P50">
      <formula1>-1000000000000000000</formula1>
      <formula2>1000000000000000000</formula2>
    </dataValidation>
    <dataValidation type="decimal" showErrorMessage="1" errorTitle="Kesalahan Jenis Data" error="Data yang dimasukkan harus berupa Angka!" sqref="U50">
      <formula1>-1000000000000000000</formula1>
      <formula2>1000000000000000000</formula2>
    </dataValidation>
    <dataValidation type="decimal" showErrorMessage="1" errorTitle="Kesalahan Jenis Data" error="Data yang dimasukkan harus berupa Angka!" sqref="AA50">
      <formula1>-1000000000000000000</formula1>
      <formula2>1000000000000000000</formula2>
    </dataValidation>
    <dataValidation type="decimal" showErrorMessage="1" errorTitle="Kesalahan Jenis Data" error="Data yang dimasukkan harus berupa Angka!" sqref="AD50">
      <formula1>-1000000000000000000</formula1>
      <formula2>1000000000000000000</formula2>
    </dataValidation>
    <dataValidation type="decimal" showErrorMessage="1" errorTitle="Kesalahan Jenis Data" error="Data yang dimasukkan harus berupa Angka!" sqref="F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P51">
      <formula1>-1000000000000000000</formula1>
      <formula2>1000000000000000000</formula2>
    </dataValidation>
    <dataValidation type="decimal" showErrorMessage="1" errorTitle="Kesalahan Jenis Data" error="Data yang dimasukkan harus berupa Angka!" sqref="U51">
      <formula1>-1000000000000000000</formula1>
      <formula2>1000000000000000000</formula2>
    </dataValidation>
    <dataValidation type="decimal" showErrorMessage="1" errorTitle="Kesalahan Jenis Data" error="Data yang dimasukkan harus berupa Angka!" sqref="AA51">
      <formula1>-1000000000000000000</formula1>
      <formula2>1000000000000000000</formula2>
    </dataValidation>
    <dataValidation type="decimal" showErrorMessage="1" errorTitle="Kesalahan Jenis Data" error="Data yang dimasukkan harus berupa Angka!" sqref="AD51">
      <formula1>-1000000000000000000</formula1>
      <formula2>1000000000000000000</formula2>
    </dataValidation>
    <dataValidation type="decimal" showErrorMessage="1" errorTitle="Kesalahan Jenis Data" error="Data yang dimasukkan harus berupa Angka!" sqref="F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P52">
      <formula1>-1000000000000000000</formula1>
      <formula2>1000000000000000000</formula2>
    </dataValidation>
    <dataValidation type="decimal" showErrorMessage="1" errorTitle="Kesalahan Jenis Data" error="Data yang dimasukkan harus berupa Angka!" sqref="U52">
      <formula1>-1000000000000000000</formula1>
      <formula2>1000000000000000000</formula2>
    </dataValidation>
    <dataValidation type="decimal" showErrorMessage="1" errorTitle="Kesalahan Jenis Data" error="Data yang dimasukkan harus berupa Angka!" sqref="AA52">
      <formula1>-1000000000000000000</formula1>
      <formula2>1000000000000000000</formula2>
    </dataValidation>
    <dataValidation type="decimal" showErrorMessage="1" errorTitle="Kesalahan Jenis Data" error="Data yang dimasukkan harus berupa Angka!" sqref="AD52">
      <formula1>-1000000000000000000</formula1>
      <formula2>1000000000000000000</formula2>
    </dataValidation>
    <dataValidation type="decimal" showErrorMessage="1" errorTitle="Kesalahan Jenis Data" error="Data yang dimasukkan harus berupa Angka!" sqref="F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P53">
      <formula1>-1000000000000000000</formula1>
      <formula2>1000000000000000000</formula2>
    </dataValidation>
    <dataValidation type="decimal" showErrorMessage="1" errorTitle="Kesalahan Jenis Data" error="Data yang dimasukkan harus berupa Angka!" sqref="U53">
      <formula1>-1000000000000000000</formula1>
      <formula2>1000000000000000000</formula2>
    </dataValidation>
    <dataValidation type="decimal" showErrorMessage="1" errorTitle="Kesalahan Jenis Data" error="Data yang dimasukkan harus berupa Angka!" sqref="AA53">
      <formula1>-1000000000000000000</formula1>
      <formula2>1000000000000000000</formula2>
    </dataValidation>
    <dataValidation type="decimal" showErrorMessage="1" errorTitle="Kesalahan Jenis Data" error="Data yang dimasukkan harus berupa Angka!" sqref="AD53">
      <formula1>-1000000000000000000</formula1>
      <formula2>1000000000000000000</formula2>
    </dataValidation>
    <dataValidation type="decimal" showErrorMessage="1" errorTitle="Kesalahan Jenis Data" error="Data yang dimasukkan harus berupa Angka!" sqref="F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P54">
      <formula1>-1000000000000000000</formula1>
      <formula2>1000000000000000000</formula2>
    </dataValidation>
    <dataValidation type="decimal" showErrorMessage="1" errorTitle="Kesalahan Jenis Data" error="Data yang dimasukkan harus berupa Angka!" sqref="U54">
      <formula1>-1000000000000000000</formula1>
      <formula2>1000000000000000000</formula2>
    </dataValidation>
    <dataValidation type="decimal" showErrorMessage="1" errorTitle="Kesalahan Jenis Data" error="Data yang dimasukkan harus berupa Angka!" sqref="AA54">
      <formula1>-1000000000000000000</formula1>
      <formula2>1000000000000000000</formula2>
    </dataValidation>
    <dataValidation type="decimal" showErrorMessage="1" errorTitle="Kesalahan Jenis Data" error="Data yang dimasukkan harus berupa Angka!" sqref="AD54">
      <formula1>-1000000000000000000</formula1>
      <formula2>1000000000000000000</formula2>
    </dataValidation>
    <dataValidation type="decimal" showErrorMessage="1" errorTitle="Kesalahan Jenis Data" error="Data yang dimasukkan harus berupa Angka!" sqref="F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P55">
      <formula1>-1000000000000000000</formula1>
      <formula2>1000000000000000000</formula2>
    </dataValidation>
    <dataValidation type="decimal" showErrorMessage="1" errorTitle="Kesalahan Jenis Data" error="Data yang dimasukkan harus berupa Angka!" sqref="U55">
      <formula1>-1000000000000000000</formula1>
      <formula2>1000000000000000000</formula2>
    </dataValidation>
    <dataValidation type="decimal" showErrorMessage="1" errorTitle="Kesalahan Jenis Data" error="Data yang dimasukkan harus berupa Angka!" sqref="AA55">
      <formula1>-1000000000000000000</formula1>
      <formula2>1000000000000000000</formula2>
    </dataValidation>
    <dataValidation type="decimal" showErrorMessage="1" errorTitle="Kesalahan Jenis Data" error="Data yang dimasukkan harus berupa Angka!" sqref="AD55">
      <formula1>-1000000000000000000</formula1>
      <formula2>1000000000000000000</formula2>
    </dataValidation>
    <dataValidation type="decimal" showErrorMessage="1" errorTitle="Kesalahan Jenis Data" error="Data yang dimasukkan harus berupa Angka!" sqref="F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P56">
      <formula1>-1000000000000000000</formula1>
      <formula2>1000000000000000000</formula2>
    </dataValidation>
    <dataValidation type="decimal" showErrorMessage="1" errorTitle="Kesalahan Jenis Data" error="Data yang dimasukkan harus berupa Angka!" sqref="U56">
      <formula1>-1000000000000000000</formula1>
      <formula2>1000000000000000000</formula2>
    </dataValidation>
    <dataValidation type="decimal" showErrorMessage="1" errorTitle="Kesalahan Jenis Data" error="Data yang dimasukkan harus berupa Angka!" sqref="AA56">
      <formula1>-1000000000000000000</formula1>
      <formula2>1000000000000000000</formula2>
    </dataValidation>
    <dataValidation type="decimal" showErrorMessage="1" errorTitle="Kesalahan Jenis Data" error="Data yang dimasukkan harus berupa Angka!" sqref="AD56">
      <formula1>-1000000000000000000</formula1>
      <formula2>1000000000000000000</formula2>
    </dataValidation>
    <dataValidation type="decimal" showErrorMessage="1" errorTitle="Kesalahan Jenis Data" error="Data yang dimasukkan harus berupa Angka!" sqref="F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P57">
      <formula1>-1000000000000000000</formula1>
      <formula2>1000000000000000000</formula2>
    </dataValidation>
    <dataValidation type="decimal" showErrorMessage="1" errorTitle="Kesalahan Jenis Data" error="Data yang dimasukkan harus berupa Angka!" sqref="U57">
      <formula1>-1000000000000000000</formula1>
      <formula2>1000000000000000000</formula2>
    </dataValidation>
    <dataValidation type="decimal" showErrorMessage="1" errorTitle="Kesalahan Jenis Data" error="Data yang dimasukkan harus berupa Angka!" sqref="AA57">
      <formula1>-1000000000000000000</formula1>
      <formula2>1000000000000000000</formula2>
    </dataValidation>
    <dataValidation type="decimal" showErrorMessage="1" errorTitle="Kesalahan Jenis Data" error="Data yang dimasukkan harus berupa Angka!" sqref="AD57">
      <formula1>-1000000000000000000</formula1>
      <formula2>1000000000000000000</formula2>
    </dataValidation>
    <dataValidation type="decimal" showErrorMessage="1" errorTitle="Kesalahan Jenis Data" error="Data yang dimasukkan harus berupa Angka!" sqref="F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P58">
      <formula1>-1000000000000000000</formula1>
      <formula2>1000000000000000000</formula2>
    </dataValidation>
    <dataValidation type="decimal" showErrorMessage="1" errorTitle="Kesalahan Jenis Data" error="Data yang dimasukkan harus berupa Angka!" sqref="U58">
      <formula1>-1000000000000000000</formula1>
      <formula2>1000000000000000000</formula2>
    </dataValidation>
    <dataValidation type="decimal" showErrorMessage="1" errorTitle="Kesalahan Jenis Data" error="Data yang dimasukkan harus berupa Angka!" sqref="AA58">
      <formula1>-1000000000000000000</formula1>
      <formula2>1000000000000000000</formula2>
    </dataValidation>
    <dataValidation type="decimal" showErrorMessage="1" errorTitle="Kesalahan Jenis Data" error="Data yang dimasukkan harus berupa Angka!" sqref="AD58">
      <formula1>-1000000000000000000</formula1>
      <formula2>1000000000000000000</formula2>
    </dataValidation>
    <dataValidation type="decimal" showErrorMessage="1" errorTitle="Kesalahan Jenis Data" error="Data yang dimasukkan harus berupa Angka!" sqref="F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P59">
      <formula1>-1000000000000000000</formula1>
      <formula2>1000000000000000000</formula2>
    </dataValidation>
    <dataValidation type="decimal" showErrorMessage="1" errorTitle="Kesalahan Jenis Data" error="Data yang dimasukkan harus berupa Angka!" sqref="U59">
      <formula1>-1000000000000000000</formula1>
      <formula2>1000000000000000000</formula2>
    </dataValidation>
    <dataValidation type="decimal" showErrorMessage="1" errorTitle="Kesalahan Jenis Data" error="Data yang dimasukkan harus berupa Angka!" sqref="AA59">
      <formula1>-1000000000000000000</formula1>
      <formula2>1000000000000000000</formula2>
    </dataValidation>
    <dataValidation type="decimal" showErrorMessage="1" errorTitle="Kesalahan Jenis Data" error="Data yang dimasukkan harus berupa Angka!" sqref="AD59">
      <formula1>-1000000000000000000</formula1>
      <formula2>1000000000000000000</formula2>
    </dataValidation>
    <dataValidation type="decimal" showErrorMessage="1" errorTitle="Kesalahan Jenis Data" error="Data yang dimasukkan harus berupa Angka!" sqref="F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P60">
      <formula1>-1000000000000000000</formula1>
      <formula2>1000000000000000000</formula2>
    </dataValidation>
    <dataValidation type="decimal" showErrorMessage="1" errorTitle="Kesalahan Jenis Data" error="Data yang dimasukkan harus berupa Angka!" sqref="U60">
      <formula1>-1000000000000000000</formula1>
      <formula2>1000000000000000000</formula2>
    </dataValidation>
    <dataValidation type="decimal" showErrorMessage="1" errorTitle="Kesalahan Jenis Data" error="Data yang dimasukkan harus berupa Angka!" sqref="AA60">
      <formula1>-1000000000000000000</formula1>
      <formula2>1000000000000000000</formula2>
    </dataValidation>
    <dataValidation type="decimal" showErrorMessage="1" errorTitle="Kesalahan Jenis Data" error="Data yang dimasukkan harus berupa Angka!" sqref="AD60">
      <formula1>-1000000000000000000</formula1>
      <formula2>1000000000000000000</formula2>
    </dataValidation>
    <dataValidation type="decimal" showErrorMessage="1" errorTitle="Kesalahan Jenis Data" error="Data yang dimasukkan harus berupa Angka!" sqref="F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P61">
      <formula1>-1000000000000000000</formula1>
      <formula2>1000000000000000000</formula2>
    </dataValidation>
    <dataValidation type="decimal" showErrorMessage="1" errorTitle="Kesalahan Jenis Data" error="Data yang dimasukkan harus berupa Angka!" sqref="U61">
      <formula1>-1000000000000000000</formula1>
      <formula2>1000000000000000000</formula2>
    </dataValidation>
    <dataValidation type="decimal" showErrorMessage="1" errorTitle="Kesalahan Jenis Data" error="Data yang dimasukkan harus berupa Angka!" sqref="AA61">
      <formula1>-1000000000000000000</formula1>
      <formula2>1000000000000000000</formula2>
    </dataValidation>
    <dataValidation type="decimal" showErrorMessage="1" errorTitle="Kesalahan Jenis Data" error="Data yang dimasukkan harus berupa Angka!" sqref="AD61">
      <formula1>-1000000000000000000</formula1>
      <formula2>1000000000000000000</formula2>
    </dataValidation>
    <dataValidation type="decimal" showErrorMessage="1" errorTitle="Kesalahan Jenis Data" error="Data yang dimasukkan harus berupa Angka!" sqref="F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P62">
      <formula1>-1000000000000000000</formula1>
      <formula2>1000000000000000000</formula2>
    </dataValidation>
    <dataValidation type="decimal" showErrorMessage="1" errorTitle="Kesalahan Jenis Data" error="Data yang dimasukkan harus berupa Angka!" sqref="U62">
      <formula1>-1000000000000000000</formula1>
      <formula2>1000000000000000000</formula2>
    </dataValidation>
    <dataValidation type="decimal" showErrorMessage="1" errorTitle="Kesalahan Jenis Data" error="Data yang dimasukkan harus berupa Angka!" sqref="AA62">
      <formula1>-1000000000000000000</formula1>
      <formula2>1000000000000000000</formula2>
    </dataValidation>
    <dataValidation type="decimal" showErrorMessage="1" errorTitle="Kesalahan Jenis Data" error="Data yang dimasukkan harus berupa Angka!" sqref="AD62">
      <formula1>-1000000000000000000</formula1>
      <formula2>1000000000000000000</formula2>
    </dataValidation>
    <dataValidation type="decimal" showErrorMessage="1" errorTitle="Kesalahan Jenis Data" error="Data yang dimasukkan harus berupa Angka!" sqref="F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P63">
      <formula1>-1000000000000000000</formula1>
      <formula2>1000000000000000000</formula2>
    </dataValidation>
    <dataValidation type="decimal" showErrorMessage="1" errorTitle="Kesalahan Jenis Data" error="Data yang dimasukkan harus berupa Angka!" sqref="U63">
      <formula1>-1000000000000000000</formula1>
      <formula2>1000000000000000000</formula2>
    </dataValidation>
    <dataValidation type="decimal" showErrorMessage="1" errorTitle="Kesalahan Jenis Data" error="Data yang dimasukkan harus berupa Angka!" sqref="AA63">
      <formula1>-1000000000000000000</formula1>
      <formula2>1000000000000000000</formula2>
    </dataValidation>
    <dataValidation type="decimal" showErrorMessage="1" errorTitle="Kesalahan Jenis Data" error="Data yang dimasukkan harus berupa Angka!" sqref="AD63">
      <formula1>-1000000000000000000</formula1>
      <formula2>1000000000000000000</formula2>
    </dataValidation>
    <dataValidation type="decimal" showErrorMessage="1" errorTitle="Kesalahan Jenis Data" error="Data yang dimasukkan harus berupa Angka!" sqref="F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P64">
      <formula1>-1000000000000000000</formula1>
      <formula2>1000000000000000000</formula2>
    </dataValidation>
    <dataValidation type="decimal" showErrorMessage="1" errorTitle="Kesalahan Jenis Data" error="Data yang dimasukkan harus berupa Angka!" sqref="U64">
      <formula1>-1000000000000000000</formula1>
      <formula2>1000000000000000000</formula2>
    </dataValidation>
    <dataValidation type="decimal" showErrorMessage="1" errorTitle="Kesalahan Jenis Data" error="Data yang dimasukkan harus berupa Angka!" sqref="AA64">
      <formula1>-1000000000000000000</formula1>
      <formula2>1000000000000000000</formula2>
    </dataValidation>
    <dataValidation type="decimal" showErrorMessage="1" errorTitle="Kesalahan Jenis Data" error="Data yang dimasukkan harus berupa Angka!" sqref="AD64">
      <formula1>-1000000000000000000</formula1>
      <formula2>1000000000000000000</formula2>
    </dataValidation>
    <dataValidation type="decimal" showErrorMessage="1" errorTitle="Kesalahan Jenis Data" error="Data yang dimasukkan harus berupa Angka!" sqref="F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P65">
      <formula1>-1000000000000000000</formula1>
      <formula2>1000000000000000000</formula2>
    </dataValidation>
    <dataValidation type="decimal" showErrorMessage="1" errorTitle="Kesalahan Jenis Data" error="Data yang dimasukkan harus berupa Angka!" sqref="U65">
      <formula1>-1000000000000000000</formula1>
      <formula2>1000000000000000000</formula2>
    </dataValidation>
    <dataValidation type="decimal" showErrorMessage="1" errorTitle="Kesalahan Jenis Data" error="Data yang dimasukkan harus berupa Angka!" sqref="AA65">
      <formula1>-1000000000000000000</formula1>
      <formula2>1000000000000000000</formula2>
    </dataValidation>
    <dataValidation type="decimal" showErrorMessage="1" errorTitle="Kesalahan Jenis Data" error="Data yang dimasukkan harus berupa Angka!" sqref="AD65">
      <formula1>-1000000000000000000</formula1>
      <formula2>1000000000000000000</formula2>
    </dataValidation>
    <dataValidation type="decimal" showErrorMessage="1" errorTitle="Kesalahan Jenis Data" error="Data yang dimasukkan harus berupa Angka!" sqref="F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P66">
      <formula1>-1000000000000000000</formula1>
      <formula2>1000000000000000000</formula2>
    </dataValidation>
    <dataValidation type="decimal" showErrorMessage="1" errorTitle="Kesalahan Jenis Data" error="Data yang dimasukkan harus berupa Angka!" sqref="U66">
      <formula1>-1000000000000000000</formula1>
      <formula2>1000000000000000000</formula2>
    </dataValidation>
    <dataValidation type="decimal" showErrorMessage="1" errorTitle="Kesalahan Jenis Data" error="Data yang dimasukkan harus berupa Angka!" sqref="AA66">
      <formula1>-1000000000000000000</formula1>
      <formula2>1000000000000000000</formula2>
    </dataValidation>
    <dataValidation type="decimal" showErrorMessage="1" errorTitle="Kesalahan Jenis Data" error="Data yang dimasukkan harus berupa Angka!" sqref="AD66">
      <formula1>-1000000000000000000</formula1>
      <formula2>1000000000000000000</formula2>
    </dataValidation>
    <dataValidation type="decimal" showErrorMessage="1" errorTitle="Kesalahan Jenis Data" error="Data yang dimasukkan harus berupa Angka!" sqref="F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P67">
      <formula1>-1000000000000000000</formula1>
      <formula2>1000000000000000000</formula2>
    </dataValidation>
    <dataValidation type="decimal" showErrorMessage="1" errorTitle="Kesalahan Jenis Data" error="Data yang dimasukkan harus berupa Angka!" sqref="U67">
      <formula1>-1000000000000000000</formula1>
      <formula2>1000000000000000000</formula2>
    </dataValidation>
    <dataValidation type="decimal" showErrorMessage="1" errorTitle="Kesalahan Jenis Data" error="Data yang dimasukkan harus berupa Angka!" sqref="AA67">
      <formula1>-1000000000000000000</formula1>
      <formula2>1000000000000000000</formula2>
    </dataValidation>
    <dataValidation type="decimal" showErrorMessage="1" errorTitle="Kesalahan Jenis Data" error="Data yang dimasukkan harus berupa Angka!" sqref="AD67">
      <formula1>-1000000000000000000</formula1>
      <formula2>1000000000000000000</formula2>
    </dataValidation>
    <dataValidation type="decimal" showErrorMessage="1" errorTitle="Kesalahan Jenis Data" error="Data yang dimasukkan harus berupa Angka!" sqref="F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P68">
      <formula1>-1000000000000000000</formula1>
      <formula2>1000000000000000000</formula2>
    </dataValidation>
    <dataValidation type="decimal" showErrorMessage="1" errorTitle="Kesalahan Jenis Data" error="Data yang dimasukkan harus berupa Angka!" sqref="U68">
      <formula1>-1000000000000000000</formula1>
      <formula2>1000000000000000000</formula2>
    </dataValidation>
    <dataValidation type="decimal" showErrorMessage="1" errorTitle="Kesalahan Jenis Data" error="Data yang dimasukkan harus berupa Angka!" sqref="AA68">
      <formula1>-1000000000000000000</formula1>
      <formula2>1000000000000000000</formula2>
    </dataValidation>
    <dataValidation type="decimal" showErrorMessage="1" errorTitle="Kesalahan Jenis Data" error="Data yang dimasukkan harus berupa Angka!" sqref="AD68">
      <formula1>-1000000000000000000</formula1>
      <formula2>1000000000000000000</formula2>
    </dataValidation>
    <dataValidation type="decimal" showErrorMessage="1" errorTitle="Kesalahan Jenis Data" error="Data yang dimasukkan harus berupa Angka!" sqref="F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P69">
      <formula1>-1000000000000000000</formula1>
      <formula2>1000000000000000000</formula2>
    </dataValidation>
    <dataValidation type="decimal" showErrorMessage="1" errorTitle="Kesalahan Jenis Data" error="Data yang dimasukkan harus berupa Angka!" sqref="U69">
      <formula1>-1000000000000000000</formula1>
      <formula2>1000000000000000000</formula2>
    </dataValidation>
    <dataValidation type="decimal" showErrorMessage="1" errorTitle="Kesalahan Jenis Data" error="Data yang dimasukkan harus berupa Angka!" sqref="AA69">
      <formula1>-1000000000000000000</formula1>
      <formula2>1000000000000000000</formula2>
    </dataValidation>
    <dataValidation type="decimal" showErrorMessage="1" errorTitle="Kesalahan Jenis Data" error="Data yang dimasukkan harus berupa Angka!" sqref="AD69">
      <formula1>-1000000000000000000</formula1>
      <formula2>1000000000000000000</formula2>
    </dataValidation>
    <dataValidation type="decimal" showErrorMessage="1" errorTitle="Kesalahan Jenis Data" error="Data yang dimasukkan harus berupa Angka!" sqref="F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P70">
      <formula1>-1000000000000000000</formula1>
      <formula2>1000000000000000000</formula2>
    </dataValidation>
    <dataValidation type="decimal" showErrorMessage="1" errorTitle="Kesalahan Jenis Data" error="Data yang dimasukkan harus berupa Angka!" sqref="U70">
      <formula1>-1000000000000000000</formula1>
      <formula2>1000000000000000000</formula2>
    </dataValidation>
    <dataValidation type="decimal" showErrorMessage="1" errorTitle="Kesalahan Jenis Data" error="Data yang dimasukkan harus berupa Angka!" sqref="AA70">
      <formula1>-1000000000000000000</formula1>
      <formula2>1000000000000000000</formula2>
    </dataValidation>
    <dataValidation type="decimal" showErrorMessage="1" errorTitle="Kesalahan Jenis Data" error="Data yang dimasukkan harus berupa Angka!" sqref="AD70">
      <formula1>-1000000000000000000</formula1>
      <formula2>1000000000000000000</formula2>
    </dataValidation>
    <dataValidation type="decimal" showErrorMessage="1" errorTitle="Kesalahan Jenis Data" error="Data yang dimasukkan harus berupa Angka!" sqref="F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P71">
      <formula1>-1000000000000000000</formula1>
      <formula2>1000000000000000000</formula2>
    </dataValidation>
    <dataValidation type="decimal" showErrorMessage="1" errorTitle="Kesalahan Jenis Data" error="Data yang dimasukkan harus berupa Angka!" sqref="U71">
      <formula1>-1000000000000000000</formula1>
      <formula2>1000000000000000000</formula2>
    </dataValidation>
    <dataValidation type="decimal" showErrorMessage="1" errorTitle="Kesalahan Jenis Data" error="Data yang dimasukkan harus berupa Angka!" sqref="AA71">
      <formula1>-1000000000000000000</formula1>
      <formula2>1000000000000000000</formula2>
    </dataValidation>
    <dataValidation type="decimal" showErrorMessage="1" errorTitle="Kesalahan Jenis Data" error="Data yang dimasukkan harus berupa Angka!" sqref="AD71">
      <formula1>-1000000000000000000</formula1>
      <formula2>1000000000000000000</formula2>
    </dataValidation>
    <dataValidation type="decimal" showErrorMessage="1" errorTitle="Kesalahan Jenis Data" error="Data yang dimasukkan harus berupa Angka!" sqref="F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P72">
      <formula1>-1000000000000000000</formula1>
      <formula2>1000000000000000000</formula2>
    </dataValidation>
    <dataValidation type="decimal" showErrorMessage="1" errorTitle="Kesalahan Jenis Data" error="Data yang dimasukkan harus berupa Angka!" sqref="U72">
      <formula1>-1000000000000000000</formula1>
      <formula2>1000000000000000000</formula2>
    </dataValidation>
    <dataValidation type="decimal" showErrorMessage="1" errorTitle="Kesalahan Jenis Data" error="Data yang dimasukkan harus berupa Angka!" sqref="AA72">
      <formula1>-1000000000000000000</formula1>
      <formula2>1000000000000000000</formula2>
    </dataValidation>
    <dataValidation type="decimal" showErrorMessage="1" errorTitle="Kesalahan Jenis Data" error="Data yang dimasukkan harus berupa Angka!" sqref="AD72">
      <formula1>-1000000000000000000</formula1>
      <formula2>1000000000000000000</formula2>
    </dataValidation>
    <dataValidation type="decimal" showErrorMessage="1" errorTitle="Kesalahan Jenis Data" error="Data yang dimasukkan harus berupa Angka!" sqref="F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P73">
      <formula1>-1000000000000000000</formula1>
      <formula2>1000000000000000000</formula2>
    </dataValidation>
    <dataValidation type="decimal" showErrorMessage="1" errorTitle="Kesalahan Jenis Data" error="Data yang dimasukkan harus berupa Angka!" sqref="U73">
      <formula1>-1000000000000000000</formula1>
      <formula2>1000000000000000000</formula2>
    </dataValidation>
    <dataValidation type="decimal" showErrorMessage="1" errorTitle="Kesalahan Jenis Data" error="Data yang dimasukkan harus berupa Angka!" sqref="AA73">
      <formula1>-1000000000000000000</formula1>
      <formula2>1000000000000000000</formula2>
    </dataValidation>
    <dataValidation type="decimal" showErrorMessage="1" errorTitle="Kesalahan Jenis Data" error="Data yang dimasukkan harus berupa Angka!" sqref="AD73">
      <formula1>-1000000000000000000</formula1>
      <formula2>1000000000000000000</formula2>
    </dataValidation>
    <dataValidation type="decimal" showErrorMessage="1" errorTitle="Kesalahan Jenis Data" error="Data yang dimasukkan harus berupa Angka!" sqref="F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P74">
      <formula1>-1000000000000000000</formula1>
      <formula2>1000000000000000000</formula2>
    </dataValidation>
    <dataValidation type="decimal" showErrorMessage="1" errorTitle="Kesalahan Jenis Data" error="Data yang dimasukkan harus berupa Angka!" sqref="U74">
      <formula1>-1000000000000000000</formula1>
      <formula2>1000000000000000000</formula2>
    </dataValidation>
    <dataValidation type="decimal" showErrorMessage="1" errorTitle="Kesalahan Jenis Data" error="Data yang dimasukkan harus berupa Angka!" sqref="AA74">
      <formula1>-1000000000000000000</formula1>
      <formula2>1000000000000000000</formula2>
    </dataValidation>
    <dataValidation type="decimal" showErrorMessage="1" errorTitle="Kesalahan Jenis Data" error="Data yang dimasukkan harus berupa Angka!" sqref="AD74">
      <formula1>-1000000000000000000</formula1>
      <formula2>1000000000000000000</formula2>
    </dataValidation>
    <dataValidation type="decimal" showErrorMessage="1" errorTitle="Kesalahan Jenis Data" error="Data yang dimasukkan harus berupa Angka!" sqref="F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P75">
      <formula1>-1000000000000000000</formula1>
      <formula2>1000000000000000000</formula2>
    </dataValidation>
    <dataValidation type="decimal" showErrorMessage="1" errorTitle="Kesalahan Jenis Data" error="Data yang dimasukkan harus berupa Angka!" sqref="U75">
      <formula1>-1000000000000000000</formula1>
      <formula2>1000000000000000000</formula2>
    </dataValidation>
    <dataValidation type="decimal" showErrorMessage="1" errorTitle="Kesalahan Jenis Data" error="Data yang dimasukkan harus berupa Angka!" sqref="AA75">
      <formula1>-1000000000000000000</formula1>
      <formula2>1000000000000000000</formula2>
    </dataValidation>
    <dataValidation type="decimal" showErrorMessage="1" errorTitle="Kesalahan Jenis Data" error="Data yang dimasukkan harus berupa Angka!" sqref="AD75">
      <formula1>-1000000000000000000</formula1>
      <formula2>1000000000000000000</formula2>
    </dataValidation>
    <dataValidation type="decimal" showErrorMessage="1" errorTitle="Kesalahan Jenis Data" error="Data yang dimasukkan harus berupa Angka!" sqref="F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P76">
      <formula1>-1000000000000000000</formula1>
      <formula2>1000000000000000000</formula2>
    </dataValidation>
    <dataValidation type="decimal" showErrorMessage="1" errorTitle="Kesalahan Jenis Data" error="Data yang dimasukkan harus berupa Angka!" sqref="U76">
      <formula1>-1000000000000000000</formula1>
      <formula2>1000000000000000000</formula2>
    </dataValidation>
    <dataValidation type="decimal" showErrorMessage="1" errorTitle="Kesalahan Jenis Data" error="Data yang dimasukkan harus berupa Angka!" sqref="AA76">
      <formula1>-1000000000000000000</formula1>
      <formula2>1000000000000000000</formula2>
    </dataValidation>
    <dataValidation type="decimal" showErrorMessage="1" errorTitle="Kesalahan Jenis Data" error="Data yang dimasukkan harus berupa Angka!" sqref="AD76">
      <formula1>-1000000000000000000</formula1>
      <formula2>1000000000000000000</formula2>
    </dataValidation>
    <dataValidation type="decimal" showErrorMessage="1" errorTitle="Kesalahan Jenis Data" error="Data yang dimasukkan harus berupa Angka!" sqref="F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P77">
      <formula1>-1000000000000000000</formula1>
      <formula2>1000000000000000000</formula2>
    </dataValidation>
    <dataValidation type="decimal" showErrorMessage="1" errorTitle="Kesalahan Jenis Data" error="Data yang dimasukkan harus berupa Angka!" sqref="U77">
      <formula1>-1000000000000000000</formula1>
      <formula2>1000000000000000000</formula2>
    </dataValidation>
    <dataValidation type="decimal" showErrorMessage="1" errorTitle="Kesalahan Jenis Data" error="Data yang dimasukkan harus berupa Angka!" sqref="AA77">
      <formula1>-1000000000000000000</formula1>
      <formula2>1000000000000000000</formula2>
    </dataValidation>
    <dataValidation type="decimal" showErrorMessage="1" errorTitle="Kesalahan Jenis Data" error="Data yang dimasukkan harus berupa Angka!" sqref="AD77">
      <formula1>-1000000000000000000</formula1>
      <formula2>1000000000000000000</formula2>
    </dataValidation>
    <dataValidation type="decimal" showErrorMessage="1" errorTitle="Kesalahan Jenis Data" error="Data yang dimasukkan harus berupa Angka!" sqref="F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P78">
      <formula1>-1000000000000000000</formula1>
      <formula2>1000000000000000000</formula2>
    </dataValidation>
    <dataValidation type="decimal" showErrorMessage="1" errorTitle="Kesalahan Jenis Data" error="Data yang dimasukkan harus berupa Angka!" sqref="U78">
      <formula1>-1000000000000000000</formula1>
      <formula2>1000000000000000000</formula2>
    </dataValidation>
    <dataValidation type="decimal" showErrorMessage="1" errorTitle="Kesalahan Jenis Data" error="Data yang dimasukkan harus berupa Angka!" sqref="AA78">
      <formula1>-1000000000000000000</formula1>
      <formula2>1000000000000000000</formula2>
    </dataValidation>
    <dataValidation type="decimal" showErrorMessage="1" errorTitle="Kesalahan Jenis Data" error="Data yang dimasukkan harus berupa Angka!" sqref="AD78">
      <formula1>-1000000000000000000</formula1>
      <formula2>1000000000000000000</formula2>
    </dataValidation>
    <dataValidation type="decimal" showErrorMessage="1" errorTitle="Kesalahan Jenis Data" error="Data yang dimasukkan harus berupa Angka!" sqref="F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P79">
      <formula1>-1000000000000000000</formula1>
      <formula2>1000000000000000000</formula2>
    </dataValidation>
    <dataValidation type="decimal" showErrorMessage="1" errorTitle="Kesalahan Jenis Data" error="Data yang dimasukkan harus berupa Angka!" sqref="U79">
      <formula1>-1000000000000000000</formula1>
      <formula2>1000000000000000000</formula2>
    </dataValidation>
    <dataValidation type="decimal" showErrorMessage="1" errorTitle="Kesalahan Jenis Data" error="Data yang dimasukkan harus berupa Angka!" sqref="AA79">
      <formula1>-1000000000000000000</formula1>
      <formula2>1000000000000000000</formula2>
    </dataValidation>
    <dataValidation type="decimal" showErrorMessage="1" errorTitle="Kesalahan Jenis Data" error="Data yang dimasukkan harus berupa Angka!" sqref="AD79">
      <formula1>-1000000000000000000</formula1>
      <formula2>1000000000000000000</formula2>
    </dataValidation>
    <dataValidation type="decimal" showErrorMessage="1" errorTitle="Kesalahan Jenis Data" error="Data yang dimasukkan harus berupa Angka!" sqref="F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P80">
      <formula1>-1000000000000000000</formula1>
      <formula2>1000000000000000000</formula2>
    </dataValidation>
    <dataValidation type="decimal" showErrorMessage="1" errorTitle="Kesalahan Jenis Data" error="Data yang dimasukkan harus berupa Angka!" sqref="U80">
      <formula1>-1000000000000000000</formula1>
      <formula2>1000000000000000000</formula2>
    </dataValidation>
    <dataValidation type="decimal" showErrorMessage="1" errorTitle="Kesalahan Jenis Data" error="Data yang dimasukkan harus berupa Angka!" sqref="AA80">
      <formula1>-1000000000000000000</formula1>
      <formula2>1000000000000000000</formula2>
    </dataValidation>
    <dataValidation type="decimal" showErrorMessage="1" errorTitle="Kesalahan Jenis Data" error="Data yang dimasukkan harus berupa Angka!" sqref="AD80">
      <formula1>-1000000000000000000</formula1>
      <formula2>1000000000000000000</formula2>
    </dataValidation>
    <dataValidation type="decimal" showErrorMessage="1" errorTitle="Kesalahan Jenis Data" error="Data yang dimasukkan harus berupa Angka!" sqref="F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P81">
      <formula1>-1000000000000000000</formula1>
      <formula2>1000000000000000000</formula2>
    </dataValidation>
    <dataValidation type="decimal" showErrorMessage="1" errorTitle="Kesalahan Jenis Data" error="Data yang dimasukkan harus berupa Angka!" sqref="U81">
      <formula1>-1000000000000000000</formula1>
      <formula2>1000000000000000000</formula2>
    </dataValidation>
    <dataValidation type="decimal" showErrorMessage="1" errorTitle="Kesalahan Jenis Data" error="Data yang dimasukkan harus berupa Angka!" sqref="AA81">
      <formula1>-1000000000000000000</formula1>
      <formula2>1000000000000000000</formula2>
    </dataValidation>
    <dataValidation type="decimal" showErrorMessage="1" errorTitle="Kesalahan Jenis Data" error="Data yang dimasukkan harus berupa Angka!" sqref="AD81">
      <formula1>-1000000000000000000</formula1>
      <formula2>1000000000000000000</formula2>
    </dataValidation>
    <dataValidation type="decimal" showErrorMessage="1" errorTitle="Kesalahan Jenis Data" error="Data yang dimasukkan harus berupa Angka!" sqref="F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P82">
      <formula1>-1000000000000000000</formula1>
      <formula2>1000000000000000000</formula2>
    </dataValidation>
    <dataValidation type="decimal" showErrorMessage="1" errorTitle="Kesalahan Jenis Data" error="Data yang dimasukkan harus berupa Angka!" sqref="U82">
      <formula1>-1000000000000000000</formula1>
      <formula2>1000000000000000000</formula2>
    </dataValidation>
    <dataValidation type="decimal" showErrorMessage="1" errorTitle="Kesalahan Jenis Data" error="Data yang dimasukkan harus berupa Angka!" sqref="AA82">
      <formula1>-1000000000000000000</formula1>
      <formula2>1000000000000000000</formula2>
    </dataValidation>
    <dataValidation type="decimal" showErrorMessage="1" errorTitle="Kesalahan Jenis Data" error="Data yang dimasukkan harus berupa Angka!" sqref="AD82">
      <formula1>-1000000000000000000</formula1>
      <formula2>1000000000000000000</formula2>
    </dataValidation>
    <dataValidation type="decimal" showErrorMessage="1" errorTitle="Kesalahan Jenis Data" error="Data yang dimasukkan harus berupa Angka!" sqref="F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P83">
      <formula1>-1000000000000000000</formula1>
      <formula2>1000000000000000000</formula2>
    </dataValidation>
    <dataValidation type="decimal" showErrorMessage="1" errorTitle="Kesalahan Jenis Data" error="Data yang dimasukkan harus berupa Angka!" sqref="U83">
      <formula1>-1000000000000000000</formula1>
      <formula2>1000000000000000000</formula2>
    </dataValidation>
    <dataValidation type="decimal" showErrorMessage="1" errorTitle="Kesalahan Jenis Data" error="Data yang dimasukkan harus berupa Angka!" sqref="AA83">
      <formula1>-1000000000000000000</formula1>
      <formula2>1000000000000000000</formula2>
    </dataValidation>
    <dataValidation type="decimal" showErrorMessage="1" errorTitle="Kesalahan Jenis Data" error="Data yang dimasukkan harus berupa Angka!" sqref="AD83">
      <formula1>-1000000000000000000</formula1>
      <formula2>1000000000000000000</formula2>
    </dataValidation>
    <dataValidation type="decimal" showErrorMessage="1" errorTitle="Kesalahan Jenis Data" error="Data yang dimasukkan harus berupa Angka!" sqref="F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P84">
      <formula1>-1000000000000000000</formula1>
      <formula2>1000000000000000000</formula2>
    </dataValidation>
    <dataValidation type="decimal" showErrorMessage="1" errorTitle="Kesalahan Jenis Data" error="Data yang dimasukkan harus berupa Angka!" sqref="U84">
      <formula1>-1000000000000000000</formula1>
      <formula2>1000000000000000000</formula2>
    </dataValidation>
    <dataValidation type="decimal" showErrorMessage="1" errorTitle="Kesalahan Jenis Data" error="Data yang dimasukkan harus berupa Angka!" sqref="AA84">
      <formula1>-1000000000000000000</formula1>
      <formula2>1000000000000000000</formula2>
    </dataValidation>
    <dataValidation type="decimal" showErrorMessage="1" errorTitle="Kesalahan Jenis Data" error="Data yang dimasukkan harus berupa Angka!" sqref="AD84">
      <formula1>-1000000000000000000</formula1>
      <formula2>1000000000000000000</formula2>
    </dataValidation>
    <dataValidation type="decimal" showErrorMessage="1" errorTitle="Kesalahan Jenis Data" error="Data yang dimasukkan harus berupa Angka!" sqref="F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P85">
      <formula1>-1000000000000000000</formula1>
      <formula2>1000000000000000000</formula2>
    </dataValidation>
    <dataValidation type="decimal" showErrorMessage="1" errorTitle="Kesalahan Jenis Data" error="Data yang dimasukkan harus berupa Angka!" sqref="U85">
      <formula1>-1000000000000000000</formula1>
      <formula2>1000000000000000000</formula2>
    </dataValidation>
    <dataValidation type="decimal" showErrorMessage="1" errorTitle="Kesalahan Jenis Data" error="Data yang dimasukkan harus berupa Angka!" sqref="AA85">
      <formula1>-1000000000000000000</formula1>
      <formula2>1000000000000000000</formula2>
    </dataValidation>
    <dataValidation type="decimal" showErrorMessage="1" errorTitle="Kesalahan Jenis Data" error="Data yang dimasukkan harus berupa Angka!" sqref="AD85">
      <formula1>-1000000000000000000</formula1>
      <formula2>1000000000000000000</formula2>
    </dataValidation>
    <dataValidation type="decimal" showErrorMessage="1" errorTitle="Kesalahan Jenis Data" error="Data yang dimasukkan harus berupa Angka!" sqref="F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P86">
      <formula1>-1000000000000000000</formula1>
      <formula2>1000000000000000000</formula2>
    </dataValidation>
    <dataValidation type="decimal" showErrorMessage="1" errorTitle="Kesalahan Jenis Data" error="Data yang dimasukkan harus berupa Angka!" sqref="U86">
      <formula1>-1000000000000000000</formula1>
      <formula2>1000000000000000000</formula2>
    </dataValidation>
    <dataValidation type="decimal" showErrorMessage="1" errorTitle="Kesalahan Jenis Data" error="Data yang dimasukkan harus berupa Angka!" sqref="AA86">
      <formula1>-1000000000000000000</formula1>
      <formula2>1000000000000000000</formula2>
    </dataValidation>
    <dataValidation type="decimal" showErrorMessage="1" errorTitle="Kesalahan Jenis Data" error="Data yang dimasukkan harus berupa Angka!" sqref="AD86">
      <formula1>-1000000000000000000</formula1>
      <formula2>1000000000000000000</formula2>
    </dataValidation>
    <dataValidation type="decimal" showErrorMessage="1" errorTitle="Kesalahan Jenis Data" error="Data yang dimasukkan harus berupa Angka!" sqref="F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P87">
      <formula1>-1000000000000000000</formula1>
      <formula2>1000000000000000000</formula2>
    </dataValidation>
    <dataValidation type="decimal" showErrorMessage="1" errorTitle="Kesalahan Jenis Data" error="Data yang dimasukkan harus berupa Angka!" sqref="U87">
      <formula1>-1000000000000000000</formula1>
      <formula2>1000000000000000000</formula2>
    </dataValidation>
    <dataValidation type="decimal" showErrorMessage="1" errorTitle="Kesalahan Jenis Data" error="Data yang dimasukkan harus berupa Angka!" sqref="AA87">
      <formula1>-1000000000000000000</formula1>
      <formula2>1000000000000000000</formula2>
    </dataValidation>
    <dataValidation type="decimal" showErrorMessage="1" errorTitle="Kesalahan Jenis Data" error="Data yang dimasukkan harus berupa Angka!" sqref="AD87">
      <formula1>-1000000000000000000</formula1>
      <formula2>1000000000000000000</formula2>
    </dataValidation>
    <dataValidation type="decimal" showErrorMessage="1" errorTitle="Kesalahan Jenis Data" error="Data yang dimasukkan harus berupa Angka!" sqref="F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P88">
      <formula1>-1000000000000000000</formula1>
      <formula2>1000000000000000000</formula2>
    </dataValidation>
    <dataValidation type="decimal" showErrorMessage="1" errorTitle="Kesalahan Jenis Data" error="Data yang dimasukkan harus berupa Angka!" sqref="U88">
      <formula1>-1000000000000000000</formula1>
      <formula2>1000000000000000000</formula2>
    </dataValidation>
    <dataValidation type="decimal" showErrorMessage="1" errorTitle="Kesalahan Jenis Data" error="Data yang dimasukkan harus berupa Angka!" sqref="AA88">
      <formula1>-1000000000000000000</formula1>
      <formula2>1000000000000000000</formula2>
    </dataValidation>
    <dataValidation type="decimal" showErrorMessage="1" errorTitle="Kesalahan Jenis Data" error="Data yang dimasukkan harus berupa Angka!" sqref="AD88">
      <formula1>-1000000000000000000</formula1>
      <formula2>1000000000000000000</formula2>
    </dataValidation>
    <dataValidation type="decimal" showErrorMessage="1" errorTitle="Kesalahan Jenis Data" error="Data yang dimasukkan harus berupa Angka!" sqref="F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P89">
      <formula1>-1000000000000000000</formula1>
      <formula2>1000000000000000000</formula2>
    </dataValidation>
    <dataValidation type="decimal" showErrorMessage="1" errorTitle="Kesalahan Jenis Data" error="Data yang dimasukkan harus berupa Angka!" sqref="U89">
      <formula1>-1000000000000000000</formula1>
      <formula2>1000000000000000000</formula2>
    </dataValidation>
    <dataValidation type="decimal" showErrorMessage="1" errorTitle="Kesalahan Jenis Data" error="Data yang dimasukkan harus berupa Angka!" sqref="AA89">
      <formula1>-1000000000000000000</formula1>
      <formula2>1000000000000000000</formula2>
    </dataValidation>
    <dataValidation type="decimal" showErrorMessage="1" errorTitle="Kesalahan Jenis Data" error="Data yang dimasukkan harus berupa Angka!" sqref="AD89">
      <formula1>-1000000000000000000</formula1>
      <formula2>1000000000000000000</formula2>
    </dataValidation>
    <dataValidation type="decimal" showErrorMessage="1" errorTitle="Kesalahan Jenis Data" error="Data yang dimasukkan harus berupa Angka!" sqref="F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P90">
      <formula1>-1000000000000000000</formula1>
      <formula2>1000000000000000000</formula2>
    </dataValidation>
    <dataValidation type="decimal" showErrorMessage="1" errorTitle="Kesalahan Jenis Data" error="Data yang dimasukkan harus berupa Angka!" sqref="U90">
      <formula1>-1000000000000000000</formula1>
      <formula2>1000000000000000000</formula2>
    </dataValidation>
    <dataValidation type="decimal" showErrorMessage="1" errorTitle="Kesalahan Jenis Data" error="Data yang dimasukkan harus berupa Angka!" sqref="AA90">
      <formula1>-1000000000000000000</formula1>
      <formula2>1000000000000000000</formula2>
    </dataValidation>
    <dataValidation type="decimal" showErrorMessage="1" errorTitle="Kesalahan Jenis Data" error="Data yang dimasukkan harus berupa Angka!" sqref="AD90">
      <formula1>-1000000000000000000</formula1>
      <formula2>1000000000000000000</formula2>
    </dataValidation>
    <dataValidation type="decimal" showErrorMessage="1" errorTitle="Kesalahan Jenis Data" error="Data yang dimasukkan harus berupa Angka!" sqref="F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P91">
      <formula1>-1000000000000000000</formula1>
      <formula2>1000000000000000000</formula2>
    </dataValidation>
    <dataValidation type="decimal" showErrorMessage="1" errorTitle="Kesalahan Jenis Data" error="Data yang dimasukkan harus berupa Angka!" sqref="U91">
      <formula1>-1000000000000000000</formula1>
      <formula2>1000000000000000000</formula2>
    </dataValidation>
    <dataValidation type="decimal" showErrorMessage="1" errorTitle="Kesalahan Jenis Data" error="Data yang dimasukkan harus berupa Angka!" sqref="AA91">
      <formula1>-1000000000000000000</formula1>
      <formula2>1000000000000000000</formula2>
    </dataValidation>
    <dataValidation type="decimal" showErrorMessage="1" errorTitle="Kesalahan Jenis Data" error="Data yang dimasukkan harus berupa Angka!" sqref="AD91">
      <formula1>-1000000000000000000</formula1>
      <formula2>1000000000000000000</formula2>
    </dataValidation>
    <dataValidation type="decimal" showErrorMessage="1" errorTitle="Kesalahan Jenis Data" error="Data yang dimasukkan harus berupa Angka!" sqref="F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P92">
      <formula1>-1000000000000000000</formula1>
      <formula2>1000000000000000000</formula2>
    </dataValidation>
    <dataValidation type="decimal" showErrorMessage="1" errorTitle="Kesalahan Jenis Data" error="Data yang dimasukkan harus berupa Angka!" sqref="U92">
      <formula1>-1000000000000000000</formula1>
      <formula2>1000000000000000000</formula2>
    </dataValidation>
    <dataValidation type="decimal" showErrorMessage="1" errorTitle="Kesalahan Jenis Data" error="Data yang dimasukkan harus berupa Angka!" sqref="AA92">
      <formula1>-1000000000000000000</formula1>
      <formula2>1000000000000000000</formula2>
    </dataValidation>
    <dataValidation type="decimal" showErrorMessage="1" errorTitle="Kesalahan Jenis Data" error="Data yang dimasukkan harus berupa Angka!" sqref="AD92">
      <formula1>-1000000000000000000</formula1>
      <formula2>1000000000000000000</formula2>
    </dataValidation>
    <dataValidation type="decimal" showErrorMessage="1" errorTitle="Kesalahan Jenis Data" error="Data yang dimasukkan harus berupa Angka!" sqref="F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P93">
      <formula1>-1000000000000000000</formula1>
      <formula2>1000000000000000000</formula2>
    </dataValidation>
    <dataValidation type="decimal" showErrorMessage="1" errorTitle="Kesalahan Jenis Data" error="Data yang dimasukkan harus berupa Angka!" sqref="U93">
      <formula1>-1000000000000000000</formula1>
      <formula2>1000000000000000000</formula2>
    </dataValidation>
    <dataValidation type="decimal" showErrorMessage="1" errorTitle="Kesalahan Jenis Data" error="Data yang dimasukkan harus berupa Angka!" sqref="AA93">
      <formula1>-1000000000000000000</formula1>
      <formula2>1000000000000000000</formula2>
    </dataValidation>
    <dataValidation type="decimal" showErrorMessage="1" errorTitle="Kesalahan Jenis Data" error="Data yang dimasukkan harus berupa Angka!" sqref="AD93">
      <formula1>-1000000000000000000</formula1>
      <formula2>1000000000000000000</formula2>
    </dataValidation>
    <dataValidation type="decimal" showErrorMessage="1" errorTitle="Kesalahan Jenis Data" error="Data yang dimasukkan harus berupa Angka!" sqref="F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P94">
      <formula1>-1000000000000000000</formula1>
      <formula2>1000000000000000000</formula2>
    </dataValidation>
    <dataValidation type="decimal" showErrorMessage="1" errorTitle="Kesalahan Jenis Data" error="Data yang dimasukkan harus berupa Angka!" sqref="U94">
      <formula1>-1000000000000000000</formula1>
      <formula2>1000000000000000000</formula2>
    </dataValidation>
    <dataValidation type="decimal" showErrorMessage="1" errorTitle="Kesalahan Jenis Data" error="Data yang dimasukkan harus berupa Angka!" sqref="AA94">
      <formula1>-1000000000000000000</formula1>
      <formula2>1000000000000000000</formula2>
    </dataValidation>
    <dataValidation type="decimal" showErrorMessage="1" errorTitle="Kesalahan Jenis Data" error="Data yang dimasukkan harus berupa Angka!" sqref="AD94">
      <formula1>-1000000000000000000</formula1>
      <formula2>1000000000000000000</formula2>
    </dataValidation>
    <dataValidation type="decimal" showErrorMessage="1" errorTitle="Kesalahan Jenis Data" error="Data yang dimasukkan harus berupa Angka!" sqref="F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P95">
      <formula1>-1000000000000000000</formula1>
      <formula2>1000000000000000000</formula2>
    </dataValidation>
    <dataValidation type="decimal" showErrorMessage="1" errorTitle="Kesalahan Jenis Data" error="Data yang dimasukkan harus berupa Angka!" sqref="U95">
      <formula1>-1000000000000000000</formula1>
      <formula2>1000000000000000000</formula2>
    </dataValidation>
    <dataValidation type="decimal" showErrorMessage="1" errorTitle="Kesalahan Jenis Data" error="Data yang dimasukkan harus berupa Angka!" sqref="AA95">
      <formula1>-1000000000000000000</formula1>
      <formula2>1000000000000000000</formula2>
    </dataValidation>
    <dataValidation type="decimal" showErrorMessage="1" errorTitle="Kesalahan Jenis Data" error="Data yang dimasukkan harus berupa Angka!" sqref="AD95">
      <formula1>-1000000000000000000</formula1>
      <formula2>1000000000000000000</formula2>
    </dataValidation>
    <dataValidation type="decimal" showErrorMessage="1" errorTitle="Kesalahan Jenis Data" error="Data yang dimasukkan harus berupa Angka!" sqref="F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P96">
      <formula1>-1000000000000000000</formula1>
      <formula2>1000000000000000000</formula2>
    </dataValidation>
    <dataValidation type="decimal" showErrorMessage="1" errorTitle="Kesalahan Jenis Data" error="Data yang dimasukkan harus berupa Angka!" sqref="U96">
      <formula1>-1000000000000000000</formula1>
      <formula2>1000000000000000000</formula2>
    </dataValidation>
    <dataValidation type="decimal" showErrorMessage="1" errorTitle="Kesalahan Jenis Data" error="Data yang dimasukkan harus berupa Angka!" sqref="AA96">
      <formula1>-1000000000000000000</formula1>
      <formula2>1000000000000000000</formula2>
    </dataValidation>
    <dataValidation type="decimal" showErrorMessage="1" errorTitle="Kesalahan Jenis Data" error="Data yang dimasukkan harus berupa Angka!" sqref="AD96">
      <formula1>-1000000000000000000</formula1>
      <formula2>1000000000000000000</formula2>
    </dataValidation>
    <dataValidation type="decimal" showErrorMessage="1" errorTitle="Kesalahan Jenis Data" error="Data yang dimasukkan harus berupa Angka!" sqref="F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P97">
      <formula1>-1000000000000000000</formula1>
      <formula2>1000000000000000000</formula2>
    </dataValidation>
    <dataValidation type="decimal" showErrorMessage="1" errorTitle="Kesalahan Jenis Data" error="Data yang dimasukkan harus berupa Angka!" sqref="U97">
      <formula1>-1000000000000000000</formula1>
      <formula2>1000000000000000000</formula2>
    </dataValidation>
    <dataValidation type="decimal" showErrorMessage="1" errorTitle="Kesalahan Jenis Data" error="Data yang dimasukkan harus berupa Angka!" sqref="AA97">
      <formula1>-1000000000000000000</formula1>
      <formula2>1000000000000000000</formula2>
    </dataValidation>
    <dataValidation type="decimal" showErrorMessage="1" errorTitle="Kesalahan Jenis Data" error="Data yang dimasukkan harus berupa Angka!" sqref="AD97">
      <formula1>-1000000000000000000</formula1>
      <formula2>1000000000000000000</formula2>
    </dataValidation>
    <dataValidation type="decimal" showErrorMessage="1" errorTitle="Kesalahan Jenis Data" error="Data yang dimasukkan harus berupa Angka!" sqref="F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P98">
      <formula1>-1000000000000000000</formula1>
      <formula2>1000000000000000000</formula2>
    </dataValidation>
    <dataValidation type="decimal" showErrorMessage="1" errorTitle="Kesalahan Jenis Data" error="Data yang dimasukkan harus berupa Angka!" sqref="U98">
      <formula1>-1000000000000000000</formula1>
      <formula2>1000000000000000000</formula2>
    </dataValidation>
    <dataValidation type="decimal" showErrorMessage="1" errorTitle="Kesalahan Jenis Data" error="Data yang dimasukkan harus berupa Angka!" sqref="AA98">
      <formula1>-1000000000000000000</formula1>
      <formula2>1000000000000000000</formula2>
    </dataValidation>
    <dataValidation type="decimal" showErrorMessage="1" errorTitle="Kesalahan Jenis Data" error="Data yang dimasukkan harus berupa Angka!" sqref="AD98">
      <formula1>-1000000000000000000</formula1>
      <formula2>1000000000000000000</formula2>
    </dataValidation>
    <dataValidation type="decimal" showErrorMessage="1" errorTitle="Kesalahan Jenis Data" error="Data yang dimasukkan harus berupa Angka!" sqref="F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P99">
      <formula1>-1000000000000000000</formula1>
      <formula2>1000000000000000000</formula2>
    </dataValidation>
    <dataValidation type="decimal" showErrorMessage="1" errorTitle="Kesalahan Jenis Data" error="Data yang dimasukkan harus berupa Angka!" sqref="U99">
      <formula1>-1000000000000000000</formula1>
      <formula2>1000000000000000000</formula2>
    </dataValidation>
    <dataValidation type="decimal" showErrorMessage="1" errorTitle="Kesalahan Jenis Data" error="Data yang dimasukkan harus berupa Angka!" sqref="AA99">
      <formula1>-1000000000000000000</formula1>
      <formula2>1000000000000000000</formula2>
    </dataValidation>
    <dataValidation type="decimal" showErrorMessage="1" errorTitle="Kesalahan Jenis Data" error="Data yang dimasukkan harus berupa Angka!" sqref="AD99">
      <formula1>-1000000000000000000</formula1>
      <formula2>1000000000000000000</formula2>
    </dataValidation>
    <dataValidation type="decimal" showErrorMessage="1" errorTitle="Kesalahan Jenis Data" error="Data yang dimasukkan harus berupa Angka!" sqref="F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P100">
      <formula1>-1000000000000000000</formula1>
      <formula2>1000000000000000000</formula2>
    </dataValidation>
    <dataValidation type="decimal" showErrorMessage="1" errorTitle="Kesalahan Jenis Data" error="Data yang dimasukkan harus berupa Angka!" sqref="U100">
      <formula1>-1000000000000000000</formula1>
      <formula2>1000000000000000000</formula2>
    </dataValidation>
    <dataValidation type="decimal" showErrorMessage="1" errorTitle="Kesalahan Jenis Data" error="Data yang dimasukkan harus berupa Angka!" sqref="AA100">
      <formula1>-1000000000000000000</formula1>
      <formula2>1000000000000000000</formula2>
    </dataValidation>
    <dataValidation type="decimal" showErrorMessage="1" errorTitle="Kesalahan Jenis Data" error="Data yang dimasukkan harus berupa Angka!" sqref="AD100">
      <formula1>-1000000000000000000</formula1>
      <formula2>1000000000000000000</formula2>
    </dataValidation>
    <dataValidation type="decimal" showErrorMessage="1" errorTitle="Kesalahan Jenis Data" error="Data yang dimasukkan harus berupa Angka!" sqref="F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P101">
      <formula1>-1000000000000000000</formula1>
      <formula2>1000000000000000000</formula2>
    </dataValidation>
    <dataValidation type="decimal" showErrorMessage="1" errorTitle="Kesalahan Jenis Data" error="Data yang dimasukkan harus berupa Angka!" sqref="U101">
      <formula1>-1000000000000000000</formula1>
      <formula2>1000000000000000000</formula2>
    </dataValidation>
    <dataValidation type="decimal" showErrorMessage="1" errorTitle="Kesalahan Jenis Data" error="Data yang dimasukkan harus berupa Angka!" sqref="AA101">
      <formula1>-1000000000000000000</formula1>
      <formula2>1000000000000000000</formula2>
    </dataValidation>
    <dataValidation type="decimal" showErrorMessage="1" errorTitle="Kesalahan Jenis Data" error="Data yang dimasukkan harus berupa Angka!" sqref="AD101">
      <formula1>-1000000000000000000</formula1>
      <formula2>1000000000000000000</formula2>
    </dataValidation>
    <dataValidation type="decimal" showErrorMessage="1" errorTitle="Kesalahan Jenis Data" error="Data yang dimasukkan harus berupa Angka!" sqref="F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P102">
      <formula1>-1000000000000000000</formula1>
      <formula2>1000000000000000000</formula2>
    </dataValidation>
    <dataValidation type="decimal" showErrorMessage="1" errorTitle="Kesalahan Jenis Data" error="Data yang dimasukkan harus berupa Angka!" sqref="U102">
      <formula1>-1000000000000000000</formula1>
      <formula2>1000000000000000000</formula2>
    </dataValidation>
    <dataValidation type="decimal" showErrorMessage="1" errorTitle="Kesalahan Jenis Data" error="Data yang dimasukkan harus berupa Angka!" sqref="AA102">
      <formula1>-1000000000000000000</formula1>
      <formula2>1000000000000000000</formula2>
    </dataValidation>
    <dataValidation type="decimal" showErrorMessage="1" errorTitle="Kesalahan Jenis Data" error="Data yang dimasukkan harus berupa Angka!" sqref="AD102">
      <formula1>-1000000000000000000</formula1>
      <formula2>1000000000000000000</formula2>
    </dataValidation>
    <dataValidation type="decimal" showErrorMessage="1" errorTitle="Kesalahan Jenis Data" error="Data yang dimasukkan harus berupa Angka!" sqref="F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P103">
      <formula1>-1000000000000000000</formula1>
      <formula2>1000000000000000000</formula2>
    </dataValidation>
    <dataValidation type="decimal" showErrorMessage="1" errorTitle="Kesalahan Jenis Data" error="Data yang dimasukkan harus berupa Angka!" sqref="U103">
      <formula1>-1000000000000000000</formula1>
      <formula2>1000000000000000000</formula2>
    </dataValidation>
    <dataValidation type="decimal" showErrorMessage="1" errorTitle="Kesalahan Jenis Data" error="Data yang dimasukkan harus berupa Angka!" sqref="AA103">
      <formula1>-1000000000000000000</formula1>
      <formula2>1000000000000000000</formula2>
    </dataValidation>
    <dataValidation type="decimal" showErrorMessage="1" errorTitle="Kesalahan Jenis Data" error="Data yang dimasukkan harus berupa Angka!" sqref="AD103">
      <formula1>-1000000000000000000</formula1>
      <formula2>1000000000000000000</formula2>
    </dataValidation>
    <dataValidation type="decimal" showErrorMessage="1" errorTitle="Kesalahan Jenis Data" error="Data yang dimasukkan harus berupa Angka!" sqref="F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P104">
      <formula1>-1000000000000000000</formula1>
      <formula2>1000000000000000000</formula2>
    </dataValidation>
    <dataValidation type="decimal" showErrorMessage="1" errorTitle="Kesalahan Jenis Data" error="Data yang dimasukkan harus berupa Angka!" sqref="U104">
      <formula1>-1000000000000000000</formula1>
      <formula2>1000000000000000000</formula2>
    </dataValidation>
    <dataValidation type="decimal" showErrorMessage="1" errorTitle="Kesalahan Jenis Data" error="Data yang dimasukkan harus berupa Angka!" sqref="AA104">
      <formula1>-1000000000000000000</formula1>
      <formula2>1000000000000000000</formula2>
    </dataValidation>
    <dataValidation type="decimal" showErrorMessage="1" errorTitle="Kesalahan Jenis Data" error="Data yang dimasukkan harus berupa Angka!" sqref="AD104">
      <formula1>-1000000000000000000</formula1>
      <formula2>1000000000000000000</formula2>
    </dataValidation>
    <dataValidation type="decimal" showErrorMessage="1" errorTitle="Kesalahan Jenis Data" error="Data yang dimasukkan harus berupa Angka!" sqref="F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P105">
      <formula1>-1000000000000000000</formula1>
      <formula2>1000000000000000000</formula2>
    </dataValidation>
    <dataValidation type="decimal" showErrorMessage="1" errorTitle="Kesalahan Jenis Data" error="Data yang dimasukkan harus berupa Angka!" sqref="U105">
      <formula1>-1000000000000000000</formula1>
      <formula2>1000000000000000000</formula2>
    </dataValidation>
    <dataValidation type="decimal" showErrorMessage="1" errorTitle="Kesalahan Jenis Data" error="Data yang dimasukkan harus berupa Angka!" sqref="AA105">
      <formula1>-1000000000000000000</formula1>
      <formula2>1000000000000000000</formula2>
    </dataValidation>
    <dataValidation type="decimal" showErrorMessage="1" errorTitle="Kesalahan Jenis Data" error="Data yang dimasukkan harus berupa Angka!" sqref="AD105">
      <formula1>-1000000000000000000</formula1>
      <formula2>1000000000000000000</formula2>
    </dataValidation>
    <dataValidation type="decimal" showErrorMessage="1" errorTitle="Kesalahan Jenis Data" error="Data yang dimasukkan harus berupa Angka!" sqref="F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P106">
      <formula1>-1000000000000000000</formula1>
      <formula2>1000000000000000000</formula2>
    </dataValidation>
    <dataValidation type="decimal" showErrorMessage="1" errorTitle="Kesalahan Jenis Data" error="Data yang dimasukkan harus berupa Angka!" sqref="U106">
      <formula1>-1000000000000000000</formula1>
      <formula2>1000000000000000000</formula2>
    </dataValidation>
    <dataValidation type="decimal" showErrorMessage="1" errorTitle="Kesalahan Jenis Data" error="Data yang dimasukkan harus berupa Angka!" sqref="AA106">
      <formula1>-1000000000000000000</formula1>
      <formula2>1000000000000000000</formula2>
    </dataValidation>
    <dataValidation type="decimal" showErrorMessage="1" errorTitle="Kesalahan Jenis Data" error="Data yang dimasukkan harus berupa Angka!" sqref="AD106">
      <formula1>-1000000000000000000</formula1>
      <formula2>1000000000000000000</formula2>
    </dataValidation>
    <dataValidation type="decimal" showErrorMessage="1" errorTitle="Kesalahan Jenis Data" error="Data yang dimasukkan harus berupa Angka!" sqref="F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P107">
      <formula1>-1000000000000000000</formula1>
      <formula2>1000000000000000000</formula2>
    </dataValidation>
    <dataValidation type="decimal" showErrorMessage="1" errorTitle="Kesalahan Jenis Data" error="Data yang dimasukkan harus berupa Angka!" sqref="U107">
      <formula1>-1000000000000000000</formula1>
      <formula2>1000000000000000000</formula2>
    </dataValidation>
    <dataValidation type="decimal" showErrorMessage="1" errorTitle="Kesalahan Jenis Data" error="Data yang dimasukkan harus berupa Angka!" sqref="AA107">
      <formula1>-1000000000000000000</formula1>
      <formula2>1000000000000000000</formula2>
    </dataValidation>
    <dataValidation type="decimal" showErrorMessage="1" errorTitle="Kesalahan Jenis Data" error="Data yang dimasukkan harus berupa Angka!" sqref="AD107">
      <formula1>-1000000000000000000</formula1>
      <formula2>1000000000000000000</formula2>
    </dataValidation>
    <dataValidation type="decimal" showErrorMessage="1" errorTitle="Kesalahan Jenis Data" error="Data yang dimasukkan harus berupa Angka!" sqref="F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P108">
      <formula1>-1000000000000000000</formula1>
      <formula2>1000000000000000000</formula2>
    </dataValidation>
    <dataValidation type="decimal" showErrorMessage="1" errorTitle="Kesalahan Jenis Data" error="Data yang dimasukkan harus berupa Angka!" sqref="U108">
      <formula1>-1000000000000000000</formula1>
      <formula2>1000000000000000000</formula2>
    </dataValidation>
    <dataValidation type="decimal" showErrorMessage="1" errorTitle="Kesalahan Jenis Data" error="Data yang dimasukkan harus berupa Angka!" sqref="AA108">
      <formula1>-1000000000000000000</formula1>
      <formula2>1000000000000000000</formula2>
    </dataValidation>
    <dataValidation type="decimal" showErrorMessage="1" errorTitle="Kesalahan Jenis Data" error="Data yang dimasukkan harus berupa Angka!" sqref="AD108">
      <formula1>-1000000000000000000</formula1>
      <formula2>1000000000000000000</formula2>
    </dataValidation>
    <dataValidation type="decimal" showErrorMessage="1" errorTitle="Kesalahan Jenis Data" error="Data yang dimasukkan harus berupa Angka!" sqref="F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P109">
      <formula1>-1000000000000000000</formula1>
      <formula2>1000000000000000000</formula2>
    </dataValidation>
    <dataValidation type="decimal" showErrorMessage="1" errorTitle="Kesalahan Jenis Data" error="Data yang dimasukkan harus berupa Angka!" sqref="U109">
      <formula1>-1000000000000000000</formula1>
      <formula2>1000000000000000000</formula2>
    </dataValidation>
    <dataValidation type="decimal" showErrorMessage="1" errorTitle="Kesalahan Jenis Data" error="Data yang dimasukkan harus berupa Angka!" sqref="AA109">
      <formula1>-1000000000000000000</formula1>
      <formula2>1000000000000000000</formula2>
    </dataValidation>
    <dataValidation type="decimal" showErrorMessage="1" errorTitle="Kesalahan Jenis Data" error="Data yang dimasukkan harus berupa Angka!" sqref="AD109">
      <formula1>-1000000000000000000</formula1>
      <formula2>1000000000000000000</formula2>
    </dataValidation>
    <dataValidation type="decimal" showErrorMessage="1" errorTitle="Kesalahan Jenis Data" error="Data yang dimasukkan harus berupa Angka!" sqref="F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P110">
      <formula1>-1000000000000000000</formula1>
      <formula2>1000000000000000000</formula2>
    </dataValidation>
    <dataValidation type="decimal" showErrorMessage="1" errorTitle="Kesalahan Jenis Data" error="Data yang dimasukkan harus berupa Angka!" sqref="U110">
      <formula1>-1000000000000000000</formula1>
      <formula2>1000000000000000000</formula2>
    </dataValidation>
    <dataValidation type="decimal" showErrorMessage="1" errorTitle="Kesalahan Jenis Data" error="Data yang dimasukkan harus berupa Angka!" sqref="AA110">
      <formula1>-1000000000000000000</formula1>
      <formula2>1000000000000000000</formula2>
    </dataValidation>
    <dataValidation type="decimal" showErrorMessage="1" errorTitle="Kesalahan Jenis Data" error="Data yang dimasukkan harus berupa Angka!" sqref="AD110">
      <formula1>-1000000000000000000</formula1>
      <formula2>1000000000000000000</formula2>
    </dataValidation>
    <dataValidation type="decimal" showErrorMessage="1" errorTitle="Kesalahan Jenis Data" error="Data yang dimasukkan harus berupa Angka!" sqref="F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P111">
      <formula1>-1000000000000000000</formula1>
      <formula2>1000000000000000000</formula2>
    </dataValidation>
    <dataValidation type="decimal" showErrorMessage="1" errorTitle="Kesalahan Jenis Data" error="Data yang dimasukkan harus berupa Angka!" sqref="U111">
      <formula1>-1000000000000000000</formula1>
      <formula2>1000000000000000000</formula2>
    </dataValidation>
    <dataValidation type="decimal" showErrorMessage="1" errorTitle="Kesalahan Jenis Data" error="Data yang dimasukkan harus berupa Angka!" sqref="AA111">
      <formula1>-1000000000000000000</formula1>
      <formula2>1000000000000000000</formula2>
    </dataValidation>
    <dataValidation type="decimal" showErrorMessage="1" errorTitle="Kesalahan Jenis Data" error="Data yang dimasukkan harus berupa Angka!" sqref="AD111">
      <formula1>-1000000000000000000</formula1>
      <formula2>1000000000000000000</formula2>
    </dataValidation>
    <dataValidation type="decimal" showErrorMessage="1" errorTitle="Kesalahan Jenis Data" error="Data yang dimasukkan harus berupa Angka!" sqref="F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P112">
      <formula1>-1000000000000000000</formula1>
      <formula2>1000000000000000000</formula2>
    </dataValidation>
    <dataValidation type="decimal" showErrorMessage="1" errorTitle="Kesalahan Jenis Data" error="Data yang dimasukkan harus berupa Angka!" sqref="U112">
      <formula1>-1000000000000000000</formula1>
      <formula2>1000000000000000000</formula2>
    </dataValidation>
    <dataValidation type="decimal" showErrorMessage="1" errorTitle="Kesalahan Jenis Data" error="Data yang dimasukkan harus berupa Angka!" sqref="AA112">
      <formula1>-1000000000000000000</formula1>
      <formula2>1000000000000000000</formula2>
    </dataValidation>
    <dataValidation type="decimal" showErrorMessage="1" errorTitle="Kesalahan Jenis Data" error="Data yang dimasukkan harus berupa Angka!" sqref="AD112">
      <formula1>-1000000000000000000</formula1>
      <formula2>1000000000000000000</formula2>
    </dataValidation>
    <dataValidation type="decimal" showErrorMessage="1" errorTitle="Kesalahan Jenis Data" error="Data yang dimasukkan harus berupa Angka!" sqref="F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P113">
      <formula1>-1000000000000000000</formula1>
      <formula2>1000000000000000000</formula2>
    </dataValidation>
    <dataValidation type="decimal" showErrorMessage="1" errorTitle="Kesalahan Jenis Data" error="Data yang dimasukkan harus berupa Angka!" sqref="U113">
      <formula1>-1000000000000000000</formula1>
      <formula2>1000000000000000000</formula2>
    </dataValidation>
    <dataValidation type="decimal" showErrorMessage="1" errorTitle="Kesalahan Jenis Data" error="Data yang dimasukkan harus berupa Angka!" sqref="AA113">
      <formula1>-1000000000000000000</formula1>
      <formula2>1000000000000000000</formula2>
    </dataValidation>
    <dataValidation type="decimal" showErrorMessage="1" errorTitle="Kesalahan Jenis Data" error="Data yang dimasukkan harus berupa Angka!" sqref="AD113">
      <formula1>-1000000000000000000</formula1>
      <formula2>1000000000000000000</formula2>
    </dataValidation>
    <dataValidation type="decimal" showErrorMessage="1" errorTitle="Kesalahan Jenis Data" error="Data yang dimasukkan harus berupa Angka!" sqref="F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P114">
      <formula1>-1000000000000000000</formula1>
      <formula2>1000000000000000000</formula2>
    </dataValidation>
    <dataValidation type="decimal" showErrorMessage="1" errorTitle="Kesalahan Jenis Data" error="Data yang dimasukkan harus berupa Angka!" sqref="U114">
      <formula1>-1000000000000000000</formula1>
      <formula2>1000000000000000000</formula2>
    </dataValidation>
    <dataValidation type="decimal" showErrorMessage="1" errorTitle="Kesalahan Jenis Data" error="Data yang dimasukkan harus berupa Angka!" sqref="AA114">
      <formula1>-1000000000000000000</formula1>
      <formula2>1000000000000000000</formula2>
    </dataValidation>
    <dataValidation type="decimal" showErrorMessage="1" errorTitle="Kesalahan Jenis Data" error="Data yang dimasukkan harus berupa Angka!" sqref="AD114">
      <formula1>-1000000000000000000</formula1>
      <formula2>1000000000000000000</formula2>
    </dataValidation>
    <dataValidation type="decimal" showErrorMessage="1" errorTitle="Kesalahan Jenis Data" error="Data yang dimasukkan harus berupa Angka!" sqref="F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 type="decimal" showErrorMessage="1" errorTitle="Kesalahan Jenis Data" error="Data yang dimasukkan harus berupa Angka!" sqref="P115">
      <formula1>-1000000000000000000</formula1>
      <formula2>1000000000000000000</formula2>
    </dataValidation>
    <dataValidation type="decimal" showErrorMessage="1" errorTitle="Kesalahan Jenis Data" error="Data yang dimasukkan harus berupa Angka!" sqref="U115">
      <formula1>-1000000000000000000</formula1>
      <formula2>1000000000000000000</formula2>
    </dataValidation>
    <dataValidation type="decimal" showErrorMessage="1" errorTitle="Kesalahan Jenis Data" error="Data yang dimasukkan harus berupa Angka!" sqref="AA115">
      <formula1>-1000000000000000000</formula1>
      <formula2>1000000000000000000</formula2>
    </dataValidation>
    <dataValidation type="decimal" showErrorMessage="1" errorTitle="Kesalahan Jenis Data" error="Data yang dimasukkan harus berupa Angka!" sqref="AD115">
      <formula1>-1000000000000000000</formula1>
      <formula2>1000000000000000000</formula2>
    </dataValidation>
  </dataValidations>
  <printOptions horizontalCentered="1"/>
  <pageMargins left="0.7" right="0.7" top="0.75" bottom="0.75" header="0.3" footer="0.3"/>
  <pageSetup paperSize="150" scale="15" orientation="portrait" horizontalDpi="200" verticalDpi="200" r:id="rId1"/>
  <legacy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3"/>
  <sheetViews>
    <sheetView showGridLines="0" tabSelected="1" zoomScaleNormal="100" zoomScaleSheetLayoutView="100" workbookViewId="0">
      <selection activeCell="E29" sqref="E29"/>
    </sheetView>
  </sheetViews>
  <sheetFormatPr defaultRowHeight="15"/>
  <cols>
    <col min="1" max="1" width="9.140625" style="93" customWidth="1"/>
    <col min="2" max="2" width="1.5703125" style="93" customWidth="1"/>
    <col min="3" max="3" width="13.42578125" style="93" customWidth="1"/>
    <col min="4" max="4" width="19.42578125" style="93" bestFit="1" customWidth="1"/>
    <col min="5" max="5" width="21" style="93" customWidth="1"/>
    <col min="6" max="6" width="14.5703125" style="93" bestFit="1" customWidth="1"/>
    <col min="7" max="7" width="1.5703125" style="93" customWidth="1"/>
    <col min="8" max="16384" width="9.140625" style="93"/>
  </cols>
  <sheetData>
    <row r="2" spans="2:7" ht="5.0999999999999996" customHeight="1">
      <c r="B2" s="91" t="s">
        <v>1123</v>
      </c>
      <c r="C2" s="92"/>
      <c r="D2" s="92"/>
      <c r="E2" s="92"/>
      <c r="F2" s="92"/>
      <c r="G2" s="91" t="s">
        <v>1123</v>
      </c>
    </row>
    <row r="3" spans="2:7" hidden="1">
      <c r="B3" s="91" t="s">
        <v>7</v>
      </c>
      <c r="C3" s="92"/>
      <c r="D3" s="92"/>
      <c r="E3" s="92"/>
      <c r="G3" s="91" t="s">
        <v>7</v>
      </c>
    </row>
    <row r="4" spans="2:7" hidden="1">
      <c r="B4" s="92"/>
      <c r="C4" s="92"/>
      <c r="D4" s="92"/>
      <c r="E4" s="92"/>
      <c r="G4" s="92"/>
    </row>
    <row r="5" spans="2:7" hidden="1">
      <c r="B5" s="92"/>
      <c r="C5" s="92"/>
      <c r="D5" s="92"/>
      <c r="E5" s="92"/>
      <c r="G5" s="92"/>
    </row>
    <row r="6" spans="2:7" hidden="1">
      <c r="B6" s="92"/>
      <c r="C6" s="92"/>
      <c r="D6" s="92"/>
      <c r="E6" s="92"/>
      <c r="G6" s="92"/>
    </row>
    <row r="7" spans="2:7">
      <c r="B7" s="92"/>
      <c r="C7" s="195" t="str">
        <f>UPPER('[2]Data Umum'!D7)</f>
        <v/>
      </c>
      <c r="D7" s="195"/>
      <c r="E7" s="195"/>
      <c r="F7" s="195"/>
      <c r="G7" s="92"/>
    </row>
    <row r="8" spans="2:7" ht="15" customHeight="1">
      <c r="B8" s="92"/>
      <c r="C8" s="195" t="s">
        <v>1141</v>
      </c>
      <c r="D8" s="195"/>
      <c r="E8" s="195"/>
      <c r="F8" s="195"/>
      <c r="G8" s="92"/>
    </row>
    <row r="9" spans="2:7" ht="15" customHeight="1">
      <c r="B9" s="92"/>
      <c r="C9" s="196" t="s">
        <v>1121</v>
      </c>
      <c r="D9" s="196"/>
      <c r="E9" s="196"/>
      <c r="F9" s="196"/>
      <c r="G9" s="92"/>
    </row>
    <row r="10" spans="2:7">
      <c r="B10" s="92"/>
      <c r="C10" s="195" t="s">
        <v>1149</v>
      </c>
      <c r="D10" s="195"/>
      <c r="E10" s="195"/>
      <c r="F10" s="195"/>
      <c r="G10" s="92"/>
    </row>
    <row r="11" spans="2:7">
      <c r="B11" s="92"/>
      <c r="C11" s="195" t="str">
        <f>""</f>
        <v/>
      </c>
      <c r="D11" s="195"/>
      <c r="E11" s="195"/>
      <c r="F11" s="195"/>
      <c r="G11" s="92"/>
    </row>
    <row r="12" spans="2:7" ht="15" hidden="1" customHeight="1">
      <c r="B12" s="92"/>
      <c r="C12" s="195"/>
      <c r="D12" s="195"/>
      <c r="E12" s="195"/>
      <c r="F12" s="195"/>
      <c r="G12" s="92"/>
    </row>
    <row r="13" spans="2:7">
      <c r="B13" s="92"/>
      <c r="C13" s="195"/>
      <c r="D13" s="195"/>
      <c r="E13" s="195"/>
      <c r="F13" s="195"/>
      <c r="G13" s="92"/>
    </row>
    <row r="14" spans="2:7" ht="75.75" customHeight="1">
      <c r="B14" s="92"/>
      <c r="C14" s="94" t="s">
        <v>1135</v>
      </c>
      <c r="D14" s="94" t="s">
        <v>1136</v>
      </c>
      <c r="E14" s="94" t="s">
        <v>1139</v>
      </c>
      <c r="F14" s="94" t="s">
        <v>1140</v>
      </c>
      <c r="G14" s="92"/>
    </row>
    <row r="15" spans="2:7" ht="15" customHeight="1">
      <c r="B15" s="92"/>
      <c r="C15" s="200" t="s">
        <v>1138</v>
      </c>
      <c r="D15" s="197" t="s">
        <v>1137</v>
      </c>
      <c r="E15" s="197" t="s">
        <v>1137</v>
      </c>
      <c r="F15" s="98" t="s">
        <v>1137</v>
      </c>
      <c r="G15" s="92"/>
    </row>
    <row r="16" spans="2:7">
      <c r="B16" s="92"/>
      <c r="C16" s="201"/>
      <c r="D16" s="199"/>
      <c r="E16" s="199"/>
      <c r="F16" s="98" t="s">
        <v>1137</v>
      </c>
      <c r="G16" s="92"/>
    </row>
    <row r="17" spans="1:7">
      <c r="B17" s="92"/>
      <c r="C17" s="201"/>
      <c r="D17" s="197" t="s">
        <v>1137</v>
      </c>
      <c r="E17" s="98" t="s">
        <v>1137</v>
      </c>
      <c r="F17" s="95"/>
      <c r="G17" s="92"/>
    </row>
    <row r="18" spans="1:7" ht="17.25" customHeight="1">
      <c r="B18" s="92"/>
      <c r="C18" s="201"/>
      <c r="D18" s="199"/>
      <c r="E18" s="98" t="s">
        <v>1137</v>
      </c>
      <c r="F18" s="94"/>
      <c r="G18" s="92"/>
    </row>
    <row r="19" spans="1:7" ht="17.25" customHeight="1">
      <c r="B19" s="92"/>
      <c r="C19" s="201"/>
      <c r="D19" s="197" t="s">
        <v>1137</v>
      </c>
      <c r="E19" s="197" t="s">
        <v>1137</v>
      </c>
      <c r="F19" s="98" t="s">
        <v>1137</v>
      </c>
      <c r="G19" s="92"/>
    </row>
    <row r="20" spans="1:7" ht="17.25" customHeight="1">
      <c r="B20" s="92"/>
      <c r="C20" s="201"/>
      <c r="D20" s="198"/>
      <c r="E20" s="199"/>
      <c r="F20" s="98" t="s">
        <v>1137</v>
      </c>
      <c r="G20" s="92"/>
    </row>
    <row r="21" spans="1:7">
      <c r="B21" s="92"/>
      <c r="C21" s="202"/>
      <c r="D21" s="199"/>
      <c r="E21" s="98" t="s">
        <v>1137</v>
      </c>
      <c r="F21" s="95"/>
      <c r="G21" s="92"/>
    </row>
    <row r="22" spans="1:7" s="97" customFormat="1" ht="15" customHeight="1">
      <c r="A22" s="93"/>
      <c r="B22" s="96"/>
      <c r="C22" s="99" t="s">
        <v>1151</v>
      </c>
      <c r="D22" s="99"/>
      <c r="E22" s="99"/>
      <c r="F22" s="99"/>
      <c r="G22" s="96"/>
    </row>
    <row r="23" spans="1:7" s="97" customFormat="1" ht="15" customHeight="1">
      <c r="A23" s="93"/>
      <c r="B23" s="96"/>
      <c r="C23" s="99" t="s">
        <v>1150</v>
      </c>
      <c r="D23" s="99"/>
      <c r="E23" s="99"/>
      <c r="F23" s="99"/>
      <c r="G23" s="96"/>
    </row>
    <row r="24" spans="1:7" s="97" customFormat="1" ht="15" customHeight="1">
      <c r="A24" s="93"/>
      <c r="B24" s="96"/>
      <c r="C24" s="99" t="s">
        <v>1152</v>
      </c>
      <c r="D24" s="99"/>
      <c r="E24" s="99"/>
      <c r="F24" s="99"/>
      <c r="G24" s="96"/>
    </row>
    <row r="25" spans="1:7" s="97" customFormat="1" ht="15" customHeight="1">
      <c r="A25" s="93"/>
      <c r="B25" s="96"/>
      <c r="C25" s="99" t="s">
        <v>1153</v>
      </c>
      <c r="D25" s="99"/>
      <c r="E25" s="99"/>
      <c r="F25" s="99"/>
      <c r="G25" s="96"/>
    </row>
    <row r="26" spans="1:7" s="97" customFormat="1" ht="15.75">
      <c r="A26" s="93"/>
      <c r="B26" s="96"/>
      <c r="C26" s="99"/>
      <c r="D26" s="92"/>
      <c r="E26" s="92"/>
      <c r="F26" s="92"/>
      <c r="G26" s="96"/>
    </row>
    <row r="27" spans="1:7" s="97" customFormat="1" ht="15" customHeight="1">
      <c r="A27" s="93"/>
      <c r="B27" s="96"/>
      <c r="C27" s="211" t="s">
        <v>1182</v>
      </c>
      <c r="D27" s="211"/>
      <c r="E27" s="211"/>
      <c r="F27" s="211"/>
      <c r="G27" s="211"/>
    </row>
    <row r="28" spans="1:7" s="97" customFormat="1" ht="15" customHeight="1">
      <c r="A28" s="93"/>
      <c r="B28" s="96"/>
      <c r="C28" s="211"/>
      <c r="D28" s="211"/>
      <c r="E28" s="211"/>
      <c r="F28" s="211"/>
      <c r="G28" s="211"/>
    </row>
    <row r="29" spans="1:7" s="97" customFormat="1" ht="15.75">
      <c r="A29" s="93"/>
      <c r="B29" s="96"/>
      <c r="C29" s="99" t="s">
        <v>1180</v>
      </c>
      <c r="D29" s="99"/>
      <c r="E29" s="99"/>
      <c r="F29" s="99"/>
      <c r="G29" s="96"/>
    </row>
    <row r="30" spans="1:7" s="97" customFormat="1" ht="15.75">
      <c r="A30" s="93"/>
      <c r="B30" s="96"/>
      <c r="C30" s="99"/>
      <c r="D30" s="99"/>
      <c r="E30" s="99"/>
      <c r="F30" s="99"/>
      <c r="G30" s="96"/>
    </row>
    <row r="31" spans="1:7" s="97" customFormat="1" ht="15.75">
      <c r="A31" s="93"/>
      <c r="B31" s="96"/>
      <c r="C31" s="99" t="s">
        <v>1181</v>
      </c>
      <c r="D31" s="99"/>
      <c r="E31" s="99"/>
      <c r="F31" s="99"/>
      <c r="G31" s="96"/>
    </row>
    <row r="32" spans="1:7" s="97" customFormat="1" ht="15.75">
      <c r="A32" s="93"/>
      <c r="B32" s="96"/>
      <c r="C32" s="99"/>
      <c r="D32" s="92"/>
      <c r="E32" s="92"/>
      <c r="F32" s="92"/>
      <c r="G32" s="96"/>
    </row>
    <row r="33" spans="1:7" s="97" customFormat="1">
      <c r="A33" s="93"/>
      <c r="B33" s="96"/>
      <c r="C33" s="92"/>
      <c r="D33" s="92"/>
      <c r="E33" s="92"/>
      <c r="F33" s="92"/>
      <c r="G33" s="96"/>
    </row>
  </sheetData>
  <sheetProtection formatColumns="0" formatRows="0" insertRows="0" deleteRows="0" selectLockedCells="1"/>
  <mergeCells count="14">
    <mergeCell ref="C27:G28"/>
    <mergeCell ref="D19:D21"/>
    <mergeCell ref="E19:E20"/>
    <mergeCell ref="D17:D18"/>
    <mergeCell ref="C15:C21"/>
    <mergeCell ref="D15:D16"/>
    <mergeCell ref="E15:E16"/>
    <mergeCell ref="C13:F13"/>
    <mergeCell ref="C7:F7"/>
    <mergeCell ref="C10:F10"/>
    <mergeCell ref="C11:F11"/>
    <mergeCell ref="C12:F12"/>
    <mergeCell ref="C9:F9"/>
    <mergeCell ref="C8:F8"/>
  </mergeCells>
  <printOptions horizontalCentered="1"/>
  <pageMargins left="0.7" right="0.7" top="0.75" bottom="0.75" header="0.3" footer="0.3"/>
  <pageSetup paperSize="150" orientation="portrait" horizontalDpi="200" verticalDpi="200"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69"/>
  <sheetViews>
    <sheetView showGridLines="0" topLeftCell="A28" zoomScaleNormal="100" zoomScaleSheetLayoutView="100" workbookViewId="0">
      <selection activeCell="F54" sqref="F54"/>
    </sheetView>
  </sheetViews>
  <sheetFormatPr defaultRowHeight="15"/>
  <cols>
    <col min="1" max="1" width="9.140625" style="93" customWidth="1"/>
    <col min="2" max="2" width="1.5703125" style="93" customWidth="1"/>
    <col min="3" max="3" width="11.5703125" style="93" bestFit="1" customWidth="1"/>
    <col min="4" max="4" width="19.42578125" style="93" bestFit="1" customWidth="1"/>
    <col min="5" max="5" width="21" style="93" customWidth="1"/>
    <col min="6" max="6" width="11.85546875" style="93" customWidth="1"/>
    <col min="7" max="7" width="16.28515625" style="93" customWidth="1"/>
    <col min="8" max="8" width="15.5703125" style="93" customWidth="1"/>
    <col min="9" max="9" width="14.5703125" style="93" customWidth="1"/>
    <col min="10" max="10" width="14.7109375" style="93" customWidth="1"/>
    <col min="11" max="11" width="11.42578125" style="93" customWidth="1"/>
    <col min="12" max="12" width="15.140625" style="93" customWidth="1"/>
    <col min="13" max="16384" width="9.140625" style="93"/>
  </cols>
  <sheetData>
    <row r="2" spans="2:12" ht="5.0999999999999996" customHeight="1">
      <c r="B2" s="91" t="s">
        <v>1123</v>
      </c>
      <c r="C2" s="92"/>
      <c r="D2" s="92"/>
      <c r="E2" s="92"/>
    </row>
    <row r="3" spans="2:12" hidden="1">
      <c r="B3" s="91" t="s">
        <v>7</v>
      </c>
      <c r="C3" s="92"/>
      <c r="D3" s="92"/>
      <c r="E3" s="92"/>
    </row>
    <row r="4" spans="2:12" hidden="1">
      <c r="B4" s="92"/>
      <c r="C4" s="92"/>
      <c r="D4" s="92"/>
      <c r="E4" s="92"/>
    </row>
    <row r="5" spans="2:12" hidden="1">
      <c r="B5" s="92"/>
      <c r="C5" s="92"/>
      <c r="D5" s="92"/>
      <c r="E5" s="92"/>
    </row>
    <row r="6" spans="2:12" hidden="1">
      <c r="B6" s="92"/>
      <c r="C6" s="92"/>
      <c r="D6" s="92"/>
      <c r="E6" s="92"/>
    </row>
    <row r="7" spans="2:12">
      <c r="B7" s="92"/>
      <c r="C7" s="195" t="str">
        <f>UPPER('[2]Data Umum'!D7)</f>
        <v/>
      </c>
      <c r="D7" s="195"/>
      <c r="E7" s="195"/>
      <c r="F7" s="195"/>
      <c r="G7" s="195"/>
      <c r="H7" s="195"/>
      <c r="I7" s="195"/>
      <c r="J7" s="195"/>
      <c r="K7" s="195"/>
      <c r="L7" s="195"/>
    </row>
    <row r="8" spans="2:12" ht="15" customHeight="1">
      <c r="B8" s="92"/>
      <c r="C8" s="195" t="s">
        <v>1124</v>
      </c>
      <c r="D8" s="195"/>
      <c r="E8" s="195"/>
      <c r="F8" s="195"/>
      <c r="G8" s="195"/>
      <c r="H8" s="195"/>
      <c r="I8" s="195"/>
      <c r="J8" s="195"/>
      <c r="K8" s="195"/>
      <c r="L8" s="195"/>
    </row>
    <row r="9" spans="2:12" ht="15" customHeight="1">
      <c r="B9" s="92"/>
      <c r="C9" s="196" t="s">
        <v>1144</v>
      </c>
      <c r="D9" s="196"/>
      <c r="E9" s="196"/>
      <c r="F9" s="196"/>
      <c r="G9" s="196"/>
      <c r="H9" s="196"/>
      <c r="I9" s="196"/>
      <c r="J9" s="196"/>
      <c r="K9" s="196"/>
      <c r="L9" s="196"/>
    </row>
    <row r="10" spans="2:12">
      <c r="B10" s="92"/>
      <c r="C10" s="195" t="s">
        <v>1155</v>
      </c>
      <c r="D10" s="195"/>
      <c r="E10" s="195"/>
      <c r="F10" s="195"/>
      <c r="G10" s="195"/>
      <c r="H10" s="195"/>
      <c r="I10" s="195"/>
      <c r="J10" s="195"/>
      <c r="K10" s="195"/>
      <c r="L10" s="195"/>
    </row>
    <row r="11" spans="2:12">
      <c r="B11" s="92"/>
      <c r="C11" s="195" t="str">
        <f>""</f>
        <v/>
      </c>
      <c r="D11" s="195"/>
      <c r="E11" s="195"/>
      <c r="F11" s="195"/>
      <c r="G11" s="195"/>
      <c r="H11" s="195"/>
      <c r="I11" s="195"/>
      <c r="J11" s="195"/>
      <c r="K11" s="195"/>
      <c r="L11" s="195"/>
    </row>
    <row r="12" spans="2:12" ht="15" hidden="1" customHeight="1">
      <c r="B12" s="92"/>
      <c r="C12" s="195"/>
      <c r="D12" s="195"/>
      <c r="E12" s="195"/>
      <c r="F12" s="195"/>
      <c r="G12" s="195"/>
      <c r="H12" s="195"/>
      <c r="I12" s="195"/>
      <c r="J12" s="195"/>
      <c r="K12" s="195"/>
      <c r="L12" s="195"/>
    </row>
    <row r="13" spans="2:12">
      <c r="B13" s="92"/>
      <c r="C13" s="195"/>
      <c r="D13" s="195"/>
      <c r="E13" s="195"/>
      <c r="F13" s="195"/>
      <c r="G13" s="195"/>
      <c r="H13" s="195"/>
      <c r="I13" s="195"/>
      <c r="J13" s="195"/>
      <c r="K13" s="195"/>
      <c r="L13" s="195"/>
    </row>
    <row r="14" spans="2:12" ht="27.75" customHeight="1">
      <c r="B14" s="92"/>
      <c r="C14" s="205" t="s">
        <v>1145</v>
      </c>
      <c r="D14" s="205"/>
      <c r="E14" s="205"/>
      <c r="F14" s="205"/>
      <c r="G14" s="205"/>
      <c r="H14" s="205"/>
      <c r="I14" s="205"/>
      <c r="J14" s="205"/>
      <c r="K14" s="205"/>
      <c r="L14" s="205"/>
    </row>
    <row r="15" spans="2:12" ht="24" customHeight="1">
      <c r="B15" s="92"/>
      <c r="C15" s="205"/>
      <c r="D15" s="205"/>
      <c r="E15" s="205"/>
      <c r="F15" s="205"/>
      <c r="G15" s="205"/>
      <c r="H15" s="205"/>
      <c r="I15" s="205"/>
      <c r="J15" s="205"/>
      <c r="K15" s="205"/>
      <c r="L15" s="205"/>
    </row>
    <row r="16" spans="2:12" ht="75.75" customHeight="1">
      <c r="B16" s="92"/>
      <c r="C16" s="94" t="s">
        <v>1125</v>
      </c>
      <c r="D16" s="94" t="s">
        <v>1126</v>
      </c>
      <c r="E16" s="94" t="s">
        <v>1127</v>
      </c>
      <c r="F16" s="94" t="s">
        <v>1128</v>
      </c>
      <c r="G16" s="94" t="s">
        <v>1129</v>
      </c>
      <c r="H16" s="94" t="s">
        <v>1130</v>
      </c>
      <c r="I16" s="94" t="s">
        <v>1131</v>
      </c>
      <c r="J16" s="94" t="s">
        <v>102</v>
      </c>
      <c r="K16" s="94" t="s">
        <v>1132</v>
      </c>
      <c r="L16" s="94" t="s">
        <v>1133</v>
      </c>
    </row>
    <row r="17" spans="1:12">
      <c r="B17" s="92"/>
      <c r="C17" s="95"/>
      <c r="D17" s="95"/>
      <c r="E17" s="95"/>
      <c r="F17" s="95"/>
      <c r="G17" s="95"/>
      <c r="H17" s="95"/>
      <c r="I17" s="95"/>
      <c r="J17" s="95"/>
      <c r="K17" s="95"/>
      <c r="L17" s="95"/>
    </row>
    <row r="18" spans="1:12" ht="20.25" customHeight="1">
      <c r="B18" s="92"/>
      <c r="C18" s="205" t="s">
        <v>1146</v>
      </c>
      <c r="D18" s="205"/>
      <c r="E18" s="205"/>
      <c r="F18" s="205"/>
      <c r="G18" s="205"/>
      <c r="H18" s="205"/>
      <c r="I18" s="205"/>
      <c r="J18" s="205"/>
      <c r="K18" s="205"/>
      <c r="L18" s="205"/>
    </row>
    <row r="19" spans="1:12" ht="28.5" customHeight="1">
      <c r="B19" s="92"/>
      <c r="C19" s="205"/>
      <c r="D19" s="205"/>
      <c r="E19" s="205"/>
      <c r="F19" s="205"/>
      <c r="G19" s="205"/>
      <c r="H19" s="205"/>
      <c r="I19" s="205"/>
      <c r="J19" s="205"/>
      <c r="K19" s="205"/>
      <c r="L19" s="205"/>
    </row>
    <row r="20" spans="1:12" ht="63">
      <c r="B20" s="92"/>
      <c r="C20" s="94" t="s">
        <v>1125</v>
      </c>
      <c r="D20" s="94" t="s">
        <v>1133</v>
      </c>
      <c r="E20" s="94" t="s">
        <v>1134</v>
      </c>
      <c r="F20" s="94" t="s">
        <v>1127</v>
      </c>
      <c r="G20" s="94" t="s">
        <v>1128</v>
      </c>
      <c r="H20" s="94" t="s">
        <v>1129</v>
      </c>
      <c r="I20" s="94" t="s">
        <v>1130</v>
      </c>
      <c r="J20" s="94" t="s">
        <v>1131</v>
      </c>
      <c r="K20" s="94" t="s">
        <v>102</v>
      </c>
      <c r="L20" s="94" t="s">
        <v>1132</v>
      </c>
    </row>
    <row r="21" spans="1:12">
      <c r="B21" s="92"/>
      <c r="C21" s="95"/>
      <c r="D21" s="95"/>
      <c r="E21" s="95"/>
      <c r="F21" s="95"/>
      <c r="G21" s="95"/>
      <c r="H21" s="95"/>
      <c r="I21" s="95"/>
      <c r="J21" s="95"/>
      <c r="K21" s="95"/>
      <c r="L21" s="95"/>
    </row>
    <row r="22" spans="1:12" ht="20.25" customHeight="1">
      <c r="B22" s="92"/>
      <c r="C22" s="205" t="s">
        <v>1147</v>
      </c>
      <c r="D22" s="205"/>
      <c r="E22" s="205"/>
      <c r="F22" s="205"/>
      <c r="G22" s="205"/>
      <c r="H22" s="205"/>
      <c r="I22" s="205"/>
      <c r="J22" s="205"/>
      <c r="K22" s="205"/>
      <c r="L22" s="205"/>
    </row>
    <row r="23" spans="1:12" ht="24" customHeight="1">
      <c r="B23" s="92"/>
      <c r="C23" s="205"/>
      <c r="D23" s="205"/>
      <c r="E23" s="205"/>
      <c r="F23" s="205"/>
      <c r="G23" s="205"/>
      <c r="H23" s="205"/>
      <c r="I23" s="205"/>
      <c r="J23" s="205"/>
      <c r="K23" s="205"/>
      <c r="L23" s="205"/>
    </row>
    <row r="24" spans="1:12" ht="63">
      <c r="B24" s="92"/>
      <c r="C24" s="94" t="s">
        <v>1125</v>
      </c>
      <c r="D24" s="94" t="s">
        <v>1126</v>
      </c>
      <c r="E24" s="94" t="s">
        <v>1127</v>
      </c>
      <c r="F24" s="94" t="s">
        <v>1128</v>
      </c>
      <c r="G24" s="94" t="s">
        <v>1129</v>
      </c>
      <c r="H24" s="94" t="s">
        <v>1130</v>
      </c>
      <c r="I24" s="94" t="s">
        <v>1131</v>
      </c>
      <c r="J24" s="94" t="s">
        <v>102</v>
      </c>
      <c r="K24" s="94" t="s">
        <v>1132</v>
      </c>
      <c r="L24" s="94" t="s">
        <v>1133</v>
      </c>
    </row>
    <row r="25" spans="1:12">
      <c r="B25" s="92"/>
      <c r="C25" s="95"/>
      <c r="D25" s="95"/>
      <c r="E25" s="95"/>
      <c r="F25" s="95"/>
      <c r="G25" s="95"/>
      <c r="H25" s="95"/>
      <c r="I25" s="95"/>
      <c r="J25" s="95"/>
      <c r="K25" s="95"/>
      <c r="L25" s="95"/>
    </row>
    <row r="26" spans="1:12" ht="20.25" customHeight="1">
      <c r="B26" s="92"/>
      <c r="C26" s="205" t="s">
        <v>1148</v>
      </c>
      <c r="D26" s="206"/>
      <c r="E26" s="206"/>
      <c r="F26" s="206"/>
      <c r="G26" s="206"/>
      <c r="H26" s="206"/>
      <c r="I26" s="206"/>
      <c r="J26" s="206"/>
      <c r="K26" s="206"/>
      <c r="L26" s="207"/>
    </row>
    <row r="27" spans="1:12" ht="24" customHeight="1">
      <c r="B27" s="92"/>
      <c r="C27" s="208"/>
      <c r="D27" s="209"/>
      <c r="E27" s="209"/>
      <c r="F27" s="209"/>
      <c r="G27" s="209"/>
      <c r="H27" s="209"/>
      <c r="I27" s="209"/>
      <c r="J27" s="209"/>
      <c r="K27" s="209"/>
      <c r="L27" s="210"/>
    </row>
    <row r="28" spans="1:12" ht="63">
      <c r="B28" s="92"/>
      <c r="C28" s="94" t="s">
        <v>1125</v>
      </c>
      <c r="D28" s="94" t="s">
        <v>1126</v>
      </c>
      <c r="E28" s="94" t="s">
        <v>1127</v>
      </c>
      <c r="F28" s="94" t="s">
        <v>1128</v>
      </c>
      <c r="G28" s="94" t="s">
        <v>1129</v>
      </c>
      <c r="H28" s="94" t="s">
        <v>1130</v>
      </c>
      <c r="I28" s="94" t="s">
        <v>1131</v>
      </c>
      <c r="J28" s="94" t="s">
        <v>102</v>
      </c>
      <c r="K28" s="94" t="s">
        <v>1132</v>
      </c>
      <c r="L28" s="94" t="s">
        <v>1133</v>
      </c>
    </row>
    <row r="29" spans="1:12">
      <c r="B29" s="92"/>
      <c r="C29" s="95"/>
      <c r="D29" s="95"/>
      <c r="E29" s="95"/>
      <c r="F29" s="95"/>
      <c r="G29" s="95"/>
      <c r="H29" s="95"/>
      <c r="I29" s="95"/>
      <c r="J29" s="95"/>
      <c r="K29" s="95"/>
      <c r="L29" s="95"/>
    </row>
    <row r="30" spans="1:12" s="97" customFormat="1">
      <c r="A30" s="93"/>
      <c r="B30" s="96"/>
      <c r="C30" s="92"/>
      <c r="D30" s="92"/>
      <c r="E30" s="92"/>
      <c r="F30" s="92"/>
      <c r="G30" s="92"/>
      <c r="H30" s="92"/>
      <c r="I30" s="92"/>
      <c r="J30" s="92"/>
      <c r="K30" s="92"/>
      <c r="L30" s="92"/>
    </row>
    <row r="31" spans="1:12" s="97" customFormat="1">
      <c r="A31" s="93"/>
      <c r="B31" s="96"/>
      <c r="C31" s="92" t="s">
        <v>1156</v>
      </c>
      <c r="D31" s="92"/>
      <c r="E31" s="92"/>
      <c r="F31" s="92"/>
      <c r="G31" s="92"/>
      <c r="H31" s="92"/>
      <c r="I31" s="92"/>
      <c r="J31" s="92"/>
      <c r="K31" s="92"/>
      <c r="L31" s="92"/>
    </row>
    <row r="32" spans="1:12" s="97" customFormat="1">
      <c r="A32" s="93"/>
      <c r="B32" s="96"/>
      <c r="C32" s="100" t="s">
        <v>1160</v>
      </c>
      <c r="D32" s="92"/>
      <c r="E32" s="92"/>
      <c r="F32" s="92"/>
      <c r="G32" s="92"/>
      <c r="H32" s="92"/>
      <c r="I32" s="92"/>
      <c r="J32" s="92"/>
      <c r="K32" s="92"/>
      <c r="L32" s="92"/>
    </row>
    <row r="33" spans="1:12" s="97" customFormat="1">
      <c r="A33" s="93"/>
      <c r="B33" s="96"/>
      <c r="C33" s="204" t="s">
        <v>1157</v>
      </c>
      <c r="D33" s="204"/>
      <c r="E33" s="204"/>
      <c r="F33" s="204"/>
      <c r="G33" s="204"/>
      <c r="H33" s="204"/>
      <c r="I33" s="204"/>
      <c r="J33" s="204"/>
      <c r="K33" s="204"/>
      <c r="L33" s="92"/>
    </row>
    <row r="34" spans="1:12" s="97" customFormat="1">
      <c r="A34" s="93"/>
      <c r="B34" s="96"/>
      <c r="C34" s="100" t="s">
        <v>1161</v>
      </c>
      <c r="D34" s="100"/>
      <c r="E34" s="100"/>
      <c r="F34" s="92"/>
      <c r="G34" s="92"/>
      <c r="H34" s="92"/>
      <c r="I34" s="92"/>
      <c r="J34" s="92"/>
      <c r="K34" s="92"/>
      <c r="L34" s="92"/>
    </row>
    <row r="35" spans="1:12" s="97" customFormat="1">
      <c r="A35" s="93"/>
      <c r="B35" s="96"/>
      <c r="C35" s="195" t="s">
        <v>1158</v>
      </c>
      <c r="D35" s="195"/>
      <c r="E35" s="195"/>
      <c r="F35" s="195"/>
      <c r="G35" s="195"/>
      <c r="H35" s="195"/>
      <c r="I35" s="195"/>
      <c r="J35" s="195"/>
      <c r="K35" s="195"/>
      <c r="L35" s="195"/>
    </row>
    <row r="36" spans="1:12" s="97" customFormat="1">
      <c r="A36" s="93"/>
      <c r="B36" s="96"/>
      <c r="C36" s="195"/>
      <c r="D36" s="195"/>
      <c r="E36" s="195"/>
      <c r="F36" s="195"/>
      <c r="G36" s="195"/>
      <c r="H36" s="195"/>
      <c r="I36" s="195"/>
      <c r="J36" s="195"/>
      <c r="K36" s="195"/>
      <c r="L36" s="195"/>
    </row>
    <row r="37" spans="1:12" s="97" customFormat="1">
      <c r="A37" s="93"/>
      <c r="B37" s="96"/>
      <c r="C37" s="100" t="s">
        <v>1159</v>
      </c>
      <c r="D37" s="92"/>
      <c r="E37" s="92"/>
      <c r="F37" s="92"/>
      <c r="G37" s="92"/>
      <c r="H37" s="92"/>
      <c r="I37" s="92"/>
      <c r="J37" s="92"/>
      <c r="K37" s="92"/>
      <c r="L37" s="92"/>
    </row>
    <row r="38" spans="1:12" s="97" customFormat="1" ht="15" customHeight="1">
      <c r="A38" s="93"/>
      <c r="B38" s="96"/>
      <c r="C38" s="203" t="s">
        <v>1162</v>
      </c>
      <c r="D38" s="203"/>
      <c r="E38" s="203"/>
      <c r="F38" s="203"/>
      <c r="G38" s="203"/>
      <c r="H38" s="203"/>
      <c r="I38" s="203"/>
      <c r="J38" s="203"/>
      <c r="K38" s="203"/>
      <c r="L38" s="203"/>
    </row>
    <row r="39" spans="1:12" s="97" customFormat="1">
      <c r="A39" s="93"/>
      <c r="B39" s="96"/>
      <c r="C39" s="203"/>
      <c r="D39" s="203"/>
      <c r="E39" s="203"/>
      <c r="F39" s="203"/>
      <c r="G39" s="203"/>
      <c r="H39" s="203"/>
      <c r="I39" s="203"/>
      <c r="J39" s="203"/>
      <c r="K39" s="203"/>
      <c r="L39" s="203"/>
    </row>
    <row r="40" spans="1:12" s="97" customFormat="1">
      <c r="A40" s="93"/>
      <c r="B40" s="96"/>
      <c r="C40" s="100" t="s">
        <v>1163</v>
      </c>
      <c r="D40" s="92"/>
      <c r="E40" s="92"/>
      <c r="F40" s="92"/>
      <c r="G40" s="92"/>
      <c r="H40" s="92"/>
      <c r="I40" s="92"/>
      <c r="J40" s="92"/>
      <c r="K40" s="92"/>
      <c r="L40" s="92"/>
    </row>
    <row r="41" spans="1:12" s="97" customFormat="1" ht="15" customHeight="1">
      <c r="A41" s="93"/>
      <c r="B41" s="96"/>
      <c r="C41" s="203" t="s">
        <v>1164</v>
      </c>
      <c r="D41" s="203"/>
      <c r="E41" s="203"/>
      <c r="F41" s="203"/>
      <c r="G41" s="203"/>
      <c r="H41" s="203"/>
      <c r="I41" s="203"/>
      <c r="J41" s="203"/>
      <c r="K41" s="203"/>
      <c r="L41" s="203"/>
    </row>
    <row r="42" spans="1:12" s="97" customFormat="1">
      <c r="A42" s="93"/>
      <c r="B42" s="96"/>
      <c r="C42" s="203"/>
      <c r="D42" s="203"/>
      <c r="E42" s="203"/>
      <c r="F42" s="203"/>
      <c r="G42" s="203"/>
      <c r="H42" s="203"/>
      <c r="I42" s="203"/>
      <c r="J42" s="203"/>
      <c r="K42" s="203"/>
      <c r="L42" s="203"/>
    </row>
    <row r="43" spans="1:12" s="97" customFormat="1">
      <c r="A43" s="93"/>
      <c r="B43" s="96"/>
      <c r="C43" s="203"/>
      <c r="D43" s="203"/>
      <c r="E43" s="203"/>
      <c r="F43" s="203"/>
      <c r="G43" s="203"/>
      <c r="H43" s="203"/>
      <c r="I43" s="203"/>
      <c r="J43" s="203"/>
      <c r="K43" s="203"/>
      <c r="L43" s="203"/>
    </row>
    <row r="44" spans="1:12" s="97" customFormat="1">
      <c r="A44" s="93"/>
      <c r="B44" s="96"/>
      <c r="C44" s="100" t="s">
        <v>1165</v>
      </c>
      <c r="D44" s="100"/>
      <c r="E44" s="101"/>
      <c r="F44" s="101"/>
      <c r="G44" s="101"/>
      <c r="H44" s="101"/>
      <c r="I44" s="101"/>
      <c r="J44" s="101"/>
      <c r="K44" s="101"/>
      <c r="L44" s="101"/>
    </row>
    <row r="45" spans="1:12" s="97" customFormat="1" ht="15" customHeight="1">
      <c r="A45" s="93"/>
      <c r="B45" s="96"/>
      <c r="C45" s="203" t="s">
        <v>1167</v>
      </c>
      <c r="D45" s="203"/>
      <c r="E45" s="203"/>
      <c r="F45" s="203"/>
      <c r="G45" s="203"/>
      <c r="H45" s="203"/>
      <c r="I45" s="203"/>
      <c r="J45" s="203"/>
      <c r="K45" s="203"/>
      <c r="L45" s="203"/>
    </row>
    <row r="46" spans="1:12" s="97" customFormat="1" ht="15" customHeight="1">
      <c r="A46" s="93"/>
      <c r="B46" s="96"/>
      <c r="C46" s="203" t="s">
        <v>1166</v>
      </c>
      <c r="D46" s="203"/>
      <c r="E46" s="203"/>
      <c r="F46" s="203"/>
      <c r="G46" s="203"/>
      <c r="H46" s="203"/>
      <c r="I46" s="203"/>
      <c r="J46" s="203"/>
      <c r="K46" s="203"/>
      <c r="L46" s="203"/>
    </row>
    <row r="47" spans="1:12" s="97" customFormat="1">
      <c r="A47" s="93"/>
      <c r="B47" s="96"/>
      <c r="C47" s="100" t="s">
        <v>1169</v>
      </c>
      <c r="D47" s="101"/>
      <c r="E47" s="101"/>
      <c r="F47" s="101"/>
      <c r="G47" s="101"/>
      <c r="H47" s="101"/>
      <c r="I47" s="101"/>
      <c r="J47" s="101"/>
      <c r="K47" s="101"/>
      <c r="L47" s="101"/>
    </row>
    <row r="48" spans="1:12" s="97" customFormat="1" ht="15" customHeight="1">
      <c r="A48" s="93"/>
      <c r="B48" s="96"/>
      <c r="C48" s="203" t="s">
        <v>1168</v>
      </c>
      <c r="D48" s="203"/>
      <c r="E48" s="203"/>
      <c r="F48" s="203"/>
      <c r="G48" s="203"/>
      <c r="H48" s="203"/>
      <c r="I48" s="203"/>
      <c r="J48" s="203"/>
      <c r="K48" s="203"/>
      <c r="L48" s="203"/>
    </row>
    <row r="49" spans="1:12" s="97" customFormat="1" ht="15" customHeight="1">
      <c r="A49" s="93"/>
      <c r="B49" s="96"/>
      <c r="C49" s="203" t="s">
        <v>1170</v>
      </c>
      <c r="D49" s="203"/>
      <c r="E49" s="203"/>
      <c r="F49" s="203"/>
      <c r="G49" s="203"/>
      <c r="H49" s="203"/>
      <c r="I49" s="203"/>
      <c r="J49" s="203"/>
      <c r="K49" s="203"/>
      <c r="L49" s="203"/>
    </row>
    <row r="50" spans="1:12" s="97" customFormat="1">
      <c r="A50" s="93"/>
      <c r="B50" s="96"/>
      <c r="C50" s="203"/>
      <c r="D50" s="203"/>
      <c r="E50" s="203"/>
      <c r="F50" s="203"/>
      <c r="G50" s="203"/>
      <c r="H50" s="203"/>
      <c r="I50" s="203"/>
      <c r="J50" s="203"/>
      <c r="K50" s="203"/>
      <c r="L50" s="203"/>
    </row>
    <row r="51" spans="1:12" s="97" customFormat="1" ht="15" customHeight="1">
      <c r="A51" s="93"/>
      <c r="B51" s="96"/>
      <c r="C51" s="203" t="s">
        <v>1171</v>
      </c>
      <c r="D51" s="203"/>
      <c r="E51" s="203"/>
      <c r="F51" s="203"/>
      <c r="G51" s="203"/>
      <c r="H51" s="203"/>
      <c r="I51" s="203"/>
      <c r="J51" s="203"/>
      <c r="K51" s="203"/>
      <c r="L51" s="203"/>
    </row>
    <row r="52" spans="1:12" s="97" customFormat="1">
      <c r="A52" s="93"/>
      <c r="B52" s="96"/>
      <c r="C52" s="203"/>
      <c r="D52" s="203"/>
      <c r="E52" s="203"/>
      <c r="F52" s="203"/>
      <c r="G52" s="203"/>
      <c r="H52" s="203"/>
      <c r="I52" s="203"/>
      <c r="J52" s="203"/>
      <c r="K52" s="203"/>
      <c r="L52" s="203"/>
    </row>
    <row r="53" spans="1:12" s="97" customFormat="1">
      <c r="A53" s="93"/>
      <c r="B53" s="96"/>
      <c r="C53" s="203"/>
      <c r="D53" s="203"/>
      <c r="E53" s="203"/>
      <c r="F53" s="203"/>
      <c r="G53" s="203"/>
      <c r="H53" s="203"/>
      <c r="I53" s="203"/>
      <c r="J53" s="203"/>
      <c r="K53" s="203"/>
      <c r="L53" s="203"/>
    </row>
    <row r="54" spans="1:12" s="97" customFormat="1">
      <c r="A54" s="93"/>
      <c r="B54" s="96"/>
      <c r="C54" s="100" t="s">
        <v>1172</v>
      </c>
      <c r="D54" s="101"/>
      <c r="E54" s="101"/>
      <c r="F54" s="101"/>
      <c r="G54" s="101"/>
      <c r="H54" s="101"/>
      <c r="I54" s="101"/>
      <c r="J54" s="101"/>
      <c r="K54" s="101"/>
      <c r="L54" s="101"/>
    </row>
    <row r="55" spans="1:12" s="97" customFormat="1">
      <c r="A55" s="93"/>
      <c r="B55" s="96"/>
      <c r="C55" s="203" t="s">
        <v>1173</v>
      </c>
      <c r="D55" s="203"/>
      <c r="E55" s="203"/>
      <c r="F55" s="203"/>
      <c r="G55" s="203"/>
      <c r="H55" s="203"/>
      <c r="I55" s="203"/>
      <c r="J55" s="203"/>
      <c r="K55" s="203"/>
      <c r="L55" s="203"/>
    </row>
    <row r="56" spans="1:12" s="97" customFormat="1">
      <c r="A56" s="93"/>
      <c r="B56" s="96"/>
      <c r="C56" s="100" t="s">
        <v>1174</v>
      </c>
      <c r="D56" s="101"/>
      <c r="E56" s="101"/>
      <c r="F56" s="101"/>
      <c r="G56" s="101"/>
      <c r="H56" s="101"/>
      <c r="I56" s="101"/>
      <c r="J56" s="101"/>
      <c r="K56" s="101"/>
      <c r="L56" s="101"/>
    </row>
    <row r="57" spans="1:12" s="97" customFormat="1" ht="15" customHeight="1">
      <c r="A57" s="93"/>
      <c r="B57" s="96"/>
      <c r="C57" s="203" t="s">
        <v>1175</v>
      </c>
      <c r="D57" s="203"/>
      <c r="E57" s="203"/>
      <c r="F57" s="203"/>
      <c r="G57" s="203"/>
      <c r="H57" s="203"/>
      <c r="I57" s="203"/>
      <c r="J57" s="203"/>
      <c r="K57" s="203"/>
      <c r="L57" s="203"/>
    </row>
    <row r="58" spans="1:12" s="97" customFormat="1">
      <c r="A58" s="93"/>
      <c r="B58" s="96"/>
      <c r="C58" s="203"/>
      <c r="D58" s="203"/>
      <c r="E58" s="203"/>
      <c r="F58" s="203"/>
      <c r="G58" s="203"/>
      <c r="H58" s="203"/>
      <c r="I58" s="203"/>
      <c r="J58" s="203"/>
      <c r="K58" s="203"/>
      <c r="L58" s="203"/>
    </row>
    <row r="59" spans="1:12" s="97" customFormat="1">
      <c r="A59" s="93"/>
      <c r="B59" s="96"/>
      <c r="C59" s="203"/>
      <c r="D59" s="203"/>
      <c r="E59" s="203"/>
      <c r="F59" s="203"/>
      <c r="G59" s="203"/>
      <c r="H59" s="203"/>
      <c r="I59" s="203"/>
      <c r="J59" s="203"/>
      <c r="K59" s="203"/>
      <c r="L59" s="203"/>
    </row>
    <row r="60" spans="1:12" s="97" customFormat="1">
      <c r="A60" s="93"/>
      <c r="B60" s="96"/>
      <c r="C60" s="100" t="s">
        <v>1176</v>
      </c>
      <c r="D60" s="101"/>
      <c r="E60" s="101"/>
      <c r="F60" s="101"/>
      <c r="G60" s="101"/>
      <c r="H60" s="101"/>
      <c r="I60" s="101"/>
      <c r="J60" s="101"/>
      <c r="K60" s="101"/>
      <c r="L60" s="101"/>
    </row>
    <row r="61" spans="1:12" s="97" customFormat="1">
      <c r="A61" s="93"/>
      <c r="B61" s="96"/>
      <c r="C61" s="203" t="s">
        <v>1177</v>
      </c>
      <c r="D61" s="203"/>
      <c r="E61" s="203"/>
      <c r="F61" s="203"/>
      <c r="G61" s="203"/>
      <c r="H61" s="203"/>
      <c r="I61" s="203"/>
      <c r="J61" s="203"/>
      <c r="K61" s="203"/>
      <c r="L61" s="203"/>
    </row>
    <row r="62" spans="1:12" s="97" customFormat="1">
      <c r="A62" s="93"/>
      <c r="B62" s="96"/>
      <c r="C62" s="203"/>
      <c r="D62" s="203"/>
      <c r="E62" s="203"/>
      <c r="F62" s="203"/>
      <c r="G62" s="203"/>
      <c r="H62" s="203"/>
      <c r="I62" s="203"/>
      <c r="J62" s="203"/>
      <c r="K62" s="203"/>
      <c r="L62" s="203"/>
    </row>
    <row r="63" spans="1:12" s="97" customFormat="1">
      <c r="A63" s="93"/>
      <c r="B63" s="96"/>
      <c r="C63" s="100" t="s">
        <v>1178</v>
      </c>
      <c r="D63" s="101"/>
      <c r="E63" s="101"/>
      <c r="F63" s="101"/>
      <c r="G63" s="101"/>
      <c r="H63" s="101"/>
      <c r="I63" s="101"/>
      <c r="J63" s="101"/>
      <c r="K63" s="101"/>
      <c r="L63" s="101"/>
    </row>
    <row r="64" spans="1:12" s="97" customFormat="1" ht="15" customHeight="1">
      <c r="A64" s="93"/>
      <c r="B64" s="96"/>
      <c r="C64" s="203" t="s">
        <v>1179</v>
      </c>
      <c r="D64" s="203"/>
      <c r="E64" s="203"/>
      <c r="F64" s="203"/>
      <c r="G64" s="203"/>
      <c r="H64" s="203"/>
      <c r="I64" s="203"/>
      <c r="J64" s="203"/>
      <c r="K64" s="203"/>
      <c r="L64" s="203"/>
    </row>
    <row r="65" spans="1:12" s="97" customFormat="1">
      <c r="A65" s="93"/>
      <c r="B65" s="96"/>
      <c r="C65" s="203"/>
      <c r="D65" s="203"/>
      <c r="E65" s="203"/>
      <c r="F65" s="203"/>
      <c r="G65" s="203"/>
      <c r="H65" s="203"/>
      <c r="I65" s="203"/>
      <c r="J65" s="203"/>
      <c r="K65" s="203"/>
      <c r="L65" s="203"/>
    </row>
    <row r="66" spans="1:12" s="97" customFormat="1">
      <c r="A66" s="93"/>
      <c r="B66" s="96"/>
      <c r="C66" s="203"/>
      <c r="D66" s="203"/>
      <c r="E66" s="203"/>
      <c r="F66" s="203"/>
      <c r="G66" s="203"/>
      <c r="H66" s="203"/>
      <c r="I66" s="203"/>
      <c r="J66" s="203"/>
      <c r="K66" s="203"/>
      <c r="L66" s="203"/>
    </row>
    <row r="67" spans="1:12" s="97" customFormat="1" ht="15" customHeight="1">
      <c r="A67" s="93"/>
      <c r="B67" s="96"/>
      <c r="C67" s="203"/>
      <c r="D67" s="203"/>
      <c r="E67" s="203"/>
      <c r="F67" s="203"/>
      <c r="G67" s="203"/>
      <c r="H67" s="203"/>
      <c r="I67" s="203"/>
      <c r="J67" s="203"/>
      <c r="K67" s="203"/>
      <c r="L67" s="203"/>
    </row>
    <row r="68" spans="1:12" s="97" customFormat="1">
      <c r="A68" s="93"/>
      <c r="B68" s="96"/>
      <c r="C68" s="203"/>
      <c r="D68" s="203"/>
      <c r="E68" s="203"/>
      <c r="F68" s="203"/>
      <c r="G68" s="203"/>
      <c r="H68" s="203"/>
      <c r="I68" s="203"/>
      <c r="J68" s="203"/>
      <c r="K68" s="203"/>
      <c r="L68" s="203"/>
    </row>
    <row r="69" spans="1:12" s="97" customFormat="1">
      <c r="A69" s="93"/>
      <c r="B69" s="96"/>
      <c r="C69" s="203"/>
      <c r="D69" s="203"/>
      <c r="E69" s="203"/>
      <c r="F69" s="203"/>
      <c r="G69" s="203"/>
      <c r="H69" s="203"/>
      <c r="I69" s="203"/>
      <c r="J69" s="203"/>
      <c r="K69" s="203"/>
      <c r="L69" s="203"/>
    </row>
  </sheetData>
  <sheetProtection formatColumns="0" formatRows="0" insertRows="0" deleteRows="0" selectLockedCells="1"/>
  <mergeCells count="24">
    <mergeCell ref="C13:L13"/>
    <mergeCell ref="C14:L15"/>
    <mergeCell ref="C18:L19"/>
    <mergeCell ref="C22:L23"/>
    <mergeCell ref="C26:L27"/>
    <mergeCell ref="C12:L12"/>
    <mergeCell ref="C7:L7"/>
    <mergeCell ref="C8:L8"/>
    <mergeCell ref="C9:L9"/>
    <mergeCell ref="C10:L10"/>
    <mergeCell ref="C11:L11"/>
    <mergeCell ref="C45:L46"/>
    <mergeCell ref="C48:L48"/>
    <mergeCell ref="C49:L50"/>
    <mergeCell ref="C33:K33"/>
    <mergeCell ref="C35:L36"/>
    <mergeCell ref="C38:L39"/>
    <mergeCell ref="C41:L43"/>
    <mergeCell ref="C67:L69"/>
    <mergeCell ref="C51:L53"/>
    <mergeCell ref="C55:L55"/>
    <mergeCell ref="C57:L59"/>
    <mergeCell ref="C61:L62"/>
    <mergeCell ref="C64:L66"/>
  </mergeCells>
  <printOptions horizontalCentered="1"/>
  <pageMargins left="0.7" right="0.7" top="0.75" bottom="0.75" header="0.3" footer="0.3"/>
  <pageSetup paperSize="150" scale="49" orientation="portrait" horizontalDpi="200" verticalDpi="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2:M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17" sqref="C17:D17"/>
    </sheetView>
  </sheetViews>
  <sheetFormatPr defaultRowHeight="1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307</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9"/>
      <c r="D6" s="29"/>
      <c r="E6" s="2"/>
      <c r="F6" s="2"/>
      <c r="G6" s="2"/>
      <c r="H6" s="2"/>
      <c r="I6" s="2"/>
      <c r="J6" s="2"/>
      <c r="K6" s="2"/>
      <c r="L6" s="2"/>
      <c r="M6" s="2"/>
    </row>
    <row r="7" spans="2:13" ht="17.25">
      <c r="B7" s="2"/>
      <c r="C7" s="123" t="str">
        <f>UPPER('Data Umum'!D7)</f>
        <v/>
      </c>
      <c r="D7" s="123"/>
      <c r="E7" s="123"/>
      <c r="F7" s="123"/>
      <c r="G7" s="123"/>
      <c r="H7" s="123"/>
      <c r="I7" s="123"/>
      <c r="J7" s="123"/>
      <c r="K7" s="123"/>
      <c r="L7" s="123"/>
      <c r="M7" s="2"/>
    </row>
    <row r="8" spans="2:13">
      <c r="B8" s="2"/>
      <c r="C8" s="124" t="s">
        <v>1095</v>
      </c>
      <c r="D8" s="124"/>
      <c r="E8" s="124"/>
      <c r="F8" s="124"/>
      <c r="G8" s="124"/>
      <c r="H8" s="124"/>
      <c r="I8" s="124"/>
      <c r="J8" s="124"/>
      <c r="K8" s="124"/>
      <c r="L8" s="124"/>
      <c r="M8" s="2"/>
    </row>
    <row r="9" spans="2:13">
      <c r="B9" s="2"/>
      <c r="C9" s="124" t="s">
        <v>269</v>
      </c>
      <c r="D9" s="124"/>
      <c r="E9" s="124"/>
      <c r="F9" s="124"/>
      <c r="G9" s="124"/>
      <c r="H9" s="124"/>
      <c r="I9" s="124"/>
      <c r="J9" s="124"/>
      <c r="K9" s="124"/>
      <c r="L9" s="124"/>
      <c r="M9" s="2"/>
    </row>
    <row r="10" spans="2:13">
      <c r="B10" s="2"/>
      <c r="C10" s="124" t="s">
        <v>270</v>
      </c>
      <c r="D10" s="124"/>
      <c r="E10" s="124"/>
      <c r="F10" s="124"/>
      <c r="G10" s="124"/>
      <c r="H10" s="124"/>
      <c r="I10" s="124"/>
      <c r="J10" s="124"/>
      <c r="K10" s="124"/>
      <c r="L10" s="124"/>
      <c r="M10" s="2"/>
    </row>
    <row r="11" spans="2:13">
      <c r="B11" s="2"/>
      <c r="C11" s="125" t="s">
        <v>1061</v>
      </c>
      <c r="D11" s="125"/>
      <c r="E11" s="125"/>
      <c r="F11" s="125"/>
      <c r="G11" s="125"/>
      <c r="H11" s="125"/>
      <c r="I11" s="125"/>
      <c r="J11" s="125"/>
      <c r="K11" s="125"/>
      <c r="L11" s="125"/>
      <c r="M11" s="2"/>
    </row>
    <row r="12" spans="2:13" hidden="1">
      <c r="B12" s="2"/>
      <c r="C12" s="31"/>
      <c r="D12" s="31"/>
      <c r="E12" s="31"/>
      <c r="F12" s="31"/>
      <c r="G12" s="31"/>
      <c r="H12" s="31"/>
      <c r="I12" s="31"/>
      <c r="J12" s="31"/>
      <c r="K12" s="31"/>
      <c r="L12" s="31"/>
      <c r="M12" s="2"/>
    </row>
    <row r="13" spans="2:13">
      <c r="B13" s="2"/>
      <c r="C13" s="141" t="s">
        <v>43</v>
      </c>
      <c r="D13" s="141"/>
      <c r="E13" s="141"/>
      <c r="F13" s="141"/>
      <c r="G13" s="141"/>
      <c r="H13" s="141"/>
      <c r="I13" s="141"/>
      <c r="J13" s="141"/>
      <c r="K13" s="141"/>
      <c r="L13" s="141"/>
      <c r="M13" s="2"/>
    </row>
    <row r="14" spans="2:13">
      <c r="B14" s="2"/>
      <c r="C14" s="127" t="s">
        <v>308</v>
      </c>
      <c r="D14" s="128"/>
      <c r="E14" s="127" t="str">
        <f>"Nama Reasuradur"</f>
        <v>Nama Reasuradur</v>
      </c>
      <c r="F14" s="127" t="str">
        <f>"Dalam Negeri/Luar Negeri"</f>
        <v>Dalam Negeri/Luar Negeri</v>
      </c>
      <c r="G14" s="127" t="str">
        <f>"Peringkat"</f>
        <v>Peringkat</v>
      </c>
      <c r="H14" s="127" t="str">
        <f>"Cadangan Teknis Beban Reasuradur"</f>
        <v>Cadangan Teknis Beban Reasuradur</v>
      </c>
      <c r="I14" s="127" t="str">
        <f>"Deposit dan/atau Premi yang Ditahan di Perusahaan Ceding"</f>
        <v>Deposit dan/atau Premi yang Ditahan di Perusahaan Ceding</v>
      </c>
      <c r="J14" s="127" t="str">
        <f>"Eksposur Reasuransi Neto"</f>
        <v>Eksposur Reasuransi Neto</v>
      </c>
      <c r="K14" s="127" t="str">
        <f>"Faktor"</f>
        <v>Faktor</v>
      </c>
      <c r="L14" s="127" t="str">
        <f>"Jumlah Deviasi"</f>
        <v>Jumlah Deviasi</v>
      </c>
      <c r="M14" s="2"/>
    </row>
    <row r="15" spans="2:13">
      <c r="B15" s="2"/>
      <c r="C15" s="128"/>
      <c r="D15" s="128"/>
      <c r="E15" s="128"/>
      <c r="F15" s="128"/>
      <c r="G15" s="128"/>
      <c r="H15" s="128"/>
      <c r="I15" s="128"/>
      <c r="J15" s="128"/>
      <c r="K15" s="128"/>
      <c r="L15" s="128"/>
      <c r="M15" s="2"/>
    </row>
    <row r="16" spans="2:13">
      <c r="B16" s="2"/>
      <c r="C16" s="137" t="s">
        <v>7</v>
      </c>
      <c r="D16" s="128"/>
      <c r="E16" s="138"/>
      <c r="F16" s="138"/>
      <c r="G16" s="138"/>
      <c r="H16" s="121"/>
      <c r="I16" s="121"/>
      <c r="J16" s="36"/>
      <c r="K16" s="49"/>
      <c r="L16" s="36"/>
      <c r="M16" s="2"/>
    </row>
    <row r="17" spans="2:13">
      <c r="B17" s="2"/>
      <c r="C17" s="137" t="s">
        <v>309</v>
      </c>
      <c r="D17" s="128"/>
      <c r="E17" s="138"/>
      <c r="F17" s="138"/>
      <c r="G17" s="138"/>
      <c r="H17" s="121"/>
      <c r="I17" s="121"/>
      <c r="J17" s="36"/>
      <c r="K17" s="49"/>
      <c r="L17" s="36"/>
      <c r="M17" s="2"/>
    </row>
    <row r="18" spans="2:13">
      <c r="B18" s="2"/>
      <c r="C18" s="137" t="s">
        <v>310</v>
      </c>
      <c r="D18" s="128"/>
      <c r="E18" s="138"/>
      <c r="F18" s="138"/>
      <c r="G18" s="138"/>
      <c r="H18" s="121"/>
      <c r="I18" s="121"/>
      <c r="J18" s="36"/>
      <c r="K18" s="49"/>
      <c r="L18" s="36"/>
      <c r="M18" s="2"/>
    </row>
    <row r="19" spans="2:13">
      <c r="B19" s="2"/>
      <c r="C19" s="137" t="s">
        <v>311</v>
      </c>
      <c r="D19" s="128"/>
      <c r="E19" s="138"/>
      <c r="F19" s="138"/>
      <c r="G19" s="138"/>
      <c r="H19" s="121"/>
      <c r="I19" s="121"/>
      <c r="J19" s="36"/>
      <c r="K19" s="49"/>
      <c r="L19" s="36"/>
      <c r="M19" s="2"/>
    </row>
    <row r="20" spans="2:13">
      <c r="B20" s="2"/>
      <c r="C20" s="137" t="s">
        <v>312</v>
      </c>
      <c r="D20" s="128"/>
      <c r="E20" s="138"/>
      <c r="F20" s="138"/>
      <c r="G20" s="138"/>
      <c r="H20" s="121"/>
      <c r="I20" s="121"/>
      <c r="J20" s="36"/>
      <c r="K20" s="49"/>
      <c r="L20" s="36"/>
      <c r="M20" s="2"/>
    </row>
    <row r="21" spans="2:13">
      <c r="B21" s="2"/>
      <c r="C21" s="137" t="s">
        <v>313</v>
      </c>
      <c r="D21" s="128"/>
      <c r="E21" s="138"/>
      <c r="F21" s="138"/>
      <c r="G21" s="138"/>
      <c r="H21" s="121"/>
      <c r="I21" s="121"/>
      <c r="J21" s="36"/>
      <c r="K21" s="49"/>
      <c r="L21" s="36"/>
      <c r="M21" s="2"/>
    </row>
    <row r="22" spans="2:13">
      <c r="B22" s="2"/>
      <c r="C22" s="137" t="s">
        <v>314</v>
      </c>
      <c r="D22" s="128"/>
      <c r="E22" s="138"/>
      <c r="F22" s="138"/>
      <c r="G22" s="138"/>
      <c r="H22" s="121"/>
      <c r="I22" s="121"/>
      <c r="J22" s="36"/>
      <c r="K22" s="49"/>
      <c r="L22" s="36"/>
      <c r="M22" s="2"/>
    </row>
    <row r="23" spans="2:13">
      <c r="B23" s="2"/>
      <c r="C23" s="137" t="s">
        <v>315</v>
      </c>
      <c r="D23" s="128"/>
      <c r="E23" s="138"/>
      <c r="F23" s="138"/>
      <c r="G23" s="138"/>
      <c r="H23" s="121"/>
      <c r="I23" s="121"/>
      <c r="J23" s="36"/>
      <c r="K23" s="49"/>
      <c r="L23" s="36"/>
      <c r="M23" s="2"/>
    </row>
    <row r="24" spans="2:13">
      <c r="B24" s="2"/>
      <c r="C24" s="137" t="s">
        <v>316</v>
      </c>
      <c r="D24" s="128"/>
      <c r="E24" s="138"/>
      <c r="F24" s="138"/>
      <c r="G24" s="138"/>
      <c r="H24" s="121"/>
      <c r="I24" s="121"/>
      <c r="J24" s="36"/>
      <c r="K24" s="49"/>
      <c r="L24" s="36"/>
      <c r="M24" s="2"/>
    </row>
    <row r="25" spans="2:13">
      <c r="B25" s="2"/>
      <c r="C25" s="137" t="s">
        <v>317</v>
      </c>
      <c r="D25" s="128"/>
      <c r="E25" s="138"/>
      <c r="F25" s="138"/>
      <c r="G25" s="138"/>
      <c r="H25" s="121"/>
      <c r="I25" s="121"/>
      <c r="J25" s="36"/>
      <c r="K25" s="49"/>
      <c r="L25" s="36"/>
      <c r="M25" s="2"/>
    </row>
    <row r="26" spans="2:13">
      <c r="B26" s="2"/>
      <c r="C26" s="149" t="s">
        <v>318</v>
      </c>
      <c r="D26" s="150"/>
      <c r="E26" s="151" t="s">
        <v>206</v>
      </c>
      <c r="F26" s="151" t="s">
        <v>206</v>
      </c>
      <c r="G26" s="151" t="s">
        <v>206</v>
      </c>
      <c r="H26" s="148">
        <v>0</v>
      </c>
      <c r="I26" s="148">
        <v>0</v>
      </c>
      <c r="J26" s="8">
        <f t="shared" ref="J26:J47" si="0">H26-I26</f>
        <v>0</v>
      </c>
      <c r="K26" s="11">
        <f t="shared" ref="K26:K47" si="1">IF(F26="Dalam Negeri",2.8%,IF(G26="Peringkat Klaster 1",2.8%,IF(G26="Peringkat Klaster 2",4%,IF(G26="Peringkat Klaster 3",6%,IF(G26="Peringkat Klaster 4",12%,IF(G26="Peringkat Klaster 5",15%,0%))))))</f>
        <v>0</v>
      </c>
      <c r="L26" s="8">
        <f t="shared" ref="L26:L47" si="2">J26*K26</f>
        <v>0</v>
      </c>
      <c r="M26" s="2"/>
    </row>
    <row r="27" spans="2:13">
      <c r="B27" s="2"/>
      <c r="C27" s="142" t="s">
        <v>319</v>
      </c>
      <c r="D27" s="143"/>
      <c r="E27" s="147" t="s">
        <v>206</v>
      </c>
      <c r="F27" s="147" t="s">
        <v>206</v>
      </c>
      <c r="G27" s="147" t="s">
        <v>206</v>
      </c>
      <c r="H27" s="144">
        <v>0</v>
      </c>
      <c r="I27" s="144">
        <v>0</v>
      </c>
      <c r="J27" s="8">
        <f t="shared" si="0"/>
        <v>0</v>
      </c>
      <c r="K27" s="11">
        <f t="shared" si="1"/>
        <v>0</v>
      </c>
      <c r="L27" s="8">
        <f t="shared" si="2"/>
        <v>0</v>
      </c>
      <c r="M27" s="2"/>
    </row>
    <row r="28" spans="2:13">
      <c r="B28" s="2"/>
      <c r="C28" s="142" t="s">
        <v>320</v>
      </c>
      <c r="D28" s="143"/>
      <c r="E28" s="147" t="s">
        <v>206</v>
      </c>
      <c r="F28" s="147" t="s">
        <v>206</v>
      </c>
      <c r="G28" s="147" t="s">
        <v>206</v>
      </c>
      <c r="H28" s="144">
        <v>0</v>
      </c>
      <c r="I28" s="144">
        <v>0</v>
      </c>
      <c r="J28" s="8">
        <f t="shared" si="0"/>
        <v>0</v>
      </c>
      <c r="K28" s="11">
        <f t="shared" si="1"/>
        <v>0</v>
      </c>
      <c r="L28" s="8">
        <f t="shared" si="2"/>
        <v>0</v>
      </c>
      <c r="M28" s="2"/>
    </row>
    <row r="29" spans="2:13">
      <c r="B29" s="2"/>
      <c r="C29" s="142" t="s">
        <v>321</v>
      </c>
      <c r="D29" s="143"/>
      <c r="E29" s="147" t="s">
        <v>206</v>
      </c>
      <c r="F29" s="147" t="s">
        <v>206</v>
      </c>
      <c r="G29" s="147" t="s">
        <v>206</v>
      </c>
      <c r="H29" s="144">
        <v>0</v>
      </c>
      <c r="I29" s="144">
        <v>0</v>
      </c>
      <c r="J29" s="8">
        <f t="shared" si="0"/>
        <v>0</v>
      </c>
      <c r="K29" s="11">
        <f t="shared" si="1"/>
        <v>0</v>
      </c>
      <c r="L29" s="8">
        <f t="shared" si="2"/>
        <v>0</v>
      </c>
      <c r="M29" s="2"/>
    </row>
    <row r="30" spans="2:13">
      <c r="B30" s="2"/>
      <c r="C30" s="142" t="s">
        <v>322</v>
      </c>
      <c r="D30" s="143"/>
      <c r="E30" s="147" t="s">
        <v>206</v>
      </c>
      <c r="F30" s="147" t="s">
        <v>206</v>
      </c>
      <c r="G30" s="147" t="s">
        <v>206</v>
      </c>
      <c r="H30" s="144">
        <v>0</v>
      </c>
      <c r="I30" s="144">
        <v>0</v>
      </c>
      <c r="J30" s="8">
        <f t="shared" si="0"/>
        <v>0</v>
      </c>
      <c r="K30" s="11">
        <f t="shared" si="1"/>
        <v>0</v>
      </c>
      <c r="L30" s="8">
        <f t="shared" si="2"/>
        <v>0</v>
      </c>
      <c r="M30" s="2"/>
    </row>
    <row r="31" spans="2:13">
      <c r="B31" s="2"/>
      <c r="C31" s="142" t="s">
        <v>323</v>
      </c>
      <c r="D31" s="143"/>
      <c r="E31" s="147" t="s">
        <v>206</v>
      </c>
      <c r="F31" s="147" t="s">
        <v>206</v>
      </c>
      <c r="G31" s="147" t="s">
        <v>206</v>
      </c>
      <c r="H31" s="144">
        <v>0</v>
      </c>
      <c r="I31" s="144">
        <v>0</v>
      </c>
      <c r="J31" s="8">
        <f t="shared" si="0"/>
        <v>0</v>
      </c>
      <c r="K31" s="11">
        <f t="shared" si="1"/>
        <v>0</v>
      </c>
      <c r="L31" s="8">
        <f t="shared" si="2"/>
        <v>0</v>
      </c>
      <c r="M31" s="2"/>
    </row>
    <row r="32" spans="2:13">
      <c r="B32" s="2"/>
      <c r="C32" s="142" t="s">
        <v>324</v>
      </c>
      <c r="D32" s="143"/>
      <c r="E32" s="147" t="s">
        <v>206</v>
      </c>
      <c r="F32" s="147" t="s">
        <v>206</v>
      </c>
      <c r="G32" s="147" t="s">
        <v>206</v>
      </c>
      <c r="H32" s="144">
        <v>0</v>
      </c>
      <c r="I32" s="144">
        <v>0</v>
      </c>
      <c r="J32" s="8">
        <f t="shared" si="0"/>
        <v>0</v>
      </c>
      <c r="K32" s="11">
        <f t="shared" si="1"/>
        <v>0</v>
      </c>
      <c r="L32" s="8">
        <f t="shared" si="2"/>
        <v>0</v>
      </c>
      <c r="M32" s="2"/>
    </row>
    <row r="33" spans="2:13">
      <c r="B33" s="2"/>
      <c r="C33" s="142" t="s">
        <v>325</v>
      </c>
      <c r="D33" s="143"/>
      <c r="E33" s="147" t="s">
        <v>206</v>
      </c>
      <c r="F33" s="147" t="s">
        <v>206</v>
      </c>
      <c r="G33" s="147" t="s">
        <v>206</v>
      </c>
      <c r="H33" s="144">
        <v>0</v>
      </c>
      <c r="I33" s="144">
        <v>0</v>
      </c>
      <c r="J33" s="8">
        <f t="shared" si="0"/>
        <v>0</v>
      </c>
      <c r="K33" s="11">
        <f t="shared" si="1"/>
        <v>0</v>
      </c>
      <c r="L33" s="8">
        <f t="shared" si="2"/>
        <v>0</v>
      </c>
      <c r="M33" s="2"/>
    </row>
    <row r="34" spans="2:13">
      <c r="B34" s="2"/>
      <c r="C34" s="142" t="s">
        <v>326</v>
      </c>
      <c r="D34" s="143"/>
      <c r="E34" s="147" t="s">
        <v>206</v>
      </c>
      <c r="F34" s="147" t="s">
        <v>206</v>
      </c>
      <c r="G34" s="147" t="s">
        <v>206</v>
      </c>
      <c r="H34" s="144">
        <v>0</v>
      </c>
      <c r="I34" s="144">
        <v>0</v>
      </c>
      <c r="J34" s="8">
        <f t="shared" si="0"/>
        <v>0</v>
      </c>
      <c r="K34" s="11">
        <f t="shared" si="1"/>
        <v>0</v>
      </c>
      <c r="L34" s="8">
        <f t="shared" si="2"/>
        <v>0</v>
      </c>
      <c r="M34" s="2"/>
    </row>
    <row r="35" spans="2:13">
      <c r="B35" s="2"/>
      <c r="C35" s="142" t="s">
        <v>327</v>
      </c>
      <c r="D35" s="143"/>
      <c r="E35" s="147" t="s">
        <v>206</v>
      </c>
      <c r="F35" s="147" t="s">
        <v>206</v>
      </c>
      <c r="G35" s="147" t="s">
        <v>206</v>
      </c>
      <c r="H35" s="144">
        <v>0</v>
      </c>
      <c r="I35" s="144">
        <v>0</v>
      </c>
      <c r="J35" s="8">
        <f t="shared" si="0"/>
        <v>0</v>
      </c>
      <c r="K35" s="11">
        <f t="shared" si="1"/>
        <v>0</v>
      </c>
      <c r="L35" s="8">
        <f t="shared" si="2"/>
        <v>0</v>
      </c>
      <c r="M35" s="2"/>
    </row>
    <row r="36" spans="2:13">
      <c r="B36" s="2"/>
      <c r="C36" s="142" t="s">
        <v>328</v>
      </c>
      <c r="D36" s="143"/>
      <c r="E36" s="147" t="s">
        <v>206</v>
      </c>
      <c r="F36" s="147" t="s">
        <v>206</v>
      </c>
      <c r="G36" s="147" t="s">
        <v>206</v>
      </c>
      <c r="H36" s="144">
        <v>0</v>
      </c>
      <c r="I36" s="144">
        <v>0</v>
      </c>
      <c r="J36" s="8">
        <f t="shared" si="0"/>
        <v>0</v>
      </c>
      <c r="K36" s="11">
        <f t="shared" si="1"/>
        <v>0</v>
      </c>
      <c r="L36" s="8">
        <f t="shared" si="2"/>
        <v>0</v>
      </c>
      <c r="M36" s="2"/>
    </row>
    <row r="37" spans="2:13">
      <c r="B37" s="2"/>
      <c r="C37" s="142" t="s">
        <v>329</v>
      </c>
      <c r="D37" s="143"/>
      <c r="E37" s="147" t="s">
        <v>206</v>
      </c>
      <c r="F37" s="147" t="s">
        <v>206</v>
      </c>
      <c r="G37" s="147" t="s">
        <v>206</v>
      </c>
      <c r="H37" s="144">
        <v>0</v>
      </c>
      <c r="I37" s="144">
        <v>0</v>
      </c>
      <c r="J37" s="8">
        <f t="shared" si="0"/>
        <v>0</v>
      </c>
      <c r="K37" s="11">
        <f t="shared" si="1"/>
        <v>0</v>
      </c>
      <c r="L37" s="8">
        <f t="shared" si="2"/>
        <v>0</v>
      </c>
      <c r="M37" s="2"/>
    </row>
    <row r="38" spans="2:13">
      <c r="B38" s="2"/>
      <c r="C38" s="142" t="s">
        <v>330</v>
      </c>
      <c r="D38" s="143"/>
      <c r="E38" s="147" t="s">
        <v>206</v>
      </c>
      <c r="F38" s="147" t="s">
        <v>206</v>
      </c>
      <c r="G38" s="147" t="s">
        <v>206</v>
      </c>
      <c r="H38" s="144">
        <v>0</v>
      </c>
      <c r="I38" s="144">
        <v>0</v>
      </c>
      <c r="J38" s="8">
        <f t="shared" si="0"/>
        <v>0</v>
      </c>
      <c r="K38" s="11">
        <f t="shared" si="1"/>
        <v>0</v>
      </c>
      <c r="L38" s="8">
        <f t="shared" si="2"/>
        <v>0</v>
      </c>
      <c r="M38" s="2"/>
    </row>
    <row r="39" spans="2:13">
      <c r="B39" s="2"/>
      <c r="C39" s="142" t="s">
        <v>331</v>
      </c>
      <c r="D39" s="143"/>
      <c r="E39" s="147" t="s">
        <v>206</v>
      </c>
      <c r="F39" s="147" t="s">
        <v>206</v>
      </c>
      <c r="G39" s="147" t="s">
        <v>206</v>
      </c>
      <c r="H39" s="144">
        <v>0</v>
      </c>
      <c r="I39" s="144">
        <v>0</v>
      </c>
      <c r="J39" s="8">
        <f t="shared" si="0"/>
        <v>0</v>
      </c>
      <c r="K39" s="11">
        <f t="shared" si="1"/>
        <v>0</v>
      </c>
      <c r="L39" s="8">
        <f t="shared" si="2"/>
        <v>0</v>
      </c>
      <c r="M39" s="2"/>
    </row>
    <row r="40" spans="2:13">
      <c r="B40" s="2"/>
      <c r="C40" s="142" t="s">
        <v>332</v>
      </c>
      <c r="D40" s="143"/>
      <c r="E40" s="147" t="s">
        <v>206</v>
      </c>
      <c r="F40" s="147" t="s">
        <v>206</v>
      </c>
      <c r="G40" s="147" t="s">
        <v>206</v>
      </c>
      <c r="H40" s="144">
        <v>0</v>
      </c>
      <c r="I40" s="144">
        <v>0</v>
      </c>
      <c r="J40" s="8">
        <f t="shared" si="0"/>
        <v>0</v>
      </c>
      <c r="K40" s="11">
        <f t="shared" si="1"/>
        <v>0</v>
      </c>
      <c r="L40" s="8">
        <f t="shared" si="2"/>
        <v>0</v>
      </c>
      <c r="M40" s="2"/>
    </row>
    <row r="41" spans="2:13">
      <c r="B41" s="2"/>
      <c r="C41" s="142" t="s">
        <v>333</v>
      </c>
      <c r="D41" s="143"/>
      <c r="E41" s="147" t="s">
        <v>206</v>
      </c>
      <c r="F41" s="147" t="s">
        <v>206</v>
      </c>
      <c r="G41" s="147" t="s">
        <v>206</v>
      </c>
      <c r="H41" s="144">
        <v>0</v>
      </c>
      <c r="I41" s="144">
        <v>0</v>
      </c>
      <c r="J41" s="8">
        <f t="shared" si="0"/>
        <v>0</v>
      </c>
      <c r="K41" s="11">
        <f t="shared" si="1"/>
        <v>0</v>
      </c>
      <c r="L41" s="8">
        <f t="shared" si="2"/>
        <v>0</v>
      </c>
      <c r="M41" s="2"/>
    </row>
    <row r="42" spans="2:13">
      <c r="B42" s="2"/>
      <c r="C42" s="142" t="s">
        <v>334</v>
      </c>
      <c r="D42" s="143"/>
      <c r="E42" s="147" t="s">
        <v>206</v>
      </c>
      <c r="F42" s="147" t="s">
        <v>206</v>
      </c>
      <c r="G42" s="147" t="s">
        <v>206</v>
      </c>
      <c r="H42" s="144">
        <v>0</v>
      </c>
      <c r="I42" s="144">
        <v>0</v>
      </c>
      <c r="J42" s="8">
        <f t="shared" si="0"/>
        <v>0</v>
      </c>
      <c r="K42" s="11">
        <f t="shared" si="1"/>
        <v>0</v>
      </c>
      <c r="L42" s="8">
        <f t="shared" si="2"/>
        <v>0</v>
      </c>
      <c r="M42" s="2"/>
    </row>
    <row r="43" spans="2:13">
      <c r="B43" s="2"/>
      <c r="C43" s="142" t="s">
        <v>335</v>
      </c>
      <c r="D43" s="143"/>
      <c r="E43" s="147" t="s">
        <v>206</v>
      </c>
      <c r="F43" s="147" t="s">
        <v>206</v>
      </c>
      <c r="G43" s="147" t="s">
        <v>206</v>
      </c>
      <c r="H43" s="144">
        <v>0</v>
      </c>
      <c r="I43" s="144">
        <v>0</v>
      </c>
      <c r="J43" s="8">
        <f t="shared" si="0"/>
        <v>0</v>
      </c>
      <c r="K43" s="11">
        <f t="shared" si="1"/>
        <v>0</v>
      </c>
      <c r="L43" s="8">
        <f t="shared" si="2"/>
        <v>0</v>
      </c>
      <c r="M43" s="2"/>
    </row>
    <row r="44" spans="2:13">
      <c r="B44" s="2"/>
      <c r="C44" s="142" t="s">
        <v>336</v>
      </c>
      <c r="D44" s="143"/>
      <c r="E44" s="147" t="s">
        <v>206</v>
      </c>
      <c r="F44" s="147" t="s">
        <v>206</v>
      </c>
      <c r="G44" s="147" t="s">
        <v>206</v>
      </c>
      <c r="H44" s="144">
        <v>0</v>
      </c>
      <c r="I44" s="144">
        <v>0</v>
      </c>
      <c r="J44" s="8">
        <f t="shared" si="0"/>
        <v>0</v>
      </c>
      <c r="K44" s="11">
        <f t="shared" si="1"/>
        <v>0</v>
      </c>
      <c r="L44" s="8">
        <f t="shared" si="2"/>
        <v>0</v>
      </c>
      <c r="M44" s="2"/>
    </row>
    <row r="45" spans="2:13">
      <c r="B45" s="2"/>
      <c r="C45" s="142" t="s">
        <v>337</v>
      </c>
      <c r="D45" s="143"/>
      <c r="E45" s="147" t="s">
        <v>206</v>
      </c>
      <c r="F45" s="147" t="s">
        <v>206</v>
      </c>
      <c r="G45" s="147" t="s">
        <v>206</v>
      </c>
      <c r="H45" s="144">
        <v>0</v>
      </c>
      <c r="I45" s="144">
        <v>0</v>
      </c>
      <c r="J45" s="8">
        <f t="shared" si="0"/>
        <v>0</v>
      </c>
      <c r="K45" s="11">
        <f t="shared" si="1"/>
        <v>0</v>
      </c>
      <c r="L45" s="8">
        <f t="shared" si="2"/>
        <v>0</v>
      </c>
      <c r="M45" s="2"/>
    </row>
    <row r="46" spans="2:13">
      <c r="B46" s="2"/>
      <c r="C46" s="142" t="s">
        <v>338</v>
      </c>
      <c r="D46" s="143"/>
      <c r="E46" s="147" t="s">
        <v>206</v>
      </c>
      <c r="F46" s="147" t="s">
        <v>206</v>
      </c>
      <c r="G46" s="147" t="s">
        <v>206</v>
      </c>
      <c r="H46" s="144">
        <v>0</v>
      </c>
      <c r="I46" s="144">
        <v>0</v>
      </c>
      <c r="J46" s="8">
        <f t="shared" si="0"/>
        <v>0</v>
      </c>
      <c r="K46" s="11">
        <f t="shared" si="1"/>
        <v>0</v>
      </c>
      <c r="L46" s="8">
        <f t="shared" si="2"/>
        <v>0</v>
      </c>
      <c r="M46" s="2"/>
    </row>
    <row r="47" spans="2:13">
      <c r="B47" s="2"/>
      <c r="C47" s="142" t="s">
        <v>339</v>
      </c>
      <c r="D47" s="143"/>
      <c r="E47" s="147" t="s">
        <v>206</v>
      </c>
      <c r="F47" s="147" t="s">
        <v>206</v>
      </c>
      <c r="G47" s="147" t="s">
        <v>206</v>
      </c>
      <c r="H47" s="144">
        <v>0</v>
      </c>
      <c r="I47" s="144">
        <v>0</v>
      </c>
      <c r="J47" s="8">
        <f t="shared" si="0"/>
        <v>0</v>
      </c>
      <c r="K47" s="11">
        <f t="shared" si="1"/>
        <v>0</v>
      </c>
      <c r="L47" s="8">
        <f t="shared" si="2"/>
        <v>0</v>
      </c>
      <c r="M47" s="2"/>
    </row>
    <row r="48" spans="2:13">
      <c r="B48" s="2"/>
      <c r="C48" s="142" t="s">
        <v>340</v>
      </c>
      <c r="D48" s="143"/>
      <c r="E48" s="147" t="s">
        <v>206</v>
      </c>
      <c r="F48" s="147" t="s">
        <v>206</v>
      </c>
      <c r="G48" s="147" t="s">
        <v>206</v>
      </c>
      <c r="H48" s="144">
        <v>0</v>
      </c>
      <c r="I48" s="144">
        <v>0</v>
      </c>
      <c r="J48" s="8">
        <f t="shared" ref="J48:J79" si="3">H48-I48</f>
        <v>0</v>
      </c>
      <c r="K48" s="11">
        <f t="shared" ref="K48:K79" si="4">IF(F48="Dalam Negeri",2.8%,IF(G48="Peringkat Klaster 1",2.8%,IF(G48="Peringkat Klaster 2",4%,IF(G48="Peringkat Klaster 3",6%,IF(G48="Peringkat Klaster 4",12%,IF(G48="Peringkat Klaster 5",15%,0%))))))</f>
        <v>0</v>
      </c>
      <c r="L48" s="8">
        <f t="shared" ref="L48:L79" si="5">J48*K48</f>
        <v>0</v>
      </c>
      <c r="M48" s="2"/>
    </row>
    <row r="49" spans="2:13">
      <c r="B49" s="2"/>
      <c r="C49" s="142" t="s">
        <v>341</v>
      </c>
      <c r="D49" s="143"/>
      <c r="E49" s="147" t="s">
        <v>206</v>
      </c>
      <c r="F49" s="147" t="s">
        <v>206</v>
      </c>
      <c r="G49" s="147" t="s">
        <v>206</v>
      </c>
      <c r="H49" s="144">
        <v>0</v>
      </c>
      <c r="I49" s="144">
        <v>0</v>
      </c>
      <c r="J49" s="8">
        <f t="shared" si="3"/>
        <v>0</v>
      </c>
      <c r="K49" s="11">
        <f t="shared" si="4"/>
        <v>0</v>
      </c>
      <c r="L49" s="8">
        <f t="shared" si="5"/>
        <v>0</v>
      </c>
      <c r="M49" s="2"/>
    </row>
    <row r="50" spans="2:13">
      <c r="B50" s="2"/>
      <c r="C50" s="142" t="s">
        <v>342</v>
      </c>
      <c r="D50" s="143"/>
      <c r="E50" s="147" t="s">
        <v>206</v>
      </c>
      <c r="F50" s="147" t="s">
        <v>206</v>
      </c>
      <c r="G50" s="147" t="s">
        <v>206</v>
      </c>
      <c r="H50" s="144">
        <v>0</v>
      </c>
      <c r="I50" s="144">
        <v>0</v>
      </c>
      <c r="J50" s="8">
        <f t="shared" si="3"/>
        <v>0</v>
      </c>
      <c r="K50" s="11">
        <f t="shared" si="4"/>
        <v>0</v>
      </c>
      <c r="L50" s="8">
        <f t="shared" si="5"/>
        <v>0</v>
      </c>
      <c r="M50" s="2"/>
    </row>
    <row r="51" spans="2:13">
      <c r="B51" s="2"/>
      <c r="C51" s="142" t="s">
        <v>343</v>
      </c>
      <c r="D51" s="143"/>
      <c r="E51" s="147" t="s">
        <v>206</v>
      </c>
      <c r="F51" s="147" t="s">
        <v>206</v>
      </c>
      <c r="G51" s="147" t="s">
        <v>206</v>
      </c>
      <c r="H51" s="144">
        <v>0</v>
      </c>
      <c r="I51" s="144">
        <v>0</v>
      </c>
      <c r="J51" s="8">
        <f t="shared" si="3"/>
        <v>0</v>
      </c>
      <c r="K51" s="11">
        <f t="shared" si="4"/>
        <v>0</v>
      </c>
      <c r="L51" s="8">
        <f t="shared" si="5"/>
        <v>0</v>
      </c>
      <c r="M51" s="2"/>
    </row>
    <row r="52" spans="2:13">
      <c r="B52" s="2"/>
      <c r="C52" s="142" t="s">
        <v>344</v>
      </c>
      <c r="D52" s="143"/>
      <c r="E52" s="147" t="s">
        <v>206</v>
      </c>
      <c r="F52" s="147" t="s">
        <v>206</v>
      </c>
      <c r="G52" s="147" t="s">
        <v>206</v>
      </c>
      <c r="H52" s="144">
        <v>0</v>
      </c>
      <c r="I52" s="144">
        <v>0</v>
      </c>
      <c r="J52" s="8">
        <f t="shared" si="3"/>
        <v>0</v>
      </c>
      <c r="K52" s="11">
        <f t="shared" si="4"/>
        <v>0</v>
      </c>
      <c r="L52" s="8">
        <f t="shared" si="5"/>
        <v>0</v>
      </c>
      <c r="M52" s="2"/>
    </row>
    <row r="53" spans="2:13">
      <c r="B53" s="2"/>
      <c r="C53" s="142" t="s">
        <v>345</v>
      </c>
      <c r="D53" s="143"/>
      <c r="E53" s="147" t="s">
        <v>206</v>
      </c>
      <c r="F53" s="147" t="s">
        <v>206</v>
      </c>
      <c r="G53" s="147" t="s">
        <v>206</v>
      </c>
      <c r="H53" s="144">
        <v>0</v>
      </c>
      <c r="I53" s="144">
        <v>0</v>
      </c>
      <c r="J53" s="8">
        <f t="shared" si="3"/>
        <v>0</v>
      </c>
      <c r="K53" s="11">
        <f t="shared" si="4"/>
        <v>0</v>
      </c>
      <c r="L53" s="8">
        <f t="shared" si="5"/>
        <v>0</v>
      </c>
      <c r="M53" s="2"/>
    </row>
    <row r="54" spans="2:13">
      <c r="B54" s="2"/>
      <c r="C54" s="142" t="s">
        <v>346</v>
      </c>
      <c r="D54" s="143"/>
      <c r="E54" s="147" t="s">
        <v>206</v>
      </c>
      <c r="F54" s="147" t="s">
        <v>206</v>
      </c>
      <c r="G54" s="147" t="s">
        <v>206</v>
      </c>
      <c r="H54" s="144">
        <v>0</v>
      </c>
      <c r="I54" s="144">
        <v>0</v>
      </c>
      <c r="J54" s="8">
        <f t="shared" si="3"/>
        <v>0</v>
      </c>
      <c r="K54" s="11">
        <f t="shared" si="4"/>
        <v>0</v>
      </c>
      <c r="L54" s="8">
        <f t="shared" si="5"/>
        <v>0</v>
      </c>
      <c r="M54" s="2"/>
    </row>
    <row r="55" spans="2:13">
      <c r="B55" s="2"/>
      <c r="C55" s="142" t="s">
        <v>347</v>
      </c>
      <c r="D55" s="143"/>
      <c r="E55" s="147" t="s">
        <v>206</v>
      </c>
      <c r="F55" s="147" t="s">
        <v>206</v>
      </c>
      <c r="G55" s="147" t="s">
        <v>206</v>
      </c>
      <c r="H55" s="144">
        <v>0</v>
      </c>
      <c r="I55" s="144">
        <v>0</v>
      </c>
      <c r="J55" s="8">
        <f t="shared" si="3"/>
        <v>0</v>
      </c>
      <c r="K55" s="11">
        <f t="shared" si="4"/>
        <v>0</v>
      </c>
      <c r="L55" s="8">
        <f t="shared" si="5"/>
        <v>0</v>
      </c>
      <c r="M55" s="2"/>
    </row>
    <row r="56" spans="2:13">
      <c r="B56" s="2"/>
      <c r="C56" s="142" t="s">
        <v>348</v>
      </c>
      <c r="D56" s="143"/>
      <c r="E56" s="147" t="s">
        <v>206</v>
      </c>
      <c r="F56" s="147" t="s">
        <v>206</v>
      </c>
      <c r="G56" s="147" t="s">
        <v>206</v>
      </c>
      <c r="H56" s="144">
        <v>0</v>
      </c>
      <c r="I56" s="144">
        <v>0</v>
      </c>
      <c r="J56" s="8">
        <f t="shared" si="3"/>
        <v>0</v>
      </c>
      <c r="K56" s="11">
        <f t="shared" si="4"/>
        <v>0</v>
      </c>
      <c r="L56" s="8">
        <f t="shared" si="5"/>
        <v>0</v>
      </c>
      <c r="M56" s="2"/>
    </row>
    <row r="57" spans="2:13">
      <c r="B57" s="2"/>
      <c r="C57" s="142" t="s">
        <v>349</v>
      </c>
      <c r="D57" s="143"/>
      <c r="E57" s="147" t="s">
        <v>206</v>
      </c>
      <c r="F57" s="147" t="s">
        <v>206</v>
      </c>
      <c r="G57" s="147" t="s">
        <v>206</v>
      </c>
      <c r="H57" s="144">
        <v>0</v>
      </c>
      <c r="I57" s="144">
        <v>0</v>
      </c>
      <c r="J57" s="8">
        <f t="shared" si="3"/>
        <v>0</v>
      </c>
      <c r="K57" s="11">
        <f t="shared" si="4"/>
        <v>0</v>
      </c>
      <c r="L57" s="8">
        <f t="shared" si="5"/>
        <v>0</v>
      </c>
      <c r="M57" s="2"/>
    </row>
    <row r="58" spans="2:13">
      <c r="B58" s="2"/>
      <c r="C58" s="142" t="s">
        <v>350</v>
      </c>
      <c r="D58" s="143"/>
      <c r="E58" s="147" t="s">
        <v>206</v>
      </c>
      <c r="F58" s="147" t="s">
        <v>206</v>
      </c>
      <c r="G58" s="147" t="s">
        <v>206</v>
      </c>
      <c r="H58" s="144">
        <v>0</v>
      </c>
      <c r="I58" s="144">
        <v>0</v>
      </c>
      <c r="J58" s="8">
        <f t="shared" si="3"/>
        <v>0</v>
      </c>
      <c r="K58" s="11">
        <f t="shared" si="4"/>
        <v>0</v>
      </c>
      <c r="L58" s="8">
        <f t="shared" si="5"/>
        <v>0</v>
      </c>
      <c r="M58" s="2"/>
    </row>
    <row r="59" spans="2:13">
      <c r="B59" s="2"/>
      <c r="C59" s="142" t="s">
        <v>351</v>
      </c>
      <c r="D59" s="143"/>
      <c r="E59" s="147" t="s">
        <v>206</v>
      </c>
      <c r="F59" s="147" t="s">
        <v>206</v>
      </c>
      <c r="G59" s="147" t="s">
        <v>206</v>
      </c>
      <c r="H59" s="144">
        <v>0</v>
      </c>
      <c r="I59" s="144">
        <v>0</v>
      </c>
      <c r="J59" s="8">
        <f t="shared" si="3"/>
        <v>0</v>
      </c>
      <c r="K59" s="11">
        <f t="shared" si="4"/>
        <v>0</v>
      </c>
      <c r="L59" s="8">
        <f t="shared" si="5"/>
        <v>0</v>
      </c>
      <c r="M59" s="2"/>
    </row>
    <row r="60" spans="2:13">
      <c r="B60" s="2"/>
      <c r="C60" s="142" t="s">
        <v>352</v>
      </c>
      <c r="D60" s="143"/>
      <c r="E60" s="147" t="s">
        <v>206</v>
      </c>
      <c r="F60" s="147" t="s">
        <v>206</v>
      </c>
      <c r="G60" s="147" t="s">
        <v>206</v>
      </c>
      <c r="H60" s="144">
        <v>0</v>
      </c>
      <c r="I60" s="144">
        <v>0</v>
      </c>
      <c r="J60" s="8">
        <f t="shared" si="3"/>
        <v>0</v>
      </c>
      <c r="K60" s="11">
        <f t="shared" si="4"/>
        <v>0</v>
      </c>
      <c r="L60" s="8">
        <f t="shared" si="5"/>
        <v>0</v>
      </c>
      <c r="M60" s="2"/>
    </row>
    <row r="61" spans="2:13">
      <c r="B61" s="2"/>
      <c r="C61" s="142" t="s">
        <v>353</v>
      </c>
      <c r="D61" s="143"/>
      <c r="E61" s="147" t="s">
        <v>206</v>
      </c>
      <c r="F61" s="147" t="s">
        <v>206</v>
      </c>
      <c r="G61" s="147" t="s">
        <v>206</v>
      </c>
      <c r="H61" s="144">
        <v>0</v>
      </c>
      <c r="I61" s="144">
        <v>0</v>
      </c>
      <c r="J61" s="8">
        <f t="shared" si="3"/>
        <v>0</v>
      </c>
      <c r="K61" s="11">
        <f t="shared" si="4"/>
        <v>0</v>
      </c>
      <c r="L61" s="8">
        <f t="shared" si="5"/>
        <v>0</v>
      </c>
      <c r="M61" s="2"/>
    </row>
    <row r="62" spans="2:13">
      <c r="B62" s="2"/>
      <c r="C62" s="142" t="s">
        <v>354</v>
      </c>
      <c r="D62" s="143"/>
      <c r="E62" s="147" t="s">
        <v>206</v>
      </c>
      <c r="F62" s="147" t="s">
        <v>206</v>
      </c>
      <c r="G62" s="147" t="s">
        <v>206</v>
      </c>
      <c r="H62" s="144">
        <v>0</v>
      </c>
      <c r="I62" s="144">
        <v>0</v>
      </c>
      <c r="J62" s="8">
        <f t="shared" si="3"/>
        <v>0</v>
      </c>
      <c r="K62" s="11">
        <f t="shared" si="4"/>
        <v>0</v>
      </c>
      <c r="L62" s="8">
        <f t="shared" si="5"/>
        <v>0</v>
      </c>
      <c r="M62" s="2"/>
    </row>
    <row r="63" spans="2:13">
      <c r="B63" s="2"/>
      <c r="C63" s="142" t="s">
        <v>355</v>
      </c>
      <c r="D63" s="143"/>
      <c r="E63" s="147" t="s">
        <v>206</v>
      </c>
      <c r="F63" s="147" t="s">
        <v>206</v>
      </c>
      <c r="G63" s="147" t="s">
        <v>206</v>
      </c>
      <c r="H63" s="144">
        <v>0</v>
      </c>
      <c r="I63" s="144">
        <v>0</v>
      </c>
      <c r="J63" s="8">
        <f t="shared" si="3"/>
        <v>0</v>
      </c>
      <c r="K63" s="11">
        <f t="shared" si="4"/>
        <v>0</v>
      </c>
      <c r="L63" s="8">
        <f t="shared" si="5"/>
        <v>0</v>
      </c>
      <c r="M63" s="2"/>
    </row>
    <row r="64" spans="2:13">
      <c r="B64" s="2"/>
      <c r="C64" s="142" t="s">
        <v>356</v>
      </c>
      <c r="D64" s="143"/>
      <c r="E64" s="147" t="s">
        <v>206</v>
      </c>
      <c r="F64" s="147" t="s">
        <v>206</v>
      </c>
      <c r="G64" s="147" t="s">
        <v>206</v>
      </c>
      <c r="H64" s="144">
        <v>0</v>
      </c>
      <c r="I64" s="144">
        <v>0</v>
      </c>
      <c r="J64" s="8">
        <f t="shared" si="3"/>
        <v>0</v>
      </c>
      <c r="K64" s="11">
        <f t="shared" si="4"/>
        <v>0</v>
      </c>
      <c r="L64" s="8">
        <f t="shared" si="5"/>
        <v>0</v>
      </c>
      <c r="M64" s="2"/>
    </row>
    <row r="65" spans="2:13">
      <c r="B65" s="2"/>
      <c r="C65" s="142" t="s">
        <v>357</v>
      </c>
      <c r="D65" s="143"/>
      <c r="E65" s="147" t="s">
        <v>206</v>
      </c>
      <c r="F65" s="147" t="s">
        <v>206</v>
      </c>
      <c r="G65" s="147" t="s">
        <v>206</v>
      </c>
      <c r="H65" s="144">
        <v>0</v>
      </c>
      <c r="I65" s="144">
        <v>0</v>
      </c>
      <c r="J65" s="8">
        <f t="shared" si="3"/>
        <v>0</v>
      </c>
      <c r="K65" s="11">
        <f t="shared" si="4"/>
        <v>0</v>
      </c>
      <c r="L65" s="8">
        <f t="shared" si="5"/>
        <v>0</v>
      </c>
      <c r="M65" s="2"/>
    </row>
    <row r="66" spans="2:13">
      <c r="B66" s="2"/>
      <c r="C66" s="142" t="s">
        <v>358</v>
      </c>
      <c r="D66" s="143"/>
      <c r="E66" s="147" t="s">
        <v>206</v>
      </c>
      <c r="F66" s="147" t="s">
        <v>206</v>
      </c>
      <c r="G66" s="147" t="s">
        <v>206</v>
      </c>
      <c r="H66" s="144">
        <v>0</v>
      </c>
      <c r="I66" s="144">
        <v>0</v>
      </c>
      <c r="J66" s="8">
        <f t="shared" si="3"/>
        <v>0</v>
      </c>
      <c r="K66" s="11">
        <f t="shared" si="4"/>
        <v>0</v>
      </c>
      <c r="L66" s="8">
        <f t="shared" si="5"/>
        <v>0</v>
      </c>
      <c r="M66" s="2"/>
    </row>
    <row r="67" spans="2:13">
      <c r="B67" s="2"/>
      <c r="C67" s="142" t="s">
        <v>359</v>
      </c>
      <c r="D67" s="143"/>
      <c r="E67" s="147" t="s">
        <v>206</v>
      </c>
      <c r="F67" s="147" t="s">
        <v>206</v>
      </c>
      <c r="G67" s="147" t="s">
        <v>206</v>
      </c>
      <c r="H67" s="144">
        <v>0</v>
      </c>
      <c r="I67" s="144">
        <v>0</v>
      </c>
      <c r="J67" s="8">
        <f t="shared" si="3"/>
        <v>0</v>
      </c>
      <c r="K67" s="11">
        <f t="shared" si="4"/>
        <v>0</v>
      </c>
      <c r="L67" s="8">
        <f t="shared" si="5"/>
        <v>0</v>
      </c>
      <c r="M67" s="2"/>
    </row>
    <row r="68" spans="2:13">
      <c r="B68" s="2"/>
      <c r="C68" s="142" t="s">
        <v>360</v>
      </c>
      <c r="D68" s="143"/>
      <c r="E68" s="147" t="s">
        <v>206</v>
      </c>
      <c r="F68" s="147" t="s">
        <v>206</v>
      </c>
      <c r="G68" s="147" t="s">
        <v>206</v>
      </c>
      <c r="H68" s="144">
        <v>0</v>
      </c>
      <c r="I68" s="144">
        <v>0</v>
      </c>
      <c r="J68" s="8">
        <f t="shared" si="3"/>
        <v>0</v>
      </c>
      <c r="K68" s="11">
        <f t="shared" si="4"/>
        <v>0</v>
      </c>
      <c r="L68" s="8">
        <f t="shared" si="5"/>
        <v>0</v>
      </c>
      <c r="M68" s="2"/>
    </row>
    <row r="69" spans="2:13">
      <c r="B69" s="2"/>
      <c r="C69" s="142" t="s">
        <v>361</v>
      </c>
      <c r="D69" s="143"/>
      <c r="E69" s="147" t="s">
        <v>206</v>
      </c>
      <c r="F69" s="147" t="s">
        <v>206</v>
      </c>
      <c r="G69" s="147" t="s">
        <v>206</v>
      </c>
      <c r="H69" s="144">
        <v>0</v>
      </c>
      <c r="I69" s="144">
        <v>0</v>
      </c>
      <c r="J69" s="8">
        <f t="shared" si="3"/>
        <v>0</v>
      </c>
      <c r="K69" s="11">
        <f t="shared" si="4"/>
        <v>0</v>
      </c>
      <c r="L69" s="8">
        <f t="shared" si="5"/>
        <v>0</v>
      </c>
      <c r="M69" s="2"/>
    </row>
    <row r="70" spans="2:13">
      <c r="B70" s="2"/>
      <c r="C70" s="142" t="s">
        <v>362</v>
      </c>
      <c r="D70" s="143"/>
      <c r="E70" s="147" t="s">
        <v>206</v>
      </c>
      <c r="F70" s="147" t="s">
        <v>206</v>
      </c>
      <c r="G70" s="147" t="s">
        <v>206</v>
      </c>
      <c r="H70" s="144">
        <v>0</v>
      </c>
      <c r="I70" s="144">
        <v>0</v>
      </c>
      <c r="J70" s="8">
        <f t="shared" si="3"/>
        <v>0</v>
      </c>
      <c r="K70" s="11">
        <f t="shared" si="4"/>
        <v>0</v>
      </c>
      <c r="L70" s="8">
        <f t="shared" si="5"/>
        <v>0</v>
      </c>
      <c r="M70" s="2"/>
    </row>
    <row r="71" spans="2:13">
      <c r="B71" s="2"/>
      <c r="C71" s="142" t="s">
        <v>363</v>
      </c>
      <c r="D71" s="143"/>
      <c r="E71" s="147" t="s">
        <v>206</v>
      </c>
      <c r="F71" s="147" t="s">
        <v>206</v>
      </c>
      <c r="G71" s="147" t="s">
        <v>206</v>
      </c>
      <c r="H71" s="144">
        <v>0</v>
      </c>
      <c r="I71" s="144">
        <v>0</v>
      </c>
      <c r="J71" s="8">
        <f t="shared" si="3"/>
        <v>0</v>
      </c>
      <c r="K71" s="11">
        <f t="shared" si="4"/>
        <v>0</v>
      </c>
      <c r="L71" s="8">
        <f t="shared" si="5"/>
        <v>0</v>
      </c>
      <c r="M71" s="2"/>
    </row>
    <row r="72" spans="2:13">
      <c r="B72" s="2"/>
      <c r="C72" s="142" t="s">
        <v>364</v>
      </c>
      <c r="D72" s="143"/>
      <c r="E72" s="147" t="s">
        <v>206</v>
      </c>
      <c r="F72" s="147" t="s">
        <v>206</v>
      </c>
      <c r="G72" s="147" t="s">
        <v>206</v>
      </c>
      <c r="H72" s="144">
        <v>0</v>
      </c>
      <c r="I72" s="144">
        <v>0</v>
      </c>
      <c r="J72" s="8">
        <f t="shared" si="3"/>
        <v>0</v>
      </c>
      <c r="K72" s="11">
        <f t="shared" si="4"/>
        <v>0</v>
      </c>
      <c r="L72" s="8">
        <f t="shared" si="5"/>
        <v>0</v>
      </c>
      <c r="M72" s="2"/>
    </row>
    <row r="73" spans="2:13">
      <c r="B73" s="2"/>
      <c r="C73" s="142" t="s">
        <v>365</v>
      </c>
      <c r="D73" s="143"/>
      <c r="E73" s="147" t="s">
        <v>206</v>
      </c>
      <c r="F73" s="147" t="s">
        <v>206</v>
      </c>
      <c r="G73" s="147" t="s">
        <v>206</v>
      </c>
      <c r="H73" s="144">
        <v>0</v>
      </c>
      <c r="I73" s="144">
        <v>0</v>
      </c>
      <c r="J73" s="8">
        <f t="shared" si="3"/>
        <v>0</v>
      </c>
      <c r="K73" s="11">
        <f t="shared" si="4"/>
        <v>0</v>
      </c>
      <c r="L73" s="8">
        <f t="shared" si="5"/>
        <v>0</v>
      </c>
      <c r="M73" s="2"/>
    </row>
    <row r="74" spans="2:13">
      <c r="B74" s="2"/>
      <c r="C74" s="142" t="s">
        <v>366</v>
      </c>
      <c r="D74" s="143"/>
      <c r="E74" s="147" t="s">
        <v>206</v>
      </c>
      <c r="F74" s="147" t="s">
        <v>206</v>
      </c>
      <c r="G74" s="147" t="s">
        <v>206</v>
      </c>
      <c r="H74" s="144">
        <v>0</v>
      </c>
      <c r="I74" s="144">
        <v>0</v>
      </c>
      <c r="J74" s="8">
        <f t="shared" si="3"/>
        <v>0</v>
      </c>
      <c r="K74" s="11">
        <f t="shared" si="4"/>
        <v>0</v>
      </c>
      <c r="L74" s="8">
        <f t="shared" si="5"/>
        <v>0</v>
      </c>
      <c r="M74" s="2"/>
    </row>
    <row r="75" spans="2:13">
      <c r="B75" s="2"/>
      <c r="C75" s="142" t="s">
        <v>367</v>
      </c>
      <c r="D75" s="143"/>
      <c r="E75" s="147" t="s">
        <v>206</v>
      </c>
      <c r="F75" s="147" t="s">
        <v>206</v>
      </c>
      <c r="G75" s="147" t="s">
        <v>206</v>
      </c>
      <c r="H75" s="144">
        <v>0</v>
      </c>
      <c r="I75" s="144">
        <v>0</v>
      </c>
      <c r="J75" s="8">
        <f t="shared" si="3"/>
        <v>0</v>
      </c>
      <c r="K75" s="11">
        <f t="shared" si="4"/>
        <v>0</v>
      </c>
      <c r="L75" s="8">
        <f t="shared" si="5"/>
        <v>0</v>
      </c>
      <c r="M75" s="2"/>
    </row>
    <row r="76" spans="2:13">
      <c r="B76" s="2"/>
      <c r="C76" s="142" t="s">
        <v>368</v>
      </c>
      <c r="D76" s="143"/>
      <c r="E76" s="147" t="s">
        <v>206</v>
      </c>
      <c r="F76" s="147" t="s">
        <v>206</v>
      </c>
      <c r="G76" s="147" t="s">
        <v>206</v>
      </c>
      <c r="H76" s="144">
        <v>0</v>
      </c>
      <c r="I76" s="144">
        <v>0</v>
      </c>
      <c r="J76" s="8">
        <f t="shared" si="3"/>
        <v>0</v>
      </c>
      <c r="K76" s="11">
        <f t="shared" si="4"/>
        <v>0</v>
      </c>
      <c r="L76" s="8">
        <f t="shared" si="5"/>
        <v>0</v>
      </c>
      <c r="M76" s="2"/>
    </row>
    <row r="77" spans="2:13">
      <c r="B77" s="2"/>
      <c r="C77" s="142" t="s">
        <v>369</v>
      </c>
      <c r="D77" s="143"/>
      <c r="E77" s="147" t="s">
        <v>206</v>
      </c>
      <c r="F77" s="147" t="s">
        <v>206</v>
      </c>
      <c r="G77" s="147" t="s">
        <v>206</v>
      </c>
      <c r="H77" s="144">
        <v>0</v>
      </c>
      <c r="I77" s="144">
        <v>0</v>
      </c>
      <c r="J77" s="8">
        <f t="shared" si="3"/>
        <v>0</v>
      </c>
      <c r="K77" s="11">
        <f t="shared" si="4"/>
        <v>0</v>
      </c>
      <c r="L77" s="8">
        <f t="shared" si="5"/>
        <v>0</v>
      </c>
      <c r="M77" s="2"/>
    </row>
    <row r="78" spans="2:13">
      <c r="B78" s="2"/>
      <c r="C78" s="142" t="s">
        <v>370</v>
      </c>
      <c r="D78" s="143"/>
      <c r="E78" s="147" t="s">
        <v>206</v>
      </c>
      <c r="F78" s="147" t="s">
        <v>206</v>
      </c>
      <c r="G78" s="147" t="s">
        <v>206</v>
      </c>
      <c r="H78" s="144">
        <v>0</v>
      </c>
      <c r="I78" s="144">
        <v>0</v>
      </c>
      <c r="J78" s="8">
        <f t="shared" si="3"/>
        <v>0</v>
      </c>
      <c r="K78" s="11">
        <f t="shared" si="4"/>
        <v>0</v>
      </c>
      <c r="L78" s="8">
        <f t="shared" si="5"/>
        <v>0</v>
      </c>
      <c r="M78" s="2"/>
    </row>
    <row r="79" spans="2:13">
      <c r="B79" s="2"/>
      <c r="C79" s="142" t="s">
        <v>371</v>
      </c>
      <c r="D79" s="143"/>
      <c r="E79" s="147" t="s">
        <v>206</v>
      </c>
      <c r="F79" s="147" t="s">
        <v>206</v>
      </c>
      <c r="G79" s="147" t="s">
        <v>206</v>
      </c>
      <c r="H79" s="144">
        <v>0</v>
      </c>
      <c r="I79" s="144">
        <v>0</v>
      </c>
      <c r="J79" s="8">
        <f t="shared" si="3"/>
        <v>0</v>
      </c>
      <c r="K79" s="11">
        <f t="shared" si="4"/>
        <v>0</v>
      </c>
      <c r="L79" s="8">
        <f t="shared" si="5"/>
        <v>0</v>
      </c>
      <c r="M79" s="2"/>
    </row>
    <row r="80" spans="2:13">
      <c r="B80" s="2"/>
      <c r="C80" s="142" t="s">
        <v>372</v>
      </c>
      <c r="D80" s="143"/>
      <c r="E80" s="147" t="s">
        <v>206</v>
      </c>
      <c r="F80" s="147" t="s">
        <v>206</v>
      </c>
      <c r="G80" s="147" t="s">
        <v>206</v>
      </c>
      <c r="H80" s="144">
        <v>0</v>
      </c>
      <c r="I80" s="144">
        <v>0</v>
      </c>
      <c r="J80" s="8">
        <f t="shared" ref="J80:J111" si="6">H80-I80</f>
        <v>0</v>
      </c>
      <c r="K80" s="11">
        <f t="shared" ref="K80:K115" si="7">IF(F80="Dalam Negeri",2.8%,IF(G80="Peringkat Klaster 1",2.8%,IF(G80="Peringkat Klaster 2",4%,IF(G80="Peringkat Klaster 3",6%,IF(G80="Peringkat Klaster 4",12%,IF(G80="Peringkat Klaster 5",15%,0%))))))</f>
        <v>0</v>
      </c>
      <c r="L80" s="8">
        <f t="shared" ref="L80:L111" si="8">J80*K80</f>
        <v>0</v>
      </c>
      <c r="M80" s="2"/>
    </row>
    <row r="81" spans="2:13">
      <c r="B81" s="2"/>
      <c r="C81" s="142" t="s">
        <v>373</v>
      </c>
      <c r="D81" s="143"/>
      <c r="E81" s="147" t="s">
        <v>206</v>
      </c>
      <c r="F81" s="147" t="s">
        <v>206</v>
      </c>
      <c r="G81" s="147" t="s">
        <v>206</v>
      </c>
      <c r="H81" s="144">
        <v>0</v>
      </c>
      <c r="I81" s="144">
        <v>0</v>
      </c>
      <c r="J81" s="8">
        <f t="shared" si="6"/>
        <v>0</v>
      </c>
      <c r="K81" s="11">
        <f t="shared" si="7"/>
        <v>0</v>
      </c>
      <c r="L81" s="8">
        <f t="shared" si="8"/>
        <v>0</v>
      </c>
      <c r="M81" s="2"/>
    </row>
    <row r="82" spans="2:13">
      <c r="B82" s="2"/>
      <c r="C82" s="142" t="s">
        <v>374</v>
      </c>
      <c r="D82" s="143"/>
      <c r="E82" s="147" t="s">
        <v>206</v>
      </c>
      <c r="F82" s="147" t="s">
        <v>206</v>
      </c>
      <c r="G82" s="147" t="s">
        <v>206</v>
      </c>
      <c r="H82" s="144">
        <v>0</v>
      </c>
      <c r="I82" s="144">
        <v>0</v>
      </c>
      <c r="J82" s="8">
        <f t="shared" si="6"/>
        <v>0</v>
      </c>
      <c r="K82" s="11">
        <f t="shared" si="7"/>
        <v>0</v>
      </c>
      <c r="L82" s="8">
        <f t="shared" si="8"/>
        <v>0</v>
      </c>
      <c r="M82" s="2"/>
    </row>
    <row r="83" spans="2:13">
      <c r="B83" s="2"/>
      <c r="C83" s="142" t="s">
        <v>375</v>
      </c>
      <c r="D83" s="143"/>
      <c r="E83" s="147" t="s">
        <v>206</v>
      </c>
      <c r="F83" s="147" t="s">
        <v>206</v>
      </c>
      <c r="G83" s="147" t="s">
        <v>206</v>
      </c>
      <c r="H83" s="144">
        <v>0</v>
      </c>
      <c r="I83" s="144">
        <v>0</v>
      </c>
      <c r="J83" s="8">
        <f t="shared" si="6"/>
        <v>0</v>
      </c>
      <c r="K83" s="11">
        <f t="shared" si="7"/>
        <v>0</v>
      </c>
      <c r="L83" s="8">
        <f t="shared" si="8"/>
        <v>0</v>
      </c>
      <c r="M83" s="2"/>
    </row>
    <row r="84" spans="2:13">
      <c r="B84" s="2"/>
      <c r="C84" s="142" t="s">
        <v>376</v>
      </c>
      <c r="D84" s="143"/>
      <c r="E84" s="147" t="s">
        <v>206</v>
      </c>
      <c r="F84" s="147" t="s">
        <v>206</v>
      </c>
      <c r="G84" s="147" t="s">
        <v>206</v>
      </c>
      <c r="H84" s="144">
        <v>0</v>
      </c>
      <c r="I84" s="144">
        <v>0</v>
      </c>
      <c r="J84" s="8">
        <f t="shared" si="6"/>
        <v>0</v>
      </c>
      <c r="K84" s="11">
        <f t="shared" si="7"/>
        <v>0</v>
      </c>
      <c r="L84" s="8">
        <f t="shared" si="8"/>
        <v>0</v>
      </c>
      <c r="M84" s="2"/>
    </row>
    <row r="85" spans="2:13">
      <c r="B85" s="2"/>
      <c r="C85" s="142" t="s">
        <v>377</v>
      </c>
      <c r="D85" s="143"/>
      <c r="E85" s="147" t="s">
        <v>206</v>
      </c>
      <c r="F85" s="147" t="s">
        <v>206</v>
      </c>
      <c r="G85" s="147" t="s">
        <v>206</v>
      </c>
      <c r="H85" s="144">
        <v>0</v>
      </c>
      <c r="I85" s="144">
        <v>0</v>
      </c>
      <c r="J85" s="8">
        <f t="shared" si="6"/>
        <v>0</v>
      </c>
      <c r="K85" s="11">
        <f t="shared" si="7"/>
        <v>0</v>
      </c>
      <c r="L85" s="8">
        <f t="shared" si="8"/>
        <v>0</v>
      </c>
      <c r="M85" s="2"/>
    </row>
    <row r="86" spans="2:13">
      <c r="B86" s="2"/>
      <c r="C86" s="142" t="s">
        <v>378</v>
      </c>
      <c r="D86" s="143"/>
      <c r="E86" s="147" t="s">
        <v>206</v>
      </c>
      <c r="F86" s="147" t="s">
        <v>206</v>
      </c>
      <c r="G86" s="147" t="s">
        <v>206</v>
      </c>
      <c r="H86" s="144">
        <v>0</v>
      </c>
      <c r="I86" s="144">
        <v>0</v>
      </c>
      <c r="J86" s="8">
        <f t="shared" si="6"/>
        <v>0</v>
      </c>
      <c r="K86" s="11">
        <f t="shared" si="7"/>
        <v>0</v>
      </c>
      <c r="L86" s="8">
        <f t="shared" si="8"/>
        <v>0</v>
      </c>
      <c r="M86" s="2"/>
    </row>
    <row r="87" spans="2:13">
      <c r="B87" s="2"/>
      <c r="C87" s="142" t="s">
        <v>379</v>
      </c>
      <c r="D87" s="143"/>
      <c r="E87" s="147" t="s">
        <v>206</v>
      </c>
      <c r="F87" s="147" t="s">
        <v>206</v>
      </c>
      <c r="G87" s="147" t="s">
        <v>206</v>
      </c>
      <c r="H87" s="144">
        <v>0</v>
      </c>
      <c r="I87" s="144">
        <v>0</v>
      </c>
      <c r="J87" s="8">
        <f t="shared" si="6"/>
        <v>0</v>
      </c>
      <c r="K87" s="11">
        <f t="shared" si="7"/>
        <v>0</v>
      </c>
      <c r="L87" s="8">
        <f t="shared" si="8"/>
        <v>0</v>
      </c>
      <c r="M87" s="2"/>
    </row>
    <row r="88" spans="2:13">
      <c r="B88" s="2"/>
      <c r="C88" s="142" t="s">
        <v>380</v>
      </c>
      <c r="D88" s="143"/>
      <c r="E88" s="147" t="s">
        <v>206</v>
      </c>
      <c r="F88" s="147" t="s">
        <v>206</v>
      </c>
      <c r="G88" s="147" t="s">
        <v>206</v>
      </c>
      <c r="H88" s="144">
        <v>0</v>
      </c>
      <c r="I88" s="144">
        <v>0</v>
      </c>
      <c r="J88" s="8">
        <f t="shared" si="6"/>
        <v>0</v>
      </c>
      <c r="K88" s="11">
        <f t="shared" si="7"/>
        <v>0</v>
      </c>
      <c r="L88" s="8">
        <f t="shared" si="8"/>
        <v>0</v>
      </c>
      <c r="M88" s="2"/>
    </row>
    <row r="89" spans="2:13">
      <c r="B89" s="2"/>
      <c r="C89" s="142" t="s">
        <v>381</v>
      </c>
      <c r="D89" s="143"/>
      <c r="E89" s="147" t="s">
        <v>206</v>
      </c>
      <c r="F89" s="147" t="s">
        <v>206</v>
      </c>
      <c r="G89" s="147" t="s">
        <v>206</v>
      </c>
      <c r="H89" s="144">
        <v>0</v>
      </c>
      <c r="I89" s="144">
        <v>0</v>
      </c>
      <c r="J89" s="8">
        <f t="shared" si="6"/>
        <v>0</v>
      </c>
      <c r="K89" s="11">
        <f t="shared" si="7"/>
        <v>0</v>
      </c>
      <c r="L89" s="8">
        <f t="shared" si="8"/>
        <v>0</v>
      </c>
      <c r="M89" s="2"/>
    </row>
    <row r="90" spans="2:13">
      <c r="B90" s="2"/>
      <c r="C90" s="142" t="s">
        <v>382</v>
      </c>
      <c r="D90" s="143"/>
      <c r="E90" s="147" t="s">
        <v>206</v>
      </c>
      <c r="F90" s="147" t="s">
        <v>206</v>
      </c>
      <c r="G90" s="147" t="s">
        <v>206</v>
      </c>
      <c r="H90" s="144">
        <v>0</v>
      </c>
      <c r="I90" s="144">
        <v>0</v>
      </c>
      <c r="J90" s="8">
        <f t="shared" si="6"/>
        <v>0</v>
      </c>
      <c r="K90" s="11">
        <f t="shared" si="7"/>
        <v>0</v>
      </c>
      <c r="L90" s="8">
        <f t="shared" si="8"/>
        <v>0</v>
      </c>
      <c r="M90" s="2"/>
    </row>
    <row r="91" spans="2:13">
      <c r="B91" s="2"/>
      <c r="C91" s="142" t="s">
        <v>383</v>
      </c>
      <c r="D91" s="143"/>
      <c r="E91" s="147" t="s">
        <v>206</v>
      </c>
      <c r="F91" s="147" t="s">
        <v>206</v>
      </c>
      <c r="G91" s="147" t="s">
        <v>206</v>
      </c>
      <c r="H91" s="144">
        <v>0</v>
      </c>
      <c r="I91" s="144">
        <v>0</v>
      </c>
      <c r="J91" s="8">
        <f t="shared" si="6"/>
        <v>0</v>
      </c>
      <c r="K91" s="11">
        <f t="shared" si="7"/>
        <v>0</v>
      </c>
      <c r="L91" s="8">
        <f t="shared" si="8"/>
        <v>0</v>
      </c>
      <c r="M91" s="2"/>
    </row>
    <row r="92" spans="2:13">
      <c r="B92" s="2"/>
      <c r="C92" s="142" t="s">
        <v>384</v>
      </c>
      <c r="D92" s="143"/>
      <c r="E92" s="147" t="s">
        <v>206</v>
      </c>
      <c r="F92" s="147" t="s">
        <v>206</v>
      </c>
      <c r="G92" s="147" t="s">
        <v>206</v>
      </c>
      <c r="H92" s="144">
        <v>0</v>
      </c>
      <c r="I92" s="144">
        <v>0</v>
      </c>
      <c r="J92" s="8">
        <f t="shared" si="6"/>
        <v>0</v>
      </c>
      <c r="K92" s="11">
        <f t="shared" si="7"/>
        <v>0</v>
      </c>
      <c r="L92" s="8">
        <f t="shared" si="8"/>
        <v>0</v>
      </c>
      <c r="M92" s="2"/>
    </row>
    <row r="93" spans="2:13">
      <c r="B93" s="2"/>
      <c r="C93" s="142" t="s">
        <v>385</v>
      </c>
      <c r="D93" s="143"/>
      <c r="E93" s="147" t="s">
        <v>206</v>
      </c>
      <c r="F93" s="147" t="s">
        <v>206</v>
      </c>
      <c r="G93" s="147" t="s">
        <v>206</v>
      </c>
      <c r="H93" s="144">
        <v>0</v>
      </c>
      <c r="I93" s="144">
        <v>0</v>
      </c>
      <c r="J93" s="8">
        <f t="shared" si="6"/>
        <v>0</v>
      </c>
      <c r="K93" s="11">
        <f t="shared" si="7"/>
        <v>0</v>
      </c>
      <c r="L93" s="8">
        <f t="shared" si="8"/>
        <v>0</v>
      </c>
      <c r="M93" s="2"/>
    </row>
    <row r="94" spans="2:13">
      <c r="B94" s="2"/>
      <c r="C94" s="142" t="s">
        <v>386</v>
      </c>
      <c r="D94" s="143"/>
      <c r="E94" s="147" t="s">
        <v>206</v>
      </c>
      <c r="F94" s="147" t="s">
        <v>206</v>
      </c>
      <c r="G94" s="147" t="s">
        <v>206</v>
      </c>
      <c r="H94" s="144">
        <v>0</v>
      </c>
      <c r="I94" s="144">
        <v>0</v>
      </c>
      <c r="J94" s="8">
        <f t="shared" si="6"/>
        <v>0</v>
      </c>
      <c r="K94" s="11">
        <f t="shared" si="7"/>
        <v>0</v>
      </c>
      <c r="L94" s="8">
        <f t="shared" si="8"/>
        <v>0</v>
      </c>
      <c r="M94" s="2"/>
    </row>
    <row r="95" spans="2:13">
      <c r="B95" s="2"/>
      <c r="C95" s="142" t="s">
        <v>387</v>
      </c>
      <c r="D95" s="143"/>
      <c r="E95" s="147" t="s">
        <v>206</v>
      </c>
      <c r="F95" s="147" t="s">
        <v>206</v>
      </c>
      <c r="G95" s="147" t="s">
        <v>206</v>
      </c>
      <c r="H95" s="144">
        <v>0</v>
      </c>
      <c r="I95" s="144">
        <v>0</v>
      </c>
      <c r="J95" s="8">
        <f t="shared" si="6"/>
        <v>0</v>
      </c>
      <c r="K95" s="11">
        <f t="shared" si="7"/>
        <v>0</v>
      </c>
      <c r="L95" s="8">
        <f t="shared" si="8"/>
        <v>0</v>
      </c>
      <c r="M95" s="2"/>
    </row>
    <row r="96" spans="2:13">
      <c r="B96" s="2"/>
      <c r="C96" s="142" t="s">
        <v>388</v>
      </c>
      <c r="D96" s="143"/>
      <c r="E96" s="147" t="s">
        <v>206</v>
      </c>
      <c r="F96" s="147" t="s">
        <v>206</v>
      </c>
      <c r="G96" s="147" t="s">
        <v>206</v>
      </c>
      <c r="H96" s="144">
        <v>0</v>
      </c>
      <c r="I96" s="144">
        <v>0</v>
      </c>
      <c r="J96" s="8">
        <f t="shared" si="6"/>
        <v>0</v>
      </c>
      <c r="K96" s="11">
        <f t="shared" si="7"/>
        <v>0</v>
      </c>
      <c r="L96" s="8">
        <f t="shared" si="8"/>
        <v>0</v>
      </c>
      <c r="M96" s="2"/>
    </row>
    <row r="97" spans="2:13">
      <c r="B97" s="2"/>
      <c r="C97" s="142" t="s">
        <v>389</v>
      </c>
      <c r="D97" s="143"/>
      <c r="E97" s="147" t="s">
        <v>206</v>
      </c>
      <c r="F97" s="147" t="s">
        <v>206</v>
      </c>
      <c r="G97" s="147" t="s">
        <v>206</v>
      </c>
      <c r="H97" s="144">
        <v>0</v>
      </c>
      <c r="I97" s="144">
        <v>0</v>
      </c>
      <c r="J97" s="8">
        <f t="shared" si="6"/>
        <v>0</v>
      </c>
      <c r="K97" s="11">
        <f t="shared" si="7"/>
        <v>0</v>
      </c>
      <c r="L97" s="8">
        <f t="shared" si="8"/>
        <v>0</v>
      </c>
      <c r="M97" s="2"/>
    </row>
    <row r="98" spans="2:13">
      <c r="B98" s="2"/>
      <c r="C98" s="142" t="s">
        <v>390</v>
      </c>
      <c r="D98" s="143"/>
      <c r="E98" s="147" t="s">
        <v>206</v>
      </c>
      <c r="F98" s="147" t="s">
        <v>206</v>
      </c>
      <c r="G98" s="147" t="s">
        <v>206</v>
      </c>
      <c r="H98" s="144">
        <v>0</v>
      </c>
      <c r="I98" s="144">
        <v>0</v>
      </c>
      <c r="J98" s="8">
        <f t="shared" si="6"/>
        <v>0</v>
      </c>
      <c r="K98" s="11">
        <f t="shared" si="7"/>
        <v>0</v>
      </c>
      <c r="L98" s="8">
        <f t="shared" si="8"/>
        <v>0</v>
      </c>
      <c r="M98" s="2"/>
    </row>
    <row r="99" spans="2:13">
      <c r="B99" s="2"/>
      <c r="C99" s="142" t="s">
        <v>391</v>
      </c>
      <c r="D99" s="143"/>
      <c r="E99" s="147" t="s">
        <v>206</v>
      </c>
      <c r="F99" s="147" t="s">
        <v>206</v>
      </c>
      <c r="G99" s="147" t="s">
        <v>206</v>
      </c>
      <c r="H99" s="144">
        <v>0</v>
      </c>
      <c r="I99" s="144">
        <v>0</v>
      </c>
      <c r="J99" s="8">
        <f t="shared" si="6"/>
        <v>0</v>
      </c>
      <c r="K99" s="11">
        <f t="shared" si="7"/>
        <v>0</v>
      </c>
      <c r="L99" s="8">
        <f t="shared" si="8"/>
        <v>0</v>
      </c>
      <c r="M99" s="2"/>
    </row>
    <row r="100" spans="2:13">
      <c r="B100" s="2"/>
      <c r="C100" s="142" t="s">
        <v>392</v>
      </c>
      <c r="D100" s="143"/>
      <c r="E100" s="147" t="s">
        <v>206</v>
      </c>
      <c r="F100" s="147" t="s">
        <v>206</v>
      </c>
      <c r="G100" s="147" t="s">
        <v>206</v>
      </c>
      <c r="H100" s="144">
        <v>0</v>
      </c>
      <c r="I100" s="144">
        <v>0</v>
      </c>
      <c r="J100" s="8">
        <f t="shared" si="6"/>
        <v>0</v>
      </c>
      <c r="K100" s="11">
        <f t="shared" si="7"/>
        <v>0</v>
      </c>
      <c r="L100" s="8">
        <f t="shared" si="8"/>
        <v>0</v>
      </c>
      <c r="M100" s="2"/>
    </row>
    <row r="101" spans="2:13">
      <c r="B101" s="2"/>
      <c r="C101" s="142" t="s">
        <v>393</v>
      </c>
      <c r="D101" s="143"/>
      <c r="E101" s="147" t="s">
        <v>206</v>
      </c>
      <c r="F101" s="147" t="s">
        <v>206</v>
      </c>
      <c r="G101" s="147" t="s">
        <v>206</v>
      </c>
      <c r="H101" s="144">
        <v>0</v>
      </c>
      <c r="I101" s="144">
        <v>0</v>
      </c>
      <c r="J101" s="8">
        <f t="shared" si="6"/>
        <v>0</v>
      </c>
      <c r="K101" s="11">
        <f t="shared" si="7"/>
        <v>0</v>
      </c>
      <c r="L101" s="8">
        <f t="shared" si="8"/>
        <v>0</v>
      </c>
      <c r="M101" s="2"/>
    </row>
    <row r="102" spans="2:13">
      <c r="B102" s="2"/>
      <c r="C102" s="142" t="s">
        <v>394</v>
      </c>
      <c r="D102" s="143"/>
      <c r="E102" s="147" t="s">
        <v>206</v>
      </c>
      <c r="F102" s="147" t="s">
        <v>206</v>
      </c>
      <c r="G102" s="147" t="s">
        <v>206</v>
      </c>
      <c r="H102" s="144">
        <v>0</v>
      </c>
      <c r="I102" s="144">
        <v>0</v>
      </c>
      <c r="J102" s="8">
        <f t="shared" si="6"/>
        <v>0</v>
      </c>
      <c r="K102" s="11">
        <f t="shared" si="7"/>
        <v>0</v>
      </c>
      <c r="L102" s="8">
        <f t="shared" si="8"/>
        <v>0</v>
      </c>
      <c r="M102" s="2"/>
    </row>
    <row r="103" spans="2:13">
      <c r="B103" s="2"/>
      <c r="C103" s="142" t="s">
        <v>395</v>
      </c>
      <c r="D103" s="143"/>
      <c r="E103" s="147" t="s">
        <v>206</v>
      </c>
      <c r="F103" s="147" t="s">
        <v>206</v>
      </c>
      <c r="G103" s="147" t="s">
        <v>206</v>
      </c>
      <c r="H103" s="144">
        <v>0</v>
      </c>
      <c r="I103" s="144">
        <v>0</v>
      </c>
      <c r="J103" s="8">
        <f t="shared" si="6"/>
        <v>0</v>
      </c>
      <c r="K103" s="11">
        <f t="shared" si="7"/>
        <v>0</v>
      </c>
      <c r="L103" s="8">
        <f t="shared" si="8"/>
        <v>0</v>
      </c>
      <c r="M103" s="2"/>
    </row>
    <row r="104" spans="2:13">
      <c r="B104" s="2"/>
      <c r="C104" s="142" t="s">
        <v>396</v>
      </c>
      <c r="D104" s="143"/>
      <c r="E104" s="147" t="s">
        <v>206</v>
      </c>
      <c r="F104" s="147" t="s">
        <v>206</v>
      </c>
      <c r="G104" s="147" t="s">
        <v>206</v>
      </c>
      <c r="H104" s="144">
        <v>0</v>
      </c>
      <c r="I104" s="144">
        <v>0</v>
      </c>
      <c r="J104" s="8">
        <f t="shared" si="6"/>
        <v>0</v>
      </c>
      <c r="K104" s="11">
        <f t="shared" si="7"/>
        <v>0</v>
      </c>
      <c r="L104" s="8">
        <f t="shared" si="8"/>
        <v>0</v>
      </c>
      <c r="M104" s="2"/>
    </row>
    <row r="105" spans="2:13">
      <c r="B105" s="2"/>
      <c r="C105" s="142" t="s">
        <v>397</v>
      </c>
      <c r="D105" s="143"/>
      <c r="E105" s="147" t="s">
        <v>206</v>
      </c>
      <c r="F105" s="147" t="s">
        <v>206</v>
      </c>
      <c r="G105" s="147" t="s">
        <v>206</v>
      </c>
      <c r="H105" s="144">
        <v>0</v>
      </c>
      <c r="I105" s="144">
        <v>0</v>
      </c>
      <c r="J105" s="8">
        <f t="shared" si="6"/>
        <v>0</v>
      </c>
      <c r="K105" s="11">
        <f t="shared" si="7"/>
        <v>0</v>
      </c>
      <c r="L105" s="8">
        <f t="shared" si="8"/>
        <v>0</v>
      </c>
      <c r="M105" s="2"/>
    </row>
    <row r="106" spans="2:13">
      <c r="B106" s="2"/>
      <c r="C106" s="142" t="s">
        <v>398</v>
      </c>
      <c r="D106" s="143"/>
      <c r="E106" s="147" t="s">
        <v>206</v>
      </c>
      <c r="F106" s="147" t="s">
        <v>206</v>
      </c>
      <c r="G106" s="147" t="s">
        <v>206</v>
      </c>
      <c r="H106" s="144">
        <v>0</v>
      </c>
      <c r="I106" s="144">
        <v>0</v>
      </c>
      <c r="J106" s="8">
        <f t="shared" si="6"/>
        <v>0</v>
      </c>
      <c r="K106" s="11">
        <f t="shared" si="7"/>
        <v>0</v>
      </c>
      <c r="L106" s="8">
        <f t="shared" si="8"/>
        <v>0</v>
      </c>
      <c r="M106" s="2"/>
    </row>
    <row r="107" spans="2:13">
      <c r="B107" s="2"/>
      <c r="C107" s="142" t="s">
        <v>399</v>
      </c>
      <c r="D107" s="143"/>
      <c r="E107" s="147" t="s">
        <v>206</v>
      </c>
      <c r="F107" s="147" t="s">
        <v>206</v>
      </c>
      <c r="G107" s="147" t="s">
        <v>206</v>
      </c>
      <c r="H107" s="144">
        <v>0</v>
      </c>
      <c r="I107" s="144">
        <v>0</v>
      </c>
      <c r="J107" s="8">
        <f t="shared" si="6"/>
        <v>0</v>
      </c>
      <c r="K107" s="11">
        <f t="shared" si="7"/>
        <v>0</v>
      </c>
      <c r="L107" s="8">
        <f t="shared" si="8"/>
        <v>0</v>
      </c>
      <c r="M107" s="2"/>
    </row>
    <row r="108" spans="2:13">
      <c r="B108" s="2"/>
      <c r="C108" s="142" t="s">
        <v>400</v>
      </c>
      <c r="D108" s="143"/>
      <c r="E108" s="147" t="s">
        <v>206</v>
      </c>
      <c r="F108" s="147" t="s">
        <v>206</v>
      </c>
      <c r="G108" s="147" t="s">
        <v>206</v>
      </c>
      <c r="H108" s="144">
        <v>0</v>
      </c>
      <c r="I108" s="144">
        <v>0</v>
      </c>
      <c r="J108" s="8">
        <f t="shared" si="6"/>
        <v>0</v>
      </c>
      <c r="K108" s="11">
        <f t="shared" si="7"/>
        <v>0</v>
      </c>
      <c r="L108" s="8">
        <f t="shared" si="8"/>
        <v>0</v>
      </c>
      <c r="M108" s="2"/>
    </row>
    <row r="109" spans="2:13">
      <c r="B109" s="2"/>
      <c r="C109" s="142" t="s">
        <v>401</v>
      </c>
      <c r="D109" s="143"/>
      <c r="E109" s="147" t="s">
        <v>206</v>
      </c>
      <c r="F109" s="147" t="s">
        <v>206</v>
      </c>
      <c r="G109" s="147" t="s">
        <v>206</v>
      </c>
      <c r="H109" s="144">
        <v>0</v>
      </c>
      <c r="I109" s="144">
        <v>0</v>
      </c>
      <c r="J109" s="8">
        <f t="shared" si="6"/>
        <v>0</v>
      </c>
      <c r="K109" s="11">
        <f t="shared" si="7"/>
        <v>0</v>
      </c>
      <c r="L109" s="8">
        <f t="shared" si="8"/>
        <v>0</v>
      </c>
      <c r="M109" s="2"/>
    </row>
    <row r="110" spans="2:13">
      <c r="B110" s="2"/>
      <c r="C110" s="142" t="s">
        <v>402</v>
      </c>
      <c r="D110" s="143"/>
      <c r="E110" s="147" t="s">
        <v>206</v>
      </c>
      <c r="F110" s="147" t="s">
        <v>206</v>
      </c>
      <c r="G110" s="147" t="s">
        <v>206</v>
      </c>
      <c r="H110" s="144">
        <v>0</v>
      </c>
      <c r="I110" s="144">
        <v>0</v>
      </c>
      <c r="J110" s="8">
        <f t="shared" si="6"/>
        <v>0</v>
      </c>
      <c r="K110" s="11">
        <f t="shared" si="7"/>
        <v>0</v>
      </c>
      <c r="L110" s="8">
        <f t="shared" si="8"/>
        <v>0</v>
      </c>
      <c r="M110" s="2"/>
    </row>
    <row r="111" spans="2:13">
      <c r="B111" s="2"/>
      <c r="C111" s="142" t="s">
        <v>403</v>
      </c>
      <c r="D111" s="143"/>
      <c r="E111" s="147" t="s">
        <v>206</v>
      </c>
      <c r="F111" s="147" t="s">
        <v>206</v>
      </c>
      <c r="G111" s="147" t="s">
        <v>206</v>
      </c>
      <c r="H111" s="144">
        <v>0</v>
      </c>
      <c r="I111" s="144">
        <v>0</v>
      </c>
      <c r="J111" s="8">
        <f t="shared" si="6"/>
        <v>0</v>
      </c>
      <c r="K111" s="11">
        <f t="shared" si="7"/>
        <v>0</v>
      </c>
      <c r="L111" s="8">
        <f t="shared" si="8"/>
        <v>0</v>
      </c>
      <c r="M111" s="2"/>
    </row>
    <row r="112" spans="2:13">
      <c r="B112" s="2"/>
      <c r="C112" s="142" t="s">
        <v>404</v>
      </c>
      <c r="D112" s="143"/>
      <c r="E112" s="147" t="s">
        <v>206</v>
      </c>
      <c r="F112" s="147" t="s">
        <v>206</v>
      </c>
      <c r="G112" s="147" t="s">
        <v>206</v>
      </c>
      <c r="H112" s="144">
        <v>0</v>
      </c>
      <c r="I112" s="144">
        <v>0</v>
      </c>
      <c r="J112" s="8">
        <f t="shared" ref="J112:J115" si="9">H112-I112</f>
        <v>0</v>
      </c>
      <c r="K112" s="11">
        <f t="shared" si="7"/>
        <v>0</v>
      </c>
      <c r="L112" s="8">
        <f t="shared" ref="L112:L115" si="10">J112*K112</f>
        <v>0</v>
      </c>
      <c r="M112" s="2"/>
    </row>
    <row r="113" spans="1:13">
      <c r="B113" s="2"/>
      <c r="C113" s="142" t="s">
        <v>405</v>
      </c>
      <c r="D113" s="143"/>
      <c r="E113" s="147" t="s">
        <v>206</v>
      </c>
      <c r="F113" s="147" t="s">
        <v>206</v>
      </c>
      <c r="G113" s="147" t="s">
        <v>206</v>
      </c>
      <c r="H113" s="144">
        <v>0</v>
      </c>
      <c r="I113" s="144">
        <v>0</v>
      </c>
      <c r="J113" s="8">
        <f t="shared" si="9"/>
        <v>0</v>
      </c>
      <c r="K113" s="11">
        <f t="shared" si="7"/>
        <v>0</v>
      </c>
      <c r="L113" s="8">
        <f t="shared" si="10"/>
        <v>0</v>
      </c>
      <c r="M113" s="2"/>
    </row>
    <row r="114" spans="1:13" s="12" customFormat="1">
      <c r="B114" s="3"/>
      <c r="C114" s="145" t="s">
        <v>406</v>
      </c>
      <c r="D114" s="146"/>
      <c r="E114" s="147" t="s">
        <v>206</v>
      </c>
      <c r="F114" s="147" t="s">
        <v>206</v>
      </c>
      <c r="G114" s="147" t="s">
        <v>206</v>
      </c>
      <c r="H114" s="144">
        <v>0</v>
      </c>
      <c r="I114" s="144">
        <v>0</v>
      </c>
      <c r="J114" s="13">
        <f t="shared" si="9"/>
        <v>0</v>
      </c>
      <c r="K114" s="14">
        <f t="shared" si="7"/>
        <v>0</v>
      </c>
      <c r="L114" s="13">
        <f t="shared" si="10"/>
        <v>0</v>
      </c>
      <c r="M114" s="3"/>
    </row>
    <row r="115" spans="1:13" s="12" customFormat="1">
      <c r="A115" s="15" t="s">
        <v>407</v>
      </c>
      <c r="B115" s="3"/>
      <c r="C115" s="145" t="s">
        <v>408</v>
      </c>
      <c r="D115" s="146"/>
      <c r="E115" s="147" t="s">
        <v>206</v>
      </c>
      <c r="F115" s="147" t="s">
        <v>206</v>
      </c>
      <c r="G115" s="147" t="s">
        <v>206</v>
      </c>
      <c r="H115" s="144">
        <v>0</v>
      </c>
      <c r="I115" s="144">
        <v>0</v>
      </c>
      <c r="J115" s="13">
        <f t="shared" si="9"/>
        <v>0</v>
      </c>
      <c r="K115" s="14">
        <f t="shared" si="7"/>
        <v>0</v>
      </c>
      <c r="L115" s="13">
        <f t="shared" si="10"/>
        <v>0</v>
      </c>
      <c r="M115" s="3"/>
    </row>
    <row r="116" spans="1:13">
      <c r="A116" s="16" t="s">
        <v>409</v>
      </c>
      <c r="B116" s="2"/>
      <c r="C116" s="142" t="s">
        <v>410</v>
      </c>
      <c r="D116" s="143"/>
      <c r="E116" s="10" t="str">
        <f>""</f>
        <v/>
      </c>
      <c r="F116" s="10" t="str">
        <f>""</f>
        <v/>
      </c>
      <c r="G116" s="10" t="str">
        <f>""</f>
        <v/>
      </c>
      <c r="H116" s="8">
        <f>SUM(H16:H115)</f>
        <v>0</v>
      </c>
      <c r="I116" s="8">
        <f>SUM(I16:I115)</f>
        <v>0</v>
      </c>
      <c r="J116" s="8">
        <f>SUM(J16:J115)</f>
        <v>0</v>
      </c>
      <c r="K116" s="11" t="str">
        <f>""</f>
        <v/>
      </c>
      <c r="L116" s="8">
        <f>SUM(L16:L115)</f>
        <v>0</v>
      </c>
      <c r="M116" s="2"/>
    </row>
    <row r="117" spans="1:13">
      <c r="B117" s="2"/>
      <c r="C117" s="2"/>
      <c r="D117" s="2"/>
      <c r="E117" s="2"/>
      <c r="F117" s="2"/>
      <c r="G117" s="2"/>
      <c r="H117" s="2"/>
      <c r="I117" s="2"/>
      <c r="J117" s="2"/>
      <c r="K117" s="2"/>
      <c r="L117" s="2"/>
      <c r="M117" s="2"/>
    </row>
    <row r="118" spans="1:13" ht="5.0999999999999996" customHeight="1">
      <c r="B118" s="2"/>
      <c r="C118" s="2"/>
      <c r="D118" s="2"/>
      <c r="E118" s="2"/>
      <c r="F118" s="2"/>
      <c r="G118" s="2"/>
      <c r="H118" s="2"/>
      <c r="I118" s="2"/>
      <c r="J118" s="2"/>
      <c r="K118" s="2"/>
      <c r="L118" s="2"/>
      <c r="M118" s="2"/>
    </row>
  </sheetData>
  <sheetProtection formatColumns="0" formatRows="0" insertRows="0" deleteRows="0" selectLockedCells="1"/>
  <mergeCells count="616">
    <mergeCell ref="C7:L7"/>
    <mergeCell ref="C8:L8"/>
    <mergeCell ref="C9:L9"/>
    <mergeCell ref="C10:L10"/>
    <mergeCell ref="C11:L11"/>
    <mergeCell ref="C13:L13"/>
    <mergeCell ref="C14:D15"/>
    <mergeCell ref="E14:E15"/>
    <mergeCell ref="F14:F15"/>
    <mergeCell ref="G14:G15"/>
    <mergeCell ref="H14:H15"/>
    <mergeCell ref="I14:I15"/>
    <mergeCell ref="J14:J15"/>
    <mergeCell ref="K14:K15"/>
    <mergeCell ref="L14:L15"/>
    <mergeCell ref="I16"/>
    <mergeCell ref="C17:D17"/>
    <mergeCell ref="E17"/>
    <mergeCell ref="F17"/>
    <mergeCell ref="G17"/>
    <mergeCell ref="H17"/>
    <mergeCell ref="I17"/>
    <mergeCell ref="C16:D16"/>
    <mergeCell ref="E16"/>
    <mergeCell ref="F16"/>
    <mergeCell ref="G16"/>
    <mergeCell ref="H16"/>
    <mergeCell ref="I18"/>
    <mergeCell ref="C19:D19"/>
    <mergeCell ref="E19"/>
    <mergeCell ref="F19"/>
    <mergeCell ref="G19"/>
    <mergeCell ref="H19"/>
    <mergeCell ref="I19"/>
    <mergeCell ref="C18:D18"/>
    <mergeCell ref="E18"/>
    <mergeCell ref="F18"/>
    <mergeCell ref="G18"/>
    <mergeCell ref="H18"/>
    <mergeCell ref="I20"/>
    <mergeCell ref="C21:D21"/>
    <mergeCell ref="E21"/>
    <mergeCell ref="F21"/>
    <mergeCell ref="G21"/>
    <mergeCell ref="H21"/>
    <mergeCell ref="I21"/>
    <mergeCell ref="C20:D20"/>
    <mergeCell ref="E20"/>
    <mergeCell ref="F20"/>
    <mergeCell ref="G20"/>
    <mergeCell ref="H20"/>
    <mergeCell ref="I22"/>
    <mergeCell ref="C23:D23"/>
    <mergeCell ref="E23"/>
    <mergeCell ref="F23"/>
    <mergeCell ref="G23"/>
    <mergeCell ref="H23"/>
    <mergeCell ref="I23"/>
    <mergeCell ref="C22:D22"/>
    <mergeCell ref="E22"/>
    <mergeCell ref="F22"/>
    <mergeCell ref="G22"/>
    <mergeCell ref="H22"/>
    <mergeCell ref="I24"/>
    <mergeCell ref="C25:D25"/>
    <mergeCell ref="E25"/>
    <mergeCell ref="F25"/>
    <mergeCell ref="G25"/>
    <mergeCell ref="H25"/>
    <mergeCell ref="I25"/>
    <mergeCell ref="C24:D24"/>
    <mergeCell ref="E24"/>
    <mergeCell ref="F24"/>
    <mergeCell ref="G24"/>
    <mergeCell ref="H24"/>
    <mergeCell ref="I26"/>
    <mergeCell ref="C27:D27"/>
    <mergeCell ref="E27"/>
    <mergeCell ref="F27"/>
    <mergeCell ref="G27"/>
    <mergeCell ref="H27"/>
    <mergeCell ref="I27"/>
    <mergeCell ref="C26:D26"/>
    <mergeCell ref="E26"/>
    <mergeCell ref="F26"/>
    <mergeCell ref="G26"/>
    <mergeCell ref="H26"/>
    <mergeCell ref="I28"/>
    <mergeCell ref="C29:D29"/>
    <mergeCell ref="E29"/>
    <mergeCell ref="F29"/>
    <mergeCell ref="G29"/>
    <mergeCell ref="H29"/>
    <mergeCell ref="I29"/>
    <mergeCell ref="C28:D28"/>
    <mergeCell ref="E28"/>
    <mergeCell ref="F28"/>
    <mergeCell ref="G28"/>
    <mergeCell ref="H28"/>
    <mergeCell ref="I30"/>
    <mergeCell ref="C31:D31"/>
    <mergeCell ref="E31"/>
    <mergeCell ref="F31"/>
    <mergeCell ref="G31"/>
    <mergeCell ref="H31"/>
    <mergeCell ref="I31"/>
    <mergeCell ref="C30:D30"/>
    <mergeCell ref="E30"/>
    <mergeCell ref="F30"/>
    <mergeCell ref="G30"/>
    <mergeCell ref="H30"/>
    <mergeCell ref="I32"/>
    <mergeCell ref="C33:D33"/>
    <mergeCell ref="E33"/>
    <mergeCell ref="F33"/>
    <mergeCell ref="G33"/>
    <mergeCell ref="H33"/>
    <mergeCell ref="I33"/>
    <mergeCell ref="C32:D32"/>
    <mergeCell ref="E32"/>
    <mergeCell ref="F32"/>
    <mergeCell ref="G32"/>
    <mergeCell ref="H32"/>
    <mergeCell ref="I34"/>
    <mergeCell ref="C35:D35"/>
    <mergeCell ref="E35"/>
    <mergeCell ref="F35"/>
    <mergeCell ref="G35"/>
    <mergeCell ref="H35"/>
    <mergeCell ref="I35"/>
    <mergeCell ref="C34:D34"/>
    <mergeCell ref="E34"/>
    <mergeCell ref="F34"/>
    <mergeCell ref="G34"/>
    <mergeCell ref="H34"/>
    <mergeCell ref="I36"/>
    <mergeCell ref="C37:D37"/>
    <mergeCell ref="E37"/>
    <mergeCell ref="F37"/>
    <mergeCell ref="G37"/>
    <mergeCell ref="H37"/>
    <mergeCell ref="I37"/>
    <mergeCell ref="C36:D36"/>
    <mergeCell ref="E36"/>
    <mergeCell ref="F36"/>
    <mergeCell ref="G36"/>
    <mergeCell ref="H36"/>
    <mergeCell ref="I38"/>
    <mergeCell ref="C39:D39"/>
    <mergeCell ref="E39"/>
    <mergeCell ref="F39"/>
    <mergeCell ref="G39"/>
    <mergeCell ref="H39"/>
    <mergeCell ref="I39"/>
    <mergeCell ref="C38:D38"/>
    <mergeCell ref="E38"/>
    <mergeCell ref="F38"/>
    <mergeCell ref="G38"/>
    <mergeCell ref="H38"/>
    <mergeCell ref="I40"/>
    <mergeCell ref="C41:D41"/>
    <mergeCell ref="E41"/>
    <mergeCell ref="F41"/>
    <mergeCell ref="G41"/>
    <mergeCell ref="H41"/>
    <mergeCell ref="I41"/>
    <mergeCell ref="C40:D40"/>
    <mergeCell ref="E40"/>
    <mergeCell ref="F40"/>
    <mergeCell ref="G40"/>
    <mergeCell ref="H40"/>
    <mergeCell ref="I42"/>
    <mergeCell ref="C43:D43"/>
    <mergeCell ref="E43"/>
    <mergeCell ref="F43"/>
    <mergeCell ref="G43"/>
    <mergeCell ref="H43"/>
    <mergeCell ref="I43"/>
    <mergeCell ref="C42:D42"/>
    <mergeCell ref="E42"/>
    <mergeCell ref="F42"/>
    <mergeCell ref="G42"/>
    <mergeCell ref="H42"/>
    <mergeCell ref="I44"/>
    <mergeCell ref="C45:D45"/>
    <mergeCell ref="E45"/>
    <mergeCell ref="F45"/>
    <mergeCell ref="G45"/>
    <mergeCell ref="H45"/>
    <mergeCell ref="I45"/>
    <mergeCell ref="C44:D44"/>
    <mergeCell ref="E44"/>
    <mergeCell ref="F44"/>
    <mergeCell ref="G44"/>
    <mergeCell ref="H44"/>
    <mergeCell ref="I46"/>
    <mergeCell ref="C47:D47"/>
    <mergeCell ref="E47"/>
    <mergeCell ref="F47"/>
    <mergeCell ref="G47"/>
    <mergeCell ref="H47"/>
    <mergeCell ref="I47"/>
    <mergeCell ref="C46:D46"/>
    <mergeCell ref="E46"/>
    <mergeCell ref="F46"/>
    <mergeCell ref="G46"/>
    <mergeCell ref="H46"/>
    <mergeCell ref="I48"/>
    <mergeCell ref="C49:D49"/>
    <mergeCell ref="E49"/>
    <mergeCell ref="F49"/>
    <mergeCell ref="G49"/>
    <mergeCell ref="H49"/>
    <mergeCell ref="I49"/>
    <mergeCell ref="C48:D48"/>
    <mergeCell ref="E48"/>
    <mergeCell ref="F48"/>
    <mergeCell ref="G48"/>
    <mergeCell ref="H48"/>
    <mergeCell ref="I50"/>
    <mergeCell ref="C51:D51"/>
    <mergeCell ref="E51"/>
    <mergeCell ref="F51"/>
    <mergeCell ref="G51"/>
    <mergeCell ref="H51"/>
    <mergeCell ref="I51"/>
    <mergeCell ref="C50:D50"/>
    <mergeCell ref="E50"/>
    <mergeCell ref="F50"/>
    <mergeCell ref="G50"/>
    <mergeCell ref="H50"/>
    <mergeCell ref="I52"/>
    <mergeCell ref="C53:D53"/>
    <mergeCell ref="E53"/>
    <mergeCell ref="F53"/>
    <mergeCell ref="G53"/>
    <mergeCell ref="H53"/>
    <mergeCell ref="I53"/>
    <mergeCell ref="C52:D52"/>
    <mergeCell ref="E52"/>
    <mergeCell ref="F52"/>
    <mergeCell ref="G52"/>
    <mergeCell ref="H52"/>
    <mergeCell ref="I54"/>
    <mergeCell ref="C55:D55"/>
    <mergeCell ref="E55"/>
    <mergeCell ref="F55"/>
    <mergeCell ref="G55"/>
    <mergeCell ref="H55"/>
    <mergeCell ref="I55"/>
    <mergeCell ref="C54:D54"/>
    <mergeCell ref="E54"/>
    <mergeCell ref="F54"/>
    <mergeCell ref="G54"/>
    <mergeCell ref="H54"/>
    <mergeCell ref="I56"/>
    <mergeCell ref="C57:D57"/>
    <mergeCell ref="E57"/>
    <mergeCell ref="F57"/>
    <mergeCell ref="G57"/>
    <mergeCell ref="H57"/>
    <mergeCell ref="I57"/>
    <mergeCell ref="C56:D56"/>
    <mergeCell ref="E56"/>
    <mergeCell ref="F56"/>
    <mergeCell ref="G56"/>
    <mergeCell ref="H56"/>
    <mergeCell ref="I58"/>
    <mergeCell ref="C59:D59"/>
    <mergeCell ref="E59"/>
    <mergeCell ref="F59"/>
    <mergeCell ref="G59"/>
    <mergeCell ref="H59"/>
    <mergeCell ref="I59"/>
    <mergeCell ref="C58:D58"/>
    <mergeCell ref="E58"/>
    <mergeCell ref="F58"/>
    <mergeCell ref="G58"/>
    <mergeCell ref="H58"/>
    <mergeCell ref="I60"/>
    <mergeCell ref="C61:D61"/>
    <mergeCell ref="E61"/>
    <mergeCell ref="F61"/>
    <mergeCell ref="G61"/>
    <mergeCell ref="H61"/>
    <mergeCell ref="I61"/>
    <mergeCell ref="C60:D60"/>
    <mergeCell ref="E60"/>
    <mergeCell ref="F60"/>
    <mergeCell ref="G60"/>
    <mergeCell ref="H60"/>
    <mergeCell ref="I62"/>
    <mergeCell ref="C63:D63"/>
    <mergeCell ref="E63"/>
    <mergeCell ref="F63"/>
    <mergeCell ref="G63"/>
    <mergeCell ref="H63"/>
    <mergeCell ref="I63"/>
    <mergeCell ref="C62:D62"/>
    <mergeCell ref="E62"/>
    <mergeCell ref="F62"/>
    <mergeCell ref="G62"/>
    <mergeCell ref="H62"/>
    <mergeCell ref="I64"/>
    <mergeCell ref="C65:D65"/>
    <mergeCell ref="E65"/>
    <mergeCell ref="F65"/>
    <mergeCell ref="G65"/>
    <mergeCell ref="H65"/>
    <mergeCell ref="I65"/>
    <mergeCell ref="C64:D64"/>
    <mergeCell ref="E64"/>
    <mergeCell ref="F64"/>
    <mergeCell ref="G64"/>
    <mergeCell ref="H64"/>
    <mergeCell ref="I66"/>
    <mergeCell ref="C67:D67"/>
    <mergeCell ref="E67"/>
    <mergeCell ref="F67"/>
    <mergeCell ref="G67"/>
    <mergeCell ref="H67"/>
    <mergeCell ref="I67"/>
    <mergeCell ref="C66:D66"/>
    <mergeCell ref="E66"/>
    <mergeCell ref="F66"/>
    <mergeCell ref="G66"/>
    <mergeCell ref="H66"/>
    <mergeCell ref="I68"/>
    <mergeCell ref="C69:D69"/>
    <mergeCell ref="E69"/>
    <mergeCell ref="F69"/>
    <mergeCell ref="G69"/>
    <mergeCell ref="H69"/>
    <mergeCell ref="I69"/>
    <mergeCell ref="C68:D68"/>
    <mergeCell ref="E68"/>
    <mergeCell ref="F68"/>
    <mergeCell ref="G68"/>
    <mergeCell ref="H68"/>
    <mergeCell ref="I70"/>
    <mergeCell ref="C71:D71"/>
    <mergeCell ref="E71"/>
    <mergeCell ref="F71"/>
    <mergeCell ref="G71"/>
    <mergeCell ref="H71"/>
    <mergeCell ref="I71"/>
    <mergeCell ref="C70:D70"/>
    <mergeCell ref="E70"/>
    <mergeCell ref="F70"/>
    <mergeCell ref="G70"/>
    <mergeCell ref="H70"/>
    <mergeCell ref="I72"/>
    <mergeCell ref="C73:D73"/>
    <mergeCell ref="E73"/>
    <mergeCell ref="F73"/>
    <mergeCell ref="G73"/>
    <mergeCell ref="H73"/>
    <mergeCell ref="I73"/>
    <mergeCell ref="C72:D72"/>
    <mergeCell ref="E72"/>
    <mergeCell ref="F72"/>
    <mergeCell ref="G72"/>
    <mergeCell ref="H72"/>
    <mergeCell ref="I74"/>
    <mergeCell ref="C75:D75"/>
    <mergeCell ref="E75"/>
    <mergeCell ref="F75"/>
    <mergeCell ref="G75"/>
    <mergeCell ref="H75"/>
    <mergeCell ref="I75"/>
    <mergeCell ref="C74:D74"/>
    <mergeCell ref="E74"/>
    <mergeCell ref="F74"/>
    <mergeCell ref="G74"/>
    <mergeCell ref="H74"/>
    <mergeCell ref="I76"/>
    <mergeCell ref="C77:D77"/>
    <mergeCell ref="E77"/>
    <mergeCell ref="F77"/>
    <mergeCell ref="G77"/>
    <mergeCell ref="H77"/>
    <mergeCell ref="I77"/>
    <mergeCell ref="C76:D76"/>
    <mergeCell ref="E76"/>
    <mergeCell ref="F76"/>
    <mergeCell ref="G76"/>
    <mergeCell ref="H76"/>
    <mergeCell ref="I78"/>
    <mergeCell ref="C79:D79"/>
    <mergeCell ref="E79"/>
    <mergeCell ref="F79"/>
    <mergeCell ref="G79"/>
    <mergeCell ref="H79"/>
    <mergeCell ref="I79"/>
    <mergeCell ref="C78:D78"/>
    <mergeCell ref="E78"/>
    <mergeCell ref="F78"/>
    <mergeCell ref="G78"/>
    <mergeCell ref="H78"/>
    <mergeCell ref="I80"/>
    <mergeCell ref="C81:D81"/>
    <mergeCell ref="E81"/>
    <mergeCell ref="F81"/>
    <mergeCell ref="G81"/>
    <mergeCell ref="H81"/>
    <mergeCell ref="I81"/>
    <mergeCell ref="C80:D80"/>
    <mergeCell ref="E80"/>
    <mergeCell ref="F80"/>
    <mergeCell ref="G80"/>
    <mergeCell ref="H80"/>
    <mergeCell ref="I82"/>
    <mergeCell ref="C83:D83"/>
    <mergeCell ref="E83"/>
    <mergeCell ref="F83"/>
    <mergeCell ref="G83"/>
    <mergeCell ref="H83"/>
    <mergeCell ref="I83"/>
    <mergeCell ref="C82:D82"/>
    <mergeCell ref="E82"/>
    <mergeCell ref="F82"/>
    <mergeCell ref="G82"/>
    <mergeCell ref="H82"/>
    <mergeCell ref="I84"/>
    <mergeCell ref="C85:D85"/>
    <mergeCell ref="E85"/>
    <mergeCell ref="F85"/>
    <mergeCell ref="G85"/>
    <mergeCell ref="H85"/>
    <mergeCell ref="I85"/>
    <mergeCell ref="C84:D84"/>
    <mergeCell ref="E84"/>
    <mergeCell ref="F84"/>
    <mergeCell ref="G84"/>
    <mergeCell ref="H84"/>
    <mergeCell ref="I86"/>
    <mergeCell ref="C87:D87"/>
    <mergeCell ref="E87"/>
    <mergeCell ref="F87"/>
    <mergeCell ref="G87"/>
    <mergeCell ref="H87"/>
    <mergeCell ref="I87"/>
    <mergeCell ref="C86:D86"/>
    <mergeCell ref="E86"/>
    <mergeCell ref="F86"/>
    <mergeCell ref="G86"/>
    <mergeCell ref="H86"/>
    <mergeCell ref="I88"/>
    <mergeCell ref="C89:D89"/>
    <mergeCell ref="E89"/>
    <mergeCell ref="F89"/>
    <mergeCell ref="G89"/>
    <mergeCell ref="H89"/>
    <mergeCell ref="I89"/>
    <mergeCell ref="C88:D88"/>
    <mergeCell ref="E88"/>
    <mergeCell ref="F88"/>
    <mergeCell ref="G88"/>
    <mergeCell ref="H88"/>
    <mergeCell ref="I90"/>
    <mergeCell ref="C91:D91"/>
    <mergeCell ref="E91"/>
    <mergeCell ref="F91"/>
    <mergeCell ref="G91"/>
    <mergeCell ref="H91"/>
    <mergeCell ref="I91"/>
    <mergeCell ref="C90:D90"/>
    <mergeCell ref="E90"/>
    <mergeCell ref="F90"/>
    <mergeCell ref="G90"/>
    <mergeCell ref="H90"/>
    <mergeCell ref="I92"/>
    <mergeCell ref="C93:D93"/>
    <mergeCell ref="E93"/>
    <mergeCell ref="F93"/>
    <mergeCell ref="G93"/>
    <mergeCell ref="H93"/>
    <mergeCell ref="I93"/>
    <mergeCell ref="C92:D92"/>
    <mergeCell ref="E92"/>
    <mergeCell ref="F92"/>
    <mergeCell ref="G92"/>
    <mergeCell ref="H92"/>
    <mergeCell ref="I94"/>
    <mergeCell ref="C95:D95"/>
    <mergeCell ref="E95"/>
    <mergeCell ref="F95"/>
    <mergeCell ref="G95"/>
    <mergeCell ref="H95"/>
    <mergeCell ref="I95"/>
    <mergeCell ref="C94:D94"/>
    <mergeCell ref="E94"/>
    <mergeCell ref="F94"/>
    <mergeCell ref="G94"/>
    <mergeCell ref="H94"/>
    <mergeCell ref="I96"/>
    <mergeCell ref="C97:D97"/>
    <mergeCell ref="E97"/>
    <mergeCell ref="F97"/>
    <mergeCell ref="G97"/>
    <mergeCell ref="H97"/>
    <mergeCell ref="I97"/>
    <mergeCell ref="C96:D96"/>
    <mergeCell ref="E96"/>
    <mergeCell ref="F96"/>
    <mergeCell ref="G96"/>
    <mergeCell ref="H96"/>
    <mergeCell ref="I98"/>
    <mergeCell ref="C99:D99"/>
    <mergeCell ref="E99"/>
    <mergeCell ref="F99"/>
    <mergeCell ref="G99"/>
    <mergeCell ref="H99"/>
    <mergeCell ref="I99"/>
    <mergeCell ref="C98:D98"/>
    <mergeCell ref="E98"/>
    <mergeCell ref="F98"/>
    <mergeCell ref="G98"/>
    <mergeCell ref="H98"/>
    <mergeCell ref="I100"/>
    <mergeCell ref="C101:D101"/>
    <mergeCell ref="E101"/>
    <mergeCell ref="F101"/>
    <mergeCell ref="G101"/>
    <mergeCell ref="H101"/>
    <mergeCell ref="I101"/>
    <mergeCell ref="C100:D100"/>
    <mergeCell ref="E100"/>
    <mergeCell ref="F100"/>
    <mergeCell ref="G100"/>
    <mergeCell ref="H100"/>
    <mergeCell ref="I102"/>
    <mergeCell ref="C103:D103"/>
    <mergeCell ref="E103"/>
    <mergeCell ref="F103"/>
    <mergeCell ref="G103"/>
    <mergeCell ref="H103"/>
    <mergeCell ref="I103"/>
    <mergeCell ref="C102:D102"/>
    <mergeCell ref="E102"/>
    <mergeCell ref="F102"/>
    <mergeCell ref="G102"/>
    <mergeCell ref="H102"/>
    <mergeCell ref="I104"/>
    <mergeCell ref="C105:D105"/>
    <mergeCell ref="E105"/>
    <mergeCell ref="F105"/>
    <mergeCell ref="G105"/>
    <mergeCell ref="H105"/>
    <mergeCell ref="I105"/>
    <mergeCell ref="C104:D104"/>
    <mergeCell ref="E104"/>
    <mergeCell ref="F104"/>
    <mergeCell ref="G104"/>
    <mergeCell ref="H104"/>
    <mergeCell ref="I106"/>
    <mergeCell ref="C107:D107"/>
    <mergeCell ref="E107"/>
    <mergeCell ref="F107"/>
    <mergeCell ref="G107"/>
    <mergeCell ref="H107"/>
    <mergeCell ref="I107"/>
    <mergeCell ref="C106:D106"/>
    <mergeCell ref="E106"/>
    <mergeCell ref="F106"/>
    <mergeCell ref="G106"/>
    <mergeCell ref="H106"/>
    <mergeCell ref="I108"/>
    <mergeCell ref="C109:D109"/>
    <mergeCell ref="E109"/>
    <mergeCell ref="F109"/>
    <mergeCell ref="G109"/>
    <mergeCell ref="H109"/>
    <mergeCell ref="I109"/>
    <mergeCell ref="C108:D108"/>
    <mergeCell ref="E108"/>
    <mergeCell ref="F108"/>
    <mergeCell ref="G108"/>
    <mergeCell ref="H108"/>
    <mergeCell ref="I110"/>
    <mergeCell ref="C111:D111"/>
    <mergeCell ref="E111"/>
    <mergeCell ref="F111"/>
    <mergeCell ref="G111"/>
    <mergeCell ref="H111"/>
    <mergeCell ref="I111"/>
    <mergeCell ref="C110:D110"/>
    <mergeCell ref="E110"/>
    <mergeCell ref="F110"/>
    <mergeCell ref="G110"/>
    <mergeCell ref="H110"/>
    <mergeCell ref="I112"/>
    <mergeCell ref="C113:D113"/>
    <mergeCell ref="E113"/>
    <mergeCell ref="F113"/>
    <mergeCell ref="G113"/>
    <mergeCell ref="H113"/>
    <mergeCell ref="I113"/>
    <mergeCell ref="C112:D112"/>
    <mergeCell ref="E112"/>
    <mergeCell ref="F112"/>
    <mergeCell ref="G112"/>
    <mergeCell ref="H112"/>
    <mergeCell ref="C116:D116"/>
    <mergeCell ref="I114"/>
    <mergeCell ref="C115:D115"/>
    <mergeCell ref="E115"/>
    <mergeCell ref="F115"/>
    <mergeCell ref="G115"/>
    <mergeCell ref="H115"/>
    <mergeCell ref="I115"/>
    <mergeCell ref="C114:D114"/>
    <mergeCell ref="E114"/>
    <mergeCell ref="F114"/>
    <mergeCell ref="G114"/>
    <mergeCell ref="H114"/>
  </mergeCells>
  <dataValidations count="200">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33" orientation="portrait" horizontalDpi="200" verticalDpi="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pageSetUpPr fitToPage="1"/>
  </sheetPr>
  <dimension ref="B2:J82"/>
  <sheetViews>
    <sheetView showGridLines="0" view="pageBreakPreview" zoomScale="55" zoomScaleNormal="85" zoomScaleSheetLayoutView="55" workbookViewId="0">
      <selection activeCell="C31" sqref="C31"/>
    </sheetView>
  </sheetViews>
  <sheetFormatPr defaultRowHeight="15"/>
  <cols>
    <col min="1" max="1" width="9.140625" style="1" customWidth="1"/>
    <col min="2" max="2" width="1" style="1" customWidth="1"/>
    <col min="3" max="3" width="83.7109375" style="1" bestFit="1" customWidth="1"/>
    <col min="4" max="9" width="30" style="1" customWidth="1"/>
    <col min="10" max="10" width="1" style="1" customWidth="1"/>
    <col min="11" max="11" width="9.140625" style="1" customWidth="1"/>
    <col min="12" max="16384" width="9.140625" style="1"/>
  </cols>
  <sheetData>
    <row r="2" spans="2:10" ht="5.0999999999999996" customHeight="1">
      <c r="B2" s="5" t="s">
        <v>411</v>
      </c>
      <c r="C2" s="2"/>
      <c r="D2" s="2"/>
      <c r="E2" s="2"/>
      <c r="F2" s="2"/>
      <c r="G2" s="2"/>
      <c r="H2" s="2"/>
      <c r="I2" s="2"/>
      <c r="J2" s="2"/>
    </row>
    <row r="3" spans="2:10" hidden="1">
      <c r="B3" s="5" t="s">
        <v>7</v>
      </c>
      <c r="C3" s="20"/>
      <c r="D3" s="2"/>
      <c r="E3" s="2"/>
      <c r="F3" s="2"/>
      <c r="G3" s="2"/>
      <c r="H3" s="2"/>
      <c r="I3" s="2"/>
      <c r="J3" s="2"/>
    </row>
    <row r="4" spans="2:10" hidden="1">
      <c r="B4" s="2"/>
      <c r="C4" s="20"/>
      <c r="D4" s="2"/>
      <c r="E4" s="2"/>
      <c r="F4" s="2"/>
      <c r="G4" s="2"/>
      <c r="H4" s="2"/>
      <c r="I4" s="2"/>
      <c r="J4" s="2"/>
    </row>
    <row r="5" spans="2:10" hidden="1">
      <c r="B5" s="2"/>
      <c r="C5" s="20"/>
      <c r="D5" s="2"/>
      <c r="E5" s="2"/>
      <c r="F5" s="2"/>
      <c r="G5" s="2"/>
      <c r="H5" s="2"/>
      <c r="I5" s="2"/>
      <c r="J5" s="2"/>
    </row>
    <row r="6" spans="2:10" hidden="1">
      <c r="B6" s="2"/>
      <c r="C6" s="29"/>
      <c r="D6" s="2"/>
      <c r="E6" s="2"/>
      <c r="F6" s="2"/>
      <c r="G6" s="2"/>
      <c r="H6" s="2"/>
      <c r="I6" s="2"/>
      <c r="J6" s="2"/>
    </row>
    <row r="7" spans="2:10" ht="17.25">
      <c r="B7" s="2"/>
      <c r="C7" s="123" t="str">
        <f>UPPER('Data Umum'!D7)</f>
        <v/>
      </c>
      <c r="D7" s="123"/>
      <c r="E7" s="123"/>
      <c r="F7" s="123"/>
      <c r="G7" s="123"/>
      <c r="H7" s="123"/>
      <c r="I7" s="123"/>
      <c r="J7" s="2"/>
    </row>
    <row r="8" spans="2:10">
      <c r="B8" s="2"/>
      <c r="C8" s="124" t="s">
        <v>1095</v>
      </c>
      <c r="D8" s="124"/>
      <c r="E8" s="124"/>
      <c r="F8" s="124"/>
      <c r="G8" s="124"/>
      <c r="H8" s="124"/>
      <c r="I8" s="124"/>
      <c r="J8" s="2"/>
    </row>
    <row r="9" spans="2:10">
      <c r="B9" s="2"/>
      <c r="C9" s="124" t="s">
        <v>412</v>
      </c>
      <c r="D9" s="124"/>
      <c r="E9" s="124"/>
      <c r="F9" s="124"/>
      <c r="G9" s="124"/>
      <c r="H9" s="124"/>
      <c r="I9" s="124"/>
      <c r="J9" s="2"/>
    </row>
    <row r="10" spans="2:10">
      <c r="B10" s="2"/>
      <c r="C10" s="124" t="s">
        <v>413</v>
      </c>
      <c r="D10" s="124"/>
      <c r="E10" s="124"/>
      <c r="F10" s="124"/>
      <c r="G10" s="124"/>
      <c r="H10" s="124"/>
      <c r="I10" s="124"/>
      <c r="J10" s="2"/>
    </row>
    <row r="11" spans="2:10">
      <c r="B11" s="2"/>
      <c r="C11" s="125" t="s">
        <v>1061</v>
      </c>
      <c r="D11" s="125"/>
      <c r="E11" s="125"/>
      <c r="F11" s="125"/>
      <c r="G11" s="125"/>
      <c r="H11" s="125"/>
      <c r="I11" s="125"/>
      <c r="J11" s="2"/>
    </row>
    <row r="12" spans="2:10" hidden="1">
      <c r="B12" s="2"/>
      <c r="C12" s="31"/>
      <c r="D12" s="31"/>
      <c r="E12" s="31"/>
      <c r="F12" s="31"/>
      <c r="G12" s="31"/>
      <c r="H12" s="31"/>
      <c r="I12" s="31"/>
      <c r="J12" s="2"/>
    </row>
    <row r="13" spans="2:10">
      <c r="B13" s="2"/>
      <c r="C13" s="126" t="s">
        <v>43</v>
      </c>
      <c r="D13" s="126"/>
      <c r="E13" s="126"/>
      <c r="F13" s="126"/>
      <c r="G13" s="126"/>
      <c r="H13" s="126"/>
      <c r="I13" s="126"/>
      <c r="J13" s="2"/>
    </row>
    <row r="14" spans="2:10">
      <c r="B14" s="2"/>
      <c r="C14" s="127" t="s">
        <v>44</v>
      </c>
      <c r="D14" s="127" t="str">
        <f>"Sampai dengan 1 tahun"</f>
        <v>Sampai dengan 1 tahun</v>
      </c>
      <c r="E14" s="127" t="str">
        <f>"Lebih dari 1 tahun sampai dengan 3 tahun "</f>
        <v xml:space="preserve">Lebih dari 1 tahun sampai dengan 3 tahun </v>
      </c>
      <c r="F14" s="127" t="str">
        <f>"Lebih dari 3 tahun sampai dengan 5 tahun "</f>
        <v xml:space="preserve">Lebih dari 3 tahun sampai dengan 5 tahun </v>
      </c>
      <c r="G14" s="127" t="str">
        <f>"Lebih dari 5 tahun sampai dengan 10 tahun "</f>
        <v xml:space="preserve">Lebih dari 5 tahun sampai dengan 10 tahun </v>
      </c>
      <c r="H14" s="127" t="str">
        <f>"Lebih dari 10 tahun"</f>
        <v>Lebih dari 10 tahun</v>
      </c>
      <c r="I14" s="127" t="str">
        <f>"Jumlah"</f>
        <v>Jumlah</v>
      </c>
      <c r="J14" s="2"/>
    </row>
    <row r="15" spans="2:10">
      <c r="B15" s="2"/>
      <c r="C15" s="128"/>
      <c r="D15" s="128"/>
      <c r="E15" s="128"/>
      <c r="F15" s="128"/>
      <c r="G15" s="128"/>
      <c r="H15" s="128"/>
      <c r="I15" s="128"/>
      <c r="J15" s="2"/>
    </row>
    <row r="16" spans="2:10">
      <c r="B16" s="2"/>
      <c r="C16" s="40" t="s">
        <v>45</v>
      </c>
      <c r="D16" s="34"/>
      <c r="E16" s="34"/>
      <c r="F16" s="34"/>
      <c r="G16" s="34"/>
      <c r="H16" s="34"/>
      <c r="I16" s="36"/>
      <c r="J16" s="2"/>
    </row>
    <row r="17" spans="2:10">
      <c r="B17" s="2"/>
      <c r="C17" s="41" t="s">
        <v>46</v>
      </c>
      <c r="D17" s="34"/>
      <c r="E17" s="34"/>
      <c r="F17" s="34"/>
      <c r="G17" s="34"/>
      <c r="H17" s="34"/>
      <c r="I17" s="36"/>
      <c r="J17" s="2"/>
    </row>
    <row r="18" spans="2:10" ht="15" customHeight="1">
      <c r="B18" s="2"/>
      <c r="C18" s="42" t="s">
        <v>47</v>
      </c>
      <c r="D18" s="121"/>
      <c r="E18" s="121"/>
      <c r="F18" s="121"/>
      <c r="G18" s="121"/>
      <c r="H18" s="121"/>
      <c r="I18" s="36"/>
      <c r="J18" s="2"/>
    </row>
    <row r="19" spans="2:10" ht="15" customHeight="1">
      <c r="B19" s="2"/>
      <c r="C19" s="42" t="s">
        <v>48</v>
      </c>
      <c r="D19" s="121"/>
      <c r="E19" s="121"/>
      <c r="F19" s="121"/>
      <c r="G19" s="121"/>
      <c r="H19" s="121"/>
      <c r="I19" s="36"/>
      <c r="J19" s="2"/>
    </row>
    <row r="20" spans="2:10">
      <c r="B20" s="2"/>
      <c r="C20" s="42" t="s">
        <v>49</v>
      </c>
      <c r="D20" s="121"/>
      <c r="E20" s="121"/>
      <c r="F20" s="121"/>
      <c r="G20" s="121"/>
      <c r="H20" s="121"/>
      <c r="I20" s="36"/>
      <c r="J20" s="2"/>
    </row>
    <row r="21" spans="2:10">
      <c r="B21" s="2"/>
      <c r="C21" s="42" t="s">
        <v>50</v>
      </c>
      <c r="D21" s="121"/>
      <c r="E21" s="121"/>
      <c r="F21" s="121"/>
      <c r="G21" s="121"/>
      <c r="H21" s="121"/>
      <c r="I21" s="36"/>
      <c r="J21" s="2"/>
    </row>
    <row r="22" spans="2:10">
      <c r="B22" s="2"/>
      <c r="C22" s="45" t="s">
        <v>1052</v>
      </c>
      <c r="D22" s="44"/>
      <c r="E22" s="44"/>
      <c r="F22" s="44"/>
      <c r="G22" s="44"/>
      <c r="H22" s="44"/>
      <c r="I22" s="36"/>
      <c r="J22" s="2"/>
    </row>
    <row r="23" spans="2:10">
      <c r="B23" s="2"/>
      <c r="C23" s="42" t="s">
        <v>51</v>
      </c>
      <c r="D23" s="121"/>
      <c r="E23" s="121"/>
      <c r="F23" s="121"/>
      <c r="G23" s="121"/>
      <c r="H23" s="121"/>
      <c r="I23" s="36"/>
      <c r="J23" s="2"/>
    </row>
    <row r="24" spans="2:10" ht="15" customHeight="1">
      <c r="B24" s="2"/>
      <c r="C24" s="42" t="s">
        <v>52</v>
      </c>
      <c r="D24" s="121"/>
      <c r="E24" s="121"/>
      <c r="F24" s="121"/>
      <c r="G24" s="121"/>
      <c r="H24" s="121"/>
      <c r="I24" s="36"/>
      <c r="J24" s="2"/>
    </row>
    <row r="25" spans="2:10" ht="15" customHeight="1">
      <c r="B25" s="2"/>
      <c r="C25" s="42" t="s">
        <v>53</v>
      </c>
      <c r="D25" s="121"/>
      <c r="E25" s="121"/>
      <c r="F25" s="121"/>
      <c r="G25" s="121"/>
      <c r="H25" s="121"/>
      <c r="I25" s="36"/>
      <c r="J25" s="2"/>
    </row>
    <row r="26" spans="2:10" ht="15" customHeight="1">
      <c r="B26" s="2"/>
      <c r="C26" s="42" t="s">
        <v>54</v>
      </c>
      <c r="D26" s="121"/>
      <c r="E26" s="121"/>
      <c r="F26" s="121"/>
      <c r="G26" s="121"/>
      <c r="H26" s="121"/>
      <c r="I26" s="36"/>
      <c r="J26" s="2"/>
    </row>
    <row r="27" spans="2:10" ht="15" customHeight="1">
      <c r="B27" s="2"/>
      <c r="C27" s="42" t="s">
        <v>55</v>
      </c>
      <c r="D27" s="121"/>
      <c r="E27" s="121"/>
      <c r="F27" s="121"/>
      <c r="G27" s="121"/>
      <c r="H27" s="121"/>
      <c r="I27" s="36"/>
      <c r="J27" s="2"/>
    </row>
    <row r="28" spans="2:10">
      <c r="B28" s="2"/>
      <c r="C28" s="42" t="s">
        <v>56</v>
      </c>
      <c r="D28" s="121"/>
      <c r="E28" s="121"/>
      <c r="F28" s="121"/>
      <c r="G28" s="121"/>
      <c r="H28" s="121"/>
      <c r="I28" s="36"/>
      <c r="J28" s="2"/>
    </row>
    <row r="29" spans="2:10">
      <c r="B29" s="2"/>
      <c r="C29" s="42" t="s">
        <v>57</v>
      </c>
      <c r="D29" s="121"/>
      <c r="E29" s="121"/>
      <c r="F29" s="121"/>
      <c r="G29" s="121"/>
      <c r="H29" s="121"/>
      <c r="I29" s="36"/>
      <c r="J29" s="2"/>
    </row>
    <row r="30" spans="2:10" ht="15" customHeight="1">
      <c r="B30" s="2"/>
      <c r="C30" s="42" t="s">
        <v>58</v>
      </c>
      <c r="D30" s="121"/>
      <c r="E30" s="121"/>
      <c r="F30" s="121"/>
      <c r="G30" s="121"/>
      <c r="H30" s="121"/>
      <c r="I30" s="36"/>
      <c r="J30" s="2"/>
    </row>
    <row r="31" spans="2:10" ht="15" customHeight="1">
      <c r="B31" s="2"/>
      <c r="C31" s="45" t="s">
        <v>1053</v>
      </c>
      <c r="D31" s="44"/>
      <c r="E31" s="44"/>
      <c r="F31" s="44"/>
      <c r="G31" s="44"/>
      <c r="H31" s="44"/>
      <c r="I31" s="36"/>
      <c r="J31" s="2"/>
    </row>
    <row r="32" spans="2:10">
      <c r="B32" s="2"/>
      <c r="C32" s="42" t="s">
        <v>59</v>
      </c>
      <c r="D32" s="121"/>
      <c r="E32" s="121"/>
      <c r="F32" s="121"/>
      <c r="G32" s="121"/>
      <c r="H32" s="121"/>
      <c r="I32" s="36"/>
      <c r="J32" s="2"/>
    </row>
    <row r="33" spans="2:10" ht="15" customHeight="1">
      <c r="B33" s="2"/>
      <c r="C33" s="42" t="s">
        <v>60</v>
      </c>
      <c r="D33" s="121"/>
      <c r="E33" s="121"/>
      <c r="F33" s="121"/>
      <c r="G33" s="121"/>
      <c r="H33" s="121"/>
      <c r="I33" s="36"/>
      <c r="J33" s="2"/>
    </row>
    <row r="34" spans="2:10" ht="15" customHeight="1">
      <c r="B34" s="2"/>
      <c r="C34" s="42" t="s">
        <v>61</v>
      </c>
      <c r="D34" s="121"/>
      <c r="E34" s="121"/>
      <c r="F34" s="121"/>
      <c r="G34" s="121"/>
      <c r="H34" s="121"/>
      <c r="I34" s="36"/>
      <c r="J34" s="2"/>
    </row>
    <row r="35" spans="2:10" ht="15" customHeight="1">
      <c r="B35" s="2"/>
      <c r="C35" s="42" t="s">
        <v>62</v>
      </c>
      <c r="D35" s="121"/>
      <c r="E35" s="121"/>
      <c r="F35" s="121"/>
      <c r="G35" s="121"/>
      <c r="H35" s="121"/>
      <c r="I35" s="36"/>
      <c r="J35" s="2"/>
    </row>
    <row r="36" spans="2:10">
      <c r="B36" s="2"/>
      <c r="C36" s="42" t="s">
        <v>63</v>
      </c>
      <c r="D36" s="121"/>
      <c r="E36" s="121"/>
      <c r="F36" s="121"/>
      <c r="G36" s="121"/>
      <c r="H36" s="121"/>
      <c r="I36" s="36"/>
      <c r="J36" s="2"/>
    </row>
    <row r="37" spans="2:10" ht="15" customHeight="1">
      <c r="B37" s="2"/>
      <c r="C37" s="42" t="s">
        <v>64</v>
      </c>
      <c r="D37" s="121"/>
      <c r="E37" s="121"/>
      <c r="F37" s="121"/>
      <c r="G37" s="121"/>
      <c r="H37" s="121"/>
      <c r="I37" s="36"/>
      <c r="J37" s="2"/>
    </row>
    <row r="38" spans="2:10">
      <c r="B38" s="2"/>
      <c r="C38" s="42" t="s">
        <v>65</v>
      </c>
      <c r="D38" s="121"/>
      <c r="E38" s="121"/>
      <c r="F38" s="121"/>
      <c r="G38" s="121"/>
      <c r="H38" s="121"/>
      <c r="I38" s="36"/>
      <c r="J38" s="2"/>
    </row>
    <row r="39" spans="2:10">
      <c r="B39" s="2"/>
      <c r="C39" s="42" t="s">
        <v>66</v>
      </c>
      <c r="D39" s="121"/>
      <c r="E39" s="121"/>
      <c r="F39" s="121"/>
      <c r="G39" s="121"/>
      <c r="H39" s="121"/>
      <c r="I39" s="36"/>
      <c r="J39" s="2"/>
    </row>
    <row r="40" spans="2:10">
      <c r="B40" s="2"/>
      <c r="C40" s="41" t="s">
        <v>67</v>
      </c>
      <c r="D40" s="36"/>
      <c r="E40" s="36"/>
      <c r="F40" s="36"/>
      <c r="G40" s="36"/>
      <c r="H40" s="36"/>
      <c r="I40" s="36"/>
      <c r="J40" s="2"/>
    </row>
    <row r="41" spans="2:10">
      <c r="B41" s="2"/>
      <c r="C41" s="41" t="s">
        <v>68</v>
      </c>
      <c r="D41" s="34"/>
      <c r="E41" s="34"/>
      <c r="F41" s="34"/>
      <c r="G41" s="34"/>
      <c r="H41" s="34"/>
      <c r="I41" s="36"/>
      <c r="J41" s="2"/>
    </row>
    <row r="42" spans="2:10">
      <c r="B42" s="2"/>
      <c r="C42" s="42" t="s">
        <v>69</v>
      </c>
      <c r="D42" s="121"/>
      <c r="E42" s="121"/>
      <c r="F42" s="121"/>
      <c r="G42" s="121"/>
      <c r="H42" s="121"/>
      <c r="I42" s="36"/>
      <c r="J42" s="2"/>
    </row>
    <row r="43" spans="2:10" ht="15" customHeight="1">
      <c r="B43" s="2"/>
      <c r="C43" s="42" t="s">
        <v>70</v>
      </c>
      <c r="D43" s="121"/>
      <c r="E43" s="121"/>
      <c r="F43" s="121"/>
      <c r="G43" s="121"/>
      <c r="H43" s="121"/>
      <c r="I43" s="36"/>
      <c r="J43" s="2"/>
    </row>
    <row r="44" spans="2:10" ht="15" customHeight="1">
      <c r="B44" s="2"/>
      <c r="C44" s="42" t="s">
        <v>71</v>
      </c>
      <c r="D44" s="121"/>
      <c r="E44" s="121"/>
      <c r="F44" s="121"/>
      <c r="G44" s="121"/>
      <c r="H44" s="121"/>
      <c r="I44" s="36"/>
      <c r="J44" s="2"/>
    </row>
    <row r="45" spans="2:10">
      <c r="B45" s="2"/>
      <c r="C45" s="42" t="s">
        <v>72</v>
      </c>
      <c r="D45" s="121"/>
      <c r="E45" s="121"/>
      <c r="F45" s="121"/>
      <c r="G45" s="121"/>
      <c r="H45" s="121"/>
      <c r="I45" s="36"/>
      <c r="J45" s="2"/>
    </row>
    <row r="46" spans="2:10" ht="15" customHeight="1">
      <c r="B46" s="2"/>
      <c r="C46" s="42" t="s">
        <v>73</v>
      </c>
      <c r="D46" s="121"/>
      <c r="E46" s="121"/>
      <c r="F46" s="121"/>
      <c r="G46" s="121"/>
      <c r="H46" s="121"/>
      <c r="I46" s="36"/>
      <c r="J46" s="2"/>
    </row>
    <row r="47" spans="2:10" ht="15" customHeight="1">
      <c r="B47" s="2"/>
      <c r="C47" s="42" t="s">
        <v>74</v>
      </c>
      <c r="D47" s="121"/>
      <c r="E47" s="121"/>
      <c r="F47" s="121"/>
      <c r="G47" s="121"/>
      <c r="H47" s="121"/>
      <c r="I47" s="36"/>
      <c r="J47" s="2"/>
    </row>
    <row r="48" spans="2:10">
      <c r="B48" s="2"/>
      <c r="C48" s="42" t="s">
        <v>75</v>
      </c>
      <c r="D48" s="121"/>
      <c r="E48" s="121"/>
      <c r="F48" s="121"/>
      <c r="G48" s="121"/>
      <c r="H48" s="121"/>
      <c r="I48" s="36"/>
      <c r="J48" s="2"/>
    </row>
    <row r="49" spans="2:10" ht="15" customHeight="1">
      <c r="B49" s="2"/>
      <c r="C49" s="42" t="s">
        <v>76</v>
      </c>
      <c r="D49" s="121"/>
      <c r="E49" s="121"/>
      <c r="F49" s="121"/>
      <c r="G49" s="121"/>
      <c r="H49" s="121"/>
      <c r="I49" s="36"/>
      <c r="J49" s="2"/>
    </row>
    <row r="50" spans="2:10" ht="15" customHeight="1">
      <c r="B50" s="2"/>
      <c r="C50" s="42" t="s">
        <v>77</v>
      </c>
      <c r="D50" s="121"/>
      <c r="E50" s="121"/>
      <c r="F50" s="121"/>
      <c r="G50" s="121"/>
      <c r="H50" s="121"/>
      <c r="I50" s="36"/>
      <c r="J50" s="2"/>
    </row>
    <row r="51" spans="2:10" ht="15" customHeight="1">
      <c r="B51" s="2"/>
      <c r="C51" s="42" t="s">
        <v>78</v>
      </c>
      <c r="D51" s="121"/>
      <c r="E51" s="121"/>
      <c r="F51" s="121"/>
      <c r="G51" s="121"/>
      <c r="H51" s="121"/>
      <c r="I51" s="36"/>
      <c r="J51" s="2"/>
    </row>
    <row r="52" spans="2:10">
      <c r="B52" s="2"/>
      <c r="C52" s="42" t="s">
        <v>79</v>
      </c>
      <c r="D52" s="121"/>
      <c r="E52" s="121"/>
      <c r="F52" s="121"/>
      <c r="G52" s="121"/>
      <c r="H52" s="121"/>
      <c r="I52" s="36"/>
      <c r="J52" s="2"/>
    </row>
    <row r="53" spans="2:10">
      <c r="B53" s="2"/>
      <c r="C53" s="42" t="s">
        <v>80</v>
      </c>
      <c r="D53" s="121"/>
      <c r="E53" s="121"/>
      <c r="F53" s="121"/>
      <c r="G53" s="121"/>
      <c r="H53" s="121"/>
      <c r="I53" s="36"/>
      <c r="J53" s="2"/>
    </row>
    <row r="54" spans="2:10" ht="15" customHeight="1">
      <c r="B54" s="2"/>
      <c r="C54" s="41" t="s">
        <v>81</v>
      </c>
      <c r="D54" s="36"/>
      <c r="E54" s="36"/>
      <c r="F54" s="36"/>
      <c r="G54" s="36"/>
      <c r="H54" s="36"/>
      <c r="I54" s="36"/>
      <c r="J54" s="2"/>
    </row>
    <row r="55" spans="2:10">
      <c r="B55" s="2"/>
      <c r="C55" s="41" t="s">
        <v>82</v>
      </c>
      <c r="D55" s="36"/>
      <c r="E55" s="36"/>
      <c r="F55" s="36"/>
      <c r="G55" s="36"/>
      <c r="H55" s="36"/>
      <c r="I55" s="36"/>
      <c r="J55" s="2"/>
    </row>
    <row r="56" spans="2:10" ht="15" customHeight="1">
      <c r="B56" s="2"/>
      <c r="C56" s="40" t="s">
        <v>83</v>
      </c>
      <c r="D56" s="34"/>
      <c r="E56" s="34"/>
      <c r="F56" s="34"/>
      <c r="G56" s="34"/>
      <c r="H56" s="34"/>
      <c r="I56" s="36"/>
      <c r="J56" s="2"/>
    </row>
    <row r="57" spans="2:10">
      <c r="B57" s="2"/>
      <c r="C57" s="41" t="s">
        <v>84</v>
      </c>
      <c r="D57" s="34"/>
      <c r="E57" s="34"/>
      <c r="F57" s="34"/>
      <c r="G57" s="34"/>
      <c r="H57" s="34"/>
      <c r="I57" s="36"/>
      <c r="J57" s="2"/>
    </row>
    <row r="58" spans="2:10">
      <c r="B58" s="2"/>
      <c r="C58" s="42" t="s">
        <v>85</v>
      </c>
      <c r="D58" s="34"/>
      <c r="E58" s="34"/>
      <c r="F58" s="34"/>
      <c r="G58" s="34"/>
      <c r="H58" s="34"/>
      <c r="I58" s="36"/>
      <c r="J58" s="2"/>
    </row>
    <row r="59" spans="2:10">
      <c r="B59" s="2"/>
      <c r="C59" s="43" t="s">
        <v>86</v>
      </c>
      <c r="D59" s="121"/>
      <c r="E59" s="121"/>
      <c r="F59" s="121"/>
      <c r="G59" s="121"/>
      <c r="H59" s="121"/>
      <c r="I59" s="36"/>
      <c r="J59" s="2"/>
    </row>
    <row r="60" spans="2:10" ht="15" customHeight="1">
      <c r="B60" s="2"/>
      <c r="C60" s="43" t="s">
        <v>87</v>
      </c>
      <c r="D60" s="121"/>
      <c r="E60" s="121"/>
      <c r="F60" s="121"/>
      <c r="G60" s="121"/>
      <c r="H60" s="121"/>
      <c r="I60" s="36"/>
      <c r="J60" s="2"/>
    </row>
    <row r="61" spans="2:10" ht="15" customHeight="1">
      <c r="B61" s="2"/>
      <c r="C61" s="43" t="s">
        <v>88</v>
      </c>
      <c r="D61" s="121"/>
      <c r="E61" s="121"/>
      <c r="F61" s="121"/>
      <c r="G61" s="121"/>
      <c r="H61" s="121"/>
      <c r="I61" s="36"/>
      <c r="J61" s="2"/>
    </row>
    <row r="62" spans="2:10">
      <c r="B62" s="2"/>
      <c r="C62" s="43" t="s">
        <v>89</v>
      </c>
      <c r="D62" s="121"/>
      <c r="E62" s="121"/>
      <c r="F62" s="121"/>
      <c r="G62" s="121"/>
      <c r="H62" s="121"/>
      <c r="I62" s="36"/>
      <c r="J62" s="2"/>
    </row>
    <row r="63" spans="2:10">
      <c r="B63" s="2"/>
      <c r="C63" s="43" t="s">
        <v>90</v>
      </c>
      <c r="D63" s="121"/>
      <c r="E63" s="121"/>
      <c r="F63" s="121"/>
      <c r="G63" s="121"/>
      <c r="H63" s="121"/>
      <c r="I63" s="36"/>
      <c r="J63" s="2"/>
    </row>
    <row r="64" spans="2:10" ht="15" customHeight="1">
      <c r="B64" s="2"/>
      <c r="C64" s="43" t="s">
        <v>91</v>
      </c>
      <c r="D64" s="121"/>
      <c r="E64" s="121"/>
      <c r="F64" s="121"/>
      <c r="G64" s="121"/>
      <c r="H64" s="121"/>
      <c r="I64" s="36"/>
      <c r="J64" s="2"/>
    </row>
    <row r="65" spans="2:10">
      <c r="B65" s="2"/>
      <c r="C65" s="43" t="s">
        <v>92</v>
      </c>
      <c r="D65" s="121"/>
      <c r="E65" s="121"/>
      <c r="F65" s="121"/>
      <c r="G65" s="121"/>
      <c r="H65" s="121"/>
      <c r="I65" s="36"/>
      <c r="J65" s="2"/>
    </row>
    <row r="66" spans="2:10">
      <c r="B66" s="2"/>
      <c r="C66" s="42" t="s">
        <v>93</v>
      </c>
      <c r="D66" s="36"/>
      <c r="E66" s="36"/>
      <c r="F66" s="36"/>
      <c r="G66" s="36"/>
      <c r="H66" s="36"/>
      <c r="I66" s="36"/>
      <c r="J66" s="2"/>
    </row>
    <row r="67" spans="2:10">
      <c r="B67" s="2"/>
      <c r="C67" s="42" t="s">
        <v>94</v>
      </c>
      <c r="D67" s="34"/>
      <c r="E67" s="34"/>
      <c r="F67" s="34"/>
      <c r="G67" s="34"/>
      <c r="H67" s="34"/>
      <c r="I67" s="36"/>
      <c r="J67" s="2"/>
    </row>
    <row r="68" spans="2:10">
      <c r="B68" s="2"/>
      <c r="C68" s="43" t="s">
        <v>95</v>
      </c>
      <c r="D68" s="121"/>
      <c r="E68" s="121"/>
      <c r="F68" s="121"/>
      <c r="G68" s="121"/>
      <c r="H68" s="121"/>
      <c r="I68" s="36"/>
      <c r="J68" s="2"/>
    </row>
    <row r="69" spans="2:10" ht="15" customHeight="1">
      <c r="B69" s="2"/>
      <c r="C69" s="43" t="s">
        <v>96</v>
      </c>
      <c r="D69" s="121"/>
      <c r="E69" s="121"/>
      <c r="F69" s="121"/>
      <c r="G69" s="121"/>
      <c r="H69" s="121"/>
      <c r="I69" s="36"/>
      <c r="J69" s="2"/>
    </row>
    <row r="70" spans="2:10">
      <c r="B70" s="2"/>
      <c r="C70" s="43" t="s">
        <v>97</v>
      </c>
      <c r="D70" s="121"/>
      <c r="E70" s="121"/>
      <c r="F70" s="121"/>
      <c r="G70" s="121"/>
      <c r="H70" s="121"/>
      <c r="I70" s="36"/>
      <c r="J70" s="2"/>
    </row>
    <row r="71" spans="2:10" ht="15" customHeight="1">
      <c r="B71" s="2"/>
      <c r="C71" s="43" t="s">
        <v>98</v>
      </c>
      <c r="D71" s="121"/>
      <c r="E71" s="121"/>
      <c r="F71" s="121"/>
      <c r="G71" s="121"/>
      <c r="H71" s="121"/>
      <c r="I71" s="36"/>
      <c r="J71" s="2"/>
    </row>
    <row r="72" spans="2:10" ht="15" customHeight="1">
      <c r="B72" s="2"/>
      <c r="C72" s="42" t="s">
        <v>99</v>
      </c>
      <c r="D72" s="36"/>
      <c r="E72" s="36"/>
      <c r="F72" s="36"/>
      <c r="G72" s="36"/>
      <c r="H72" s="36"/>
      <c r="I72" s="36"/>
      <c r="J72" s="2"/>
    </row>
    <row r="73" spans="2:10">
      <c r="B73" s="2"/>
      <c r="C73" s="42" t="s">
        <v>100</v>
      </c>
      <c r="D73" s="36"/>
      <c r="E73" s="36"/>
      <c r="F73" s="36"/>
      <c r="G73" s="36"/>
      <c r="H73" s="36"/>
      <c r="I73" s="36"/>
      <c r="J73" s="2"/>
    </row>
    <row r="74" spans="2:10" ht="15" customHeight="1">
      <c r="B74" s="2"/>
      <c r="C74" s="41" t="s">
        <v>414</v>
      </c>
      <c r="D74" s="36"/>
      <c r="E74" s="36"/>
      <c r="F74" s="36"/>
      <c r="G74" s="36"/>
      <c r="H74" s="36"/>
      <c r="I74" s="36"/>
      <c r="J74" s="2"/>
    </row>
    <row r="75" spans="2:10" ht="15" customHeight="1">
      <c r="B75" s="2"/>
      <c r="C75" s="41" t="s">
        <v>415</v>
      </c>
      <c r="D75" s="36"/>
      <c r="E75" s="36"/>
      <c r="F75" s="36"/>
      <c r="G75" s="36"/>
      <c r="H75" s="36"/>
      <c r="I75" s="36"/>
      <c r="J75" s="2"/>
    </row>
    <row r="76" spans="2:10">
      <c r="B76" s="2"/>
      <c r="C76" s="40"/>
      <c r="D76" s="39"/>
      <c r="E76" s="39"/>
      <c r="F76" s="39"/>
      <c r="G76" s="39"/>
      <c r="H76" s="39"/>
      <c r="I76" s="39"/>
      <c r="J76" s="2"/>
    </row>
    <row r="77" spans="2:10" ht="15" customHeight="1">
      <c r="B77" s="2"/>
      <c r="C77" s="40" t="s">
        <v>416</v>
      </c>
      <c r="D77" s="36"/>
      <c r="E77" s="36"/>
      <c r="F77" s="36"/>
      <c r="G77" s="36"/>
      <c r="H77" s="36"/>
      <c r="I77" s="121"/>
      <c r="J77" s="2"/>
    </row>
    <row r="78" spans="2:10">
      <c r="B78" s="2"/>
      <c r="C78" s="40" t="s">
        <v>417</v>
      </c>
      <c r="D78" s="36"/>
      <c r="E78" s="36"/>
      <c r="F78" s="36"/>
      <c r="G78" s="36"/>
      <c r="H78" s="36"/>
      <c r="I78" s="58"/>
      <c r="J78" s="2"/>
    </row>
    <row r="79" spans="2:10">
      <c r="B79" s="2"/>
      <c r="C79" s="40" t="s">
        <v>418</v>
      </c>
      <c r="D79" s="36"/>
      <c r="E79" s="36"/>
      <c r="F79" s="36"/>
      <c r="G79" s="36"/>
      <c r="H79" s="36"/>
      <c r="I79" s="36"/>
      <c r="J79" s="2"/>
    </row>
    <row r="80" spans="2:10" ht="15" customHeight="1">
      <c r="B80" s="2"/>
      <c r="C80" s="40" t="s">
        <v>419</v>
      </c>
      <c r="D80" s="36"/>
      <c r="E80" s="36"/>
      <c r="F80" s="36"/>
      <c r="G80" s="36"/>
      <c r="H80" s="36"/>
      <c r="I80" s="36"/>
      <c r="J80" s="2"/>
    </row>
    <row r="81" spans="2:10">
      <c r="B81" s="2"/>
      <c r="C81" s="2"/>
      <c r="D81" s="2"/>
      <c r="E81" s="2"/>
      <c r="F81" s="2"/>
      <c r="G81" s="2"/>
      <c r="H81" s="2"/>
      <c r="I81" s="2"/>
      <c r="J81" s="2"/>
    </row>
    <row r="82" spans="2:10" ht="5.0999999999999996" customHeight="1">
      <c r="B82" s="2"/>
      <c r="C82" s="2"/>
      <c r="D82" s="2"/>
      <c r="E82" s="2"/>
      <c r="F82" s="2"/>
      <c r="G82" s="2"/>
      <c r="H82" s="2"/>
      <c r="I82" s="2"/>
      <c r="J82" s="2"/>
    </row>
  </sheetData>
  <sheetProtection formatColumns="0" formatRows="0" selectLockedCells="1"/>
  <mergeCells count="229">
    <mergeCell ref="C7:I7"/>
    <mergeCell ref="C8:I8"/>
    <mergeCell ref="C9:I9"/>
    <mergeCell ref="C10:I10"/>
    <mergeCell ref="C11:I11"/>
    <mergeCell ref="D18"/>
    <mergeCell ref="E18"/>
    <mergeCell ref="C13:I13"/>
    <mergeCell ref="C14:C15"/>
    <mergeCell ref="D14:D15"/>
    <mergeCell ref="E14:E15"/>
    <mergeCell ref="F14:F15"/>
    <mergeCell ref="G14:G15"/>
    <mergeCell ref="H14:H15"/>
    <mergeCell ref="I14:I15"/>
    <mergeCell ref="F18"/>
    <mergeCell ref="G18"/>
    <mergeCell ref="H18"/>
    <mergeCell ref="D19"/>
    <mergeCell ref="E19"/>
    <mergeCell ref="F19"/>
    <mergeCell ref="G19"/>
    <mergeCell ref="H19"/>
    <mergeCell ref="H20"/>
    <mergeCell ref="D21"/>
    <mergeCell ref="E21"/>
    <mergeCell ref="F21"/>
    <mergeCell ref="G21"/>
    <mergeCell ref="H21"/>
    <mergeCell ref="D20"/>
    <mergeCell ref="E20"/>
    <mergeCell ref="F20"/>
    <mergeCell ref="G20"/>
    <mergeCell ref="H23"/>
    <mergeCell ref="D24"/>
    <mergeCell ref="E24"/>
    <mergeCell ref="F24"/>
    <mergeCell ref="G24"/>
    <mergeCell ref="H24"/>
    <mergeCell ref="D23"/>
    <mergeCell ref="E23"/>
    <mergeCell ref="F23"/>
    <mergeCell ref="G23"/>
    <mergeCell ref="H25"/>
    <mergeCell ref="D26"/>
    <mergeCell ref="E26"/>
    <mergeCell ref="F26"/>
    <mergeCell ref="G26"/>
    <mergeCell ref="H26"/>
    <mergeCell ref="D25"/>
    <mergeCell ref="E25"/>
    <mergeCell ref="F25"/>
    <mergeCell ref="G25"/>
    <mergeCell ref="H27"/>
    <mergeCell ref="D28"/>
    <mergeCell ref="E28"/>
    <mergeCell ref="F28"/>
    <mergeCell ref="G28"/>
    <mergeCell ref="H28"/>
    <mergeCell ref="D27"/>
    <mergeCell ref="E27"/>
    <mergeCell ref="F27"/>
    <mergeCell ref="G27"/>
    <mergeCell ref="H29"/>
    <mergeCell ref="D30"/>
    <mergeCell ref="E30"/>
    <mergeCell ref="F30"/>
    <mergeCell ref="G30"/>
    <mergeCell ref="H30"/>
    <mergeCell ref="D29"/>
    <mergeCell ref="E29"/>
    <mergeCell ref="F29"/>
    <mergeCell ref="G29"/>
    <mergeCell ref="H32"/>
    <mergeCell ref="D33"/>
    <mergeCell ref="E33"/>
    <mergeCell ref="F33"/>
    <mergeCell ref="G33"/>
    <mergeCell ref="H33"/>
    <mergeCell ref="D32"/>
    <mergeCell ref="E32"/>
    <mergeCell ref="F32"/>
    <mergeCell ref="G32"/>
    <mergeCell ref="H34"/>
    <mergeCell ref="D35"/>
    <mergeCell ref="E35"/>
    <mergeCell ref="F35"/>
    <mergeCell ref="G35"/>
    <mergeCell ref="H35"/>
    <mergeCell ref="D34"/>
    <mergeCell ref="E34"/>
    <mergeCell ref="F34"/>
    <mergeCell ref="G34"/>
    <mergeCell ref="H36"/>
    <mergeCell ref="D37"/>
    <mergeCell ref="E37"/>
    <mergeCell ref="F37"/>
    <mergeCell ref="G37"/>
    <mergeCell ref="H37"/>
    <mergeCell ref="D36"/>
    <mergeCell ref="E36"/>
    <mergeCell ref="F36"/>
    <mergeCell ref="G36"/>
    <mergeCell ref="D42"/>
    <mergeCell ref="E42"/>
    <mergeCell ref="H38"/>
    <mergeCell ref="D39"/>
    <mergeCell ref="E39"/>
    <mergeCell ref="F39"/>
    <mergeCell ref="G39"/>
    <mergeCell ref="H39"/>
    <mergeCell ref="D38"/>
    <mergeCell ref="E38"/>
    <mergeCell ref="F38"/>
    <mergeCell ref="G38"/>
    <mergeCell ref="F42"/>
    <mergeCell ref="G42"/>
    <mergeCell ref="H42"/>
    <mergeCell ref="D43"/>
    <mergeCell ref="E43"/>
    <mergeCell ref="F43"/>
    <mergeCell ref="G43"/>
    <mergeCell ref="H43"/>
    <mergeCell ref="H44"/>
    <mergeCell ref="D45"/>
    <mergeCell ref="E45"/>
    <mergeCell ref="F45"/>
    <mergeCell ref="G45"/>
    <mergeCell ref="H45"/>
    <mergeCell ref="D44"/>
    <mergeCell ref="E44"/>
    <mergeCell ref="F44"/>
    <mergeCell ref="G44"/>
    <mergeCell ref="H46"/>
    <mergeCell ref="D47"/>
    <mergeCell ref="E47"/>
    <mergeCell ref="F47"/>
    <mergeCell ref="G47"/>
    <mergeCell ref="H47"/>
    <mergeCell ref="D46"/>
    <mergeCell ref="E46"/>
    <mergeCell ref="F46"/>
    <mergeCell ref="G46"/>
    <mergeCell ref="H48"/>
    <mergeCell ref="D49"/>
    <mergeCell ref="E49"/>
    <mergeCell ref="F49"/>
    <mergeCell ref="G49"/>
    <mergeCell ref="H49"/>
    <mergeCell ref="D48"/>
    <mergeCell ref="E48"/>
    <mergeCell ref="F48"/>
    <mergeCell ref="G48"/>
    <mergeCell ref="H50"/>
    <mergeCell ref="D51"/>
    <mergeCell ref="E51"/>
    <mergeCell ref="F51"/>
    <mergeCell ref="G51"/>
    <mergeCell ref="H51"/>
    <mergeCell ref="D50"/>
    <mergeCell ref="E50"/>
    <mergeCell ref="F50"/>
    <mergeCell ref="G50"/>
    <mergeCell ref="H52"/>
    <mergeCell ref="D53"/>
    <mergeCell ref="E53"/>
    <mergeCell ref="F53"/>
    <mergeCell ref="G53"/>
    <mergeCell ref="H53"/>
    <mergeCell ref="D52"/>
    <mergeCell ref="E52"/>
    <mergeCell ref="F52"/>
    <mergeCell ref="G52"/>
    <mergeCell ref="H59"/>
    <mergeCell ref="D60"/>
    <mergeCell ref="E60"/>
    <mergeCell ref="F60"/>
    <mergeCell ref="G60"/>
    <mergeCell ref="H60"/>
    <mergeCell ref="D59"/>
    <mergeCell ref="E59"/>
    <mergeCell ref="F59"/>
    <mergeCell ref="G59"/>
    <mergeCell ref="H61"/>
    <mergeCell ref="D62"/>
    <mergeCell ref="E62"/>
    <mergeCell ref="F62"/>
    <mergeCell ref="G62"/>
    <mergeCell ref="H62"/>
    <mergeCell ref="D61"/>
    <mergeCell ref="E61"/>
    <mergeCell ref="F61"/>
    <mergeCell ref="G61"/>
    <mergeCell ref="H63"/>
    <mergeCell ref="D64"/>
    <mergeCell ref="E64"/>
    <mergeCell ref="F64"/>
    <mergeCell ref="G64"/>
    <mergeCell ref="H64"/>
    <mergeCell ref="D63"/>
    <mergeCell ref="E63"/>
    <mergeCell ref="F63"/>
    <mergeCell ref="G63"/>
    <mergeCell ref="H65"/>
    <mergeCell ref="D68"/>
    <mergeCell ref="E68"/>
    <mergeCell ref="F68"/>
    <mergeCell ref="G68"/>
    <mergeCell ref="H68"/>
    <mergeCell ref="D65"/>
    <mergeCell ref="E65"/>
    <mergeCell ref="F65"/>
    <mergeCell ref="G65"/>
    <mergeCell ref="I77"/>
    <mergeCell ref="H71"/>
    <mergeCell ref="D71"/>
    <mergeCell ref="E71"/>
    <mergeCell ref="F71"/>
    <mergeCell ref="G71"/>
    <mergeCell ref="H69"/>
    <mergeCell ref="D70"/>
    <mergeCell ref="E70"/>
    <mergeCell ref="F70"/>
    <mergeCell ref="G70"/>
    <mergeCell ref="H70"/>
    <mergeCell ref="D69"/>
    <mergeCell ref="E69"/>
    <mergeCell ref="F69"/>
    <mergeCell ref="G69"/>
  </mergeCells>
  <dataValidations count="1">
    <dataValidation type="decimal" showErrorMessage="1" errorTitle="Kesalahan Jenis Data" error="Data yang dimasukkan harus berupa Angka!" sqref="I77 D68:H71 D59:H65 D42:H53 D18:H39">
      <formula1>-1000000000000000000</formula1>
      <formula2>1000000000000000000</formula2>
    </dataValidation>
  </dataValidations>
  <printOptions horizontalCentered="1"/>
  <pageMargins left="0.7" right="0.7" top="0.75" bottom="0.75" header="0.3" footer="0.3"/>
  <pageSetup paperSize="150" scale="45" orientation="landscape" horizontalDpi="200" verticalDpi="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pageSetUpPr fitToPage="1"/>
  </sheetPr>
  <dimension ref="B2:J51"/>
  <sheetViews>
    <sheetView showGridLines="0" view="pageBreakPreview" topLeftCell="D1" zoomScale="85" zoomScaleNormal="85" zoomScaleSheetLayoutView="85" workbookViewId="0">
      <selection activeCell="K43" sqref="K43"/>
    </sheetView>
  </sheetViews>
  <sheetFormatPr defaultRowHeight="15"/>
  <cols>
    <col min="1" max="1" width="9.140625" style="1" customWidth="1"/>
    <col min="2" max="2" width="1" style="1" customWidth="1"/>
    <col min="3" max="3" width="122" style="1" bestFit="1" customWidth="1"/>
    <col min="4" max="4" width="10.7109375" style="1" customWidth="1"/>
    <col min="5" max="9" width="20.7109375" style="1" customWidth="1"/>
    <col min="10" max="10" width="1" style="1" customWidth="1"/>
    <col min="11" max="11" width="9.140625" style="1" customWidth="1"/>
    <col min="12" max="16384" width="9.140625" style="1"/>
  </cols>
  <sheetData>
    <row r="2" spans="2:10" ht="5.0999999999999996" customHeight="1">
      <c r="B2" s="5" t="s">
        <v>420</v>
      </c>
      <c r="C2" s="2"/>
      <c r="D2" s="2"/>
      <c r="E2" s="2"/>
      <c r="F2" s="2"/>
      <c r="G2" s="2"/>
      <c r="H2" s="2"/>
      <c r="I2" s="2"/>
      <c r="J2" s="2"/>
    </row>
    <row r="3" spans="2:10" hidden="1">
      <c r="B3" s="5" t="s">
        <v>7</v>
      </c>
      <c r="C3" s="20"/>
      <c r="D3" s="2"/>
      <c r="E3" s="2"/>
      <c r="F3" s="2"/>
      <c r="G3" s="2"/>
      <c r="H3" s="2"/>
      <c r="I3" s="2"/>
      <c r="J3" s="2"/>
    </row>
    <row r="4" spans="2:10" hidden="1">
      <c r="B4" s="2"/>
      <c r="C4" s="20"/>
      <c r="D4" s="2"/>
      <c r="E4" s="2"/>
      <c r="F4" s="2"/>
      <c r="G4" s="2"/>
      <c r="H4" s="2"/>
      <c r="I4" s="2"/>
      <c r="J4" s="2"/>
    </row>
    <row r="5" spans="2:10" hidden="1">
      <c r="B5" s="2"/>
      <c r="C5" s="20"/>
      <c r="D5" s="2"/>
      <c r="E5" s="2"/>
      <c r="F5" s="2"/>
      <c r="G5" s="2"/>
      <c r="H5" s="2"/>
      <c r="I5" s="2"/>
      <c r="J5" s="2"/>
    </row>
    <row r="6" spans="2:10" hidden="1">
      <c r="B6" s="2"/>
      <c r="C6" s="29"/>
      <c r="D6" s="2"/>
      <c r="E6" s="2"/>
      <c r="F6" s="2"/>
      <c r="G6" s="2"/>
      <c r="H6" s="2"/>
      <c r="I6" s="2"/>
      <c r="J6" s="2"/>
    </row>
    <row r="7" spans="2:10" ht="17.25">
      <c r="B7" s="2"/>
      <c r="C7" s="123" t="str">
        <f>UPPER('Data Umum'!D7)</f>
        <v/>
      </c>
      <c r="D7" s="123"/>
      <c r="E7" s="123"/>
      <c r="F7" s="123"/>
      <c r="G7" s="123"/>
      <c r="H7" s="123"/>
      <c r="I7" s="123"/>
      <c r="J7" s="2"/>
    </row>
    <row r="8" spans="2:10">
      <c r="B8" s="2"/>
      <c r="C8" s="124" t="s">
        <v>1095</v>
      </c>
      <c r="D8" s="124"/>
      <c r="E8" s="124"/>
      <c r="F8" s="124"/>
      <c r="G8" s="124"/>
      <c r="H8" s="124"/>
      <c r="I8" s="124"/>
      <c r="J8" s="2"/>
    </row>
    <row r="9" spans="2:10">
      <c r="B9" s="2"/>
      <c r="C9" s="124" t="s">
        <v>412</v>
      </c>
      <c r="D9" s="124"/>
      <c r="E9" s="124"/>
      <c r="F9" s="124"/>
      <c r="G9" s="124"/>
      <c r="H9" s="124"/>
      <c r="I9" s="124"/>
      <c r="J9" s="2"/>
    </row>
    <row r="10" spans="2:10">
      <c r="B10" s="2"/>
      <c r="C10" s="124" t="s">
        <v>421</v>
      </c>
      <c r="D10" s="124"/>
      <c r="E10" s="124"/>
      <c r="F10" s="124"/>
      <c r="G10" s="124"/>
      <c r="H10" s="124"/>
      <c r="I10" s="124"/>
      <c r="J10" s="2"/>
    </row>
    <row r="11" spans="2:10">
      <c r="B11" s="2"/>
      <c r="C11" s="125" t="s">
        <v>1061</v>
      </c>
      <c r="D11" s="125"/>
      <c r="E11" s="125"/>
      <c r="F11" s="125"/>
      <c r="G11" s="125"/>
      <c r="H11" s="125"/>
      <c r="I11" s="125"/>
      <c r="J11" s="2"/>
    </row>
    <row r="12" spans="2:10" hidden="1">
      <c r="B12" s="2"/>
      <c r="C12" s="31"/>
      <c r="D12" s="31"/>
      <c r="E12" s="31"/>
      <c r="F12" s="31"/>
      <c r="G12" s="31"/>
      <c r="H12" s="31"/>
      <c r="I12" s="31"/>
      <c r="J12" s="2"/>
    </row>
    <row r="13" spans="2:10">
      <c r="B13" s="2"/>
      <c r="C13" s="141" t="s">
        <v>113</v>
      </c>
      <c r="D13" s="141"/>
      <c r="E13" s="141"/>
      <c r="F13" s="141"/>
      <c r="G13" s="141"/>
      <c r="H13" s="141"/>
      <c r="I13" s="141"/>
      <c r="J13" s="2"/>
    </row>
    <row r="14" spans="2:10">
      <c r="B14" s="2"/>
      <c r="C14" s="127" t="s">
        <v>44</v>
      </c>
      <c r="D14" s="127" t="str">
        <f>""</f>
        <v/>
      </c>
      <c r="E14" s="127" t="str">
        <f>"Tradisional"</f>
        <v>Tradisional</v>
      </c>
      <c r="F14" s="128"/>
      <c r="G14" s="127" t="str">
        <f>"PAYDI (Guaranteed)"</f>
        <v>PAYDI (Guaranteed)</v>
      </c>
      <c r="H14" s="128"/>
      <c r="I14" s="127" t="str">
        <f>""</f>
        <v/>
      </c>
      <c r="J14" s="2"/>
    </row>
    <row r="15" spans="2:10">
      <c r="B15" s="2"/>
      <c r="C15" s="128"/>
      <c r="D15" s="127" t="str">
        <f>"Faktor"</f>
        <v>Faktor</v>
      </c>
      <c r="E15" s="127" t="str">
        <f>"Jumlah AYD"</f>
        <v>Jumlah AYD</v>
      </c>
      <c r="F15" s="127" t="str">
        <f>"Jumlah Deviasi"</f>
        <v>Jumlah Deviasi</v>
      </c>
      <c r="G15" s="127" t="str">
        <f>"Jumlah AYD"</f>
        <v>Jumlah AYD</v>
      </c>
      <c r="H15" s="127" t="str">
        <f>"Jumlah Deviasi"</f>
        <v>Jumlah Deviasi</v>
      </c>
      <c r="I15" s="127" t="str">
        <f>"Total Deviasi"</f>
        <v>Total Deviasi</v>
      </c>
      <c r="J15" s="2"/>
    </row>
    <row r="16" spans="2:10">
      <c r="B16" s="2"/>
      <c r="C16" s="40" t="s">
        <v>271</v>
      </c>
      <c r="D16" s="36" t="str">
        <f>""</f>
        <v/>
      </c>
      <c r="E16" s="36"/>
      <c r="F16" s="36"/>
      <c r="G16" s="36"/>
      <c r="H16" s="36"/>
      <c r="I16" s="36"/>
      <c r="J16" s="2"/>
    </row>
    <row r="17" spans="2:10">
      <c r="B17" s="2"/>
      <c r="C17" s="41" t="s">
        <v>422</v>
      </c>
      <c r="D17" s="36" t="str">
        <f>""</f>
        <v/>
      </c>
      <c r="E17" s="36"/>
      <c r="F17" s="36"/>
      <c r="G17" s="36"/>
      <c r="H17" s="36"/>
      <c r="I17" s="36"/>
      <c r="J17" s="2"/>
    </row>
    <row r="18" spans="2:10" ht="15" customHeight="1">
      <c r="B18" s="2"/>
      <c r="C18" s="42" t="s">
        <v>423</v>
      </c>
      <c r="D18" s="55">
        <f>0.15</f>
        <v>0.15</v>
      </c>
      <c r="E18" s="121"/>
      <c r="F18" s="36"/>
      <c r="G18" s="121"/>
      <c r="H18" s="36"/>
      <c r="I18" s="36"/>
      <c r="J18" s="2"/>
    </row>
    <row r="19" spans="2:10" ht="15" customHeight="1">
      <c r="B19" s="2"/>
      <c r="C19" s="42" t="s">
        <v>424</v>
      </c>
      <c r="D19" s="55">
        <f>0.2</f>
        <v>0.2</v>
      </c>
      <c r="E19" s="121"/>
      <c r="F19" s="36"/>
      <c r="G19" s="121"/>
      <c r="H19" s="36"/>
      <c r="I19" s="36"/>
      <c r="J19" s="2"/>
    </row>
    <row r="20" spans="2:10" ht="15" customHeight="1">
      <c r="B20" s="2"/>
      <c r="C20" s="42" t="s">
        <v>425</v>
      </c>
      <c r="D20" s="36" t="str">
        <f>""</f>
        <v/>
      </c>
      <c r="E20" s="36"/>
      <c r="F20" s="36"/>
      <c r="G20" s="36"/>
      <c r="H20" s="36"/>
      <c r="I20" s="36"/>
      <c r="J20" s="2"/>
    </row>
    <row r="21" spans="2:10" ht="15" customHeight="1">
      <c r="B21" s="2"/>
      <c r="C21" s="42" t="s">
        <v>426</v>
      </c>
      <c r="D21" s="55">
        <f>0.2</f>
        <v>0.2</v>
      </c>
      <c r="E21" s="121"/>
      <c r="F21" s="36"/>
      <c r="G21" s="121"/>
      <c r="H21" s="36"/>
      <c r="I21" s="36"/>
      <c r="J21" s="2"/>
    </row>
    <row r="22" spans="2:10">
      <c r="B22" s="2"/>
      <c r="C22" s="42" t="s">
        <v>427</v>
      </c>
      <c r="D22" s="55">
        <f>0.3</f>
        <v>0.3</v>
      </c>
      <c r="E22" s="121"/>
      <c r="F22" s="36"/>
      <c r="G22" s="121"/>
      <c r="H22" s="36"/>
      <c r="I22" s="36"/>
      <c r="J22" s="2"/>
    </row>
    <row r="23" spans="2:10">
      <c r="B23" s="2"/>
      <c r="C23" s="41" t="s">
        <v>56</v>
      </c>
      <c r="D23" s="36" t="str">
        <f>""</f>
        <v/>
      </c>
      <c r="E23" s="36"/>
      <c r="F23" s="36"/>
      <c r="G23" s="36"/>
      <c r="H23" s="36"/>
      <c r="I23" s="36"/>
      <c r="J23" s="2"/>
    </row>
    <row r="24" spans="2:10" ht="15" customHeight="1">
      <c r="B24" s="2"/>
      <c r="C24" s="42" t="s">
        <v>428</v>
      </c>
      <c r="D24" s="55">
        <f>0</f>
        <v>0</v>
      </c>
      <c r="E24" s="121"/>
      <c r="F24" s="36"/>
      <c r="G24" s="121"/>
      <c r="H24" s="36"/>
      <c r="I24" s="36"/>
      <c r="J24" s="2"/>
    </row>
    <row r="25" spans="2:10" ht="15" customHeight="1">
      <c r="B25" s="2"/>
      <c r="C25" s="42" t="s">
        <v>429</v>
      </c>
      <c r="D25" s="55">
        <f>0.06</f>
        <v>0.06</v>
      </c>
      <c r="E25" s="121"/>
      <c r="F25" s="36"/>
      <c r="G25" s="121"/>
      <c r="H25" s="36"/>
      <c r="I25" s="36"/>
      <c r="J25" s="2"/>
    </row>
    <row r="26" spans="2:10" ht="15" customHeight="1">
      <c r="B26" s="2"/>
      <c r="C26" s="42" t="s">
        <v>430</v>
      </c>
      <c r="D26" s="55">
        <f>0.16</f>
        <v>0.16</v>
      </c>
      <c r="E26" s="121"/>
      <c r="F26" s="36"/>
      <c r="G26" s="121"/>
      <c r="H26" s="36"/>
      <c r="I26" s="36"/>
      <c r="J26" s="2"/>
    </row>
    <row r="27" spans="2:10">
      <c r="B27" s="2"/>
      <c r="C27" s="42" t="s">
        <v>431</v>
      </c>
      <c r="D27" s="139">
        <v>0</v>
      </c>
      <c r="E27" s="121"/>
      <c r="F27" s="36"/>
      <c r="G27" s="121"/>
      <c r="H27" s="36"/>
      <c r="I27" s="36"/>
      <c r="J27" s="2"/>
    </row>
    <row r="28" spans="2:10">
      <c r="B28" s="2"/>
      <c r="C28" s="41" t="s">
        <v>57</v>
      </c>
      <c r="D28" s="36" t="str">
        <f>""</f>
        <v/>
      </c>
      <c r="E28" s="36"/>
      <c r="F28" s="36"/>
      <c r="G28" s="36"/>
      <c r="H28" s="36"/>
      <c r="I28" s="36"/>
      <c r="J28" s="2"/>
    </row>
    <row r="29" spans="2:10" ht="15" customHeight="1">
      <c r="B29" s="2"/>
      <c r="C29" s="42" t="s">
        <v>275</v>
      </c>
      <c r="D29" s="55">
        <f>0.016</f>
        <v>1.6E-2</v>
      </c>
      <c r="E29" s="121"/>
      <c r="F29" s="36"/>
      <c r="G29" s="121"/>
      <c r="H29" s="36"/>
      <c r="I29" s="36"/>
      <c r="J29" s="2"/>
    </row>
    <row r="30" spans="2:10" ht="15" customHeight="1">
      <c r="B30" s="2"/>
      <c r="C30" s="42" t="s">
        <v>276</v>
      </c>
      <c r="D30" s="55">
        <f>0.028</f>
        <v>2.8000000000000001E-2</v>
      </c>
      <c r="E30" s="121"/>
      <c r="F30" s="36"/>
      <c r="G30" s="121"/>
      <c r="H30" s="36"/>
      <c r="I30" s="36"/>
      <c r="J30" s="2"/>
    </row>
    <row r="31" spans="2:10" ht="15" customHeight="1">
      <c r="B31" s="2"/>
      <c r="C31" s="42" t="s">
        <v>277</v>
      </c>
      <c r="D31" s="55">
        <f>0.04</f>
        <v>0.04</v>
      </c>
      <c r="E31" s="121"/>
      <c r="F31" s="36"/>
      <c r="G31" s="121"/>
      <c r="H31" s="36"/>
      <c r="I31" s="36"/>
      <c r="J31" s="2"/>
    </row>
    <row r="32" spans="2:10" ht="15" customHeight="1">
      <c r="B32" s="2"/>
      <c r="C32" s="42" t="s">
        <v>278</v>
      </c>
      <c r="D32" s="55">
        <f>0.06</f>
        <v>0.06</v>
      </c>
      <c r="E32" s="121"/>
      <c r="F32" s="36"/>
      <c r="G32" s="121"/>
      <c r="H32" s="36"/>
      <c r="I32" s="36"/>
      <c r="J32" s="2"/>
    </row>
    <row r="33" spans="2:10" ht="15" customHeight="1">
      <c r="B33" s="2"/>
      <c r="C33" s="42" t="s">
        <v>279</v>
      </c>
      <c r="D33" s="55">
        <f>0.12</f>
        <v>0.12</v>
      </c>
      <c r="E33" s="121"/>
      <c r="F33" s="36"/>
      <c r="G33" s="121"/>
      <c r="H33" s="36"/>
      <c r="I33" s="36"/>
      <c r="J33" s="2"/>
    </row>
    <row r="34" spans="2:10" ht="15" customHeight="1">
      <c r="B34" s="2"/>
      <c r="C34" s="41" t="s">
        <v>58</v>
      </c>
      <c r="D34" s="55">
        <f>0.1</f>
        <v>0.1</v>
      </c>
      <c r="E34" s="121"/>
      <c r="F34" s="36"/>
      <c r="G34" s="36"/>
      <c r="H34" s="38"/>
      <c r="I34" s="36"/>
      <c r="J34" s="2"/>
    </row>
    <row r="35" spans="2:10" ht="15" customHeight="1">
      <c r="B35" s="2"/>
      <c r="C35" s="57" t="s">
        <v>1053</v>
      </c>
      <c r="D35" s="55">
        <f>0.1</f>
        <v>0.1</v>
      </c>
      <c r="E35" s="44"/>
      <c r="F35" s="36"/>
      <c r="G35" s="36"/>
      <c r="H35" s="38"/>
      <c r="I35" s="36"/>
      <c r="J35" s="2"/>
    </row>
    <row r="36" spans="2:10" ht="15" customHeight="1">
      <c r="B36" s="2"/>
      <c r="C36" s="41" t="s">
        <v>60</v>
      </c>
      <c r="D36" s="36" t="str">
        <f>""</f>
        <v/>
      </c>
      <c r="E36" s="36"/>
      <c r="F36" s="36"/>
      <c r="G36" s="36"/>
      <c r="H36" s="36"/>
      <c r="I36" s="36"/>
      <c r="J36" s="2"/>
    </row>
    <row r="37" spans="2:10" ht="15" customHeight="1">
      <c r="B37" s="2"/>
      <c r="C37" s="42" t="s">
        <v>432</v>
      </c>
      <c r="D37" s="55">
        <f>0.1</f>
        <v>0.1</v>
      </c>
      <c r="E37" s="121"/>
      <c r="F37" s="36"/>
      <c r="G37" s="38"/>
      <c r="H37" s="38"/>
      <c r="I37" s="36"/>
      <c r="J37" s="2"/>
    </row>
    <row r="38" spans="2:10" ht="15" customHeight="1">
      <c r="B38" s="2"/>
      <c r="C38" s="42" t="s">
        <v>433</v>
      </c>
      <c r="D38" s="55">
        <f>0.2</f>
        <v>0.2</v>
      </c>
      <c r="E38" s="121"/>
      <c r="F38" s="36"/>
      <c r="G38" s="38"/>
      <c r="H38" s="38"/>
      <c r="I38" s="36"/>
      <c r="J38" s="2"/>
    </row>
    <row r="39" spans="2:10" ht="15" customHeight="1">
      <c r="B39" s="2"/>
      <c r="C39" s="42" t="s">
        <v>434</v>
      </c>
      <c r="D39" s="139">
        <v>0</v>
      </c>
      <c r="E39" s="121"/>
      <c r="F39" s="36"/>
      <c r="G39" s="39"/>
      <c r="H39" s="38"/>
      <c r="I39" s="36"/>
      <c r="J39" s="2"/>
    </row>
    <row r="40" spans="2:10" ht="15" customHeight="1">
      <c r="B40" s="2"/>
      <c r="C40" s="41" t="s">
        <v>435</v>
      </c>
      <c r="D40" s="36" t="str">
        <f>""</f>
        <v/>
      </c>
      <c r="E40" s="36"/>
      <c r="F40" s="36"/>
      <c r="G40" s="36"/>
      <c r="H40" s="36"/>
      <c r="I40" s="36"/>
      <c r="J40" s="2"/>
    </row>
    <row r="41" spans="2:10" ht="15" customHeight="1">
      <c r="B41" s="2"/>
      <c r="C41" s="42" t="s">
        <v>436</v>
      </c>
      <c r="D41" s="55">
        <f>0.07</f>
        <v>7.0000000000000007E-2</v>
      </c>
      <c r="E41" s="121"/>
      <c r="F41" s="36"/>
      <c r="G41" s="38"/>
      <c r="H41" s="38"/>
      <c r="I41" s="36"/>
      <c r="J41" s="2"/>
    </row>
    <row r="42" spans="2:10" ht="15" customHeight="1">
      <c r="B42" s="2"/>
      <c r="C42" s="42" t="s">
        <v>437</v>
      </c>
      <c r="D42" s="55">
        <f>0.15</f>
        <v>0.15</v>
      </c>
      <c r="E42" s="121"/>
      <c r="F42" s="36"/>
      <c r="G42" s="38"/>
      <c r="H42" s="38"/>
      <c r="I42" s="36"/>
      <c r="J42" s="2"/>
    </row>
    <row r="43" spans="2:10" ht="15" customHeight="1">
      <c r="B43" s="2"/>
      <c r="C43" s="42" t="s">
        <v>438</v>
      </c>
      <c r="D43" s="49">
        <f>0.4</f>
        <v>0.4</v>
      </c>
      <c r="E43" s="121"/>
      <c r="F43" s="36"/>
      <c r="G43" s="38"/>
      <c r="H43" s="38"/>
      <c r="I43" s="36"/>
      <c r="J43" s="2"/>
    </row>
    <row r="44" spans="2:10">
      <c r="B44" s="2"/>
      <c r="C44" s="41" t="s">
        <v>63</v>
      </c>
      <c r="D44" s="55">
        <f>0.03</f>
        <v>0.03</v>
      </c>
      <c r="E44" s="121"/>
      <c r="F44" s="36"/>
      <c r="G44" s="121"/>
      <c r="H44" s="36"/>
      <c r="I44" s="36"/>
      <c r="J44" s="2"/>
    </row>
    <row r="45" spans="2:10">
      <c r="B45" s="2"/>
      <c r="C45" s="40" t="s">
        <v>298</v>
      </c>
      <c r="D45" s="36" t="str">
        <f>""</f>
        <v/>
      </c>
      <c r="E45" s="36"/>
      <c r="F45" s="36"/>
      <c r="G45" s="36"/>
      <c r="H45" s="36"/>
      <c r="I45" s="36"/>
      <c r="J45" s="2"/>
    </row>
    <row r="46" spans="2:10" ht="15" customHeight="1">
      <c r="B46" s="2"/>
      <c r="C46" s="41" t="s">
        <v>439</v>
      </c>
      <c r="D46" s="55">
        <f>0.04</f>
        <v>0.04</v>
      </c>
      <c r="E46" s="121"/>
      <c r="F46" s="36"/>
      <c r="G46" s="38"/>
      <c r="H46" s="38"/>
      <c r="I46" s="36"/>
      <c r="J46" s="2"/>
    </row>
    <row r="47" spans="2:10">
      <c r="B47" s="2"/>
      <c r="C47" s="40" t="s">
        <v>410</v>
      </c>
      <c r="D47" s="39" t="str">
        <f>""</f>
        <v/>
      </c>
      <c r="E47" s="36"/>
      <c r="F47" s="36"/>
      <c r="G47" s="36"/>
      <c r="H47" s="36"/>
      <c r="I47" s="36"/>
      <c r="J47" s="2"/>
    </row>
    <row r="48" spans="2:10" ht="15" customHeight="1">
      <c r="B48" s="2"/>
      <c r="C48" s="40" t="s">
        <v>440</v>
      </c>
      <c r="D48" s="39" t="str">
        <f>""</f>
        <v/>
      </c>
      <c r="E48" s="39"/>
      <c r="F48" s="39"/>
      <c r="G48" s="39"/>
      <c r="H48" s="39"/>
      <c r="I48" s="39"/>
      <c r="J48" s="2"/>
    </row>
    <row r="49" spans="2:10" ht="15" customHeight="1">
      <c r="B49" s="2"/>
      <c r="C49" s="40" t="s">
        <v>441</v>
      </c>
      <c r="D49" s="39" t="str">
        <f>""</f>
        <v/>
      </c>
      <c r="E49" s="39"/>
      <c r="F49" s="39"/>
      <c r="G49" s="39"/>
      <c r="H49" s="39"/>
      <c r="I49" s="39"/>
      <c r="J49" s="2"/>
    </row>
    <row r="50" spans="2:10">
      <c r="B50" s="2"/>
      <c r="C50" s="2"/>
      <c r="D50" s="2"/>
      <c r="E50" s="2"/>
      <c r="F50" s="2"/>
      <c r="G50" s="2"/>
      <c r="H50" s="2"/>
      <c r="I50" s="2"/>
      <c r="J50" s="2"/>
    </row>
    <row r="51" spans="2:10" ht="5.0999999999999996" customHeight="1">
      <c r="B51" s="2"/>
      <c r="C51" s="2"/>
      <c r="D51" s="2"/>
      <c r="E51" s="2"/>
      <c r="F51" s="2"/>
      <c r="G51" s="2"/>
      <c r="H51" s="2"/>
      <c r="I51" s="2"/>
      <c r="J51" s="2"/>
    </row>
  </sheetData>
  <sheetProtection formatColumns="0" formatRows="0" selectLockedCells="1"/>
  <mergeCells count="55">
    <mergeCell ref="C7:I7"/>
    <mergeCell ref="C8:I8"/>
    <mergeCell ref="C9:I9"/>
    <mergeCell ref="C10:I10"/>
    <mergeCell ref="C11:I11"/>
    <mergeCell ref="C13:I13"/>
    <mergeCell ref="C14:C15"/>
    <mergeCell ref="D15"/>
    <mergeCell ref="D14"/>
    <mergeCell ref="E15"/>
    <mergeCell ref="F15"/>
    <mergeCell ref="E14:F14"/>
    <mergeCell ref="G15"/>
    <mergeCell ref="H15"/>
    <mergeCell ref="I14"/>
    <mergeCell ref="G14:H14"/>
    <mergeCell ref="I15"/>
    <mergeCell ref="E18"/>
    <mergeCell ref="G18"/>
    <mergeCell ref="E19"/>
    <mergeCell ref="G19"/>
    <mergeCell ref="E21"/>
    <mergeCell ref="G21"/>
    <mergeCell ref="E22"/>
    <mergeCell ref="G22"/>
    <mergeCell ref="E24"/>
    <mergeCell ref="G24"/>
    <mergeCell ref="E25"/>
    <mergeCell ref="G25"/>
    <mergeCell ref="E26"/>
    <mergeCell ref="G26"/>
    <mergeCell ref="D27"/>
    <mergeCell ref="E27"/>
    <mergeCell ref="G27"/>
    <mergeCell ref="E29"/>
    <mergeCell ref="G29"/>
    <mergeCell ref="E30"/>
    <mergeCell ref="G30"/>
    <mergeCell ref="E31"/>
    <mergeCell ref="G31"/>
    <mergeCell ref="E32"/>
    <mergeCell ref="G32"/>
    <mergeCell ref="E33"/>
    <mergeCell ref="G33"/>
    <mergeCell ref="E34"/>
    <mergeCell ref="E37"/>
    <mergeCell ref="E38"/>
    <mergeCell ref="D39"/>
    <mergeCell ref="E39"/>
    <mergeCell ref="E41"/>
    <mergeCell ref="E42"/>
    <mergeCell ref="E43"/>
    <mergeCell ref="E44"/>
    <mergeCell ref="G44"/>
    <mergeCell ref="E46"/>
  </mergeCells>
  <dataValidations count="1">
    <dataValidation type="decimal" showErrorMessage="1" errorTitle="Kesalahan Jenis Data" error="Data yang dimasukkan harus berupa Angka!" sqref="E46 G44 E41:E44 D39 E37:E39 G29:G33 E29:E35 D27 G24:G27 E24:E27 G21:G22 E21:E22 E18:E19 G18:G19">
      <formula1>-1000000000000000000</formula1>
      <formula2>1000000000000000000</formula2>
    </dataValidation>
  </dataValidations>
  <printOptions horizontalCentered="1"/>
  <pageMargins left="0.7" right="0.7" top="0.75" bottom="0.75" header="0.3" footer="0.3"/>
  <pageSetup paperSize="150" scale="55" orientation="landscape" horizontalDpi="200" verticalDpi="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pageSetUpPr fitToPage="1"/>
  </sheetPr>
  <dimension ref="B2:AK69"/>
  <sheetViews>
    <sheetView showGridLines="0" view="pageBreakPreview" zoomScale="85" zoomScaleNormal="85" zoomScaleSheetLayoutView="85" workbookViewId="0">
      <selection activeCell="C30" sqref="C30"/>
    </sheetView>
  </sheetViews>
  <sheetFormatPr defaultRowHeight="15"/>
  <cols>
    <col min="1" max="1" width="9.140625" style="1" customWidth="1"/>
    <col min="2" max="2" width="1" style="1" customWidth="1"/>
    <col min="3" max="3" width="82.28515625" style="1" bestFit="1" customWidth="1"/>
    <col min="4" max="13" width="15.7109375" style="1" customWidth="1"/>
    <col min="14" max="21" width="15.7109375" style="1" hidden="1" customWidth="1"/>
    <col min="22" max="25" width="15.7109375" style="1" customWidth="1"/>
    <col min="26" max="31" width="15.7109375" style="1" hidden="1" customWidth="1"/>
    <col min="32" max="36" width="15.7109375" style="1" customWidth="1"/>
    <col min="37" max="37" width="1" style="1" customWidth="1"/>
    <col min="38" max="38" width="9.140625" style="1" customWidth="1"/>
    <col min="39" max="16384" width="9.140625" style="1"/>
  </cols>
  <sheetData>
    <row r="2" spans="2:37" ht="5.0999999999999996" customHeight="1">
      <c r="B2" s="5" t="s">
        <v>442</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2:37" hidden="1">
      <c r="B3" s="5" t="s">
        <v>7</v>
      </c>
      <c r="C3" s="20"/>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2:37" hidden="1">
      <c r="B4" s="2"/>
      <c r="C4" s="20"/>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row>
    <row r="5" spans="2:37" hidden="1">
      <c r="B5" s="2"/>
      <c r="C5" s="20"/>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2:37" hidden="1">
      <c r="B6" s="2"/>
      <c r="C6" s="29"/>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row>
    <row r="7" spans="2:37" ht="17.25">
      <c r="B7" s="2"/>
      <c r="C7" s="123" t="str">
        <f>UPPER('Data Umum'!D7)</f>
        <v/>
      </c>
      <c r="D7" s="123"/>
      <c r="E7" s="123"/>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2"/>
    </row>
    <row r="8" spans="2:37">
      <c r="B8" s="2"/>
      <c r="C8" s="124" t="s">
        <v>1095</v>
      </c>
      <c r="D8" s="124"/>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124"/>
      <c r="AE8" s="124"/>
      <c r="AF8" s="124"/>
      <c r="AG8" s="124"/>
      <c r="AH8" s="124"/>
      <c r="AI8" s="124"/>
      <c r="AJ8" s="124"/>
      <c r="AK8" s="2"/>
    </row>
    <row r="9" spans="2:37">
      <c r="B9" s="2"/>
      <c r="C9" s="124" t="s">
        <v>412</v>
      </c>
      <c r="D9" s="124"/>
      <c r="E9" s="124"/>
      <c r="F9" s="124"/>
      <c r="G9" s="124"/>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2"/>
    </row>
    <row r="10" spans="2:37">
      <c r="B10" s="2"/>
      <c r="C10" s="124" t="s">
        <v>443</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2"/>
    </row>
    <row r="11" spans="2:37">
      <c r="B11" s="2"/>
      <c r="C11" s="125" t="s">
        <v>1061</v>
      </c>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2"/>
    </row>
    <row r="12" spans="2:37" hidden="1">
      <c r="B12" s="2"/>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2"/>
    </row>
    <row r="13" spans="2:37">
      <c r="B13" s="2"/>
      <c r="C13" s="141" t="s">
        <v>444</v>
      </c>
      <c r="D13" s="141"/>
      <c r="E13" s="141"/>
      <c r="F13" s="141"/>
      <c r="G13" s="141"/>
      <c r="H13" s="141"/>
      <c r="I13" s="141"/>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c r="AG13" s="141"/>
      <c r="AH13" s="141"/>
      <c r="AI13" s="141"/>
      <c r="AJ13" s="141"/>
      <c r="AK13" s="2"/>
    </row>
    <row r="14" spans="2:37" ht="15" customHeight="1">
      <c r="B14" s="2"/>
      <c r="C14" s="127" t="s">
        <v>34</v>
      </c>
      <c r="D14" s="127" t="str">
        <f>"USD"</f>
        <v>USD</v>
      </c>
      <c r="E14" s="128"/>
      <c r="F14" s="127" t="str">
        <f>"JPY"</f>
        <v>JPY</v>
      </c>
      <c r="G14" s="128"/>
      <c r="H14" s="127" t="str">
        <f>"EUR"</f>
        <v>EUR</v>
      </c>
      <c r="I14" s="128"/>
      <c r="J14" s="127" t="str">
        <f>"GBP"</f>
        <v>GBP</v>
      </c>
      <c r="K14" s="128"/>
      <c r="L14" s="127" t="str">
        <f>"SGD"</f>
        <v>SGD</v>
      </c>
      <c r="M14" s="128"/>
      <c r="N14" s="127" t="str">
        <f>"DKK"</f>
        <v>DKK</v>
      </c>
      <c r="O14" s="128"/>
      <c r="P14" s="127" t="str">
        <f>"FRF"</f>
        <v>FRF</v>
      </c>
      <c r="Q14" s="128"/>
      <c r="R14" s="127" t="str">
        <f>"HKD"</f>
        <v>HKD</v>
      </c>
      <c r="S14" s="128"/>
      <c r="T14" s="127" t="str">
        <f>"MYR"</f>
        <v>MYR</v>
      </c>
      <c r="U14" s="128"/>
      <c r="V14" s="127" t="str">
        <f>"Lainnya 1"</f>
        <v>Lainnya 1</v>
      </c>
      <c r="W14" s="128"/>
      <c r="X14" s="127" t="str">
        <f>"Lainnya ..."</f>
        <v>Lainnya ...</v>
      </c>
      <c r="Y14" s="128"/>
      <c r="Z14" s="127" t="str">
        <f>"Lainnya 3"</f>
        <v>Lainnya 3</v>
      </c>
      <c r="AA14" s="128"/>
      <c r="AB14" s="127" t="str">
        <f>"Lainnya 4"</f>
        <v>Lainnya 4</v>
      </c>
      <c r="AC14" s="128"/>
      <c r="AD14" s="127" t="str">
        <f>"Lainnya 5"</f>
        <v>Lainnya 5</v>
      </c>
      <c r="AE14" s="128"/>
      <c r="AF14" s="127" t="str">
        <f>"IDR"</f>
        <v>IDR</v>
      </c>
      <c r="AG14" s="128"/>
      <c r="AH14" s="127" t="str">
        <f>"Jumlah"</f>
        <v>Jumlah</v>
      </c>
      <c r="AI14" s="128"/>
      <c r="AJ14" s="25" t="str">
        <f>"Keterangan"</f>
        <v>Keterangan</v>
      </c>
      <c r="AK14" s="2"/>
    </row>
    <row r="15" spans="2:37">
      <c r="B15" s="2"/>
      <c r="C15" s="128"/>
      <c r="D15" s="127" t="str">
        <f>"Tradisional"</f>
        <v>Tradisional</v>
      </c>
      <c r="E15" s="127" t="str">
        <f>"PAYDI"</f>
        <v>PAYDI</v>
      </c>
      <c r="F15" s="127" t="str">
        <f>"Tradisional"</f>
        <v>Tradisional</v>
      </c>
      <c r="G15" s="127" t="str">
        <f>"PAYDI"</f>
        <v>PAYDI</v>
      </c>
      <c r="H15" s="127" t="str">
        <f>"Tradisional"</f>
        <v>Tradisional</v>
      </c>
      <c r="I15" s="127" t="str">
        <f>"PAYDI"</f>
        <v>PAYDI</v>
      </c>
      <c r="J15" s="127" t="str">
        <f>"Tradisional"</f>
        <v>Tradisional</v>
      </c>
      <c r="K15" s="127" t="str">
        <f>"PAYDI"</f>
        <v>PAYDI</v>
      </c>
      <c r="L15" s="127" t="str">
        <f>"Tradisional"</f>
        <v>Tradisional</v>
      </c>
      <c r="M15" s="127" t="str">
        <f>"PAYDI"</f>
        <v>PAYDI</v>
      </c>
      <c r="N15" s="127" t="str">
        <f>"Tradisional"</f>
        <v>Tradisional</v>
      </c>
      <c r="O15" s="127" t="str">
        <f>"PAYDI"</f>
        <v>PAYDI</v>
      </c>
      <c r="P15" s="127" t="str">
        <f>"Tradisional"</f>
        <v>Tradisional</v>
      </c>
      <c r="Q15" s="127" t="str">
        <f>"PAYDI"</f>
        <v>PAYDI</v>
      </c>
      <c r="R15" s="127" t="str">
        <f>"Tradisional"</f>
        <v>Tradisional</v>
      </c>
      <c r="S15" s="127" t="str">
        <f>"PAYDI"</f>
        <v>PAYDI</v>
      </c>
      <c r="T15" s="127" t="str">
        <f>"Tradisional"</f>
        <v>Tradisional</v>
      </c>
      <c r="U15" s="127" t="str">
        <f>"PAYDI"</f>
        <v>PAYDI</v>
      </c>
      <c r="V15" s="127" t="str">
        <f>"Tradisional"</f>
        <v>Tradisional</v>
      </c>
      <c r="W15" s="127" t="str">
        <f>"PAYDI"</f>
        <v>PAYDI</v>
      </c>
      <c r="X15" s="127" t="str">
        <f>"Tradisional"</f>
        <v>Tradisional</v>
      </c>
      <c r="Y15" s="127" t="str">
        <f>"PAYDI"</f>
        <v>PAYDI</v>
      </c>
      <c r="Z15" s="127" t="str">
        <f>"Tradisional"</f>
        <v>Tradisional</v>
      </c>
      <c r="AA15" s="127" t="str">
        <f>"PAYDI"</f>
        <v>PAYDI</v>
      </c>
      <c r="AB15" s="127" t="str">
        <f>"Tradisional"</f>
        <v>Tradisional</v>
      </c>
      <c r="AC15" s="127" t="str">
        <f>"PAYDI"</f>
        <v>PAYDI</v>
      </c>
      <c r="AD15" s="127" t="str">
        <f>"Tradisional"</f>
        <v>Tradisional</v>
      </c>
      <c r="AE15" s="127" t="str">
        <f>"PAYDI"</f>
        <v>PAYDI</v>
      </c>
      <c r="AF15" s="127" t="str">
        <f>"Tradisional"</f>
        <v>Tradisional</v>
      </c>
      <c r="AG15" s="127" t="str">
        <f>"PAYDI"</f>
        <v>PAYDI</v>
      </c>
      <c r="AH15" s="127" t="str">
        <f>"Tradisional"</f>
        <v>Tradisional</v>
      </c>
      <c r="AI15" s="127" t="str">
        <f>"PAYDI"</f>
        <v>PAYDI</v>
      </c>
      <c r="AJ15" s="25" t="str">
        <f>"-"</f>
        <v>-</v>
      </c>
      <c r="AK15" s="2"/>
    </row>
    <row r="16" spans="2:37" ht="15" customHeight="1">
      <c r="B16" s="2"/>
      <c r="C16" s="40" t="s">
        <v>236</v>
      </c>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6"/>
      <c r="AI16" s="36"/>
      <c r="AJ16" s="36"/>
      <c r="AK16" s="2"/>
    </row>
    <row r="17" spans="2:37">
      <c r="B17" s="2"/>
      <c r="C17" s="41" t="s">
        <v>47</v>
      </c>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36"/>
      <c r="AI17" s="36"/>
      <c r="AJ17" s="39"/>
      <c r="AK17" s="2"/>
    </row>
    <row r="18" spans="2:37">
      <c r="B18" s="2"/>
      <c r="C18" s="41" t="s">
        <v>48</v>
      </c>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36"/>
      <c r="AI18" s="36"/>
      <c r="AJ18" s="39"/>
      <c r="AK18" s="2"/>
    </row>
    <row r="19" spans="2:37">
      <c r="B19" s="2"/>
      <c r="C19" s="41" t="s">
        <v>49</v>
      </c>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36"/>
      <c r="AI19" s="36"/>
      <c r="AJ19" s="39"/>
      <c r="AK19" s="2"/>
    </row>
    <row r="20" spans="2:37">
      <c r="B20" s="2"/>
      <c r="C20" s="41" t="s">
        <v>50</v>
      </c>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36"/>
      <c r="AI20" s="36"/>
      <c r="AJ20" s="39"/>
      <c r="AK20" s="2"/>
    </row>
    <row r="21" spans="2:37">
      <c r="B21" s="2"/>
      <c r="C21" s="57" t="s">
        <v>1052</v>
      </c>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36"/>
      <c r="AI21" s="36"/>
      <c r="AJ21" s="39"/>
      <c r="AK21" s="2"/>
    </row>
    <row r="22" spans="2:37">
      <c r="B22" s="2"/>
      <c r="C22" s="41" t="s">
        <v>51</v>
      </c>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36"/>
      <c r="AI22" s="36"/>
      <c r="AJ22" s="39"/>
      <c r="AK22" s="2"/>
    </row>
    <row r="23" spans="2:37" ht="15" customHeight="1">
      <c r="B23" s="2"/>
      <c r="C23" s="41" t="s">
        <v>445</v>
      </c>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36"/>
      <c r="AI23" s="36"/>
      <c r="AJ23" s="36"/>
      <c r="AK23" s="2"/>
    </row>
    <row r="24" spans="2:37" ht="15" customHeight="1">
      <c r="B24" s="2"/>
      <c r="C24" s="41" t="s">
        <v>53</v>
      </c>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36"/>
      <c r="AI24" s="36"/>
      <c r="AJ24" s="36"/>
      <c r="AK24" s="2"/>
    </row>
    <row r="25" spans="2:37" ht="15" customHeight="1">
      <c r="B25" s="2"/>
      <c r="C25" s="41" t="s">
        <v>54</v>
      </c>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36"/>
      <c r="AI25" s="36"/>
      <c r="AJ25" s="36"/>
      <c r="AK25" s="2"/>
    </row>
    <row r="26" spans="2:37" ht="15" customHeight="1">
      <c r="B26" s="2"/>
      <c r="C26" s="41" t="s">
        <v>55</v>
      </c>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36"/>
      <c r="AI26" s="36"/>
      <c r="AJ26" s="36"/>
      <c r="AK26" s="2"/>
    </row>
    <row r="27" spans="2:37">
      <c r="B27" s="2"/>
      <c r="C27" s="41" t="s">
        <v>56</v>
      </c>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36"/>
      <c r="AI27" s="36"/>
      <c r="AJ27" s="36"/>
      <c r="AK27" s="2"/>
    </row>
    <row r="28" spans="2:37">
      <c r="B28" s="2"/>
      <c r="C28" s="41" t="s">
        <v>57</v>
      </c>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36"/>
      <c r="AI28" s="36"/>
      <c r="AJ28" s="36"/>
      <c r="AK28" s="2"/>
    </row>
    <row r="29" spans="2:37" ht="15" customHeight="1">
      <c r="B29" s="2"/>
      <c r="C29" s="41" t="s">
        <v>58</v>
      </c>
      <c r="D29" s="121"/>
      <c r="E29" s="121"/>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36"/>
      <c r="AI29" s="36"/>
      <c r="AJ29" s="36"/>
      <c r="AK29" s="2"/>
    </row>
    <row r="30" spans="2:37" ht="15" customHeight="1">
      <c r="B30" s="2"/>
      <c r="C30" s="57" t="s">
        <v>1053</v>
      </c>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36"/>
      <c r="AI30" s="36"/>
      <c r="AJ30" s="36"/>
      <c r="AK30" s="2"/>
    </row>
    <row r="31" spans="2:37">
      <c r="B31" s="2"/>
      <c r="C31" s="41" t="s">
        <v>59</v>
      </c>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36"/>
      <c r="AI31" s="36"/>
      <c r="AJ31" s="36"/>
      <c r="AK31" s="2"/>
    </row>
    <row r="32" spans="2:37" ht="15" customHeight="1">
      <c r="B32" s="2"/>
      <c r="C32" s="41" t="s">
        <v>60</v>
      </c>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36"/>
      <c r="AI32" s="36"/>
      <c r="AJ32" s="36"/>
      <c r="AK32" s="2"/>
    </row>
    <row r="33" spans="2:37" ht="15" customHeight="1">
      <c r="B33" s="2"/>
      <c r="C33" s="41" t="s">
        <v>61</v>
      </c>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36"/>
      <c r="AI33" s="36"/>
      <c r="AJ33" s="36"/>
      <c r="AK33" s="2"/>
    </row>
    <row r="34" spans="2:37" ht="15" customHeight="1">
      <c r="B34" s="2"/>
      <c r="C34" s="41" t="s">
        <v>62</v>
      </c>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36"/>
      <c r="AI34" s="36"/>
      <c r="AJ34" s="36"/>
      <c r="AK34" s="2"/>
    </row>
    <row r="35" spans="2:37">
      <c r="B35" s="2"/>
      <c r="C35" s="41" t="s">
        <v>63</v>
      </c>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36"/>
      <c r="AI35" s="36"/>
      <c r="AJ35" s="36"/>
      <c r="AK35" s="2"/>
    </row>
    <row r="36" spans="2:37" ht="15" customHeight="1">
      <c r="B36" s="2"/>
      <c r="C36" s="41" t="s">
        <v>64</v>
      </c>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36"/>
      <c r="AI36" s="36"/>
      <c r="AJ36" s="36"/>
      <c r="AK36" s="2"/>
    </row>
    <row r="37" spans="2:37">
      <c r="B37" s="2"/>
      <c r="C37" s="41" t="s">
        <v>65</v>
      </c>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36"/>
      <c r="AI37" s="36"/>
      <c r="AJ37" s="36"/>
      <c r="AK37" s="2"/>
    </row>
    <row r="38" spans="2:37">
      <c r="B38" s="2"/>
      <c r="C38" s="41" t="s">
        <v>69</v>
      </c>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36"/>
      <c r="AI38" s="36"/>
      <c r="AJ38" s="36"/>
      <c r="AK38" s="2"/>
    </row>
    <row r="39" spans="2:37" ht="15" customHeight="1">
      <c r="B39" s="2"/>
      <c r="C39" s="41" t="s">
        <v>70</v>
      </c>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36"/>
      <c r="AI39" s="36"/>
      <c r="AJ39" s="36"/>
      <c r="AK39" s="2"/>
    </row>
    <row r="40" spans="2:37" ht="15" customHeight="1">
      <c r="B40" s="2"/>
      <c r="C40" s="41" t="s">
        <v>71</v>
      </c>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36"/>
      <c r="AI40" s="36"/>
      <c r="AJ40" s="36"/>
      <c r="AK40" s="2"/>
    </row>
    <row r="41" spans="2:37">
      <c r="B41" s="2"/>
      <c r="C41" s="41" t="s">
        <v>72</v>
      </c>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36"/>
      <c r="AI41" s="36"/>
      <c r="AJ41" s="36"/>
      <c r="AK41" s="2"/>
    </row>
    <row r="42" spans="2:37" ht="15" customHeight="1">
      <c r="B42" s="2"/>
      <c r="C42" s="41" t="s">
        <v>73</v>
      </c>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36"/>
      <c r="AI42" s="36"/>
      <c r="AJ42" s="36"/>
      <c r="AK42" s="2"/>
    </row>
    <row r="43" spans="2:37" ht="15" customHeight="1">
      <c r="B43" s="2"/>
      <c r="C43" s="41" t="s">
        <v>74</v>
      </c>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36"/>
      <c r="AI43" s="36"/>
      <c r="AJ43" s="36"/>
      <c r="AK43" s="2"/>
    </row>
    <row r="44" spans="2:37">
      <c r="B44" s="2"/>
      <c r="C44" s="41" t="s">
        <v>75</v>
      </c>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36"/>
      <c r="AI44" s="36"/>
      <c r="AJ44" s="36"/>
      <c r="AK44" s="2"/>
    </row>
    <row r="45" spans="2:37" ht="15" customHeight="1">
      <c r="B45" s="2"/>
      <c r="C45" s="41" t="s">
        <v>76</v>
      </c>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36"/>
      <c r="AI45" s="36"/>
      <c r="AJ45" s="36"/>
      <c r="AK45" s="2"/>
    </row>
    <row r="46" spans="2:37" ht="15" customHeight="1">
      <c r="B46" s="2"/>
      <c r="C46" s="41" t="s">
        <v>77</v>
      </c>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36"/>
      <c r="AI46" s="36"/>
      <c r="AJ46" s="36"/>
      <c r="AK46" s="2"/>
    </row>
    <row r="47" spans="2:37" ht="15" customHeight="1">
      <c r="B47" s="2"/>
      <c r="C47" s="41" t="s">
        <v>78</v>
      </c>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36"/>
      <c r="AI47" s="36"/>
      <c r="AJ47" s="36"/>
      <c r="AK47" s="2"/>
    </row>
    <row r="48" spans="2:37" ht="15" customHeight="1">
      <c r="B48" s="2"/>
      <c r="C48" s="40" t="s">
        <v>446</v>
      </c>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2"/>
    </row>
    <row r="49" spans="2:37">
      <c r="B49" s="2"/>
      <c r="C49" s="40" t="s">
        <v>84</v>
      </c>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6"/>
      <c r="AI49" s="36"/>
      <c r="AJ49" s="36"/>
      <c r="AK49" s="2"/>
    </row>
    <row r="50" spans="2:37">
      <c r="B50" s="2"/>
      <c r="C50" s="41" t="s">
        <v>86</v>
      </c>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36"/>
      <c r="AI50" s="36"/>
      <c r="AJ50" s="36"/>
      <c r="AK50" s="2"/>
    </row>
    <row r="51" spans="2:37">
      <c r="B51" s="2"/>
      <c r="C51" s="41" t="s">
        <v>87</v>
      </c>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36"/>
      <c r="AI51" s="36"/>
      <c r="AJ51" s="36"/>
      <c r="AK51" s="2"/>
    </row>
    <row r="52" spans="2:37">
      <c r="B52" s="2"/>
      <c r="C52" s="41" t="s">
        <v>88</v>
      </c>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36"/>
      <c r="AI52" s="36"/>
      <c r="AJ52" s="36"/>
      <c r="AK52" s="2"/>
    </row>
    <row r="53" spans="2:37">
      <c r="B53" s="2"/>
      <c r="C53" s="41" t="s">
        <v>89</v>
      </c>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36"/>
      <c r="AI53" s="36"/>
      <c r="AJ53" s="36"/>
      <c r="AK53" s="2"/>
    </row>
    <row r="54" spans="2:37">
      <c r="B54" s="2"/>
      <c r="C54" s="41" t="s">
        <v>90</v>
      </c>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36"/>
      <c r="AI54" s="36"/>
      <c r="AJ54" s="36"/>
      <c r="AK54" s="2"/>
    </row>
    <row r="55" spans="2:37" ht="15" customHeight="1">
      <c r="B55" s="2"/>
      <c r="C55" s="41" t="s">
        <v>91</v>
      </c>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36"/>
      <c r="AI55" s="36"/>
      <c r="AJ55" s="36"/>
      <c r="AK55" s="2"/>
    </row>
    <row r="56" spans="2:37">
      <c r="B56" s="2"/>
      <c r="C56" s="41" t="s">
        <v>92</v>
      </c>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36"/>
      <c r="AI56" s="36"/>
      <c r="AJ56" s="36"/>
      <c r="AK56" s="2"/>
    </row>
    <row r="57" spans="2:37">
      <c r="B57" s="2"/>
      <c r="C57" s="41" t="s">
        <v>95</v>
      </c>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36"/>
      <c r="AI57" s="36"/>
      <c r="AJ57" s="36"/>
      <c r="AK57" s="2"/>
    </row>
    <row r="58" spans="2:37" ht="15" customHeight="1">
      <c r="B58" s="2"/>
      <c r="C58" s="41" t="s">
        <v>96</v>
      </c>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36"/>
      <c r="AI58" s="36"/>
      <c r="AJ58" s="36"/>
      <c r="AK58" s="2"/>
    </row>
    <row r="59" spans="2:37">
      <c r="B59" s="2"/>
      <c r="C59" s="41" t="s">
        <v>97</v>
      </c>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36"/>
      <c r="AI59" s="36"/>
      <c r="AJ59" s="36"/>
      <c r="AK59" s="2"/>
    </row>
    <row r="60" spans="2:37" ht="15" customHeight="1">
      <c r="B60" s="2"/>
      <c r="C60" s="41" t="s">
        <v>98</v>
      </c>
      <c r="D60" s="121"/>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121"/>
      <c r="AG60" s="121"/>
      <c r="AH60" s="36"/>
      <c r="AI60" s="36"/>
      <c r="AJ60" s="36"/>
      <c r="AK60" s="2"/>
    </row>
    <row r="61" spans="2:37">
      <c r="B61" s="2"/>
      <c r="C61" s="40" t="s">
        <v>447</v>
      </c>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2"/>
    </row>
    <row r="62" spans="2:37">
      <c r="B62" s="2"/>
      <c r="C62" s="40" t="s">
        <v>448</v>
      </c>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36"/>
      <c r="AI62" s="36"/>
      <c r="AJ62" s="36"/>
      <c r="AK62" s="2"/>
    </row>
    <row r="63" spans="2:37" ht="15" customHeight="1">
      <c r="B63" s="2"/>
      <c r="C63" s="40" t="s">
        <v>449</v>
      </c>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2"/>
    </row>
    <row r="64" spans="2:37" ht="15" customHeight="1">
      <c r="B64" s="2"/>
      <c r="C64" s="40" t="s">
        <v>450</v>
      </c>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9"/>
      <c r="AK64" s="2"/>
    </row>
    <row r="65" spans="2:37" ht="15" customHeight="1">
      <c r="B65" s="2"/>
      <c r="C65" s="40" t="s">
        <v>451</v>
      </c>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9"/>
      <c r="AK65" s="2"/>
    </row>
    <row r="66" spans="2:37" ht="15" customHeight="1">
      <c r="B66" s="2"/>
      <c r="C66" s="40" t="s">
        <v>452</v>
      </c>
      <c r="D66" s="49">
        <f t="shared" ref="D66:AE66" si="0">IF(D65&lt;=0,(3/10),IF(D65&lt;=(D64/5),0,(1/10)))</f>
        <v>0.3</v>
      </c>
      <c r="E66" s="49">
        <f t="shared" si="0"/>
        <v>0.3</v>
      </c>
      <c r="F66" s="49">
        <f t="shared" si="0"/>
        <v>0.3</v>
      </c>
      <c r="G66" s="49">
        <f t="shared" si="0"/>
        <v>0.3</v>
      </c>
      <c r="H66" s="49">
        <f t="shared" si="0"/>
        <v>0.3</v>
      </c>
      <c r="I66" s="49">
        <f t="shared" si="0"/>
        <v>0.3</v>
      </c>
      <c r="J66" s="49">
        <f t="shared" si="0"/>
        <v>0.3</v>
      </c>
      <c r="K66" s="49">
        <f t="shared" si="0"/>
        <v>0.3</v>
      </c>
      <c r="L66" s="49">
        <f t="shared" si="0"/>
        <v>0.3</v>
      </c>
      <c r="M66" s="49">
        <f t="shared" si="0"/>
        <v>0.3</v>
      </c>
      <c r="N66" s="49">
        <f t="shared" si="0"/>
        <v>0.3</v>
      </c>
      <c r="O66" s="49">
        <f t="shared" si="0"/>
        <v>0.3</v>
      </c>
      <c r="P66" s="49">
        <f t="shared" si="0"/>
        <v>0.3</v>
      </c>
      <c r="Q66" s="49">
        <f t="shared" si="0"/>
        <v>0.3</v>
      </c>
      <c r="R66" s="49">
        <f t="shared" si="0"/>
        <v>0.3</v>
      </c>
      <c r="S66" s="49">
        <f t="shared" si="0"/>
        <v>0.3</v>
      </c>
      <c r="T66" s="49">
        <f t="shared" si="0"/>
        <v>0.3</v>
      </c>
      <c r="U66" s="49">
        <f t="shared" si="0"/>
        <v>0.3</v>
      </c>
      <c r="V66" s="49">
        <f t="shared" si="0"/>
        <v>0.3</v>
      </c>
      <c r="W66" s="49">
        <f t="shared" si="0"/>
        <v>0.3</v>
      </c>
      <c r="X66" s="49">
        <f t="shared" si="0"/>
        <v>0.3</v>
      </c>
      <c r="Y66" s="49">
        <f t="shared" si="0"/>
        <v>0.3</v>
      </c>
      <c r="Z66" s="49">
        <f t="shared" si="0"/>
        <v>0.3</v>
      </c>
      <c r="AA66" s="49">
        <f t="shared" si="0"/>
        <v>0.3</v>
      </c>
      <c r="AB66" s="49">
        <f t="shared" si="0"/>
        <v>0.3</v>
      </c>
      <c r="AC66" s="49">
        <f t="shared" si="0"/>
        <v>0.3</v>
      </c>
      <c r="AD66" s="49">
        <f t="shared" si="0"/>
        <v>0.3</v>
      </c>
      <c r="AE66" s="49">
        <f t="shared" si="0"/>
        <v>0.3</v>
      </c>
      <c r="AF66" s="49">
        <f>0</f>
        <v>0</v>
      </c>
      <c r="AG66" s="49">
        <f>0</f>
        <v>0</v>
      </c>
      <c r="AH66" s="36" t="str">
        <f>""</f>
        <v/>
      </c>
      <c r="AI66" s="36" t="str">
        <f>""</f>
        <v/>
      </c>
      <c r="AJ66" s="39" t="str">
        <f>""</f>
        <v/>
      </c>
      <c r="AK66" s="2"/>
    </row>
    <row r="67" spans="2:37">
      <c r="B67" s="2"/>
      <c r="C67" s="40" t="s">
        <v>453</v>
      </c>
      <c r="D67" s="36">
        <f t="shared" ref="D67:AG67" si="1">IF(D66=30%,30%*(D64-D63),IF(D66=10%,10%*(D63-(120%*D64)),0))</f>
        <v>0</v>
      </c>
      <c r="E67" s="36">
        <f t="shared" si="1"/>
        <v>0</v>
      </c>
      <c r="F67" s="36">
        <f t="shared" si="1"/>
        <v>0</v>
      </c>
      <c r="G67" s="36">
        <f t="shared" si="1"/>
        <v>0</v>
      </c>
      <c r="H67" s="36">
        <f t="shared" si="1"/>
        <v>0</v>
      </c>
      <c r="I67" s="36">
        <f t="shared" si="1"/>
        <v>0</v>
      </c>
      <c r="J67" s="36">
        <f t="shared" si="1"/>
        <v>0</v>
      </c>
      <c r="K67" s="36">
        <f t="shared" si="1"/>
        <v>0</v>
      </c>
      <c r="L67" s="36">
        <f t="shared" si="1"/>
        <v>0</v>
      </c>
      <c r="M67" s="36">
        <f t="shared" si="1"/>
        <v>0</v>
      </c>
      <c r="N67" s="36">
        <f t="shared" si="1"/>
        <v>0</v>
      </c>
      <c r="O67" s="36">
        <f t="shared" si="1"/>
        <v>0</v>
      </c>
      <c r="P67" s="36">
        <f t="shared" si="1"/>
        <v>0</v>
      </c>
      <c r="Q67" s="36">
        <f t="shared" si="1"/>
        <v>0</v>
      </c>
      <c r="R67" s="36">
        <f t="shared" si="1"/>
        <v>0</v>
      </c>
      <c r="S67" s="36">
        <f t="shared" si="1"/>
        <v>0</v>
      </c>
      <c r="T67" s="36">
        <f t="shared" si="1"/>
        <v>0</v>
      </c>
      <c r="U67" s="36">
        <f t="shared" si="1"/>
        <v>0</v>
      </c>
      <c r="V67" s="36">
        <f t="shared" si="1"/>
        <v>0</v>
      </c>
      <c r="W67" s="36">
        <f t="shared" si="1"/>
        <v>0</v>
      </c>
      <c r="X67" s="36">
        <f t="shared" si="1"/>
        <v>0</v>
      </c>
      <c r="Y67" s="36">
        <f t="shared" si="1"/>
        <v>0</v>
      </c>
      <c r="Z67" s="36">
        <f t="shared" si="1"/>
        <v>0</v>
      </c>
      <c r="AA67" s="36">
        <f t="shared" si="1"/>
        <v>0</v>
      </c>
      <c r="AB67" s="36">
        <f t="shared" si="1"/>
        <v>0</v>
      </c>
      <c r="AC67" s="36">
        <f t="shared" si="1"/>
        <v>0</v>
      </c>
      <c r="AD67" s="36">
        <f t="shared" si="1"/>
        <v>0</v>
      </c>
      <c r="AE67" s="36">
        <f t="shared" si="1"/>
        <v>0</v>
      </c>
      <c r="AF67" s="36">
        <f t="shared" si="1"/>
        <v>0</v>
      </c>
      <c r="AG67" s="36">
        <f t="shared" si="1"/>
        <v>0</v>
      </c>
      <c r="AH67" s="36">
        <f>D67+F67+H67+J67+L67+N67+P67+R67+T67+V67+X67+Z67+AB67+AD67+AF67</f>
        <v>0</v>
      </c>
      <c r="AI67" s="36">
        <f>E67+G67+I67+K67+M67+O67+Q67+S67+U67+W67+Y67+AA67+AC67+AE67+AG67</f>
        <v>0</v>
      </c>
      <c r="AJ67" s="39" t="str">
        <f>""</f>
        <v/>
      </c>
      <c r="AK67" s="2"/>
    </row>
    <row r="68" spans="2:37">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row>
    <row r="69" spans="2:37" ht="5.0999999999999996" customHeight="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row>
  </sheetData>
  <sheetProtection formatColumns="0" formatRows="0" selectLockedCells="1"/>
  <mergeCells count="1285">
    <mergeCell ref="C13:AJ13"/>
    <mergeCell ref="C14:C15"/>
    <mergeCell ref="D15"/>
    <mergeCell ref="E15"/>
    <mergeCell ref="D14:E14"/>
    <mergeCell ref="F15"/>
    <mergeCell ref="G15"/>
    <mergeCell ref="F14:G14"/>
    <mergeCell ref="H15"/>
    <mergeCell ref="I15"/>
    <mergeCell ref="H14:I14"/>
    <mergeCell ref="J15"/>
    <mergeCell ref="K15"/>
    <mergeCell ref="J14:K14"/>
    <mergeCell ref="L15"/>
    <mergeCell ref="M15"/>
    <mergeCell ref="C7:AJ7"/>
    <mergeCell ref="C8:AJ8"/>
    <mergeCell ref="C9:AJ9"/>
    <mergeCell ref="C10:AJ10"/>
    <mergeCell ref="C11:AJ11"/>
    <mergeCell ref="AA15"/>
    <mergeCell ref="Z14:AA14"/>
    <mergeCell ref="T15"/>
    <mergeCell ref="U15"/>
    <mergeCell ref="T14:U14"/>
    <mergeCell ref="V15"/>
    <mergeCell ref="W15"/>
    <mergeCell ref="V14:W14"/>
    <mergeCell ref="Q15"/>
    <mergeCell ref="P14:Q14"/>
    <mergeCell ref="R15"/>
    <mergeCell ref="S15"/>
    <mergeCell ref="R14:S14"/>
    <mergeCell ref="L14:M14"/>
    <mergeCell ref="N15"/>
    <mergeCell ref="O15"/>
    <mergeCell ref="N14:O14"/>
    <mergeCell ref="P15"/>
    <mergeCell ref="D17"/>
    <mergeCell ref="E17"/>
    <mergeCell ref="F17"/>
    <mergeCell ref="G17"/>
    <mergeCell ref="H17"/>
    <mergeCell ref="I17"/>
    <mergeCell ref="J17"/>
    <mergeCell ref="K17"/>
    <mergeCell ref="L17"/>
    <mergeCell ref="M17"/>
    <mergeCell ref="N17"/>
    <mergeCell ref="AF15"/>
    <mergeCell ref="AG15"/>
    <mergeCell ref="AF14:AG14"/>
    <mergeCell ref="AH15"/>
    <mergeCell ref="AI15"/>
    <mergeCell ref="AH14:AI14"/>
    <mergeCell ref="AB15"/>
    <mergeCell ref="AC15"/>
    <mergeCell ref="AB14:AC14"/>
    <mergeCell ref="AD15"/>
    <mergeCell ref="AE15"/>
    <mergeCell ref="AD14:AE14"/>
    <mergeCell ref="X15"/>
    <mergeCell ref="Y15"/>
    <mergeCell ref="X14:Y14"/>
    <mergeCell ref="Z15"/>
    <mergeCell ref="AG17"/>
    <mergeCell ref="Y17"/>
    <mergeCell ref="Z17"/>
    <mergeCell ref="AA17"/>
    <mergeCell ref="AB17"/>
    <mergeCell ref="AC17"/>
    <mergeCell ref="T17"/>
    <mergeCell ref="U17"/>
    <mergeCell ref="V17"/>
    <mergeCell ref="W17"/>
    <mergeCell ref="X17"/>
    <mergeCell ref="O17"/>
    <mergeCell ref="P17"/>
    <mergeCell ref="Q17"/>
    <mergeCell ref="R17"/>
    <mergeCell ref="S17"/>
    <mergeCell ref="N18"/>
    <mergeCell ref="O18"/>
    <mergeCell ref="P18"/>
    <mergeCell ref="Q18"/>
    <mergeCell ref="H18"/>
    <mergeCell ref="I18"/>
    <mergeCell ref="J18"/>
    <mergeCell ref="K18"/>
    <mergeCell ref="L18"/>
    <mergeCell ref="S18"/>
    <mergeCell ref="T18"/>
    <mergeCell ref="U18"/>
    <mergeCell ref="V18"/>
    <mergeCell ref="M18"/>
    <mergeCell ref="D18"/>
    <mergeCell ref="E18"/>
    <mergeCell ref="F18"/>
    <mergeCell ref="G18"/>
    <mergeCell ref="AD17"/>
    <mergeCell ref="AE17"/>
    <mergeCell ref="AF17"/>
    <mergeCell ref="AG18"/>
    <mergeCell ref="D19"/>
    <mergeCell ref="E19"/>
    <mergeCell ref="F19"/>
    <mergeCell ref="G19"/>
    <mergeCell ref="H19"/>
    <mergeCell ref="I19"/>
    <mergeCell ref="J19"/>
    <mergeCell ref="K19"/>
    <mergeCell ref="L19"/>
    <mergeCell ref="M19"/>
    <mergeCell ref="N19"/>
    <mergeCell ref="O19"/>
    <mergeCell ref="P19"/>
    <mergeCell ref="AB18"/>
    <mergeCell ref="AC18"/>
    <mergeCell ref="AD18"/>
    <mergeCell ref="AE18"/>
    <mergeCell ref="AF18"/>
    <mergeCell ref="W18"/>
    <mergeCell ref="X18"/>
    <mergeCell ref="Y18"/>
    <mergeCell ref="Z18"/>
    <mergeCell ref="AA18"/>
    <mergeCell ref="R18"/>
    <mergeCell ref="AF19"/>
    <mergeCell ref="AG19"/>
    <mergeCell ref="D20"/>
    <mergeCell ref="E20"/>
    <mergeCell ref="F20"/>
    <mergeCell ref="G20"/>
    <mergeCell ref="H20"/>
    <mergeCell ref="I20"/>
    <mergeCell ref="J20"/>
    <mergeCell ref="K20"/>
    <mergeCell ref="L20"/>
    <mergeCell ref="M20"/>
    <mergeCell ref="N20"/>
    <mergeCell ref="O20"/>
    <mergeCell ref="AA19"/>
    <mergeCell ref="AB19"/>
    <mergeCell ref="AC19"/>
    <mergeCell ref="AD19"/>
    <mergeCell ref="AE19"/>
    <mergeCell ref="V19"/>
    <mergeCell ref="W19"/>
    <mergeCell ref="X19"/>
    <mergeCell ref="Y19"/>
    <mergeCell ref="Z19"/>
    <mergeCell ref="Q19"/>
    <mergeCell ref="R19"/>
    <mergeCell ref="S19"/>
    <mergeCell ref="T19"/>
    <mergeCell ref="U19"/>
    <mergeCell ref="AE20"/>
    <mergeCell ref="AF20"/>
    <mergeCell ref="AG20"/>
    <mergeCell ref="D22"/>
    <mergeCell ref="E22"/>
    <mergeCell ref="F22"/>
    <mergeCell ref="G22"/>
    <mergeCell ref="H22"/>
    <mergeCell ref="I22"/>
    <mergeCell ref="J22"/>
    <mergeCell ref="K22"/>
    <mergeCell ref="L22"/>
    <mergeCell ref="M22"/>
    <mergeCell ref="N22"/>
    <mergeCell ref="Z20"/>
    <mergeCell ref="AA20"/>
    <mergeCell ref="AB20"/>
    <mergeCell ref="AC20"/>
    <mergeCell ref="AD20"/>
    <mergeCell ref="U20"/>
    <mergeCell ref="V20"/>
    <mergeCell ref="W20"/>
    <mergeCell ref="X20"/>
    <mergeCell ref="Y20"/>
    <mergeCell ref="P20"/>
    <mergeCell ref="Q20"/>
    <mergeCell ref="R20"/>
    <mergeCell ref="S20"/>
    <mergeCell ref="T20"/>
    <mergeCell ref="AG22"/>
    <mergeCell ref="Y22"/>
    <mergeCell ref="Z22"/>
    <mergeCell ref="AA22"/>
    <mergeCell ref="AB22"/>
    <mergeCell ref="AC22"/>
    <mergeCell ref="T22"/>
    <mergeCell ref="U22"/>
    <mergeCell ref="V22"/>
    <mergeCell ref="W22"/>
    <mergeCell ref="X22"/>
    <mergeCell ref="O22"/>
    <mergeCell ref="P22"/>
    <mergeCell ref="Q22"/>
    <mergeCell ref="R22"/>
    <mergeCell ref="S22"/>
    <mergeCell ref="N23"/>
    <mergeCell ref="O23"/>
    <mergeCell ref="P23"/>
    <mergeCell ref="Q23"/>
    <mergeCell ref="W23"/>
    <mergeCell ref="X23"/>
    <mergeCell ref="Y23"/>
    <mergeCell ref="Z23"/>
    <mergeCell ref="AA23"/>
    <mergeCell ref="R23"/>
    <mergeCell ref="S23"/>
    <mergeCell ref="T23"/>
    <mergeCell ref="U23"/>
    <mergeCell ref="V23"/>
    <mergeCell ref="H23"/>
    <mergeCell ref="I23"/>
    <mergeCell ref="J23"/>
    <mergeCell ref="K23"/>
    <mergeCell ref="L23"/>
    <mergeCell ref="D23"/>
    <mergeCell ref="E23"/>
    <mergeCell ref="F23"/>
    <mergeCell ref="G23"/>
    <mergeCell ref="AD22"/>
    <mergeCell ref="AE22"/>
    <mergeCell ref="AF22"/>
    <mergeCell ref="AG23"/>
    <mergeCell ref="D24"/>
    <mergeCell ref="E24"/>
    <mergeCell ref="F24"/>
    <mergeCell ref="G24"/>
    <mergeCell ref="H24"/>
    <mergeCell ref="I24"/>
    <mergeCell ref="J24"/>
    <mergeCell ref="K24"/>
    <mergeCell ref="L24"/>
    <mergeCell ref="M24"/>
    <mergeCell ref="N24"/>
    <mergeCell ref="O24"/>
    <mergeCell ref="P24"/>
    <mergeCell ref="Q24"/>
    <mergeCell ref="AB23"/>
    <mergeCell ref="AC23"/>
    <mergeCell ref="AD23"/>
    <mergeCell ref="AE23"/>
    <mergeCell ref="AF23"/>
    <mergeCell ref="M23"/>
    <mergeCell ref="AG24"/>
    <mergeCell ref="D25"/>
    <mergeCell ref="E25"/>
    <mergeCell ref="F25"/>
    <mergeCell ref="G25"/>
    <mergeCell ref="H25"/>
    <mergeCell ref="I25"/>
    <mergeCell ref="J25"/>
    <mergeCell ref="K25"/>
    <mergeCell ref="L25"/>
    <mergeCell ref="M25"/>
    <mergeCell ref="N25"/>
    <mergeCell ref="O25"/>
    <mergeCell ref="P25"/>
    <mergeCell ref="Q25"/>
    <mergeCell ref="AB24"/>
    <mergeCell ref="AC24"/>
    <mergeCell ref="AD24"/>
    <mergeCell ref="AE24"/>
    <mergeCell ref="AF24"/>
    <mergeCell ref="W24"/>
    <mergeCell ref="X24"/>
    <mergeCell ref="Y24"/>
    <mergeCell ref="Z24"/>
    <mergeCell ref="AA24"/>
    <mergeCell ref="R24"/>
    <mergeCell ref="S24"/>
    <mergeCell ref="T24"/>
    <mergeCell ref="U24"/>
    <mergeCell ref="V24"/>
    <mergeCell ref="AG25"/>
    <mergeCell ref="D26"/>
    <mergeCell ref="E26"/>
    <mergeCell ref="F26"/>
    <mergeCell ref="G26"/>
    <mergeCell ref="H26"/>
    <mergeCell ref="I26"/>
    <mergeCell ref="J26"/>
    <mergeCell ref="K26"/>
    <mergeCell ref="L26"/>
    <mergeCell ref="M26"/>
    <mergeCell ref="N26"/>
    <mergeCell ref="O26"/>
    <mergeCell ref="P26"/>
    <mergeCell ref="Q26"/>
    <mergeCell ref="AB25"/>
    <mergeCell ref="AC25"/>
    <mergeCell ref="AD25"/>
    <mergeCell ref="W26"/>
    <mergeCell ref="X26"/>
    <mergeCell ref="Y26"/>
    <mergeCell ref="Z26"/>
    <mergeCell ref="AA26"/>
    <mergeCell ref="R26"/>
    <mergeCell ref="S26"/>
    <mergeCell ref="T26"/>
    <mergeCell ref="U26"/>
    <mergeCell ref="V26"/>
    <mergeCell ref="AE25"/>
    <mergeCell ref="AF25"/>
    <mergeCell ref="W25"/>
    <mergeCell ref="X25"/>
    <mergeCell ref="Y25"/>
    <mergeCell ref="Z25"/>
    <mergeCell ref="AA25"/>
    <mergeCell ref="R25"/>
    <mergeCell ref="S25"/>
    <mergeCell ref="T25"/>
    <mergeCell ref="U25"/>
    <mergeCell ref="V25"/>
    <mergeCell ref="AG26"/>
    <mergeCell ref="D27"/>
    <mergeCell ref="E27"/>
    <mergeCell ref="F27"/>
    <mergeCell ref="G27"/>
    <mergeCell ref="H27"/>
    <mergeCell ref="I27"/>
    <mergeCell ref="J27"/>
    <mergeCell ref="K27"/>
    <mergeCell ref="L27"/>
    <mergeCell ref="M27"/>
    <mergeCell ref="N27"/>
    <mergeCell ref="O27"/>
    <mergeCell ref="P27"/>
    <mergeCell ref="Q27"/>
    <mergeCell ref="AB26"/>
    <mergeCell ref="AC26"/>
    <mergeCell ref="AD26"/>
    <mergeCell ref="AE26"/>
    <mergeCell ref="AF26"/>
    <mergeCell ref="AG27"/>
    <mergeCell ref="D28"/>
    <mergeCell ref="E28"/>
    <mergeCell ref="F28"/>
    <mergeCell ref="G28"/>
    <mergeCell ref="H28"/>
    <mergeCell ref="I28"/>
    <mergeCell ref="J28"/>
    <mergeCell ref="K28"/>
    <mergeCell ref="L28"/>
    <mergeCell ref="M28"/>
    <mergeCell ref="N28"/>
    <mergeCell ref="O28"/>
    <mergeCell ref="P28"/>
    <mergeCell ref="Q28"/>
    <mergeCell ref="AB27"/>
    <mergeCell ref="AC27"/>
    <mergeCell ref="AD27"/>
    <mergeCell ref="AE27"/>
    <mergeCell ref="AF27"/>
    <mergeCell ref="W27"/>
    <mergeCell ref="X27"/>
    <mergeCell ref="Y27"/>
    <mergeCell ref="Z27"/>
    <mergeCell ref="AA27"/>
    <mergeCell ref="R27"/>
    <mergeCell ref="S27"/>
    <mergeCell ref="T27"/>
    <mergeCell ref="U27"/>
    <mergeCell ref="V27"/>
    <mergeCell ref="AG28"/>
    <mergeCell ref="AE28"/>
    <mergeCell ref="D29"/>
    <mergeCell ref="E29"/>
    <mergeCell ref="F29"/>
    <mergeCell ref="G29"/>
    <mergeCell ref="H29"/>
    <mergeCell ref="I29"/>
    <mergeCell ref="J29"/>
    <mergeCell ref="K29"/>
    <mergeCell ref="L29"/>
    <mergeCell ref="M29"/>
    <mergeCell ref="N29"/>
    <mergeCell ref="O29"/>
    <mergeCell ref="P29"/>
    <mergeCell ref="Q29"/>
    <mergeCell ref="AB28"/>
    <mergeCell ref="AC28"/>
    <mergeCell ref="AD28"/>
    <mergeCell ref="X29"/>
    <mergeCell ref="Y29"/>
    <mergeCell ref="Z29"/>
    <mergeCell ref="AA29"/>
    <mergeCell ref="R29"/>
    <mergeCell ref="S29"/>
    <mergeCell ref="T29"/>
    <mergeCell ref="U29"/>
    <mergeCell ref="V29"/>
    <mergeCell ref="AF28"/>
    <mergeCell ref="W28"/>
    <mergeCell ref="X28"/>
    <mergeCell ref="Y28"/>
    <mergeCell ref="Z28"/>
    <mergeCell ref="AA28"/>
    <mergeCell ref="R28"/>
    <mergeCell ref="S28"/>
    <mergeCell ref="T28"/>
    <mergeCell ref="U28"/>
    <mergeCell ref="V28"/>
    <mergeCell ref="AG29"/>
    <mergeCell ref="D31"/>
    <mergeCell ref="E31"/>
    <mergeCell ref="F31"/>
    <mergeCell ref="G31"/>
    <mergeCell ref="H31"/>
    <mergeCell ref="I31"/>
    <mergeCell ref="J31"/>
    <mergeCell ref="K31"/>
    <mergeCell ref="L31"/>
    <mergeCell ref="M31"/>
    <mergeCell ref="N31"/>
    <mergeCell ref="O31"/>
    <mergeCell ref="P31"/>
    <mergeCell ref="Q31"/>
    <mergeCell ref="AB29"/>
    <mergeCell ref="AC29"/>
    <mergeCell ref="AD29"/>
    <mergeCell ref="AE29"/>
    <mergeCell ref="AF29"/>
    <mergeCell ref="W29"/>
    <mergeCell ref="AG31"/>
    <mergeCell ref="D32"/>
    <mergeCell ref="E32"/>
    <mergeCell ref="F32"/>
    <mergeCell ref="G32"/>
    <mergeCell ref="H32"/>
    <mergeCell ref="I32"/>
    <mergeCell ref="J32"/>
    <mergeCell ref="K32"/>
    <mergeCell ref="L32"/>
    <mergeCell ref="M32"/>
    <mergeCell ref="N32"/>
    <mergeCell ref="O32"/>
    <mergeCell ref="P32"/>
    <mergeCell ref="Q32"/>
    <mergeCell ref="AB31"/>
    <mergeCell ref="AC31"/>
    <mergeCell ref="AD31"/>
    <mergeCell ref="AE31"/>
    <mergeCell ref="AF31"/>
    <mergeCell ref="W31"/>
    <mergeCell ref="X31"/>
    <mergeCell ref="Y31"/>
    <mergeCell ref="Z31"/>
    <mergeCell ref="AA31"/>
    <mergeCell ref="R31"/>
    <mergeCell ref="S31"/>
    <mergeCell ref="T31"/>
    <mergeCell ref="U31"/>
    <mergeCell ref="V31"/>
    <mergeCell ref="AG32"/>
    <mergeCell ref="AE32"/>
    <mergeCell ref="D33"/>
    <mergeCell ref="E33"/>
    <mergeCell ref="F33"/>
    <mergeCell ref="G33"/>
    <mergeCell ref="H33"/>
    <mergeCell ref="I33"/>
    <mergeCell ref="J33"/>
    <mergeCell ref="K33"/>
    <mergeCell ref="L33"/>
    <mergeCell ref="M33"/>
    <mergeCell ref="N33"/>
    <mergeCell ref="O33"/>
    <mergeCell ref="P33"/>
    <mergeCell ref="Q33"/>
    <mergeCell ref="AB32"/>
    <mergeCell ref="AC32"/>
    <mergeCell ref="AD32"/>
    <mergeCell ref="X33"/>
    <mergeCell ref="Y33"/>
    <mergeCell ref="Z33"/>
    <mergeCell ref="AA33"/>
    <mergeCell ref="R33"/>
    <mergeCell ref="S33"/>
    <mergeCell ref="T33"/>
    <mergeCell ref="U33"/>
    <mergeCell ref="V33"/>
    <mergeCell ref="AF32"/>
    <mergeCell ref="W32"/>
    <mergeCell ref="X32"/>
    <mergeCell ref="Y32"/>
    <mergeCell ref="Z32"/>
    <mergeCell ref="AA32"/>
    <mergeCell ref="R32"/>
    <mergeCell ref="S32"/>
    <mergeCell ref="T32"/>
    <mergeCell ref="U32"/>
    <mergeCell ref="V32"/>
    <mergeCell ref="AG33"/>
    <mergeCell ref="D34"/>
    <mergeCell ref="E34"/>
    <mergeCell ref="F34"/>
    <mergeCell ref="G34"/>
    <mergeCell ref="H34"/>
    <mergeCell ref="I34"/>
    <mergeCell ref="J34"/>
    <mergeCell ref="K34"/>
    <mergeCell ref="L34"/>
    <mergeCell ref="M34"/>
    <mergeCell ref="N34"/>
    <mergeCell ref="O34"/>
    <mergeCell ref="P34"/>
    <mergeCell ref="Q34"/>
    <mergeCell ref="AB33"/>
    <mergeCell ref="AC33"/>
    <mergeCell ref="AD33"/>
    <mergeCell ref="AE33"/>
    <mergeCell ref="AF33"/>
    <mergeCell ref="W33"/>
    <mergeCell ref="AG34"/>
    <mergeCell ref="D35"/>
    <mergeCell ref="E35"/>
    <mergeCell ref="F35"/>
    <mergeCell ref="G35"/>
    <mergeCell ref="H35"/>
    <mergeCell ref="I35"/>
    <mergeCell ref="J35"/>
    <mergeCell ref="K35"/>
    <mergeCell ref="L35"/>
    <mergeCell ref="M35"/>
    <mergeCell ref="N35"/>
    <mergeCell ref="O35"/>
    <mergeCell ref="P35"/>
    <mergeCell ref="Q35"/>
    <mergeCell ref="AB34"/>
    <mergeCell ref="AC34"/>
    <mergeCell ref="AD34"/>
    <mergeCell ref="AE34"/>
    <mergeCell ref="AF34"/>
    <mergeCell ref="W34"/>
    <mergeCell ref="X34"/>
    <mergeCell ref="Y34"/>
    <mergeCell ref="Z34"/>
    <mergeCell ref="AA34"/>
    <mergeCell ref="R34"/>
    <mergeCell ref="S34"/>
    <mergeCell ref="T34"/>
    <mergeCell ref="U34"/>
    <mergeCell ref="V34"/>
    <mergeCell ref="AG35"/>
    <mergeCell ref="AE35"/>
    <mergeCell ref="D36"/>
    <mergeCell ref="E36"/>
    <mergeCell ref="F36"/>
    <mergeCell ref="G36"/>
    <mergeCell ref="H36"/>
    <mergeCell ref="I36"/>
    <mergeCell ref="J36"/>
    <mergeCell ref="K36"/>
    <mergeCell ref="L36"/>
    <mergeCell ref="M36"/>
    <mergeCell ref="N36"/>
    <mergeCell ref="O36"/>
    <mergeCell ref="P36"/>
    <mergeCell ref="Q36"/>
    <mergeCell ref="AB35"/>
    <mergeCell ref="AC35"/>
    <mergeCell ref="AD35"/>
    <mergeCell ref="X36"/>
    <mergeCell ref="Y36"/>
    <mergeCell ref="Z36"/>
    <mergeCell ref="AA36"/>
    <mergeCell ref="R36"/>
    <mergeCell ref="S36"/>
    <mergeCell ref="T36"/>
    <mergeCell ref="U36"/>
    <mergeCell ref="V36"/>
    <mergeCell ref="AF35"/>
    <mergeCell ref="W35"/>
    <mergeCell ref="X35"/>
    <mergeCell ref="Y35"/>
    <mergeCell ref="Z35"/>
    <mergeCell ref="AA35"/>
    <mergeCell ref="R35"/>
    <mergeCell ref="S35"/>
    <mergeCell ref="T35"/>
    <mergeCell ref="U35"/>
    <mergeCell ref="V35"/>
    <mergeCell ref="AG36"/>
    <mergeCell ref="D37"/>
    <mergeCell ref="E37"/>
    <mergeCell ref="F37"/>
    <mergeCell ref="G37"/>
    <mergeCell ref="H37"/>
    <mergeCell ref="I37"/>
    <mergeCell ref="J37"/>
    <mergeCell ref="K37"/>
    <mergeCell ref="L37"/>
    <mergeCell ref="M37"/>
    <mergeCell ref="N37"/>
    <mergeCell ref="O37"/>
    <mergeCell ref="P37"/>
    <mergeCell ref="Q37"/>
    <mergeCell ref="AB36"/>
    <mergeCell ref="AC36"/>
    <mergeCell ref="AD36"/>
    <mergeCell ref="AE36"/>
    <mergeCell ref="AF36"/>
    <mergeCell ref="W36"/>
    <mergeCell ref="AG37"/>
    <mergeCell ref="D38"/>
    <mergeCell ref="E38"/>
    <mergeCell ref="F38"/>
    <mergeCell ref="G38"/>
    <mergeCell ref="H38"/>
    <mergeCell ref="I38"/>
    <mergeCell ref="J38"/>
    <mergeCell ref="K38"/>
    <mergeCell ref="L38"/>
    <mergeCell ref="M38"/>
    <mergeCell ref="N38"/>
    <mergeCell ref="O38"/>
    <mergeCell ref="P38"/>
    <mergeCell ref="Q38"/>
    <mergeCell ref="AB37"/>
    <mergeCell ref="AC37"/>
    <mergeCell ref="AD37"/>
    <mergeCell ref="AE37"/>
    <mergeCell ref="AF37"/>
    <mergeCell ref="W37"/>
    <mergeCell ref="X37"/>
    <mergeCell ref="Y37"/>
    <mergeCell ref="Z37"/>
    <mergeCell ref="AA37"/>
    <mergeCell ref="R37"/>
    <mergeCell ref="S37"/>
    <mergeCell ref="T37"/>
    <mergeCell ref="U37"/>
    <mergeCell ref="V37"/>
    <mergeCell ref="AG38"/>
    <mergeCell ref="AE38"/>
    <mergeCell ref="D39"/>
    <mergeCell ref="E39"/>
    <mergeCell ref="F39"/>
    <mergeCell ref="G39"/>
    <mergeCell ref="H39"/>
    <mergeCell ref="I39"/>
    <mergeCell ref="J39"/>
    <mergeCell ref="K39"/>
    <mergeCell ref="L39"/>
    <mergeCell ref="M39"/>
    <mergeCell ref="N39"/>
    <mergeCell ref="O39"/>
    <mergeCell ref="P39"/>
    <mergeCell ref="Q39"/>
    <mergeCell ref="AB38"/>
    <mergeCell ref="AC38"/>
    <mergeCell ref="AD38"/>
    <mergeCell ref="X39"/>
    <mergeCell ref="Y39"/>
    <mergeCell ref="Z39"/>
    <mergeCell ref="AA39"/>
    <mergeCell ref="R39"/>
    <mergeCell ref="S39"/>
    <mergeCell ref="T39"/>
    <mergeCell ref="U39"/>
    <mergeCell ref="V39"/>
    <mergeCell ref="AF38"/>
    <mergeCell ref="W38"/>
    <mergeCell ref="X38"/>
    <mergeCell ref="Y38"/>
    <mergeCell ref="Z38"/>
    <mergeCell ref="AA38"/>
    <mergeCell ref="R38"/>
    <mergeCell ref="S38"/>
    <mergeCell ref="T38"/>
    <mergeCell ref="U38"/>
    <mergeCell ref="V38"/>
    <mergeCell ref="AG39"/>
    <mergeCell ref="D40"/>
    <mergeCell ref="E40"/>
    <mergeCell ref="F40"/>
    <mergeCell ref="G40"/>
    <mergeCell ref="H40"/>
    <mergeCell ref="I40"/>
    <mergeCell ref="J40"/>
    <mergeCell ref="K40"/>
    <mergeCell ref="L40"/>
    <mergeCell ref="M40"/>
    <mergeCell ref="N40"/>
    <mergeCell ref="O40"/>
    <mergeCell ref="P40"/>
    <mergeCell ref="Q40"/>
    <mergeCell ref="AB39"/>
    <mergeCell ref="AC39"/>
    <mergeCell ref="AD39"/>
    <mergeCell ref="AE39"/>
    <mergeCell ref="AF39"/>
    <mergeCell ref="W39"/>
    <mergeCell ref="AG40"/>
    <mergeCell ref="D41"/>
    <mergeCell ref="E41"/>
    <mergeCell ref="F41"/>
    <mergeCell ref="G41"/>
    <mergeCell ref="H41"/>
    <mergeCell ref="I41"/>
    <mergeCell ref="J41"/>
    <mergeCell ref="K41"/>
    <mergeCell ref="L41"/>
    <mergeCell ref="M41"/>
    <mergeCell ref="N41"/>
    <mergeCell ref="O41"/>
    <mergeCell ref="P41"/>
    <mergeCell ref="Q41"/>
    <mergeCell ref="AB40"/>
    <mergeCell ref="AC40"/>
    <mergeCell ref="AD40"/>
    <mergeCell ref="AE40"/>
    <mergeCell ref="AF40"/>
    <mergeCell ref="W40"/>
    <mergeCell ref="X40"/>
    <mergeCell ref="Y40"/>
    <mergeCell ref="Z40"/>
    <mergeCell ref="AA40"/>
    <mergeCell ref="R40"/>
    <mergeCell ref="S40"/>
    <mergeCell ref="T40"/>
    <mergeCell ref="U40"/>
    <mergeCell ref="V40"/>
    <mergeCell ref="AG41"/>
    <mergeCell ref="AE41"/>
    <mergeCell ref="D42"/>
    <mergeCell ref="E42"/>
    <mergeCell ref="F42"/>
    <mergeCell ref="G42"/>
    <mergeCell ref="H42"/>
    <mergeCell ref="I42"/>
    <mergeCell ref="J42"/>
    <mergeCell ref="K42"/>
    <mergeCell ref="L42"/>
    <mergeCell ref="M42"/>
    <mergeCell ref="N42"/>
    <mergeCell ref="O42"/>
    <mergeCell ref="P42"/>
    <mergeCell ref="Q42"/>
    <mergeCell ref="AB41"/>
    <mergeCell ref="AC41"/>
    <mergeCell ref="AD41"/>
    <mergeCell ref="X42"/>
    <mergeCell ref="Y42"/>
    <mergeCell ref="Z42"/>
    <mergeCell ref="AA42"/>
    <mergeCell ref="R42"/>
    <mergeCell ref="S42"/>
    <mergeCell ref="T42"/>
    <mergeCell ref="U42"/>
    <mergeCell ref="V42"/>
    <mergeCell ref="AF41"/>
    <mergeCell ref="W41"/>
    <mergeCell ref="X41"/>
    <mergeCell ref="Y41"/>
    <mergeCell ref="Z41"/>
    <mergeCell ref="AA41"/>
    <mergeCell ref="R41"/>
    <mergeCell ref="S41"/>
    <mergeCell ref="T41"/>
    <mergeCell ref="U41"/>
    <mergeCell ref="V41"/>
    <mergeCell ref="AG42"/>
    <mergeCell ref="D43"/>
    <mergeCell ref="E43"/>
    <mergeCell ref="F43"/>
    <mergeCell ref="G43"/>
    <mergeCell ref="H43"/>
    <mergeCell ref="I43"/>
    <mergeCell ref="J43"/>
    <mergeCell ref="K43"/>
    <mergeCell ref="L43"/>
    <mergeCell ref="M43"/>
    <mergeCell ref="N43"/>
    <mergeCell ref="O43"/>
    <mergeCell ref="P43"/>
    <mergeCell ref="Q43"/>
    <mergeCell ref="AB42"/>
    <mergeCell ref="AC42"/>
    <mergeCell ref="AD42"/>
    <mergeCell ref="AE42"/>
    <mergeCell ref="AF42"/>
    <mergeCell ref="W42"/>
    <mergeCell ref="AG43"/>
    <mergeCell ref="D44"/>
    <mergeCell ref="E44"/>
    <mergeCell ref="F44"/>
    <mergeCell ref="G44"/>
    <mergeCell ref="H44"/>
    <mergeCell ref="I44"/>
    <mergeCell ref="J44"/>
    <mergeCell ref="K44"/>
    <mergeCell ref="L44"/>
    <mergeCell ref="M44"/>
    <mergeCell ref="N44"/>
    <mergeCell ref="O44"/>
    <mergeCell ref="P44"/>
    <mergeCell ref="Q44"/>
    <mergeCell ref="AB43"/>
    <mergeCell ref="AC43"/>
    <mergeCell ref="AD43"/>
    <mergeCell ref="AE43"/>
    <mergeCell ref="AF43"/>
    <mergeCell ref="W43"/>
    <mergeCell ref="X43"/>
    <mergeCell ref="Y43"/>
    <mergeCell ref="Z43"/>
    <mergeCell ref="AA43"/>
    <mergeCell ref="R43"/>
    <mergeCell ref="S43"/>
    <mergeCell ref="T43"/>
    <mergeCell ref="U43"/>
    <mergeCell ref="V43"/>
    <mergeCell ref="AG44"/>
    <mergeCell ref="AE44"/>
    <mergeCell ref="D45"/>
    <mergeCell ref="E45"/>
    <mergeCell ref="F45"/>
    <mergeCell ref="G45"/>
    <mergeCell ref="H45"/>
    <mergeCell ref="I45"/>
    <mergeCell ref="J45"/>
    <mergeCell ref="K45"/>
    <mergeCell ref="L45"/>
    <mergeCell ref="M45"/>
    <mergeCell ref="N45"/>
    <mergeCell ref="O45"/>
    <mergeCell ref="P45"/>
    <mergeCell ref="Q45"/>
    <mergeCell ref="AB44"/>
    <mergeCell ref="AC44"/>
    <mergeCell ref="AD44"/>
    <mergeCell ref="X45"/>
    <mergeCell ref="Y45"/>
    <mergeCell ref="Z45"/>
    <mergeCell ref="AA45"/>
    <mergeCell ref="R45"/>
    <mergeCell ref="S45"/>
    <mergeCell ref="T45"/>
    <mergeCell ref="U45"/>
    <mergeCell ref="V45"/>
    <mergeCell ref="AF44"/>
    <mergeCell ref="W44"/>
    <mergeCell ref="X44"/>
    <mergeCell ref="Y44"/>
    <mergeCell ref="Z44"/>
    <mergeCell ref="AA44"/>
    <mergeCell ref="R44"/>
    <mergeCell ref="S44"/>
    <mergeCell ref="T44"/>
    <mergeCell ref="U44"/>
    <mergeCell ref="V44"/>
    <mergeCell ref="AG45"/>
    <mergeCell ref="D46"/>
    <mergeCell ref="E46"/>
    <mergeCell ref="F46"/>
    <mergeCell ref="G46"/>
    <mergeCell ref="H46"/>
    <mergeCell ref="I46"/>
    <mergeCell ref="J46"/>
    <mergeCell ref="K46"/>
    <mergeCell ref="L46"/>
    <mergeCell ref="M46"/>
    <mergeCell ref="N46"/>
    <mergeCell ref="O46"/>
    <mergeCell ref="P46"/>
    <mergeCell ref="Q46"/>
    <mergeCell ref="AB45"/>
    <mergeCell ref="AC45"/>
    <mergeCell ref="AD45"/>
    <mergeCell ref="AE45"/>
    <mergeCell ref="AF45"/>
    <mergeCell ref="W45"/>
    <mergeCell ref="AG46"/>
    <mergeCell ref="D47"/>
    <mergeCell ref="E47"/>
    <mergeCell ref="F47"/>
    <mergeCell ref="G47"/>
    <mergeCell ref="H47"/>
    <mergeCell ref="I47"/>
    <mergeCell ref="J47"/>
    <mergeCell ref="K47"/>
    <mergeCell ref="L47"/>
    <mergeCell ref="M47"/>
    <mergeCell ref="N47"/>
    <mergeCell ref="O47"/>
    <mergeCell ref="P47"/>
    <mergeCell ref="Q47"/>
    <mergeCell ref="AB46"/>
    <mergeCell ref="AC46"/>
    <mergeCell ref="AD46"/>
    <mergeCell ref="AE46"/>
    <mergeCell ref="AF46"/>
    <mergeCell ref="W46"/>
    <mergeCell ref="X46"/>
    <mergeCell ref="Y46"/>
    <mergeCell ref="Z46"/>
    <mergeCell ref="AA46"/>
    <mergeCell ref="R46"/>
    <mergeCell ref="S46"/>
    <mergeCell ref="T46"/>
    <mergeCell ref="U46"/>
    <mergeCell ref="V46"/>
    <mergeCell ref="AG47"/>
    <mergeCell ref="E50"/>
    <mergeCell ref="F50"/>
    <mergeCell ref="G50"/>
    <mergeCell ref="H50"/>
    <mergeCell ref="I50"/>
    <mergeCell ref="J50"/>
    <mergeCell ref="K50"/>
    <mergeCell ref="L50"/>
    <mergeCell ref="M50"/>
    <mergeCell ref="N50"/>
    <mergeCell ref="O50"/>
    <mergeCell ref="AB47"/>
    <mergeCell ref="AC47"/>
    <mergeCell ref="AD47"/>
    <mergeCell ref="AE47"/>
    <mergeCell ref="AF47"/>
    <mergeCell ref="W47"/>
    <mergeCell ref="X47"/>
    <mergeCell ref="Y47"/>
    <mergeCell ref="Z47"/>
    <mergeCell ref="AA47"/>
    <mergeCell ref="R47"/>
    <mergeCell ref="S47"/>
    <mergeCell ref="T47"/>
    <mergeCell ref="U47"/>
    <mergeCell ref="V47"/>
    <mergeCell ref="AE50"/>
    <mergeCell ref="AF50"/>
    <mergeCell ref="AG50"/>
    <mergeCell ref="D51"/>
    <mergeCell ref="E51"/>
    <mergeCell ref="F51"/>
    <mergeCell ref="G51"/>
    <mergeCell ref="H51"/>
    <mergeCell ref="I51"/>
    <mergeCell ref="J51"/>
    <mergeCell ref="K51"/>
    <mergeCell ref="L51"/>
    <mergeCell ref="M51"/>
    <mergeCell ref="N51"/>
    <mergeCell ref="O51"/>
    <mergeCell ref="Z50"/>
    <mergeCell ref="AA50"/>
    <mergeCell ref="AB50"/>
    <mergeCell ref="AC50"/>
    <mergeCell ref="AD50"/>
    <mergeCell ref="U50"/>
    <mergeCell ref="V50"/>
    <mergeCell ref="W50"/>
    <mergeCell ref="X50"/>
    <mergeCell ref="Y50"/>
    <mergeCell ref="P50"/>
    <mergeCell ref="Q50"/>
    <mergeCell ref="R50"/>
    <mergeCell ref="S50"/>
    <mergeCell ref="T50"/>
    <mergeCell ref="AE51"/>
    <mergeCell ref="AF51"/>
    <mergeCell ref="AG51"/>
    <mergeCell ref="D50"/>
    <mergeCell ref="D52"/>
    <mergeCell ref="E52"/>
    <mergeCell ref="F52"/>
    <mergeCell ref="G52"/>
    <mergeCell ref="H52"/>
    <mergeCell ref="I52"/>
    <mergeCell ref="J52"/>
    <mergeCell ref="K52"/>
    <mergeCell ref="L52"/>
    <mergeCell ref="M52"/>
    <mergeCell ref="N52"/>
    <mergeCell ref="O52"/>
    <mergeCell ref="Z51"/>
    <mergeCell ref="AA51"/>
    <mergeCell ref="AB51"/>
    <mergeCell ref="AC51"/>
    <mergeCell ref="AD51"/>
    <mergeCell ref="U51"/>
    <mergeCell ref="V51"/>
    <mergeCell ref="W51"/>
    <mergeCell ref="X51"/>
    <mergeCell ref="Y51"/>
    <mergeCell ref="P51"/>
    <mergeCell ref="Q51"/>
    <mergeCell ref="R51"/>
    <mergeCell ref="S51"/>
    <mergeCell ref="T51"/>
    <mergeCell ref="AE52"/>
    <mergeCell ref="AF52"/>
    <mergeCell ref="AG52"/>
    <mergeCell ref="D53"/>
    <mergeCell ref="E53"/>
    <mergeCell ref="F53"/>
    <mergeCell ref="G53"/>
    <mergeCell ref="H53"/>
    <mergeCell ref="I53"/>
    <mergeCell ref="J53"/>
    <mergeCell ref="K53"/>
    <mergeCell ref="L53"/>
    <mergeCell ref="M53"/>
    <mergeCell ref="N53"/>
    <mergeCell ref="O53"/>
    <mergeCell ref="Z52"/>
    <mergeCell ref="AA52"/>
    <mergeCell ref="AB52"/>
    <mergeCell ref="AC52"/>
    <mergeCell ref="AD52"/>
    <mergeCell ref="U52"/>
    <mergeCell ref="V52"/>
    <mergeCell ref="W52"/>
    <mergeCell ref="X52"/>
    <mergeCell ref="Y52"/>
    <mergeCell ref="P52"/>
    <mergeCell ref="Q52"/>
    <mergeCell ref="R52"/>
    <mergeCell ref="S52"/>
    <mergeCell ref="T52"/>
    <mergeCell ref="AE53"/>
    <mergeCell ref="AF53"/>
    <mergeCell ref="AG53"/>
    <mergeCell ref="D54"/>
    <mergeCell ref="E54"/>
    <mergeCell ref="F54"/>
    <mergeCell ref="G54"/>
    <mergeCell ref="H54"/>
    <mergeCell ref="I54"/>
    <mergeCell ref="J54"/>
    <mergeCell ref="K54"/>
    <mergeCell ref="L54"/>
    <mergeCell ref="M54"/>
    <mergeCell ref="N54"/>
    <mergeCell ref="O54"/>
    <mergeCell ref="Z53"/>
    <mergeCell ref="AA53"/>
    <mergeCell ref="AB53"/>
    <mergeCell ref="AC53"/>
    <mergeCell ref="AD53"/>
    <mergeCell ref="U53"/>
    <mergeCell ref="V53"/>
    <mergeCell ref="W53"/>
    <mergeCell ref="X53"/>
    <mergeCell ref="Y53"/>
    <mergeCell ref="P53"/>
    <mergeCell ref="Q53"/>
    <mergeCell ref="R53"/>
    <mergeCell ref="S53"/>
    <mergeCell ref="T53"/>
    <mergeCell ref="AE54"/>
    <mergeCell ref="AF54"/>
    <mergeCell ref="AG54"/>
    <mergeCell ref="D55"/>
    <mergeCell ref="E55"/>
    <mergeCell ref="F55"/>
    <mergeCell ref="G55"/>
    <mergeCell ref="H55"/>
    <mergeCell ref="I55"/>
    <mergeCell ref="J55"/>
    <mergeCell ref="K55"/>
    <mergeCell ref="L55"/>
    <mergeCell ref="M55"/>
    <mergeCell ref="N55"/>
    <mergeCell ref="O55"/>
    <mergeCell ref="Z54"/>
    <mergeCell ref="AA54"/>
    <mergeCell ref="AB54"/>
    <mergeCell ref="AC54"/>
    <mergeCell ref="AD54"/>
    <mergeCell ref="U54"/>
    <mergeCell ref="V54"/>
    <mergeCell ref="W54"/>
    <mergeCell ref="X54"/>
    <mergeCell ref="Y54"/>
    <mergeCell ref="P54"/>
    <mergeCell ref="Q54"/>
    <mergeCell ref="R54"/>
    <mergeCell ref="S54"/>
    <mergeCell ref="T54"/>
    <mergeCell ref="AE55"/>
    <mergeCell ref="AF55"/>
    <mergeCell ref="AG55"/>
    <mergeCell ref="D56"/>
    <mergeCell ref="E56"/>
    <mergeCell ref="F56"/>
    <mergeCell ref="G56"/>
    <mergeCell ref="H56"/>
    <mergeCell ref="I56"/>
    <mergeCell ref="J56"/>
    <mergeCell ref="K56"/>
    <mergeCell ref="L56"/>
    <mergeCell ref="M56"/>
    <mergeCell ref="N56"/>
    <mergeCell ref="O56"/>
    <mergeCell ref="Z55"/>
    <mergeCell ref="AA55"/>
    <mergeCell ref="AB55"/>
    <mergeCell ref="AC55"/>
    <mergeCell ref="AD55"/>
    <mergeCell ref="U55"/>
    <mergeCell ref="V55"/>
    <mergeCell ref="W55"/>
    <mergeCell ref="X55"/>
    <mergeCell ref="Y55"/>
    <mergeCell ref="P55"/>
    <mergeCell ref="Q55"/>
    <mergeCell ref="R55"/>
    <mergeCell ref="S55"/>
    <mergeCell ref="T55"/>
    <mergeCell ref="AE56"/>
    <mergeCell ref="AF56"/>
    <mergeCell ref="AG56"/>
    <mergeCell ref="D57"/>
    <mergeCell ref="E57"/>
    <mergeCell ref="F57"/>
    <mergeCell ref="G57"/>
    <mergeCell ref="H57"/>
    <mergeCell ref="I57"/>
    <mergeCell ref="J57"/>
    <mergeCell ref="K57"/>
    <mergeCell ref="L57"/>
    <mergeCell ref="M57"/>
    <mergeCell ref="N57"/>
    <mergeCell ref="O57"/>
    <mergeCell ref="Z56"/>
    <mergeCell ref="AA56"/>
    <mergeCell ref="AB56"/>
    <mergeCell ref="AC56"/>
    <mergeCell ref="AD56"/>
    <mergeCell ref="U56"/>
    <mergeCell ref="V56"/>
    <mergeCell ref="W56"/>
    <mergeCell ref="X56"/>
    <mergeCell ref="Y56"/>
    <mergeCell ref="P56"/>
    <mergeCell ref="Q56"/>
    <mergeCell ref="R56"/>
    <mergeCell ref="S56"/>
    <mergeCell ref="T56"/>
    <mergeCell ref="AE57"/>
    <mergeCell ref="AF57"/>
    <mergeCell ref="AG57"/>
    <mergeCell ref="D58"/>
    <mergeCell ref="E58"/>
    <mergeCell ref="F58"/>
    <mergeCell ref="G58"/>
    <mergeCell ref="H58"/>
    <mergeCell ref="I58"/>
    <mergeCell ref="J58"/>
    <mergeCell ref="K58"/>
    <mergeCell ref="L58"/>
    <mergeCell ref="M58"/>
    <mergeCell ref="N58"/>
    <mergeCell ref="O58"/>
    <mergeCell ref="Z57"/>
    <mergeCell ref="AA57"/>
    <mergeCell ref="AB57"/>
    <mergeCell ref="AC57"/>
    <mergeCell ref="AD57"/>
    <mergeCell ref="U57"/>
    <mergeCell ref="V57"/>
    <mergeCell ref="W57"/>
    <mergeCell ref="X57"/>
    <mergeCell ref="Y57"/>
    <mergeCell ref="P57"/>
    <mergeCell ref="Q57"/>
    <mergeCell ref="R57"/>
    <mergeCell ref="S57"/>
    <mergeCell ref="T57"/>
    <mergeCell ref="AE58"/>
    <mergeCell ref="AF58"/>
    <mergeCell ref="AG58"/>
    <mergeCell ref="D59"/>
    <mergeCell ref="E59"/>
    <mergeCell ref="F59"/>
    <mergeCell ref="G59"/>
    <mergeCell ref="H59"/>
    <mergeCell ref="I59"/>
    <mergeCell ref="J59"/>
    <mergeCell ref="K59"/>
    <mergeCell ref="L59"/>
    <mergeCell ref="M59"/>
    <mergeCell ref="N59"/>
    <mergeCell ref="O59"/>
    <mergeCell ref="Z58"/>
    <mergeCell ref="AA58"/>
    <mergeCell ref="AB58"/>
    <mergeCell ref="AC58"/>
    <mergeCell ref="AD58"/>
    <mergeCell ref="U58"/>
    <mergeCell ref="V58"/>
    <mergeCell ref="W58"/>
    <mergeCell ref="X58"/>
    <mergeCell ref="Y58"/>
    <mergeCell ref="P58"/>
    <mergeCell ref="Q58"/>
    <mergeCell ref="R58"/>
    <mergeCell ref="S58"/>
    <mergeCell ref="T58"/>
    <mergeCell ref="AE59"/>
    <mergeCell ref="AF59"/>
    <mergeCell ref="AG59"/>
    <mergeCell ref="D60"/>
    <mergeCell ref="E60"/>
    <mergeCell ref="F60"/>
    <mergeCell ref="G60"/>
    <mergeCell ref="H60"/>
    <mergeCell ref="I60"/>
    <mergeCell ref="J60"/>
    <mergeCell ref="K60"/>
    <mergeCell ref="L60"/>
    <mergeCell ref="M60"/>
    <mergeCell ref="N60"/>
    <mergeCell ref="O60"/>
    <mergeCell ref="Z59"/>
    <mergeCell ref="AA59"/>
    <mergeCell ref="AB59"/>
    <mergeCell ref="AC59"/>
    <mergeCell ref="AD59"/>
    <mergeCell ref="U59"/>
    <mergeCell ref="V59"/>
    <mergeCell ref="W59"/>
    <mergeCell ref="X59"/>
    <mergeCell ref="Y59"/>
    <mergeCell ref="P59"/>
    <mergeCell ref="Q59"/>
    <mergeCell ref="R59"/>
    <mergeCell ref="S59"/>
    <mergeCell ref="T59"/>
    <mergeCell ref="AE60"/>
    <mergeCell ref="AF60"/>
    <mergeCell ref="AG60"/>
    <mergeCell ref="D62"/>
    <mergeCell ref="E62"/>
    <mergeCell ref="F62"/>
    <mergeCell ref="G62"/>
    <mergeCell ref="H62"/>
    <mergeCell ref="I62"/>
    <mergeCell ref="J62"/>
    <mergeCell ref="K62"/>
    <mergeCell ref="L62"/>
    <mergeCell ref="M62"/>
    <mergeCell ref="N62"/>
    <mergeCell ref="Z60"/>
    <mergeCell ref="AA60"/>
    <mergeCell ref="AB60"/>
    <mergeCell ref="AC60"/>
    <mergeCell ref="AD60"/>
    <mergeCell ref="U60"/>
    <mergeCell ref="V60"/>
    <mergeCell ref="W60"/>
    <mergeCell ref="X60"/>
    <mergeCell ref="Y60"/>
    <mergeCell ref="P60"/>
    <mergeCell ref="Q60"/>
    <mergeCell ref="R60"/>
    <mergeCell ref="S60"/>
    <mergeCell ref="T60"/>
    <mergeCell ref="AD62"/>
    <mergeCell ref="AE62"/>
    <mergeCell ref="AF62"/>
    <mergeCell ref="AG62"/>
    <mergeCell ref="Y62"/>
    <mergeCell ref="Z62"/>
    <mergeCell ref="AA62"/>
    <mergeCell ref="AB62"/>
    <mergeCell ref="AC62"/>
    <mergeCell ref="T62"/>
    <mergeCell ref="U62"/>
    <mergeCell ref="V62"/>
    <mergeCell ref="W62"/>
    <mergeCell ref="X62"/>
    <mergeCell ref="O62"/>
    <mergeCell ref="P62"/>
    <mergeCell ref="Q62"/>
    <mergeCell ref="R62"/>
    <mergeCell ref="S62"/>
  </mergeCells>
  <dataValidations count="1">
    <dataValidation type="decimal" showErrorMessage="1" errorTitle="Kesalahan Jenis Data" error="Data yang dimasukkan harus berupa Angka!" sqref="D62:AG62 D50:AG60 D17:AG47">
      <formula1>-1000000000000000000</formula1>
      <formula2>1000000000000000000</formula2>
    </dataValidation>
  </dataValidations>
  <printOptions horizontalCentered="1"/>
  <pageMargins left="0.7" right="0.7" top="0.75" bottom="0.75" header="0.3" footer="0.3"/>
  <pageSetup paperSize="150" scale="22" orientation="portrait" horizontalDpi="200" verticalDpi="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B2:E27"/>
  <sheetViews>
    <sheetView showGridLines="0" view="pageBreakPreview" zoomScale="85" zoomScaleNormal="85" zoomScaleSheetLayoutView="85" workbookViewId="0">
      <selection activeCell="D34" sqref="D34"/>
    </sheetView>
  </sheetViews>
  <sheetFormatPr defaultRowHeight="15"/>
  <cols>
    <col min="1" max="1" width="9.140625" style="1" customWidth="1"/>
    <col min="2" max="2" width="1" style="1" customWidth="1"/>
    <col min="3" max="3" width="78.28515625" style="1" bestFit="1" customWidth="1"/>
    <col min="4" max="4" width="30" style="1" customWidth="1"/>
    <col min="5" max="5" width="1" style="1" customWidth="1"/>
    <col min="6" max="6" width="9.140625" style="1" customWidth="1"/>
    <col min="7" max="16384" width="9.140625" style="1"/>
  </cols>
  <sheetData>
    <row r="2" spans="2:5" ht="5.0999999999999996" customHeight="1">
      <c r="B2" s="5" t="s">
        <v>454</v>
      </c>
      <c r="C2" s="2"/>
      <c r="D2" s="2"/>
      <c r="E2" s="2"/>
    </row>
    <row r="3" spans="2:5" hidden="1">
      <c r="B3" s="5" t="s">
        <v>7</v>
      </c>
      <c r="C3" s="20"/>
      <c r="D3" s="2"/>
      <c r="E3" s="2"/>
    </row>
    <row r="4" spans="2:5" hidden="1">
      <c r="B4" s="2"/>
      <c r="C4" s="20"/>
      <c r="D4" s="2"/>
      <c r="E4" s="2"/>
    </row>
    <row r="5" spans="2:5" hidden="1">
      <c r="B5" s="2"/>
      <c r="C5" s="20"/>
      <c r="D5" s="2"/>
      <c r="E5" s="2"/>
    </row>
    <row r="6" spans="2:5" hidden="1">
      <c r="B6" s="2"/>
      <c r="C6" s="29"/>
      <c r="D6" s="2"/>
      <c r="E6" s="2"/>
    </row>
    <row r="7" spans="2:5" ht="17.25">
      <c r="B7" s="2"/>
      <c r="C7" s="123" t="str">
        <f>UPPER('Data Umum'!D7)</f>
        <v/>
      </c>
      <c r="D7" s="123"/>
      <c r="E7" s="2"/>
    </row>
    <row r="8" spans="2:5">
      <c r="B8" s="2"/>
      <c r="C8" s="124" t="s">
        <v>1095</v>
      </c>
      <c r="D8" s="124"/>
      <c r="E8" s="2"/>
    </row>
    <row r="9" spans="2:5">
      <c r="B9" s="2"/>
      <c r="C9" s="124" t="s">
        <v>412</v>
      </c>
      <c r="D9" s="124"/>
      <c r="E9" s="2"/>
    </row>
    <row r="10" spans="2:5">
      <c r="B10" s="2"/>
      <c r="C10" s="124" t="s">
        <v>455</v>
      </c>
      <c r="D10" s="124"/>
      <c r="E10" s="2"/>
    </row>
    <row r="11" spans="2:5">
      <c r="B11" s="2"/>
      <c r="C11" s="125" t="s">
        <v>1061</v>
      </c>
      <c r="D11" s="125"/>
      <c r="E11" s="2"/>
    </row>
    <row r="12" spans="2:5" hidden="1">
      <c r="B12" s="2"/>
      <c r="C12" s="31"/>
      <c r="D12" s="31"/>
      <c r="E12" s="2"/>
    </row>
    <row r="13" spans="2:5">
      <c r="B13" s="2"/>
      <c r="C13" s="141" t="s">
        <v>456</v>
      </c>
      <c r="D13" s="141"/>
      <c r="E13" s="2"/>
    </row>
    <row r="14" spans="2:5">
      <c r="B14" s="2"/>
      <c r="C14" s="127" t="s">
        <v>44</v>
      </c>
      <c r="D14" s="127" t="str">
        <f>"Jumlah"</f>
        <v>Jumlah</v>
      </c>
      <c r="E14" s="2"/>
    </row>
    <row r="15" spans="2:5">
      <c r="B15" s="2"/>
      <c r="C15" s="128"/>
      <c r="D15" s="128"/>
      <c r="E15" s="2"/>
    </row>
    <row r="16" spans="2:5">
      <c r="B16" s="2"/>
      <c r="C16" s="40" t="s">
        <v>457</v>
      </c>
      <c r="D16" s="121"/>
      <c r="E16" s="2"/>
    </row>
    <row r="17" spans="2:5">
      <c r="B17" s="2"/>
      <c r="C17" s="40" t="s">
        <v>458</v>
      </c>
      <c r="D17" s="121"/>
      <c r="E17" s="2"/>
    </row>
    <row r="18" spans="2:5">
      <c r="B18" s="2"/>
      <c r="C18" s="40" t="s">
        <v>459</v>
      </c>
      <c r="D18" s="36"/>
      <c r="E18" s="2"/>
    </row>
    <row r="19" spans="2:5" ht="15" customHeight="1">
      <c r="B19" s="2"/>
      <c r="C19" s="40" t="s">
        <v>460</v>
      </c>
      <c r="D19" s="49">
        <f>0.15</f>
        <v>0.15</v>
      </c>
      <c r="E19" s="2"/>
    </row>
    <row r="20" spans="2:5" ht="15" customHeight="1">
      <c r="B20" s="2"/>
      <c r="C20" s="40" t="s">
        <v>461</v>
      </c>
      <c r="D20" s="36"/>
      <c r="E20" s="2"/>
    </row>
    <row r="21" spans="2:5">
      <c r="B21" s="2"/>
      <c r="C21" s="40" t="s">
        <v>206</v>
      </c>
      <c r="D21" s="121"/>
      <c r="E21" s="2"/>
    </row>
    <row r="22" spans="2:5">
      <c r="B22" s="2"/>
      <c r="C22" s="40" t="s">
        <v>462</v>
      </c>
      <c r="D22" s="36" t="str">
        <f>""</f>
        <v/>
      </c>
      <c r="E22" s="2"/>
    </row>
    <row r="23" spans="2:5" ht="15" customHeight="1">
      <c r="B23" s="2"/>
      <c r="C23" s="59" t="s">
        <v>1059</v>
      </c>
      <c r="D23" s="36" t="str">
        <f>""</f>
        <v/>
      </c>
      <c r="E23" s="2"/>
    </row>
    <row r="24" spans="2:5" ht="15" customHeight="1">
      <c r="B24" s="2"/>
      <c r="C24" s="40" t="s">
        <v>463</v>
      </c>
      <c r="D24" s="36" t="str">
        <f>""</f>
        <v/>
      </c>
      <c r="E24" s="2"/>
    </row>
    <row r="25" spans="2:5" ht="15" customHeight="1">
      <c r="B25" s="2"/>
      <c r="C25" s="40" t="s">
        <v>464</v>
      </c>
      <c r="D25" s="36" t="str">
        <f>""</f>
        <v/>
      </c>
      <c r="E25" s="2"/>
    </row>
    <row r="26" spans="2:5">
      <c r="B26" s="2"/>
      <c r="C26" s="2"/>
      <c r="D26" s="2"/>
      <c r="E26" s="2"/>
    </row>
    <row r="27" spans="2:5" ht="5.0999999999999996" customHeight="1">
      <c r="B27" s="2"/>
      <c r="C27" s="2"/>
      <c r="D27" s="2"/>
      <c r="E27" s="2"/>
    </row>
  </sheetData>
  <sheetProtection formatColumns="0" formatRows="0" selectLockedCells="1"/>
  <mergeCells count="11">
    <mergeCell ref="C7:D7"/>
    <mergeCell ref="C8:D8"/>
    <mergeCell ref="C9:D9"/>
    <mergeCell ref="C10:D10"/>
    <mergeCell ref="C11:D11"/>
    <mergeCell ref="D21"/>
    <mergeCell ref="C13:D13"/>
    <mergeCell ref="C14:C15"/>
    <mergeCell ref="D14:D15"/>
    <mergeCell ref="D16"/>
    <mergeCell ref="D17"/>
  </mergeCells>
  <dataValidations count="1">
    <dataValidation type="decimal" showErrorMessage="1" errorTitle="Kesalahan Jenis Data" error="Data yang dimasukkan harus berupa Angka!" sqref="D21 D16:D17">
      <formula1>-1000000000000000000</formula1>
      <formula2>1000000000000000000</formula2>
    </dataValidation>
  </dataValidations>
  <printOptions horizontalCentered="1"/>
  <pageMargins left="0.7" right="0.7" top="0.75" bottom="0.75" header="0.3" footer="0.3"/>
  <pageSetup paperSize="150" scale="80" orientation="portrait" horizontalDpi="200" verticalDpi="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FF00"/>
    <pageSetUpPr fitToPage="1"/>
  </sheetPr>
  <dimension ref="B2:S49"/>
  <sheetViews>
    <sheetView showGridLines="0" view="pageBreakPreview" zoomScale="85" zoomScaleNormal="85" zoomScaleSheetLayoutView="85" workbookViewId="0">
      <selection activeCell="D40" sqref="D40"/>
    </sheetView>
  </sheetViews>
  <sheetFormatPr defaultRowHeight="15"/>
  <cols>
    <col min="1" max="1" width="9.140625" style="1" customWidth="1"/>
    <col min="2" max="2" width="1" style="1" customWidth="1"/>
    <col min="3" max="3" width="76.42578125" style="1" bestFit="1" customWidth="1"/>
    <col min="4" max="17" width="15.7109375" style="1" customWidth="1"/>
    <col min="18" max="18" width="25.7109375" style="1" customWidth="1"/>
    <col min="19" max="19" width="1" style="1" customWidth="1"/>
    <col min="20" max="20" width="9.140625" style="1" customWidth="1"/>
    <col min="21" max="16384" width="9.140625" style="1"/>
  </cols>
  <sheetData>
    <row r="2" spans="2:19" ht="5.0999999999999996" customHeight="1">
      <c r="B2" s="5" t="s">
        <v>465</v>
      </c>
      <c r="C2" s="2"/>
      <c r="D2" s="2"/>
      <c r="E2" s="2"/>
      <c r="F2" s="2"/>
      <c r="G2" s="2"/>
      <c r="H2" s="2"/>
      <c r="I2" s="2"/>
      <c r="J2" s="2"/>
      <c r="K2" s="2"/>
      <c r="L2" s="2"/>
      <c r="M2" s="2"/>
      <c r="N2" s="2"/>
      <c r="O2" s="2"/>
      <c r="P2" s="2"/>
      <c r="Q2" s="2"/>
      <c r="R2" s="2"/>
      <c r="S2" s="2"/>
    </row>
    <row r="3" spans="2:19" hidden="1">
      <c r="B3" s="5" t="s">
        <v>7</v>
      </c>
      <c r="C3" s="20"/>
      <c r="D3" s="2"/>
      <c r="E3" s="2"/>
      <c r="F3" s="2"/>
      <c r="G3" s="2"/>
      <c r="H3" s="2"/>
      <c r="I3" s="2"/>
      <c r="J3" s="2"/>
      <c r="K3" s="2"/>
      <c r="L3" s="2"/>
      <c r="M3" s="2"/>
      <c r="N3" s="2"/>
      <c r="O3" s="2"/>
      <c r="P3" s="2"/>
      <c r="Q3" s="2"/>
      <c r="R3" s="2"/>
      <c r="S3" s="2"/>
    </row>
    <row r="4" spans="2:19" hidden="1">
      <c r="B4" s="2"/>
      <c r="C4" s="20"/>
      <c r="D4" s="2"/>
      <c r="E4" s="2"/>
      <c r="F4" s="2"/>
      <c r="G4" s="2"/>
      <c r="H4" s="2"/>
      <c r="I4" s="2"/>
      <c r="J4" s="2"/>
      <c r="K4" s="2"/>
      <c r="L4" s="2"/>
      <c r="M4" s="2"/>
      <c r="N4" s="2"/>
      <c r="O4" s="2"/>
      <c r="P4" s="2"/>
      <c r="Q4" s="2"/>
      <c r="R4" s="2"/>
      <c r="S4" s="2"/>
    </row>
    <row r="5" spans="2:19" hidden="1">
      <c r="B5" s="2"/>
      <c r="C5" s="20"/>
      <c r="D5" s="2"/>
      <c r="E5" s="2"/>
      <c r="F5" s="2"/>
      <c r="G5" s="2"/>
      <c r="H5" s="2"/>
      <c r="I5" s="2"/>
      <c r="J5" s="2"/>
      <c r="K5" s="2"/>
      <c r="L5" s="2"/>
      <c r="M5" s="2"/>
      <c r="N5" s="2"/>
      <c r="O5" s="2"/>
      <c r="P5" s="2"/>
      <c r="Q5" s="2"/>
      <c r="R5" s="2"/>
      <c r="S5" s="2"/>
    </row>
    <row r="6" spans="2:19" hidden="1">
      <c r="B6" s="2"/>
      <c r="C6" s="29"/>
      <c r="D6" s="2"/>
      <c r="E6" s="2"/>
      <c r="F6" s="2"/>
      <c r="G6" s="2"/>
      <c r="H6" s="2"/>
      <c r="I6" s="2"/>
      <c r="J6" s="2"/>
      <c r="K6" s="2"/>
      <c r="L6" s="2"/>
      <c r="M6" s="2"/>
      <c r="N6" s="2"/>
      <c r="O6" s="2"/>
      <c r="P6" s="2"/>
      <c r="Q6" s="2"/>
      <c r="R6" s="2"/>
      <c r="S6" s="2"/>
    </row>
    <row r="7" spans="2:19" ht="17.25">
      <c r="B7" s="2"/>
      <c r="C7" s="123" t="str">
        <f>UPPER('Data Umum'!D7)</f>
        <v/>
      </c>
      <c r="D7" s="123"/>
      <c r="E7" s="123"/>
      <c r="F7" s="123"/>
      <c r="G7" s="123"/>
      <c r="H7" s="123"/>
      <c r="I7" s="123"/>
      <c r="J7" s="123"/>
      <c r="K7" s="123"/>
      <c r="L7" s="123"/>
      <c r="M7" s="123"/>
      <c r="N7" s="123"/>
      <c r="O7" s="123"/>
      <c r="P7" s="123"/>
      <c r="Q7" s="123"/>
      <c r="R7" s="123"/>
      <c r="S7" s="2"/>
    </row>
    <row r="8" spans="2:19">
      <c r="B8" s="2"/>
      <c r="C8" s="124" t="s">
        <v>1095</v>
      </c>
      <c r="D8" s="124"/>
      <c r="E8" s="124"/>
      <c r="F8" s="124"/>
      <c r="G8" s="124"/>
      <c r="H8" s="124"/>
      <c r="I8" s="124"/>
      <c r="J8" s="124"/>
      <c r="K8" s="124"/>
      <c r="L8" s="124"/>
      <c r="M8" s="124"/>
      <c r="N8" s="124"/>
      <c r="O8" s="124"/>
      <c r="P8" s="124"/>
      <c r="Q8" s="124"/>
      <c r="R8" s="124"/>
      <c r="S8" s="2"/>
    </row>
    <row r="9" spans="2:19">
      <c r="B9" s="2"/>
      <c r="C9" s="124" t="s">
        <v>466</v>
      </c>
      <c r="D9" s="124"/>
      <c r="E9" s="124"/>
      <c r="F9" s="124"/>
      <c r="G9" s="124"/>
      <c r="H9" s="124"/>
      <c r="I9" s="124"/>
      <c r="J9" s="124"/>
      <c r="K9" s="124"/>
      <c r="L9" s="124"/>
      <c r="M9" s="124"/>
      <c r="N9" s="124"/>
      <c r="O9" s="124"/>
      <c r="P9" s="124"/>
      <c r="Q9" s="124"/>
      <c r="R9" s="124"/>
      <c r="S9" s="2"/>
    </row>
    <row r="10" spans="2:19">
      <c r="B10" s="2"/>
      <c r="C10" s="124" t="s">
        <v>250</v>
      </c>
      <c r="D10" s="124"/>
      <c r="E10" s="124"/>
      <c r="F10" s="124"/>
      <c r="G10" s="124"/>
      <c r="H10" s="124"/>
      <c r="I10" s="124"/>
      <c r="J10" s="124"/>
      <c r="K10" s="124"/>
      <c r="L10" s="124"/>
      <c r="M10" s="124"/>
      <c r="N10" s="124"/>
      <c r="O10" s="124"/>
      <c r="P10" s="124"/>
      <c r="Q10" s="124"/>
      <c r="R10" s="124"/>
      <c r="S10" s="2"/>
    </row>
    <row r="11" spans="2:19">
      <c r="B11" s="2"/>
      <c r="C11" s="125" t="s">
        <v>1061</v>
      </c>
      <c r="D11" s="125"/>
      <c r="E11" s="125"/>
      <c r="F11" s="125"/>
      <c r="G11" s="125"/>
      <c r="H11" s="125"/>
      <c r="I11" s="125"/>
      <c r="J11" s="125"/>
      <c r="K11" s="125"/>
      <c r="L11" s="125"/>
      <c r="M11" s="125"/>
      <c r="N11" s="125"/>
      <c r="O11" s="125"/>
      <c r="P11" s="125"/>
      <c r="Q11" s="125"/>
      <c r="R11" s="125"/>
      <c r="S11" s="2"/>
    </row>
    <row r="12" spans="2:19" hidden="1">
      <c r="B12" s="2"/>
      <c r="C12" s="31"/>
      <c r="D12" s="31"/>
      <c r="E12" s="31"/>
      <c r="F12" s="31"/>
      <c r="G12" s="31"/>
      <c r="H12" s="31"/>
      <c r="I12" s="31"/>
      <c r="J12" s="31"/>
      <c r="K12" s="31"/>
      <c r="L12" s="31"/>
      <c r="M12" s="31"/>
      <c r="N12" s="31"/>
      <c r="O12" s="31"/>
      <c r="P12" s="31"/>
      <c r="Q12" s="31"/>
      <c r="R12" s="31"/>
      <c r="S12" s="2"/>
    </row>
    <row r="13" spans="2:19">
      <c r="B13" s="2"/>
      <c r="C13" s="141" t="s">
        <v>43</v>
      </c>
      <c r="D13" s="141"/>
      <c r="E13" s="141"/>
      <c r="F13" s="141"/>
      <c r="G13" s="141"/>
      <c r="H13" s="141"/>
      <c r="I13" s="141"/>
      <c r="J13" s="141"/>
      <c r="K13" s="141"/>
      <c r="L13" s="141"/>
      <c r="M13" s="141"/>
      <c r="N13" s="141"/>
      <c r="O13" s="141"/>
      <c r="P13" s="141"/>
      <c r="Q13" s="141"/>
      <c r="R13" s="141"/>
      <c r="S13" s="2"/>
    </row>
    <row r="14" spans="2:19">
      <c r="B14" s="2"/>
      <c r="C14" s="127" t="s">
        <v>467</v>
      </c>
      <c r="D14" s="127" t="str">
        <f>"Cadangan Premi"</f>
        <v>Cadangan Premi</v>
      </c>
      <c r="E14" s="128"/>
      <c r="F14" s="128"/>
      <c r="G14" s="127" t="str">
        <f>"CAPYBMP "</f>
        <v xml:space="preserve">CAPYBMP </v>
      </c>
      <c r="H14" s="128"/>
      <c r="I14" s="128"/>
      <c r="J14" s="128"/>
      <c r="K14" s="127" t="str">
        <f>"Cadangan Klaim"</f>
        <v>Cadangan Klaim</v>
      </c>
      <c r="L14" s="128"/>
      <c r="M14" s="128"/>
      <c r="N14" s="128"/>
      <c r="O14" s="127" t="str">
        <f>"Cadangan atas Risiko Bencana"</f>
        <v>Cadangan atas Risiko Bencana</v>
      </c>
      <c r="P14" s="128"/>
      <c r="Q14" s="128"/>
      <c r="R14" s="128"/>
      <c r="S14" s="2"/>
    </row>
    <row r="15" spans="2:19" ht="30" customHeight="1">
      <c r="B15" s="2"/>
      <c r="C15" s="128"/>
      <c r="D15" s="127" t="str">
        <f>"CP"</f>
        <v>CP</v>
      </c>
      <c r="E15" s="127" t="str">
        <f>"CP*"</f>
        <v>CP*</v>
      </c>
      <c r="F15" s="127" t="str">
        <f>"Jumlah Deviasi"</f>
        <v>Jumlah Deviasi</v>
      </c>
      <c r="G15" s="127" t="str">
        <f>"CAPYBMP "</f>
        <v xml:space="preserve">CAPYBMP </v>
      </c>
      <c r="H15" s="127" t="str">
        <f>"AR"</f>
        <v>AR</v>
      </c>
      <c r="I15" s="127" t="str">
        <f>"fcp"</f>
        <v>fcp</v>
      </c>
      <c r="J15" s="127" t="str">
        <f>"Jumlah Deviasi CAPYBMP "</f>
        <v xml:space="preserve">Jumlah Deviasi CAPYBMP </v>
      </c>
      <c r="K15" s="127" t="str">
        <f>"CK"</f>
        <v>CK</v>
      </c>
      <c r="L15" s="127" t="str">
        <f>"AR"</f>
        <v>AR</v>
      </c>
      <c r="M15" s="127" t="str">
        <f>"fck"</f>
        <v>fck</v>
      </c>
      <c r="N15" s="127" t="str">
        <f>"Jumlah Deviasi CK"</f>
        <v>Jumlah Deviasi CK</v>
      </c>
      <c r="O15" s="127" t="str">
        <f>"CARB (Gross)"</f>
        <v>CARB (Gross)</v>
      </c>
      <c r="P15" s="127" t="str">
        <f>"AR"</f>
        <v>AR</v>
      </c>
      <c r="Q15" s="127" t="str">
        <f>"fcb"</f>
        <v>fcb</v>
      </c>
      <c r="R15" s="127" t="str">
        <f>"Jumlah Deviasi Cadangan Atas Risiko Bencana"</f>
        <v>Jumlah Deviasi Cadangan Atas Risiko Bencana</v>
      </c>
      <c r="S15" s="2"/>
    </row>
    <row r="16" spans="2:19" ht="15" customHeight="1">
      <c r="B16" s="2"/>
      <c r="C16" s="40" t="s">
        <v>468</v>
      </c>
      <c r="D16" s="121"/>
      <c r="E16" s="121"/>
      <c r="F16" s="36"/>
      <c r="G16" s="121"/>
      <c r="H16" s="121"/>
      <c r="I16" s="58">
        <f>0.25</f>
        <v>0.25</v>
      </c>
      <c r="J16" s="36"/>
      <c r="K16" s="121"/>
      <c r="L16" s="121"/>
      <c r="M16" s="58">
        <f>0.2</f>
        <v>0.2</v>
      </c>
      <c r="N16" s="36"/>
      <c r="O16" s="121"/>
      <c r="P16" s="121"/>
      <c r="Q16" s="58">
        <f>0.25</f>
        <v>0.25</v>
      </c>
      <c r="R16" s="36"/>
      <c r="S16" s="2"/>
    </row>
    <row r="17" spans="2:19" ht="15" customHeight="1">
      <c r="B17" s="2"/>
      <c r="C17" s="61" t="s">
        <v>1060</v>
      </c>
      <c r="D17" s="44"/>
      <c r="E17" s="44"/>
      <c r="F17" s="36"/>
      <c r="G17" s="44"/>
      <c r="H17" s="44"/>
      <c r="I17" s="58"/>
      <c r="J17" s="36"/>
      <c r="K17" s="44"/>
      <c r="L17" s="44"/>
      <c r="M17" s="58"/>
      <c r="N17" s="36"/>
      <c r="O17" s="44"/>
      <c r="P17" s="44"/>
      <c r="Q17" s="58"/>
      <c r="R17" s="36"/>
      <c r="S17" s="2"/>
    </row>
    <row r="18" spans="2:19" ht="15" customHeight="1">
      <c r="B18" s="2"/>
      <c r="C18" s="40" t="s">
        <v>469</v>
      </c>
      <c r="D18" s="121"/>
      <c r="E18" s="121"/>
      <c r="F18" s="36"/>
      <c r="G18" s="121"/>
      <c r="H18" s="121"/>
      <c r="I18" s="58">
        <f>0.25</f>
        <v>0.25</v>
      </c>
      <c r="J18" s="36"/>
      <c r="K18" s="121"/>
      <c r="L18" s="121"/>
      <c r="M18" s="58">
        <f>0.2</f>
        <v>0.2</v>
      </c>
      <c r="N18" s="36"/>
      <c r="O18" s="121"/>
      <c r="P18" s="121"/>
      <c r="Q18" s="58">
        <f>0.25</f>
        <v>0.25</v>
      </c>
      <c r="R18" s="36"/>
      <c r="S18" s="2"/>
    </row>
    <row r="19" spans="2:19" ht="15" customHeight="1">
      <c r="B19" s="2"/>
      <c r="C19" s="40" t="s">
        <v>470</v>
      </c>
      <c r="D19" s="121"/>
      <c r="E19" s="121"/>
      <c r="F19" s="36"/>
      <c r="G19" s="121"/>
      <c r="H19" s="121"/>
      <c r="I19" s="58">
        <f>0.3</f>
        <v>0.3</v>
      </c>
      <c r="J19" s="36"/>
      <c r="K19" s="121"/>
      <c r="L19" s="121"/>
      <c r="M19" s="58">
        <f>0.25</f>
        <v>0.25</v>
      </c>
      <c r="N19" s="36"/>
      <c r="O19" s="121"/>
      <c r="P19" s="121"/>
      <c r="Q19" s="58">
        <f>0.3</f>
        <v>0.3</v>
      </c>
      <c r="R19" s="36"/>
      <c r="S19" s="2"/>
    </row>
    <row r="20" spans="2:19" ht="15" customHeight="1">
      <c r="B20" s="2"/>
      <c r="C20" s="40" t="s">
        <v>471</v>
      </c>
      <c r="D20" s="121"/>
      <c r="E20" s="121"/>
      <c r="F20" s="36"/>
      <c r="G20" s="121"/>
      <c r="H20" s="121"/>
      <c r="I20" s="58">
        <f>0.3</f>
        <v>0.3</v>
      </c>
      <c r="J20" s="36"/>
      <c r="K20" s="121"/>
      <c r="L20" s="121"/>
      <c r="M20" s="58">
        <f>0.25</f>
        <v>0.25</v>
      </c>
      <c r="N20" s="36"/>
      <c r="O20" s="121"/>
      <c r="P20" s="121"/>
      <c r="Q20" s="58">
        <f>0.3</f>
        <v>0.3</v>
      </c>
      <c r="R20" s="36"/>
      <c r="S20" s="2"/>
    </row>
    <row r="21" spans="2:19" ht="15" customHeight="1">
      <c r="B21" s="2"/>
      <c r="C21" s="40" t="s">
        <v>472</v>
      </c>
      <c r="D21" s="121"/>
      <c r="E21" s="121"/>
      <c r="F21" s="36"/>
      <c r="G21" s="121"/>
      <c r="H21" s="121"/>
      <c r="I21" s="58">
        <f>0.3</f>
        <v>0.3</v>
      </c>
      <c r="J21" s="36"/>
      <c r="K21" s="121"/>
      <c r="L21" s="121"/>
      <c r="M21" s="58">
        <f>0.25</f>
        <v>0.25</v>
      </c>
      <c r="N21" s="36"/>
      <c r="O21" s="121"/>
      <c r="P21" s="121"/>
      <c r="Q21" s="58">
        <f>0.3</f>
        <v>0.3</v>
      </c>
      <c r="R21" s="36"/>
      <c r="S21" s="2"/>
    </row>
    <row r="22" spans="2:19">
      <c r="B22" s="2"/>
      <c r="C22" s="40" t="s">
        <v>473</v>
      </c>
      <c r="D22" s="121"/>
      <c r="E22" s="121"/>
      <c r="F22" s="36"/>
      <c r="G22" s="121"/>
      <c r="H22" s="121"/>
      <c r="I22" s="58">
        <f>0.25</f>
        <v>0.25</v>
      </c>
      <c r="J22" s="36"/>
      <c r="K22" s="121"/>
      <c r="L22" s="121"/>
      <c r="M22" s="58">
        <f>0.2</f>
        <v>0.2</v>
      </c>
      <c r="N22" s="36"/>
      <c r="O22" s="121"/>
      <c r="P22" s="121"/>
      <c r="Q22" s="58">
        <f>0.25</f>
        <v>0.25</v>
      </c>
      <c r="R22" s="36"/>
      <c r="S22" s="2"/>
    </row>
    <row r="23" spans="2:19" ht="15" customHeight="1">
      <c r="B23" s="2"/>
      <c r="C23" s="40" t="s">
        <v>474</v>
      </c>
      <c r="D23" s="121"/>
      <c r="E23" s="121"/>
      <c r="F23" s="36"/>
      <c r="G23" s="121"/>
      <c r="H23" s="121"/>
      <c r="I23" s="58">
        <f>0.35</f>
        <v>0.35</v>
      </c>
      <c r="J23" s="36"/>
      <c r="K23" s="121"/>
      <c r="L23" s="121"/>
      <c r="M23" s="58">
        <f>0.3</f>
        <v>0.3</v>
      </c>
      <c r="N23" s="36"/>
      <c r="O23" s="121"/>
      <c r="P23" s="121"/>
      <c r="Q23" s="58">
        <f>0.35</f>
        <v>0.35</v>
      </c>
      <c r="R23" s="36"/>
      <c r="S23" s="2"/>
    </row>
    <row r="24" spans="2:19" ht="15" customHeight="1">
      <c r="B24" s="2"/>
      <c r="C24" s="40" t="s">
        <v>475</v>
      </c>
      <c r="D24" s="121"/>
      <c r="E24" s="121"/>
      <c r="F24" s="36"/>
      <c r="G24" s="121"/>
      <c r="H24" s="121"/>
      <c r="I24" s="58">
        <f>0.35</f>
        <v>0.35</v>
      </c>
      <c r="J24" s="36"/>
      <c r="K24" s="121"/>
      <c r="L24" s="121"/>
      <c r="M24" s="58">
        <f>0.3</f>
        <v>0.3</v>
      </c>
      <c r="N24" s="36"/>
      <c r="O24" s="121"/>
      <c r="P24" s="121"/>
      <c r="Q24" s="58">
        <f>0.35</f>
        <v>0.35</v>
      </c>
      <c r="R24" s="36"/>
      <c r="S24" s="2"/>
    </row>
    <row r="25" spans="2:19" ht="15" customHeight="1">
      <c r="B25" s="2"/>
      <c r="C25" s="40" t="s">
        <v>476</v>
      </c>
      <c r="D25" s="121"/>
      <c r="E25" s="121"/>
      <c r="F25" s="36"/>
      <c r="G25" s="121"/>
      <c r="H25" s="121"/>
      <c r="I25" s="58">
        <f>0.25</f>
        <v>0.25</v>
      </c>
      <c r="J25" s="36"/>
      <c r="K25" s="121"/>
      <c r="L25" s="121"/>
      <c r="M25" s="58">
        <f>0.2</f>
        <v>0.2</v>
      </c>
      <c r="N25" s="36"/>
      <c r="O25" s="121"/>
      <c r="P25" s="121"/>
      <c r="Q25" s="58">
        <f>0.25</f>
        <v>0.25</v>
      </c>
      <c r="R25" s="36"/>
      <c r="S25" s="2"/>
    </row>
    <row r="26" spans="2:19" ht="15" customHeight="1">
      <c r="B26" s="2"/>
      <c r="C26" s="40" t="s">
        <v>477</v>
      </c>
      <c r="D26" s="121"/>
      <c r="E26" s="121"/>
      <c r="F26" s="36"/>
      <c r="G26" s="121"/>
      <c r="H26" s="121"/>
      <c r="I26" s="58">
        <f>0.35</f>
        <v>0.35</v>
      </c>
      <c r="J26" s="36"/>
      <c r="K26" s="121"/>
      <c r="L26" s="121"/>
      <c r="M26" s="58">
        <f>0.3</f>
        <v>0.3</v>
      </c>
      <c r="N26" s="36"/>
      <c r="O26" s="121"/>
      <c r="P26" s="121"/>
      <c r="Q26" s="58">
        <f>0.35</f>
        <v>0.35</v>
      </c>
      <c r="R26" s="36"/>
      <c r="S26" s="2"/>
    </row>
    <row r="27" spans="2:19">
      <c r="B27" s="2"/>
      <c r="C27" s="40" t="s">
        <v>478</v>
      </c>
      <c r="D27" s="121"/>
      <c r="E27" s="121"/>
      <c r="F27" s="36"/>
      <c r="G27" s="121"/>
      <c r="H27" s="121"/>
      <c r="I27" s="58">
        <f>0.25</f>
        <v>0.25</v>
      </c>
      <c r="J27" s="36"/>
      <c r="K27" s="121"/>
      <c r="L27" s="121"/>
      <c r="M27" s="58">
        <f>0.2</f>
        <v>0.2</v>
      </c>
      <c r="N27" s="36"/>
      <c r="O27" s="121"/>
      <c r="P27" s="121"/>
      <c r="Q27" s="58">
        <f>0.25</f>
        <v>0.25</v>
      </c>
      <c r="R27" s="36"/>
      <c r="S27" s="2"/>
    </row>
    <row r="28" spans="2:19">
      <c r="B28" s="2"/>
      <c r="C28" s="40" t="s">
        <v>479</v>
      </c>
      <c r="D28" s="121"/>
      <c r="E28" s="121"/>
      <c r="F28" s="36"/>
      <c r="G28" s="121"/>
      <c r="H28" s="121"/>
      <c r="I28" s="58">
        <f>0.25</f>
        <v>0.25</v>
      </c>
      <c r="J28" s="36"/>
      <c r="K28" s="121"/>
      <c r="L28" s="121"/>
      <c r="M28" s="58">
        <f>0.2</f>
        <v>0.2</v>
      </c>
      <c r="N28" s="36"/>
      <c r="O28" s="121"/>
      <c r="P28" s="121"/>
      <c r="Q28" s="58">
        <f>0.25</f>
        <v>0.25</v>
      </c>
      <c r="R28" s="36"/>
      <c r="S28" s="2"/>
    </row>
    <row r="29" spans="2:19">
      <c r="B29" s="2"/>
      <c r="C29" s="40" t="s">
        <v>480</v>
      </c>
      <c r="D29" s="121"/>
      <c r="E29" s="121"/>
      <c r="F29" s="36"/>
      <c r="G29" s="121"/>
      <c r="H29" s="121"/>
      <c r="I29" s="58">
        <f>0.3</f>
        <v>0.3</v>
      </c>
      <c r="J29" s="36"/>
      <c r="K29" s="121"/>
      <c r="L29" s="121"/>
      <c r="M29" s="58">
        <f>0.25</f>
        <v>0.25</v>
      </c>
      <c r="N29" s="36"/>
      <c r="O29" s="121"/>
      <c r="P29" s="121"/>
      <c r="Q29" s="58">
        <f>0.3</f>
        <v>0.3</v>
      </c>
      <c r="R29" s="36"/>
      <c r="S29" s="2"/>
    </row>
    <row r="30" spans="2:19">
      <c r="B30" s="2"/>
      <c r="C30" s="40" t="s">
        <v>481</v>
      </c>
      <c r="D30" s="121"/>
      <c r="E30" s="121"/>
      <c r="F30" s="36"/>
      <c r="G30" s="121"/>
      <c r="H30" s="121"/>
      <c r="I30" s="58">
        <f>0.25</f>
        <v>0.25</v>
      </c>
      <c r="J30" s="36"/>
      <c r="K30" s="121"/>
      <c r="L30" s="121"/>
      <c r="M30" s="58">
        <f>0.2</f>
        <v>0.2</v>
      </c>
      <c r="N30" s="36"/>
      <c r="O30" s="121"/>
      <c r="P30" s="121"/>
      <c r="Q30" s="58">
        <f>0.25</f>
        <v>0.25</v>
      </c>
      <c r="R30" s="36"/>
      <c r="S30" s="2"/>
    </row>
    <row r="31" spans="2:19">
      <c r="B31" s="2"/>
      <c r="C31" s="40" t="s">
        <v>482</v>
      </c>
      <c r="D31" s="121"/>
      <c r="E31" s="121"/>
      <c r="F31" s="36"/>
      <c r="G31" s="121"/>
      <c r="H31" s="121"/>
      <c r="I31" s="58">
        <f>0.25</f>
        <v>0.25</v>
      </c>
      <c r="J31" s="36"/>
      <c r="K31" s="121"/>
      <c r="L31" s="121"/>
      <c r="M31" s="58">
        <f>0.2</f>
        <v>0.2</v>
      </c>
      <c r="N31" s="36"/>
      <c r="O31" s="121"/>
      <c r="P31" s="121"/>
      <c r="Q31" s="58">
        <f>0.25</f>
        <v>0.25</v>
      </c>
      <c r="R31" s="36"/>
      <c r="S31" s="2"/>
    </row>
    <row r="32" spans="2:19">
      <c r="B32" s="2"/>
      <c r="C32" s="40" t="s">
        <v>483</v>
      </c>
      <c r="D32" s="121"/>
      <c r="E32" s="121"/>
      <c r="F32" s="36"/>
      <c r="G32" s="121"/>
      <c r="H32" s="121"/>
      <c r="I32" s="58">
        <f>0.1</f>
        <v>0.1</v>
      </c>
      <c r="J32" s="36"/>
      <c r="K32" s="121"/>
      <c r="L32" s="121"/>
      <c r="M32" s="58">
        <f>0.1</f>
        <v>0.1</v>
      </c>
      <c r="N32" s="36"/>
      <c r="O32" s="121"/>
      <c r="P32" s="121"/>
      <c r="Q32" s="58">
        <f>0.1</f>
        <v>0.1</v>
      </c>
      <c r="R32" s="36"/>
      <c r="S32" s="2"/>
    </row>
    <row r="33" spans="2:19" ht="15" customHeight="1">
      <c r="B33" s="2"/>
      <c r="C33" s="40" t="s">
        <v>484</v>
      </c>
      <c r="D33" s="36"/>
      <c r="E33" s="36"/>
      <c r="F33" s="36"/>
      <c r="G33" s="36"/>
      <c r="H33" s="36"/>
      <c r="I33" s="36" t="str">
        <f>""</f>
        <v/>
      </c>
      <c r="J33" s="36"/>
      <c r="K33" s="36"/>
      <c r="L33" s="36"/>
      <c r="M33" s="36" t="str">
        <f>""</f>
        <v/>
      </c>
      <c r="N33" s="36"/>
      <c r="O33" s="36"/>
      <c r="P33" s="36"/>
      <c r="Q33" s="36" t="str">
        <f>""</f>
        <v/>
      </c>
      <c r="R33" s="36"/>
      <c r="S33" s="2"/>
    </row>
    <row r="34" spans="2:19">
      <c r="B34" s="2"/>
      <c r="C34" s="40" t="s">
        <v>485</v>
      </c>
      <c r="D34" s="36"/>
      <c r="E34" s="36"/>
      <c r="F34" s="36"/>
      <c r="G34" s="36"/>
      <c r="H34" s="36"/>
      <c r="I34" s="36" t="str">
        <f>""</f>
        <v/>
      </c>
      <c r="J34" s="36"/>
      <c r="K34" s="36"/>
      <c r="L34" s="36"/>
      <c r="M34" s="36" t="str">
        <f>""</f>
        <v/>
      </c>
      <c r="N34" s="36"/>
      <c r="O34" s="36"/>
      <c r="P34" s="36"/>
      <c r="Q34" s="36" t="str">
        <f>""</f>
        <v/>
      </c>
      <c r="R34" s="36"/>
      <c r="S34" s="2"/>
    </row>
    <row r="35" spans="2:19" ht="15" customHeight="1">
      <c r="B35" s="2"/>
      <c r="C35" s="40" t="s">
        <v>486</v>
      </c>
      <c r="D35" s="36"/>
      <c r="E35" s="36"/>
      <c r="F35" s="36"/>
      <c r="G35" s="36"/>
      <c r="H35" s="36"/>
      <c r="I35" s="36" t="str">
        <f>""</f>
        <v/>
      </c>
      <c r="J35" s="36"/>
      <c r="K35" s="36"/>
      <c r="L35" s="36"/>
      <c r="M35" s="36" t="str">
        <f>""</f>
        <v/>
      </c>
      <c r="N35" s="36"/>
      <c r="O35" s="36"/>
      <c r="P35" s="36"/>
      <c r="Q35" s="36" t="str">
        <f>""</f>
        <v/>
      </c>
      <c r="R35" s="36"/>
      <c r="S35" s="2"/>
    </row>
    <row r="36" spans="2:19" ht="15" customHeight="1">
      <c r="B36" s="2"/>
      <c r="C36" s="40" t="s">
        <v>487</v>
      </c>
      <c r="D36" s="36" t="str">
        <f>""</f>
        <v/>
      </c>
      <c r="E36" s="36" t="str">
        <f>""</f>
        <v/>
      </c>
      <c r="F36" s="36"/>
      <c r="G36" s="36"/>
      <c r="H36" s="36"/>
      <c r="I36" s="36" t="str">
        <f>""</f>
        <v/>
      </c>
      <c r="J36" s="36"/>
      <c r="K36" s="36"/>
      <c r="L36" s="36"/>
      <c r="M36" s="36" t="str">
        <f>""</f>
        <v/>
      </c>
      <c r="N36" s="36"/>
      <c r="O36" s="36"/>
      <c r="P36" s="38"/>
      <c r="Q36" s="36" t="str">
        <f>""</f>
        <v/>
      </c>
      <c r="R36" s="60"/>
      <c r="S36" s="2"/>
    </row>
    <row r="37" spans="2:19" ht="15" customHeight="1">
      <c r="B37" s="2"/>
      <c r="C37" s="40" t="s">
        <v>488</v>
      </c>
      <c r="D37" s="36" t="str">
        <f>""</f>
        <v/>
      </c>
      <c r="E37" s="36" t="str">
        <f>""</f>
        <v/>
      </c>
      <c r="F37" s="36"/>
      <c r="G37" s="36"/>
      <c r="H37" s="36"/>
      <c r="I37" s="36" t="str">
        <f>""</f>
        <v/>
      </c>
      <c r="J37" s="36"/>
      <c r="K37" s="36"/>
      <c r="L37" s="36"/>
      <c r="M37" s="36" t="str">
        <f>""</f>
        <v/>
      </c>
      <c r="N37" s="36"/>
      <c r="O37" s="36"/>
      <c r="P37" s="36"/>
      <c r="Q37" s="36" t="str">
        <f>""</f>
        <v/>
      </c>
      <c r="R37" s="36"/>
      <c r="S37" s="2"/>
    </row>
    <row r="38" spans="2:19">
      <c r="B38" s="2"/>
      <c r="C38" s="2"/>
      <c r="D38" s="2"/>
      <c r="E38" s="2"/>
      <c r="F38" s="2"/>
      <c r="G38" s="2"/>
      <c r="H38" s="2"/>
      <c r="I38" s="2"/>
      <c r="J38" s="2"/>
      <c r="K38" s="2"/>
      <c r="L38" s="2"/>
      <c r="M38" s="2"/>
      <c r="N38" s="2"/>
      <c r="O38" s="2"/>
      <c r="P38" s="2"/>
      <c r="Q38" s="2"/>
      <c r="R38" s="2"/>
      <c r="S38" s="2"/>
    </row>
    <row r="39" spans="2:19" ht="5.0999999999999996" customHeight="1">
      <c r="B39" s="2"/>
      <c r="C39" s="2"/>
      <c r="D39" s="2"/>
      <c r="E39" s="2"/>
      <c r="F39" s="2"/>
      <c r="G39" s="2"/>
      <c r="H39" s="2"/>
      <c r="I39" s="2"/>
      <c r="J39" s="2"/>
      <c r="K39" s="2"/>
      <c r="L39" s="2"/>
      <c r="M39" s="2"/>
      <c r="N39" s="2"/>
      <c r="O39" s="2"/>
      <c r="P39" s="2"/>
      <c r="Q39" s="2"/>
      <c r="R39" s="2"/>
      <c r="S39" s="2"/>
    </row>
    <row r="40" spans="2:19">
      <c r="C40" s="62" t="str">
        <f>"CP = cadangan premi sesuai laporan posisi keuangan (neraca) dan sesuai dengan perhitungan aktuaris perusahaan"</f>
        <v>CP = cadangan premi sesuai laporan posisi keuangan (neraca) dan sesuai dengan perhitungan aktuaris perusahaan</v>
      </c>
      <c r="D40" s="63"/>
      <c r="E40" s="63"/>
      <c r="F40" s="63"/>
      <c r="G40" s="63"/>
      <c r="H40" s="63"/>
      <c r="I40" s="63"/>
      <c r="J40" s="63"/>
      <c r="K40" s="63"/>
      <c r="L40" s="63"/>
      <c r="M40" s="63"/>
      <c r="N40" s="63"/>
      <c r="O40" s="63"/>
      <c r="P40" s="63"/>
      <c r="Q40" s="63"/>
      <c r="R40" s="63"/>
    </row>
    <row r="41" spans="2:19">
      <c r="C41" s="62" t="str">
        <f>"CP* = cadangan premi yang dihitung dengan estimasi terbaik ditambah margin untuk risiko"</f>
        <v>CP* = cadangan premi yang dihitung dengan estimasi terbaik ditambah margin untuk risiko</v>
      </c>
      <c r="D41" s="63"/>
      <c r="E41" s="63"/>
      <c r="F41" s="63"/>
      <c r="G41" s="63"/>
      <c r="H41" s="63"/>
      <c r="I41" s="63"/>
      <c r="J41" s="63"/>
      <c r="K41" s="63"/>
      <c r="L41" s="63"/>
      <c r="M41" s="63"/>
      <c r="N41" s="63"/>
      <c r="O41" s="63"/>
      <c r="P41" s="63"/>
      <c r="Q41" s="63"/>
      <c r="R41" s="63"/>
    </row>
    <row r="42" spans="2:19">
      <c r="C42" s="62" t="str">
        <f>"CAPYBMPi = cadangan atas premi yang belum merupakan pendapatan untuk lini usaha i"</f>
        <v>CAPYBMPi = cadangan atas premi yang belum merupakan pendapatan untuk lini usaha i</v>
      </c>
      <c r="D42" s="63"/>
      <c r="E42" s="63"/>
      <c r="F42" s="63"/>
      <c r="G42" s="63"/>
      <c r="H42" s="63"/>
      <c r="I42" s="63"/>
      <c r="J42" s="63"/>
      <c r="K42" s="63"/>
      <c r="L42" s="63"/>
      <c r="M42" s="63"/>
      <c r="N42" s="63"/>
      <c r="O42" s="63"/>
      <c r="P42" s="63"/>
      <c r="Q42" s="63"/>
      <c r="R42" s="63"/>
    </row>
    <row r="43" spans="2:19">
      <c r="C43" s="62" t="str">
        <f>"CAPYBMPi = cadangan atas premi yang belum merupakan pendapatan untuk lini usaha i"</f>
        <v>CAPYBMPi = cadangan atas premi yang belum merupakan pendapatan untuk lini usaha i</v>
      </c>
      <c r="D43" s="63"/>
      <c r="E43" s="63"/>
      <c r="F43" s="63"/>
      <c r="G43" s="63"/>
      <c r="H43" s="63"/>
      <c r="I43" s="63"/>
      <c r="J43" s="63"/>
      <c r="K43" s="63"/>
      <c r="L43" s="63"/>
      <c r="M43" s="63"/>
      <c r="N43" s="63"/>
      <c r="O43" s="63"/>
      <c r="P43" s="63"/>
      <c r="Q43" s="63"/>
      <c r="R43" s="63"/>
    </row>
    <row r="44" spans="2:19">
      <c r="C44" s="62" t="str">
        <f>"AR = aset reasuransi"</f>
        <v>AR = aset reasuransi</v>
      </c>
      <c r="D44" s="63"/>
      <c r="E44" s="63"/>
      <c r="F44" s="63"/>
      <c r="G44" s="63"/>
      <c r="H44" s="63"/>
      <c r="I44" s="63"/>
      <c r="J44" s="63"/>
      <c r="K44" s="63"/>
      <c r="L44" s="63"/>
      <c r="M44" s="63"/>
      <c r="N44" s="63"/>
      <c r="O44" s="63"/>
      <c r="P44" s="63"/>
      <c r="Q44" s="63"/>
      <c r="R44" s="63"/>
    </row>
    <row r="45" spans="2:19">
      <c r="C45" s="62" t="str">
        <f>"CKi = cadangan klaim untuk lini usaha i"</f>
        <v>CKi = cadangan klaim untuk lini usaha i</v>
      </c>
      <c r="D45" s="63"/>
      <c r="E45" s="63"/>
      <c r="F45" s="63"/>
      <c r="G45" s="63"/>
      <c r="H45" s="63"/>
      <c r="I45" s="63"/>
      <c r="J45" s="63"/>
      <c r="K45" s="63"/>
      <c r="L45" s="63"/>
      <c r="M45" s="63"/>
      <c r="N45" s="63"/>
      <c r="O45" s="63"/>
      <c r="P45" s="63"/>
      <c r="Q45" s="63"/>
      <c r="R45" s="63"/>
    </row>
    <row r="46" spans="2:19">
      <c r="C46" s="62" t="str">
        <f>"CARBi=cadangan atas risiko bencana untuk lini usaha i"</f>
        <v>CARBi=cadangan atas risiko bencana untuk lini usaha i</v>
      </c>
      <c r="D46" s="63"/>
      <c r="E46" s="63"/>
      <c r="F46" s="63"/>
      <c r="G46" s="63"/>
      <c r="H46" s="63"/>
      <c r="I46" s="63"/>
      <c r="J46" s="63"/>
      <c r="K46" s="63"/>
      <c r="L46" s="63"/>
      <c r="M46" s="63"/>
      <c r="N46" s="63"/>
      <c r="O46" s="63"/>
      <c r="P46" s="63"/>
      <c r="Q46" s="63"/>
      <c r="R46" s="63"/>
    </row>
    <row r="47" spans="2:19">
      <c r="C47" s="62" t="str">
        <f>"fcpi 	= faktor risiko cadangan atas premi yang belum merupakan pendapatanuntuk lini usaha i"</f>
        <v>fcpi 	= faktor risiko cadangan atas premi yang belum merupakan pendapatanuntuk lini usaha i</v>
      </c>
      <c r="D47" s="63"/>
      <c r="E47" s="63"/>
      <c r="F47" s="63"/>
      <c r="G47" s="63"/>
      <c r="H47" s="63"/>
      <c r="I47" s="63"/>
      <c r="J47" s="63"/>
      <c r="K47" s="63"/>
      <c r="L47" s="63"/>
      <c r="M47" s="63"/>
      <c r="N47" s="63"/>
      <c r="O47" s="63"/>
      <c r="P47" s="63"/>
      <c r="Q47" s="63"/>
      <c r="R47" s="63"/>
    </row>
    <row r="48" spans="2:19">
      <c r="C48" s="62" t="str">
        <f>"fcki	= faktor risiko cadangan klaim untuk lini usaha i"</f>
        <v>fcki	= faktor risiko cadangan klaim untuk lini usaha i</v>
      </c>
      <c r="D48" s="63"/>
      <c r="E48" s="63"/>
      <c r="F48" s="63"/>
      <c r="G48" s="63"/>
      <c r="H48" s="63"/>
      <c r="I48" s="63"/>
      <c r="J48" s="63"/>
      <c r="K48" s="63"/>
      <c r="L48" s="63"/>
      <c r="M48" s="63"/>
      <c r="N48" s="63"/>
      <c r="O48" s="63"/>
      <c r="P48" s="63"/>
      <c r="Q48" s="63"/>
      <c r="R48" s="63"/>
    </row>
    <row r="49" spans="3:18">
      <c r="C49" s="62" t="str">
        <f>"fcbi	= faktor risiko cadangan atas risiko bencana untuk lini usaha i"</f>
        <v>fcbi	= faktor risiko cadangan atas risiko bencana untuk lini usaha i</v>
      </c>
      <c r="D49" s="63"/>
      <c r="E49" s="63"/>
      <c r="F49" s="63"/>
      <c r="G49" s="63"/>
      <c r="H49" s="63"/>
      <c r="I49" s="63"/>
      <c r="J49" s="63"/>
      <c r="K49" s="63"/>
      <c r="L49" s="63"/>
      <c r="M49" s="63"/>
      <c r="N49" s="63"/>
      <c r="O49" s="63"/>
      <c r="P49" s="63"/>
      <c r="Q49" s="63"/>
      <c r="R49" s="63"/>
    </row>
  </sheetData>
  <sheetProtection formatColumns="0" formatRows="0" selectLockedCells="1"/>
  <mergeCells count="154">
    <mergeCell ref="C7:R7"/>
    <mergeCell ref="C8:R8"/>
    <mergeCell ref="C9:R9"/>
    <mergeCell ref="C10:R10"/>
    <mergeCell ref="C11:R11"/>
    <mergeCell ref="O15"/>
    <mergeCell ref="P15"/>
    <mergeCell ref="Q15"/>
    <mergeCell ref="R15"/>
    <mergeCell ref="O14:R14"/>
    <mergeCell ref="C13:R13"/>
    <mergeCell ref="C14:C15"/>
    <mergeCell ref="D15"/>
    <mergeCell ref="E15"/>
    <mergeCell ref="F15"/>
    <mergeCell ref="D14:F14"/>
    <mergeCell ref="G15"/>
    <mergeCell ref="H15"/>
    <mergeCell ref="I15"/>
    <mergeCell ref="J15"/>
    <mergeCell ref="G14:J14"/>
    <mergeCell ref="K15"/>
    <mergeCell ref="L15"/>
    <mergeCell ref="M15"/>
    <mergeCell ref="N15"/>
    <mergeCell ref="K14:N14"/>
    <mergeCell ref="K16"/>
    <mergeCell ref="L16"/>
    <mergeCell ref="O16"/>
    <mergeCell ref="P16"/>
    <mergeCell ref="D18"/>
    <mergeCell ref="E18"/>
    <mergeCell ref="G18"/>
    <mergeCell ref="H18"/>
    <mergeCell ref="K18"/>
    <mergeCell ref="L18"/>
    <mergeCell ref="O18"/>
    <mergeCell ref="P18"/>
    <mergeCell ref="D16"/>
    <mergeCell ref="E16"/>
    <mergeCell ref="G16"/>
    <mergeCell ref="H16"/>
    <mergeCell ref="K19"/>
    <mergeCell ref="L19"/>
    <mergeCell ref="O19"/>
    <mergeCell ref="P19"/>
    <mergeCell ref="D20"/>
    <mergeCell ref="E20"/>
    <mergeCell ref="G20"/>
    <mergeCell ref="H20"/>
    <mergeCell ref="K20"/>
    <mergeCell ref="L20"/>
    <mergeCell ref="O20"/>
    <mergeCell ref="P20"/>
    <mergeCell ref="D19"/>
    <mergeCell ref="E19"/>
    <mergeCell ref="G19"/>
    <mergeCell ref="H19"/>
    <mergeCell ref="K21"/>
    <mergeCell ref="L21"/>
    <mergeCell ref="O21"/>
    <mergeCell ref="P21"/>
    <mergeCell ref="D22"/>
    <mergeCell ref="E22"/>
    <mergeCell ref="G22"/>
    <mergeCell ref="H22"/>
    <mergeCell ref="K22"/>
    <mergeCell ref="L22"/>
    <mergeCell ref="O22"/>
    <mergeCell ref="P22"/>
    <mergeCell ref="D21"/>
    <mergeCell ref="E21"/>
    <mergeCell ref="G21"/>
    <mergeCell ref="H21"/>
    <mergeCell ref="K23"/>
    <mergeCell ref="L23"/>
    <mergeCell ref="O23"/>
    <mergeCell ref="P23"/>
    <mergeCell ref="D24"/>
    <mergeCell ref="E24"/>
    <mergeCell ref="G24"/>
    <mergeCell ref="H24"/>
    <mergeCell ref="K24"/>
    <mergeCell ref="L24"/>
    <mergeCell ref="O24"/>
    <mergeCell ref="P24"/>
    <mergeCell ref="D23"/>
    <mergeCell ref="E23"/>
    <mergeCell ref="G23"/>
    <mergeCell ref="H23"/>
    <mergeCell ref="K25"/>
    <mergeCell ref="L25"/>
    <mergeCell ref="O25"/>
    <mergeCell ref="P25"/>
    <mergeCell ref="D26"/>
    <mergeCell ref="E26"/>
    <mergeCell ref="G26"/>
    <mergeCell ref="H26"/>
    <mergeCell ref="K26"/>
    <mergeCell ref="L26"/>
    <mergeCell ref="O26"/>
    <mergeCell ref="P26"/>
    <mergeCell ref="D25"/>
    <mergeCell ref="E25"/>
    <mergeCell ref="G25"/>
    <mergeCell ref="H25"/>
    <mergeCell ref="K27"/>
    <mergeCell ref="L27"/>
    <mergeCell ref="O27"/>
    <mergeCell ref="P27"/>
    <mergeCell ref="D28"/>
    <mergeCell ref="E28"/>
    <mergeCell ref="G28"/>
    <mergeCell ref="H28"/>
    <mergeCell ref="K28"/>
    <mergeCell ref="L28"/>
    <mergeCell ref="O28"/>
    <mergeCell ref="P28"/>
    <mergeCell ref="D27"/>
    <mergeCell ref="E27"/>
    <mergeCell ref="G27"/>
    <mergeCell ref="H27"/>
    <mergeCell ref="K29"/>
    <mergeCell ref="L29"/>
    <mergeCell ref="O29"/>
    <mergeCell ref="P29"/>
    <mergeCell ref="D30"/>
    <mergeCell ref="E30"/>
    <mergeCell ref="G30"/>
    <mergeCell ref="H30"/>
    <mergeCell ref="K30"/>
    <mergeCell ref="L30"/>
    <mergeCell ref="O30"/>
    <mergeCell ref="P30"/>
    <mergeCell ref="D29"/>
    <mergeCell ref="E29"/>
    <mergeCell ref="G29"/>
    <mergeCell ref="H29"/>
    <mergeCell ref="K31"/>
    <mergeCell ref="L31"/>
    <mergeCell ref="O31"/>
    <mergeCell ref="P31"/>
    <mergeCell ref="D32"/>
    <mergeCell ref="E32"/>
    <mergeCell ref="G32"/>
    <mergeCell ref="H32"/>
    <mergeCell ref="K32"/>
    <mergeCell ref="L32"/>
    <mergeCell ref="O32"/>
    <mergeCell ref="P32"/>
    <mergeCell ref="D31"/>
    <mergeCell ref="E31"/>
    <mergeCell ref="G31"/>
    <mergeCell ref="H31"/>
  </mergeCells>
  <dataValidations count="1">
    <dataValidation type="decimal" showErrorMessage="1" errorTitle="Kesalahan Jenis Data" error="Data yang dimasukkan harus berupa Angka!" sqref="O16:P32 K16:L32 G16:H32 D16:E32">
      <formula1>-1000000000000000000</formula1>
      <formula2>1000000000000000000</formula2>
    </dataValidation>
  </dataValidations>
  <printOptions horizontalCentered="1"/>
  <pageMargins left="0.7" right="0.7" top="0.75" bottom="0.75" header="0.3" footer="0.3"/>
  <pageSetup paperSize="150" scale="40" orientation="landscape"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2:F49"/>
  <sheetViews>
    <sheetView showGridLines="0" view="pageBreakPreview" topLeftCell="B1" zoomScale="85" zoomScaleNormal="85" zoomScaleSheetLayoutView="85" workbookViewId="0">
      <selection activeCell="C31" sqref="C31:E31"/>
    </sheetView>
  </sheetViews>
  <sheetFormatPr defaultRowHeight="15"/>
  <cols>
    <col min="1" max="1" width="9.140625" style="1" customWidth="1"/>
    <col min="2" max="2" width="1" style="1" customWidth="1"/>
    <col min="3" max="3" width="50" style="1" customWidth="1"/>
    <col min="4" max="5" width="25" style="1" customWidth="1"/>
    <col min="6" max="6" width="1" style="1" customWidth="1"/>
    <col min="7" max="7" width="9.140625" style="1" customWidth="1"/>
    <col min="8" max="16384" width="9.140625" style="1"/>
  </cols>
  <sheetData>
    <row r="2" spans="2:6" ht="5.0999999999999996" customHeight="1">
      <c r="B2" s="2"/>
      <c r="C2" s="2"/>
      <c r="D2" s="2"/>
      <c r="E2" s="2"/>
      <c r="F2" s="2"/>
    </row>
    <row r="3" spans="2:6" hidden="1">
      <c r="B3" s="2"/>
      <c r="C3" s="20"/>
      <c r="D3" s="20"/>
      <c r="E3" s="2"/>
      <c r="F3" s="2"/>
    </row>
    <row r="4" spans="2:6" hidden="1">
      <c r="B4" s="2"/>
      <c r="C4" s="20"/>
      <c r="D4" s="20"/>
      <c r="E4" s="2"/>
      <c r="F4" s="2"/>
    </row>
    <row r="5" spans="2:6" hidden="1">
      <c r="B5" s="2"/>
      <c r="C5" s="20"/>
      <c r="D5" s="20"/>
      <c r="E5" s="2"/>
      <c r="F5" s="2"/>
    </row>
    <row r="6" spans="2:6" hidden="1">
      <c r="B6" s="2"/>
      <c r="C6" s="29"/>
      <c r="D6" s="29"/>
      <c r="E6" s="2"/>
      <c r="F6" s="2"/>
    </row>
    <row r="7" spans="2:6" ht="15.75">
      <c r="B7" s="2"/>
      <c r="C7" s="30" t="s">
        <v>29</v>
      </c>
      <c r="D7" s="31"/>
      <c r="E7" s="2"/>
      <c r="F7" s="2"/>
    </row>
    <row r="8" spans="2:6">
      <c r="B8" s="2"/>
      <c r="C8" s="31"/>
      <c r="D8" s="31"/>
      <c r="E8" s="2"/>
      <c r="F8" s="2"/>
    </row>
    <row r="9" spans="2:6" ht="17.25">
      <c r="B9" s="2"/>
      <c r="C9" s="32" t="s">
        <v>1142</v>
      </c>
      <c r="D9" s="31"/>
      <c r="E9" s="2"/>
      <c r="F9" s="2"/>
    </row>
    <row r="10" spans="2:6" ht="15.75">
      <c r="B10" s="2"/>
      <c r="C10" s="30" t="s">
        <v>30</v>
      </c>
      <c r="D10" s="31"/>
      <c r="E10" s="2"/>
      <c r="F10" s="2"/>
    </row>
    <row r="11" spans="2:6" ht="15.75">
      <c r="B11" s="2"/>
      <c r="C11" s="33" t="s">
        <v>1143</v>
      </c>
      <c r="D11" s="31"/>
      <c r="E11" s="2"/>
      <c r="F11" s="2"/>
    </row>
    <row r="12" spans="2:6" ht="15.75" hidden="1">
      <c r="B12" s="2"/>
      <c r="C12" s="33" t="s">
        <v>31</v>
      </c>
      <c r="D12" s="31"/>
      <c r="E12" s="2"/>
      <c r="F12" s="2"/>
    </row>
    <row r="13" spans="2:6" ht="15.75">
      <c r="B13" s="2"/>
      <c r="C13" s="33" t="s">
        <v>32</v>
      </c>
      <c r="D13" s="31"/>
      <c r="E13" s="2"/>
      <c r="F13" s="2"/>
    </row>
    <row r="14" spans="2:6">
      <c r="B14" s="2"/>
      <c r="C14" s="31"/>
      <c r="D14" s="31"/>
      <c r="E14" s="2"/>
      <c r="F14" s="2"/>
    </row>
    <row r="15" spans="2:6">
      <c r="B15" s="2"/>
      <c r="C15" s="31"/>
      <c r="D15" s="31"/>
      <c r="E15" s="2"/>
      <c r="F15" s="2"/>
    </row>
    <row r="16" spans="2:6">
      <c r="B16" s="2"/>
      <c r="C16" s="31"/>
      <c r="D16" s="31"/>
      <c r="E16" s="2"/>
      <c r="F16" s="2"/>
    </row>
    <row r="17" spans="2:6">
      <c r="B17" s="2"/>
      <c r="C17" s="2"/>
      <c r="D17" s="2"/>
      <c r="E17" s="2"/>
      <c r="F17" s="2"/>
    </row>
    <row r="18" spans="2:6">
      <c r="B18" s="2"/>
      <c r="C18" s="2"/>
      <c r="D18" s="2"/>
      <c r="E18" s="2"/>
      <c r="F18" s="2"/>
    </row>
    <row r="19" spans="2:6">
      <c r="B19" s="2"/>
      <c r="C19" s="2"/>
      <c r="D19" s="2"/>
      <c r="E19" s="2"/>
      <c r="F19" s="2"/>
    </row>
    <row r="20" spans="2:6" ht="26.25">
      <c r="B20" s="2"/>
      <c r="C20" s="104" t="s">
        <v>33</v>
      </c>
      <c r="D20" s="104"/>
      <c r="E20" s="104"/>
      <c r="F20" s="2"/>
    </row>
    <row r="21" spans="2:6" ht="21">
      <c r="B21" s="2"/>
      <c r="C21" s="105" t="s">
        <v>1095</v>
      </c>
      <c r="D21" s="105"/>
      <c r="E21" s="105"/>
      <c r="F21" s="2"/>
    </row>
    <row r="22" spans="2:6" ht="18.75">
      <c r="B22" s="2"/>
      <c r="C22" s="106" t="str">
        <f>""</f>
        <v/>
      </c>
      <c r="D22" s="106"/>
      <c r="E22" s="106"/>
      <c r="F22" s="2"/>
    </row>
    <row r="23" spans="2:6">
      <c r="B23" s="2"/>
      <c r="C23" s="2"/>
      <c r="D23" s="2"/>
      <c r="E23" s="2"/>
      <c r="F23" s="2"/>
    </row>
    <row r="24" spans="2:6">
      <c r="B24" s="2"/>
      <c r="C24" s="2"/>
      <c r="D24" s="2"/>
      <c r="E24" s="2"/>
      <c r="F24" s="2"/>
    </row>
    <row r="25" spans="2:6">
      <c r="B25" s="2"/>
      <c r="C25" s="2"/>
      <c r="D25" s="2"/>
      <c r="E25" s="2"/>
      <c r="F25" s="2"/>
    </row>
    <row r="26" spans="2:6">
      <c r="B26" s="2"/>
      <c r="C26" s="2"/>
      <c r="D26" s="2"/>
      <c r="E26" s="2"/>
      <c r="F26" s="2"/>
    </row>
    <row r="27" spans="2:6">
      <c r="B27" s="2"/>
      <c r="C27" s="2"/>
      <c r="D27" s="2"/>
      <c r="E27" s="2"/>
      <c r="F27" s="2"/>
    </row>
    <row r="28" spans="2:6">
      <c r="B28" s="2"/>
      <c r="C28" s="2"/>
      <c r="D28" s="2"/>
      <c r="E28" s="2"/>
      <c r="F28" s="2"/>
    </row>
    <row r="29" spans="2:6">
      <c r="B29" s="2"/>
      <c r="C29" s="2"/>
      <c r="D29" s="2"/>
      <c r="E29" s="2"/>
      <c r="F29" s="2"/>
    </row>
    <row r="30" spans="2:6" ht="15.75">
      <c r="B30" s="2"/>
      <c r="C30" s="103" t="str">
        <f xml:space="preserve"> UPPER('Data Umum'!D7)</f>
        <v/>
      </c>
      <c r="D30" s="103"/>
      <c r="E30" s="103"/>
      <c r="F30" s="2"/>
    </row>
    <row r="31" spans="2:6" ht="15.75">
      <c r="B31" s="2"/>
      <c r="C31" s="103" t="str">
        <f>IF('Data Umum'!D8=0, "", 'Data Umum'!D8)</f>
        <v/>
      </c>
      <c r="D31" s="103"/>
      <c r="E31" s="103"/>
      <c r="F31" s="2"/>
    </row>
    <row r="32" spans="2:6" ht="15.75">
      <c r="B32" s="2"/>
      <c r="C32" s="103" t="str">
        <f>IF('Data Umum'!D9=0, "", 'Data Umum'!D9)</f>
        <v/>
      </c>
      <c r="D32" s="103"/>
      <c r="E32" s="103"/>
      <c r="F32" s="2"/>
    </row>
    <row r="33" spans="2:6" ht="15.75">
      <c r="B33" s="2"/>
      <c r="C33" s="103" t="str">
        <f>IF('Data Umum'!D10=0, "", 'Data Umum'!D10)</f>
        <v/>
      </c>
      <c r="D33" s="103"/>
      <c r="E33" s="103"/>
      <c r="F33" s="2"/>
    </row>
    <row r="34" spans="2:6">
      <c r="B34" s="2"/>
      <c r="C34" s="2"/>
      <c r="D34" s="2"/>
      <c r="E34" s="2"/>
      <c r="F34" s="2"/>
    </row>
    <row r="35" spans="2:6">
      <c r="B35" s="2"/>
      <c r="C35" s="2"/>
      <c r="D35" s="2"/>
      <c r="E35" s="2"/>
      <c r="F35" s="2"/>
    </row>
    <row r="36" spans="2:6">
      <c r="B36" s="2"/>
      <c r="C36" s="2"/>
      <c r="D36" s="2"/>
      <c r="E36" s="2"/>
      <c r="F36" s="2"/>
    </row>
    <row r="37" spans="2:6">
      <c r="B37" s="2"/>
      <c r="C37" s="2"/>
      <c r="D37" s="2"/>
      <c r="E37" s="2"/>
      <c r="F37" s="2"/>
    </row>
    <row r="38" spans="2:6">
      <c r="B38" s="2"/>
      <c r="C38" s="2"/>
      <c r="D38" s="2"/>
      <c r="E38" s="2"/>
      <c r="F38" s="2"/>
    </row>
    <row r="39" spans="2:6">
      <c r="B39" s="2"/>
      <c r="C39" s="2"/>
      <c r="D39" s="2"/>
      <c r="E39" s="2"/>
      <c r="F39" s="2"/>
    </row>
    <row r="40" spans="2:6">
      <c r="B40" s="2"/>
      <c r="C40" s="2"/>
      <c r="D40" s="2"/>
      <c r="E40" s="2"/>
      <c r="F40" s="2"/>
    </row>
    <row r="41" spans="2:6">
      <c r="B41" s="2"/>
      <c r="C41" s="2"/>
      <c r="D41" s="2"/>
      <c r="E41" s="2"/>
      <c r="F41" s="2"/>
    </row>
    <row r="42" spans="2:6">
      <c r="B42" s="2"/>
      <c r="C42" s="2"/>
      <c r="D42" s="2"/>
      <c r="E42" s="2"/>
      <c r="F42" s="2"/>
    </row>
    <row r="43" spans="2:6">
      <c r="B43" s="2"/>
      <c r="C43" s="2"/>
      <c r="D43" s="2"/>
      <c r="E43" s="2"/>
      <c r="F43" s="2"/>
    </row>
    <row r="44" spans="2:6">
      <c r="B44" s="2"/>
      <c r="C44" s="2"/>
      <c r="D44" s="2"/>
      <c r="E44" s="2"/>
      <c r="F44" s="2"/>
    </row>
    <row r="45" spans="2:6">
      <c r="B45" s="2"/>
      <c r="C45" s="2"/>
      <c r="D45" s="2"/>
      <c r="E45" s="2"/>
      <c r="F45" s="2"/>
    </row>
    <row r="46" spans="2:6">
      <c r="B46" s="2"/>
      <c r="C46" s="2"/>
      <c r="D46" s="2"/>
      <c r="E46" s="2"/>
      <c r="F46" s="2"/>
    </row>
    <row r="47" spans="2:6">
      <c r="B47" s="2"/>
      <c r="C47" s="2"/>
      <c r="D47" s="2"/>
      <c r="E47" s="2"/>
      <c r="F47" s="2"/>
    </row>
    <row r="48" spans="2:6">
      <c r="B48" s="2"/>
      <c r="C48" s="2"/>
      <c r="D48" s="2"/>
      <c r="E48" s="2"/>
      <c r="F48" s="2"/>
    </row>
    <row r="49" spans="2:6" ht="5.0999999999999996" customHeight="1">
      <c r="B49" s="2"/>
      <c r="C49" s="2"/>
      <c r="D49" s="2"/>
      <c r="E49" s="2"/>
      <c r="F49" s="2"/>
    </row>
  </sheetData>
  <sheetProtection formatColumns="0" formatRows="0" selectLockedCells="1"/>
  <mergeCells count="7">
    <mergeCell ref="C32:E32"/>
    <mergeCell ref="C33:E33"/>
    <mergeCell ref="C20:E20"/>
    <mergeCell ref="C21:E21"/>
    <mergeCell ref="C22:E22"/>
    <mergeCell ref="C30:E30"/>
    <mergeCell ref="C31:E31"/>
  </mergeCells>
  <printOptions horizontalCentered="1"/>
  <pageMargins left="0.7" right="0.7" top="0.75" bottom="0.75" header="0.3" footer="0.3"/>
  <pageSetup paperSize="150" scale="85" orientation="portrait" horizontalDpi="200" verticalDpi="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B2:E31"/>
  <sheetViews>
    <sheetView showGridLines="0" view="pageBreakPreview" zoomScaleNormal="85" zoomScaleSheetLayoutView="100" workbookViewId="0">
      <pane xSplit="3" ySplit="15" topLeftCell="D16" activePane="bottomRight" state="frozen"/>
      <selection activeCell="C3" sqref="C3:D17"/>
      <selection pane="topRight" activeCell="C3" sqref="C3:D17"/>
      <selection pane="bottomLeft" activeCell="C3" sqref="C3:D17"/>
      <selection pane="bottomRight" activeCell="D27" sqref="D27"/>
    </sheetView>
  </sheetViews>
  <sheetFormatPr defaultRowHeight="15"/>
  <cols>
    <col min="1" max="1" width="9.140625" style="1" customWidth="1"/>
    <col min="2" max="2" width="1" style="1" customWidth="1"/>
    <col min="3" max="3" width="60.5703125" style="1" bestFit="1" customWidth="1"/>
    <col min="4" max="4" width="30" style="1" customWidth="1"/>
    <col min="5" max="5" width="1" style="1" customWidth="1"/>
    <col min="6" max="6" width="9.140625" style="1" customWidth="1"/>
    <col min="7" max="16384" width="9.140625" style="1"/>
  </cols>
  <sheetData>
    <row r="2" spans="2:5" ht="5.0999999999999996" customHeight="1">
      <c r="B2" s="5" t="s">
        <v>489</v>
      </c>
      <c r="C2" s="2"/>
      <c r="D2" s="2"/>
      <c r="E2" s="2"/>
    </row>
    <row r="3" spans="2:5" hidden="1">
      <c r="B3" s="5" t="s">
        <v>7</v>
      </c>
      <c r="C3" s="20"/>
      <c r="D3" s="2"/>
      <c r="E3" s="2"/>
    </row>
    <row r="4" spans="2:5" hidden="1">
      <c r="B4" s="2"/>
      <c r="C4" s="20"/>
      <c r="D4" s="2"/>
      <c r="E4" s="2"/>
    </row>
    <row r="5" spans="2:5" hidden="1">
      <c r="B5" s="2"/>
      <c r="C5" s="20"/>
      <c r="D5" s="2"/>
      <c r="E5" s="2"/>
    </row>
    <row r="6" spans="2:5" hidden="1">
      <c r="B6" s="2"/>
      <c r="C6" s="29"/>
      <c r="D6" s="2"/>
      <c r="E6" s="2"/>
    </row>
    <row r="7" spans="2:5" ht="17.25">
      <c r="B7" s="2"/>
      <c r="C7" s="123" t="str">
        <f>UPPER('Data Umum'!D7)</f>
        <v/>
      </c>
      <c r="D7" s="123"/>
      <c r="E7" s="2"/>
    </row>
    <row r="8" spans="2:5">
      <c r="B8" s="2"/>
      <c r="C8" s="124" t="s">
        <v>1095</v>
      </c>
      <c r="D8" s="124"/>
      <c r="E8" s="2"/>
    </row>
    <row r="9" spans="2:5">
      <c r="B9" s="2"/>
      <c r="C9" s="124" t="s">
        <v>412</v>
      </c>
      <c r="D9" s="124"/>
      <c r="E9" s="2"/>
    </row>
    <row r="10" spans="2:5">
      <c r="B10" s="2"/>
      <c r="C10" s="124" t="s">
        <v>251</v>
      </c>
      <c r="D10" s="124"/>
      <c r="E10" s="2"/>
    </row>
    <row r="11" spans="2:5">
      <c r="B11" s="2"/>
      <c r="C11" s="125" t="s">
        <v>1061</v>
      </c>
      <c r="D11" s="125"/>
      <c r="E11" s="2"/>
    </row>
    <row r="12" spans="2:5" hidden="1">
      <c r="B12" s="2"/>
      <c r="C12" s="31"/>
      <c r="D12" s="31"/>
      <c r="E12" s="2"/>
    </row>
    <row r="13" spans="2:5">
      <c r="B13" s="2"/>
      <c r="C13" s="141" t="s">
        <v>43</v>
      </c>
      <c r="D13" s="141"/>
      <c r="E13" s="2"/>
    </row>
    <row r="14" spans="2:5">
      <c r="B14" s="2"/>
      <c r="C14" s="127" t="s">
        <v>44</v>
      </c>
      <c r="D14" s="127" t="str">
        <f>"Jumlah"</f>
        <v>Jumlah</v>
      </c>
      <c r="E14" s="2"/>
    </row>
    <row r="15" spans="2:5">
      <c r="B15" s="2"/>
      <c r="C15" s="128"/>
      <c r="D15" s="128"/>
      <c r="E15" s="2"/>
    </row>
    <row r="16" spans="2:5">
      <c r="B16" s="2"/>
      <c r="C16" s="40" t="s">
        <v>490</v>
      </c>
      <c r="D16" s="34"/>
      <c r="E16" s="2"/>
    </row>
    <row r="17" spans="2:5" ht="15" customHeight="1">
      <c r="B17" s="2"/>
      <c r="C17" s="41" t="s">
        <v>491</v>
      </c>
      <c r="D17" s="121"/>
      <c r="E17" s="2"/>
    </row>
    <row r="18" spans="2:5" ht="15" customHeight="1">
      <c r="B18" s="2"/>
      <c r="C18" s="41" t="s">
        <v>492</v>
      </c>
      <c r="D18" s="121"/>
      <c r="E18" s="2"/>
    </row>
    <row r="19" spans="2:5" ht="15" customHeight="1">
      <c r="B19" s="2"/>
      <c r="C19" s="41" t="s">
        <v>493</v>
      </c>
      <c r="D19" s="121"/>
      <c r="E19" s="2"/>
    </row>
    <row r="20" spans="2:5" ht="15" customHeight="1">
      <c r="B20" s="2"/>
      <c r="C20" s="41" t="s">
        <v>494</v>
      </c>
      <c r="D20" s="36"/>
      <c r="E20" s="2"/>
    </row>
    <row r="21" spans="2:5" ht="15" customHeight="1">
      <c r="B21" s="2"/>
      <c r="C21" s="40" t="s">
        <v>495</v>
      </c>
      <c r="D21" s="34"/>
      <c r="E21" s="2"/>
    </row>
    <row r="22" spans="2:5">
      <c r="B22" s="2"/>
      <c r="C22" s="41" t="s">
        <v>496</v>
      </c>
      <c r="D22" s="121"/>
      <c r="E22" s="2"/>
    </row>
    <row r="23" spans="2:5" ht="15" customHeight="1">
      <c r="B23" s="2"/>
      <c r="C23" s="41" t="s">
        <v>497</v>
      </c>
      <c r="D23" s="36"/>
      <c r="E23" s="2"/>
    </row>
    <row r="24" spans="2:5">
      <c r="B24" s="2"/>
      <c r="C24" s="40" t="s">
        <v>498</v>
      </c>
      <c r="D24" s="36"/>
      <c r="E24" s="2"/>
    </row>
    <row r="25" spans="2:5">
      <c r="B25" s="2"/>
      <c r="C25" s="2"/>
      <c r="D25" s="2"/>
      <c r="E25" s="2"/>
    </row>
    <row r="26" spans="2:5" ht="5.0999999999999996" customHeight="1">
      <c r="B26" s="2"/>
      <c r="C26" s="2"/>
      <c r="D26" s="2"/>
      <c r="E26" s="2"/>
    </row>
    <row r="31" spans="2:5">
      <c r="D31" s="1" t="s">
        <v>1096</v>
      </c>
    </row>
  </sheetData>
  <sheetProtection formatColumns="0" formatRows="0" selectLockedCells="1"/>
  <mergeCells count="12">
    <mergeCell ref="C7:D7"/>
    <mergeCell ref="C8:D8"/>
    <mergeCell ref="C9:D9"/>
    <mergeCell ref="C10:D10"/>
    <mergeCell ref="C11:D11"/>
    <mergeCell ref="D19"/>
    <mergeCell ref="D22"/>
    <mergeCell ref="C13:D13"/>
    <mergeCell ref="C14:C15"/>
    <mergeCell ref="D14:D15"/>
    <mergeCell ref="D17"/>
    <mergeCell ref="D18"/>
  </mergeCells>
  <dataValidations count="1">
    <dataValidation type="decimal" showErrorMessage="1" errorTitle="Kesalahan Jenis Data" error="Data yang dimasukkan harus berupa Angka!" sqref="D22 D17:D19">
      <formula1>-1000000000000000000</formula1>
      <formula2>1000000000000000000</formula2>
    </dataValidation>
  </dataValidations>
  <printOptions horizontalCentered="1"/>
  <pageMargins left="0.7" right="0.7" top="0.75" bottom="0.75" header="0.3" footer="0.3"/>
  <pageSetup paperSize="150" orientation="landscape" horizontalDpi="200" verticalDpi="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F0"/>
    <pageSetUpPr fitToPage="1"/>
  </sheetPr>
  <dimension ref="B2:I56"/>
  <sheetViews>
    <sheetView showGridLines="0" view="pageBreakPreview" zoomScale="85" zoomScaleNormal="85" zoomScaleSheetLayoutView="85" workbookViewId="0">
      <selection activeCell="C22" sqref="C22"/>
    </sheetView>
  </sheetViews>
  <sheetFormatPr defaultRowHeight="15"/>
  <cols>
    <col min="1" max="1" width="9.140625" style="1" customWidth="1"/>
    <col min="2" max="2" width="1" style="1" customWidth="1"/>
    <col min="3" max="3" width="81.28515625" style="1" bestFit="1" customWidth="1"/>
    <col min="4" max="8" width="25.7109375" style="1" customWidth="1"/>
    <col min="9" max="9" width="1" style="1" customWidth="1"/>
    <col min="10" max="10" width="9.140625" style="1" customWidth="1"/>
    <col min="11" max="16384" width="9.140625" style="1"/>
  </cols>
  <sheetData>
    <row r="2" spans="2:9" ht="5.0999999999999996" customHeight="1">
      <c r="B2" s="5" t="s">
        <v>499</v>
      </c>
      <c r="C2" s="2"/>
      <c r="D2" s="2"/>
      <c r="E2" s="2"/>
      <c r="F2" s="2"/>
      <c r="G2" s="2"/>
      <c r="H2" s="2"/>
      <c r="I2" s="2"/>
    </row>
    <row r="3" spans="2:9" hidden="1">
      <c r="B3" s="5" t="s">
        <v>7</v>
      </c>
      <c r="C3" s="20"/>
      <c r="D3" s="2"/>
      <c r="E3" s="2"/>
      <c r="F3" s="2"/>
      <c r="G3" s="2"/>
      <c r="H3" s="2"/>
      <c r="I3" s="2"/>
    </row>
    <row r="4" spans="2:9" hidden="1">
      <c r="B4" s="2"/>
      <c r="C4" s="20"/>
      <c r="D4" s="2"/>
      <c r="E4" s="2"/>
      <c r="F4" s="2"/>
      <c r="G4" s="2"/>
      <c r="H4" s="2"/>
      <c r="I4" s="2"/>
    </row>
    <row r="5" spans="2:9" hidden="1">
      <c r="B5" s="2"/>
      <c r="C5" s="20"/>
      <c r="D5" s="2"/>
      <c r="E5" s="2"/>
      <c r="F5" s="2"/>
      <c r="G5" s="2"/>
      <c r="H5" s="2"/>
      <c r="I5" s="2"/>
    </row>
    <row r="6" spans="2:9" hidden="1">
      <c r="B6" s="2"/>
      <c r="C6" s="29"/>
      <c r="D6" s="2"/>
      <c r="E6" s="2"/>
      <c r="F6" s="2"/>
      <c r="G6" s="2"/>
      <c r="H6" s="2"/>
      <c r="I6" s="2"/>
    </row>
    <row r="7" spans="2:9" ht="17.25">
      <c r="B7" s="2"/>
      <c r="C7" s="123" t="str">
        <f>UPPER('Data Umum'!D7)</f>
        <v/>
      </c>
      <c r="D7" s="123"/>
      <c r="E7" s="123"/>
      <c r="F7" s="123"/>
      <c r="G7" s="123"/>
      <c r="H7" s="123"/>
      <c r="I7" s="2"/>
    </row>
    <row r="8" spans="2:9">
      <c r="B8" s="2"/>
      <c r="C8" s="124" t="s">
        <v>1095</v>
      </c>
      <c r="D8" s="124"/>
      <c r="E8" s="124"/>
      <c r="F8" s="124"/>
      <c r="G8" s="124"/>
      <c r="H8" s="124"/>
      <c r="I8" s="2"/>
    </row>
    <row r="9" spans="2:9">
      <c r="B9" s="2"/>
      <c r="C9" s="124" t="s">
        <v>500</v>
      </c>
      <c r="D9" s="124"/>
      <c r="E9" s="124"/>
      <c r="F9" s="124"/>
      <c r="G9" s="124"/>
      <c r="H9" s="124"/>
      <c r="I9" s="2"/>
    </row>
    <row r="10" spans="2:9">
      <c r="B10" s="2"/>
      <c r="C10" s="124" t="s">
        <v>42</v>
      </c>
      <c r="D10" s="124"/>
      <c r="E10" s="124"/>
      <c r="F10" s="124"/>
      <c r="G10" s="124"/>
      <c r="H10" s="124"/>
      <c r="I10" s="2"/>
    </row>
    <row r="11" spans="2:9">
      <c r="B11" s="2"/>
      <c r="C11" s="125" t="s">
        <v>1061</v>
      </c>
      <c r="D11" s="125"/>
      <c r="E11" s="125"/>
      <c r="F11" s="125"/>
      <c r="G11" s="125"/>
      <c r="H11" s="125"/>
      <c r="I11" s="2"/>
    </row>
    <row r="12" spans="2:9" hidden="1">
      <c r="B12" s="2"/>
      <c r="C12" s="31"/>
      <c r="D12" s="31"/>
      <c r="E12" s="31"/>
      <c r="F12" s="31"/>
      <c r="G12" s="31"/>
      <c r="H12" s="31"/>
      <c r="I12" s="2"/>
    </row>
    <row r="13" spans="2:9">
      <c r="B13" s="2"/>
      <c r="C13" s="141" t="s">
        <v>113</v>
      </c>
      <c r="D13" s="141"/>
      <c r="E13" s="141"/>
      <c r="F13" s="141"/>
      <c r="G13" s="141"/>
      <c r="H13" s="141"/>
      <c r="I13" s="2"/>
    </row>
    <row r="14" spans="2:9">
      <c r="B14" s="2"/>
      <c r="C14" s="127" t="s">
        <v>44</v>
      </c>
      <c r="D14" s="127" t="str">
        <f>"Saldo SAK"</f>
        <v>Saldo SAK</v>
      </c>
      <c r="E14" s="127" t="str">
        <f>"Penilaian Berdasarkan SAP"</f>
        <v>Penilaian Berdasarkan SAP</v>
      </c>
      <c r="F14" s="127" t="str">
        <f>"Selisih Penilaian SAK dan SAP"</f>
        <v>Selisih Penilaian SAK dan SAP</v>
      </c>
      <c r="G14" s="127" t="str">
        <f>"Aset Yang Tidak Diperkenankan"</f>
        <v>Aset Yang Tidak Diperkenankan</v>
      </c>
      <c r="H14" s="127" t="str">
        <f>"Aset Yang Diperkenankan (Saldo SAP)"</f>
        <v>Aset Yang Diperkenankan (Saldo SAP)</v>
      </c>
      <c r="I14" s="2"/>
    </row>
    <row r="15" spans="2:9">
      <c r="B15" s="2"/>
      <c r="C15" s="128"/>
      <c r="D15" s="128"/>
      <c r="E15" s="128"/>
      <c r="F15" s="128"/>
      <c r="G15" s="128"/>
      <c r="H15" s="128"/>
      <c r="I15" s="2"/>
    </row>
    <row r="16" spans="2:9">
      <c r="B16" s="2"/>
      <c r="C16" s="40" t="s">
        <v>46</v>
      </c>
      <c r="D16" s="34"/>
      <c r="E16" s="34"/>
      <c r="F16" s="34"/>
      <c r="G16" s="34"/>
      <c r="H16" s="34"/>
      <c r="I16" s="2"/>
    </row>
    <row r="17" spans="2:9">
      <c r="B17" s="2"/>
      <c r="C17" s="41" t="s">
        <v>501</v>
      </c>
      <c r="D17" s="121"/>
      <c r="E17" s="121"/>
      <c r="F17" s="121"/>
      <c r="G17" s="121"/>
      <c r="H17" s="121"/>
      <c r="I17" s="2"/>
    </row>
    <row r="18" spans="2:9">
      <c r="B18" s="2"/>
      <c r="C18" s="41" t="s">
        <v>48</v>
      </c>
      <c r="D18" s="121"/>
      <c r="E18" s="121"/>
      <c r="F18" s="121"/>
      <c r="G18" s="121"/>
      <c r="H18" s="121"/>
      <c r="I18" s="2"/>
    </row>
    <row r="19" spans="2:9">
      <c r="B19" s="2"/>
      <c r="C19" s="41" t="s">
        <v>422</v>
      </c>
      <c r="D19" s="121"/>
      <c r="E19" s="121"/>
      <c r="F19" s="121"/>
      <c r="G19" s="121"/>
      <c r="H19" s="121"/>
      <c r="I19" s="2"/>
    </row>
    <row r="20" spans="2:9">
      <c r="B20" s="2"/>
      <c r="C20" s="41" t="s">
        <v>50</v>
      </c>
      <c r="D20" s="121"/>
      <c r="E20" s="121"/>
      <c r="F20" s="121"/>
      <c r="G20" s="121"/>
      <c r="H20" s="121"/>
      <c r="I20" s="2"/>
    </row>
    <row r="21" spans="2:9">
      <c r="B21" s="2"/>
      <c r="C21" s="57" t="s">
        <v>1052</v>
      </c>
      <c r="D21" s="44"/>
      <c r="E21" s="44"/>
      <c r="F21" s="44"/>
      <c r="G21" s="44"/>
      <c r="H21" s="44"/>
      <c r="I21" s="2"/>
    </row>
    <row r="22" spans="2:9">
      <c r="B22" s="2"/>
      <c r="C22" s="41" t="s">
        <v>51</v>
      </c>
      <c r="D22" s="121"/>
      <c r="E22" s="121"/>
      <c r="F22" s="121"/>
      <c r="G22" s="121"/>
      <c r="H22" s="121"/>
      <c r="I22" s="2"/>
    </row>
    <row r="23" spans="2:9" ht="15" customHeight="1">
      <c r="B23" s="2"/>
      <c r="C23" s="41" t="s">
        <v>445</v>
      </c>
      <c r="D23" s="121"/>
      <c r="E23" s="121"/>
      <c r="F23" s="121"/>
      <c r="G23" s="121"/>
      <c r="H23" s="121"/>
      <c r="I23" s="2"/>
    </row>
    <row r="24" spans="2:9" ht="15" customHeight="1">
      <c r="B24" s="2"/>
      <c r="C24" s="41" t="s">
        <v>53</v>
      </c>
      <c r="D24" s="121"/>
      <c r="E24" s="121"/>
      <c r="F24" s="121"/>
      <c r="G24" s="121"/>
      <c r="H24" s="121"/>
      <c r="I24" s="2"/>
    </row>
    <row r="25" spans="2:9" ht="15" customHeight="1">
      <c r="B25" s="2"/>
      <c r="C25" s="41" t="s">
        <v>54</v>
      </c>
      <c r="D25" s="121"/>
      <c r="E25" s="121"/>
      <c r="F25" s="121"/>
      <c r="G25" s="121"/>
      <c r="H25" s="121"/>
      <c r="I25" s="2"/>
    </row>
    <row r="26" spans="2:9" ht="15" customHeight="1">
      <c r="B26" s="2"/>
      <c r="C26" s="41" t="s">
        <v>55</v>
      </c>
      <c r="D26" s="121"/>
      <c r="E26" s="121"/>
      <c r="F26" s="121"/>
      <c r="G26" s="121"/>
      <c r="H26" s="121"/>
      <c r="I26" s="2"/>
    </row>
    <row r="27" spans="2:9">
      <c r="B27" s="2"/>
      <c r="C27" s="41" t="s">
        <v>56</v>
      </c>
      <c r="D27" s="121"/>
      <c r="E27" s="121"/>
      <c r="F27" s="121"/>
      <c r="G27" s="121"/>
      <c r="H27" s="121"/>
      <c r="I27" s="2"/>
    </row>
    <row r="28" spans="2:9">
      <c r="B28" s="2"/>
      <c r="C28" s="41" t="s">
        <v>57</v>
      </c>
      <c r="D28" s="121"/>
      <c r="E28" s="121"/>
      <c r="F28" s="121"/>
      <c r="G28" s="121"/>
      <c r="H28" s="121"/>
      <c r="I28" s="2"/>
    </row>
    <row r="29" spans="2:9" ht="15" customHeight="1">
      <c r="B29" s="2"/>
      <c r="C29" s="41" t="s">
        <v>58</v>
      </c>
      <c r="D29" s="121"/>
      <c r="E29" s="121"/>
      <c r="F29" s="121"/>
      <c r="G29" s="121"/>
      <c r="H29" s="121"/>
      <c r="I29" s="2"/>
    </row>
    <row r="30" spans="2:9" ht="15" customHeight="1">
      <c r="B30" s="2"/>
      <c r="C30" s="64" t="s">
        <v>1053</v>
      </c>
      <c r="D30" s="44"/>
      <c r="E30" s="44"/>
      <c r="F30" s="44"/>
      <c r="G30" s="44"/>
      <c r="H30" s="44"/>
      <c r="I30" s="2"/>
    </row>
    <row r="31" spans="2:9">
      <c r="B31" s="2"/>
      <c r="C31" s="41" t="s">
        <v>59</v>
      </c>
      <c r="D31" s="121"/>
      <c r="E31" s="121"/>
      <c r="F31" s="121"/>
      <c r="G31" s="121"/>
      <c r="H31" s="121"/>
      <c r="I31" s="2"/>
    </row>
    <row r="32" spans="2:9" ht="15" customHeight="1">
      <c r="B32" s="2"/>
      <c r="C32" s="41" t="s">
        <v>60</v>
      </c>
      <c r="D32" s="121"/>
      <c r="E32" s="121"/>
      <c r="F32" s="121"/>
      <c r="G32" s="121"/>
      <c r="H32" s="121"/>
      <c r="I32" s="2"/>
    </row>
    <row r="33" spans="2:9" ht="15" customHeight="1">
      <c r="B33" s="2"/>
      <c r="C33" s="41" t="s">
        <v>502</v>
      </c>
      <c r="D33" s="121"/>
      <c r="E33" s="121"/>
      <c r="F33" s="121"/>
      <c r="G33" s="121"/>
      <c r="H33" s="121"/>
      <c r="I33" s="2"/>
    </row>
    <row r="34" spans="2:9" ht="15" customHeight="1">
      <c r="B34" s="2"/>
      <c r="C34" s="41" t="s">
        <v>503</v>
      </c>
      <c r="D34" s="121"/>
      <c r="E34" s="121"/>
      <c r="F34" s="121"/>
      <c r="G34" s="121"/>
      <c r="H34" s="121"/>
      <c r="I34" s="2"/>
    </row>
    <row r="35" spans="2:9">
      <c r="B35" s="2"/>
      <c r="C35" s="41" t="s">
        <v>63</v>
      </c>
      <c r="D35" s="121"/>
      <c r="E35" s="121"/>
      <c r="F35" s="121"/>
      <c r="G35" s="121"/>
      <c r="H35" s="121"/>
      <c r="I35" s="2"/>
    </row>
    <row r="36" spans="2:9" ht="15" customHeight="1">
      <c r="B36" s="2"/>
      <c r="C36" s="41" t="s">
        <v>64</v>
      </c>
      <c r="D36" s="121"/>
      <c r="E36" s="121"/>
      <c r="F36" s="121"/>
      <c r="G36" s="121"/>
      <c r="H36" s="121"/>
      <c r="I36" s="2"/>
    </row>
    <row r="37" spans="2:9">
      <c r="B37" s="2"/>
      <c r="C37" s="41" t="s">
        <v>65</v>
      </c>
      <c r="D37" s="121"/>
      <c r="E37" s="121"/>
      <c r="F37" s="121"/>
      <c r="G37" s="121"/>
      <c r="H37" s="121"/>
      <c r="I37" s="2"/>
    </row>
    <row r="38" spans="2:9">
      <c r="B38" s="2"/>
      <c r="C38" s="41" t="s">
        <v>66</v>
      </c>
      <c r="D38" s="121"/>
      <c r="E38" s="39"/>
      <c r="F38" s="121"/>
      <c r="G38" s="121"/>
      <c r="H38" s="39"/>
      <c r="I38" s="2"/>
    </row>
    <row r="39" spans="2:9">
      <c r="B39" s="2"/>
      <c r="C39" s="40" t="s">
        <v>67</v>
      </c>
      <c r="D39" s="36"/>
      <c r="E39" s="36"/>
      <c r="F39" s="36"/>
      <c r="G39" s="36"/>
      <c r="H39" s="36"/>
      <c r="I39" s="2"/>
    </row>
    <row r="40" spans="2:9">
      <c r="B40" s="2"/>
      <c r="C40" s="40" t="s">
        <v>68</v>
      </c>
      <c r="D40" s="34"/>
      <c r="E40" s="34"/>
      <c r="F40" s="34"/>
      <c r="G40" s="34"/>
      <c r="H40" s="34"/>
      <c r="I40" s="2"/>
    </row>
    <row r="41" spans="2:9">
      <c r="B41" s="2"/>
      <c r="C41" s="41" t="s">
        <v>69</v>
      </c>
      <c r="D41" s="121"/>
      <c r="E41" s="121"/>
      <c r="F41" s="121"/>
      <c r="G41" s="121"/>
      <c r="H41" s="121"/>
      <c r="I41" s="2"/>
    </row>
    <row r="42" spans="2:9" ht="15" customHeight="1">
      <c r="B42" s="2"/>
      <c r="C42" s="41" t="s">
        <v>70</v>
      </c>
      <c r="D42" s="121"/>
      <c r="E42" s="121"/>
      <c r="F42" s="121"/>
      <c r="G42" s="121"/>
      <c r="H42" s="121"/>
      <c r="I42" s="2"/>
    </row>
    <row r="43" spans="2:9" ht="15" customHeight="1">
      <c r="B43" s="2"/>
      <c r="C43" s="41" t="s">
        <v>71</v>
      </c>
      <c r="D43" s="121"/>
      <c r="E43" s="121"/>
      <c r="F43" s="121"/>
      <c r="G43" s="121"/>
      <c r="H43" s="121"/>
      <c r="I43" s="2"/>
    </row>
    <row r="44" spans="2:9">
      <c r="B44" s="2"/>
      <c r="C44" s="41" t="s">
        <v>72</v>
      </c>
      <c r="D44" s="121"/>
      <c r="E44" s="121"/>
      <c r="F44" s="121"/>
      <c r="G44" s="121"/>
      <c r="H44" s="121"/>
      <c r="I44" s="2"/>
    </row>
    <row r="45" spans="2:9" ht="15" customHeight="1">
      <c r="B45" s="2"/>
      <c r="C45" s="41" t="s">
        <v>73</v>
      </c>
      <c r="D45" s="121"/>
      <c r="E45" s="121"/>
      <c r="F45" s="121"/>
      <c r="G45" s="121"/>
      <c r="H45" s="121"/>
      <c r="I45" s="2"/>
    </row>
    <row r="46" spans="2:9" ht="15" customHeight="1">
      <c r="B46" s="2"/>
      <c r="C46" s="41" t="s">
        <v>74</v>
      </c>
      <c r="D46" s="121"/>
      <c r="E46" s="121"/>
      <c r="F46" s="121"/>
      <c r="G46" s="121"/>
      <c r="H46" s="121"/>
      <c r="I46" s="2"/>
    </row>
    <row r="47" spans="2:9">
      <c r="B47" s="2"/>
      <c r="C47" s="41" t="s">
        <v>75</v>
      </c>
      <c r="D47" s="121"/>
      <c r="E47" s="121"/>
      <c r="F47" s="121"/>
      <c r="G47" s="121"/>
      <c r="H47" s="121"/>
      <c r="I47" s="2"/>
    </row>
    <row r="48" spans="2:9" ht="15" customHeight="1">
      <c r="B48" s="2"/>
      <c r="C48" s="41" t="s">
        <v>76</v>
      </c>
      <c r="D48" s="121"/>
      <c r="E48" s="121"/>
      <c r="F48" s="121"/>
      <c r="G48" s="121"/>
      <c r="H48" s="121"/>
      <c r="I48" s="2"/>
    </row>
    <row r="49" spans="2:9" ht="15" customHeight="1">
      <c r="B49" s="2"/>
      <c r="C49" s="41" t="s">
        <v>77</v>
      </c>
      <c r="D49" s="121"/>
      <c r="E49" s="121"/>
      <c r="F49" s="121"/>
      <c r="G49" s="121"/>
      <c r="H49" s="121"/>
      <c r="I49" s="2"/>
    </row>
    <row r="50" spans="2:9" ht="15" customHeight="1">
      <c r="B50" s="2"/>
      <c r="C50" s="41" t="s">
        <v>78</v>
      </c>
      <c r="D50" s="121"/>
      <c r="E50" s="121"/>
      <c r="F50" s="121"/>
      <c r="G50" s="121"/>
      <c r="H50" s="121"/>
      <c r="I50" s="2"/>
    </row>
    <row r="51" spans="2:9">
      <c r="B51" s="2"/>
      <c r="C51" s="41" t="s">
        <v>79</v>
      </c>
      <c r="D51" s="121"/>
      <c r="E51" s="39"/>
      <c r="F51" s="121"/>
      <c r="G51" s="121"/>
      <c r="H51" s="39"/>
      <c r="I51" s="2"/>
    </row>
    <row r="52" spans="2:9">
      <c r="B52" s="2"/>
      <c r="C52" s="41" t="s">
        <v>80</v>
      </c>
      <c r="D52" s="121"/>
      <c r="E52" s="39"/>
      <c r="F52" s="121"/>
      <c r="G52" s="121"/>
      <c r="H52" s="39"/>
      <c r="I52" s="2"/>
    </row>
    <row r="53" spans="2:9" ht="15" customHeight="1">
      <c r="B53" s="2"/>
      <c r="C53" s="40" t="s">
        <v>81</v>
      </c>
      <c r="D53" s="36"/>
      <c r="E53" s="36"/>
      <c r="F53" s="36"/>
      <c r="G53" s="36"/>
      <c r="H53" s="36"/>
      <c r="I53" s="2"/>
    </row>
    <row r="54" spans="2:9">
      <c r="B54" s="2"/>
      <c r="C54" s="40" t="s">
        <v>504</v>
      </c>
      <c r="D54" s="36"/>
      <c r="E54" s="36"/>
      <c r="F54" s="36"/>
      <c r="G54" s="36"/>
      <c r="H54" s="36"/>
      <c r="I54" s="2"/>
    </row>
    <row r="55" spans="2:9">
      <c r="B55" s="2"/>
      <c r="C55" s="2"/>
      <c r="D55" s="2"/>
      <c r="E55" s="2"/>
      <c r="F55" s="2"/>
      <c r="G55" s="2"/>
      <c r="H55" s="2"/>
      <c r="I55" s="2"/>
    </row>
    <row r="56" spans="2:9" ht="5.0999999999999996" customHeight="1">
      <c r="B56" s="2"/>
      <c r="C56" s="2"/>
      <c r="D56" s="2"/>
      <c r="E56" s="2"/>
      <c r="F56" s="2"/>
      <c r="G56" s="2"/>
      <c r="H56" s="2"/>
      <c r="I56" s="2"/>
    </row>
  </sheetData>
  <sheetProtection formatColumns="0" formatRows="0" selectLockedCells="1"/>
  <mergeCells count="166">
    <mergeCell ref="C13:H13"/>
    <mergeCell ref="C14:C15"/>
    <mergeCell ref="D14:D15"/>
    <mergeCell ref="E14:E15"/>
    <mergeCell ref="F14:F15"/>
    <mergeCell ref="G14:G15"/>
    <mergeCell ref="H14:H15"/>
    <mergeCell ref="C7:H7"/>
    <mergeCell ref="C8:H8"/>
    <mergeCell ref="C9:H9"/>
    <mergeCell ref="C10:H10"/>
    <mergeCell ref="C11:H11"/>
    <mergeCell ref="G17"/>
    <mergeCell ref="H17"/>
    <mergeCell ref="D18"/>
    <mergeCell ref="E18"/>
    <mergeCell ref="F18"/>
    <mergeCell ref="G18"/>
    <mergeCell ref="H18"/>
    <mergeCell ref="D17"/>
    <mergeCell ref="E17"/>
    <mergeCell ref="F17"/>
    <mergeCell ref="H19"/>
    <mergeCell ref="D20"/>
    <mergeCell ref="E20"/>
    <mergeCell ref="F20"/>
    <mergeCell ref="G20"/>
    <mergeCell ref="H20"/>
    <mergeCell ref="D19"/>
    <mergeCell ref="E19"/>
    <mergeCell ref="F19"/>
    <mergeCell ref="G19"/>
    <mergeCell ref="H22"/>
    <mergeCell ref="D23"/>
    <mergeCell ref="E23"/>
    <mergeCell ref="F23"/>
    <mergeCell ref="G23"/>
    <mergeCell ref="H23"/>
    <mergeCell ref="D22"/>
    <mergeCell ref="E22"/>
    <mergeCell ref="F22"/>
    <mergeCell ref="G22"/>
    <mergeCell ref="H24"/>
    <mergeCell ref="D25"/>
    <mergeCell ref="E25"/>
    <mergeCell ref="F25"/>
    <mergeCell ref="G25"/>
    <mergeCell ref="H25"/>
    <mergeCell ref="D24"/>
    <mergeCell ref="E24"/>
    <mergeCell ref="F24"/>
    <mergeCell ref="G24"/>
    <mergeCell ref="H26"/>
    <mergeCell ref="D27"/>
    <mergeCell ref="E27"/>
    <mergeCell ref="F27"/>
    <mergeCell ref="G27"/>
    <mergeCell ref="H27"/>
    <mergeCell ref="D26"/>
    <mergeCell ref="E26"/>
    <mergeCell ref="F26"/>
    <mergeCell ref="G26"/>
    <mergeCell ref="H28"/>
    <mergeCell ref="D29"/>
    <mergeCell ref="E29"/>
    <mergeCell ref="F29"/>
    <mergeCell ref="G29"/>
    <mergeCell ref="H29"/>
    <mergeCell ref="D28"/>
    <mergeCell ref="E28"/>
    <mergeCell ref="F28"/>
    <mergeCell ref="G28"/>
    <mergeCell ref="H31"/>
    <mergeCell ref="D32"/>
    <mergeCell ref="E32"/>
    <mergeCell ref="F32"/>
    <mergeCell ref="G32"/>
    <mergeCell ref="H32"/>
    <mergeCell ref="D31"/>
    <mergeCell ref="E31"/>
    <mergeCell ref="F31"/>
    <mergeCell ref="G31"/>
    <mergeCell ref="H33"/>
    <mergeCell ref="D34"/>
    <mergeCell ref="E34"/>
    <mergeCell ref="F34"/>
    <mergeCell ref="G34"/>
    <mergeCell ref="H34"/>
    <mergeCell ref="D33"/>
    <mergeCell ref="E33"/>
    <mergeCell ref="F33"/>
    <mergeCell ref="G33"/>
    <mergeCell ref="H35"/>
    <mergeCell ref="D36"/>
    <mergeCell ref="E36"/>
    <mergeCell ref="F36"/>
    <mergeCell ref="G36"/>
    <mergeCell ref="H36"/>
    <mergeCell ref="D35"/>
    <mergeCell ref="E35"/>
    <mergeCell ref="F35"/>
    <mergeCell ref="G35"/>
    <mergeCell ref="D41"/>
    <mergeCell ref="E41"/>
    <mergeCell ref="H37"/>
    <mergeCell ref="D38"/>
    <mergeCell ref="F38"/>
    <mergeCell ref="G38"/>
    <mergeCell ref="D37"/>
    <mergeCell ref="E37"/>
    <mergeCell ref="F37"/>
    <mergeCell ref="G37"/>
    <mergeCell ref="F41"/>
    <mergeCell ref="G41"/>
    <mergeCell ref="H41"/>
    <mergeCell ref="D42"/>
    <mergeCell ref="E42"/>
    <mergeCell ref="F42"/>
    <mergeCell ref="G42"/>
    <mergeCell ref="H42"/>
    <mergeCell ref="H43"/>
    <mergeCell ref="D44"/>
    <mergeCell ref="E44"/>
    <mergeCell ref="F44"/>
    <mergeCell ref="G44"/>
    <mergeCell ref="H44"/>
    <mergeCell ref="D43"/>
    <mergeCell ref="E43"/>
    <mergeCell ref="F43"/>
    <mergeCell ref="G43"/>
    <mergeCell ref="H45"/>
    <mergeCell ref="D46"/>
    <mergeCell ref="E46"/>
    <mergeCell ref="F46"/>
    <mergeCell ref="G46"/>
    <mergeCell ref="H46"/>
    <mergeCell ref="D45"/>
    <mergeCell ref="E45"/>
    <mergeCell ref="F45"/>
    <mergeCell ref="G45"/>
    <mergeCell ref="H47"/>
    <mergeCell ref="D48"/>
    <mergeCell ref="E48"/>
    <mergeCell ref="F48"/>
    <mergeCell ref="G48"/>
    <mergeCell ref="H48"/>
    <mergeCell ref="D47"/>
    <mergeCell ref="E47"/>
    <mergeCell ref="F47"/>
    <mergeCell ref="G47"/>
    <mergeCell ref="D51"/>
    <mergeCell ref="F51"/>
    <mergeCell ref="G51"/>
    <mergeCell ref="D52"/>
    <mergeCell ref="F52"/>
    <mergeCell ref="G52"/>
    <mergeCell ref="H49"/>
    <mergeCell ref="D50"/>
    <mergeCell ref="E50"/>
    <mergeCell ref="F50"/>
    <mergeCell ref="G50"/>
    <mergeCell ref="H50"/>
    <mergeCell ref="D49"/>
    <mergeCell ref="E49"/>
    <mergeCell ref="F49"/>
    <mergeCell ref="G49"/>
  </mergeCells>
  <dataValidations count="1">
    <dataValidation type="decimal" showErrorMessage="1" errorTitle="Kesalahan Jenis Data" error="Data yang dimasukkan harus berupa Angka!" sqref="F51:G52 D51:D52 D41:H50 F38:G38 D38 D17:H37">
      <formula1>-1000000000000000000</formula1>
      <formula2>1000000000000000000</formula2>
    </dataValidation>
  </dataValidations>
  <printOptions horizontalCentered="1"/>
  <pageMargins left="0.7" right="0.7" top="0.75" bottom="0.75" header="0.3" footer="0.3"/>
  <pageSetup paperSize="150" scale="62" orientation="landscape" horizontalDpi="200" verticalDpi="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B2:G23"/>
  <sheetViews>
    <sheetView showGridLines="0" view="pageBreakPreview" zoomScale="85" zoomScaleNormal="85" zoomScaleSheetLayoutView="85" workbookViewId="0">
      <pane xSplit="3" ySplit="15" topLeftCell="E16" activePane="bottomRight" state="frozen"/>
      <selection activeCell="C3" sqref="C3:D17"/>
      <selection pane="topRight" activeCell="C3" sqref="C3:D17"/>
      <selection pane="bottomLeft" activeCell="C3" sqref="C3:D17"/>
      <selection pane="bottomRight" activeCell="E47" sqref="E47"/>
    </sheetView>
  </sheetViews>
  <sheetFormatPr defaultRowHeight="15"/>
  <cols>
    <col min="1" max="1" width="9.140625" style="1" customWidth="1"/>
    <col min="2" max="2" width="1" style="1" customWidth="1"/>
    <col min="3" max="3" width="56.140625" style="1" bestFit="1" customWidth="1"/>
    <col min="4" max="6" width="30" style="1" customWidth="1"/>
    <col min="7" max="7" width="1" style="1" customWidth="1"/>
    <col min="8" max="8" width="9.140625" style="1" customWidth="1"/>
    <col min="9" max="16384" width="9.140625" style="1"/>
  </cols>
  <sheetData>
    <row r="2" spans="2:7" ht="5.0999999999999996" customHeight="1">
      <c r="B2" s="5" t="s">
        <v>505</v>
      </c>
      <c r="C2" s="2"/>
      <c r="D2" s="2"/>
      <c r="E2" s="2"/>
      <c r="F2" s="2"/>
      <c r="G2" s="2"/>
    </row>
    <row r="3" spans="2:7" hidden="1">
      <c r="B3" s="5" t="s">
        <v>7</v>
      </c>
      <c r="C3" s="20"/>
      <c r="D3" s="2"/>
      <c r="E3" s="2"/>
      <c r="F3" s="2"/>
      <c r="G3" s="2"/>
    </row>
    <row r="4" spans="2:7" hidden="1">
      <c r="B4" s="2"/>
      <c r="C4" s="20"/>
      <c r="D4" s="2"/>
      <c r="E4" s="2"/>
      <c r="F4" s="2"/>
      <c r="G4" s="2"/>
    </row>
    <row r="5" spans="2:7" hidden="1">
      <c r="B5" s="2"/>
      <c r="C5" s="20"/>
      <c r="D5" s="2"/>
      <c r="E5" s="2"/>
      <c r="F5" s="2"/>
      <c r="G5" s="2"/>
    </row>
    <row r="6" spans="2:7" hidden="1">
      <c r="B6" s="2"/>
      <c r="C6" s="29"/>
      <c r="D6" s="2"/>
      <c r="E6" s="2"/>
      <c r="F6" s="2"/>
      <c r="G6" s="2"/>
    </row>
    <row r="7" spans="2:7" ht="17.25">
      <c r="B7" s="2"/>
      <c r="C7" s="123" t="str">
        <f>UPPER('Data Umum'!D7)</f>
        <v/>
      </c>
      <c r="D7" s="123"/>
      <c r="E7" s="123"/>
      <c r="F7" s="123"/>
      <c r="G7" s="2"/>
    </row>
    <row r="8" spans="2:7">
      <c r="B8" s="2"/>
      <c r="C8" s="124" t="s">
        <v>1095</v>
      </c>
      <c r="D8" s="124"/>
      <c r="E8" s="124"/>
      <c r="F8" s="124"/>
      <c r="G8" s="2"/>
    </row>
    <row r="9" spans="2:7">
      <c r="B9" s="2"/>
      <c r="C9" s="124" t="s">
        <v>506</v>
      </c>
      <c r="D9" s="124"/>
      <c r="E9" s="124"/>
      <c r="F9" s="124"/>
      <c r="G9" s="2"/>
    </row>
    <row r="10" spans="2:7">
      <c r="B10" s="2"/>
      <c r="C10" s="124" t="s">
        <v>42</v>
      </c>
      <c r="D10" s="124"/>
      <c r="E10" s="124"/>
      <c r="F10" s="124"/>
      <c r="G10" s="2"/>
    </row>
    <row r="11" spans="2:7">
      <c r="B11" s="2"/>
      <c r="C11" s="125" t="s">
        <v>1061</v>
      </c>
      <c r="D11" s="125"/>
      <c r="E11" s="125"/>
      <c r="F11" s="125"/>
      <c r="G11" s="2"/>
    </row>
    <row r="12" spans="2:7" hidden="1">
      <c r="B12" s="2"/>
      <c r="C12" s="31"/>
      <c r="D12" s="31"/>
      <c r="E12" s="31"/>
      <c r="F12" s="31"/>
      <c r="G12" s="2"/>
    </row>
    <row r="13" spans="2:7">
      <c r="B13" s="2"/>
      <c r="C13" s="141" t="s">
        <v>113</v>
      </c>
      <c r="D13" s="141"/>
      <c r="E13" s="141"/>
      <c r="F13" s="141"/>
      <c r="G13" s="2"/>
    </row>
    <row r="14" spans="2:7">
      <c r="B14" s="2"/>
      <c r="C14" s="127" t="s">
        <v>44</v>
      </c>
      <c r="D14" s="127" t="str">
        <f>"Saldo SAK"</f>
        <v>Saldo SAK</v>
      </c>
      <c r="E14" s="127" t="str">
        <f>"Penilaian Berdasarkan SAP"</f>
        <v>Penilaian Berdasarkan SAP</v>
      </c>
      <c r="F14" s="127" t="str">
        <f>"Selisih Penilaian SAK dan SAP"</f>
        <v>Selisih Penilaian SAK dan SAP</v>
      </c>
      <c r="G14" s="2"/>
    </row>
    <row r="15" spans="2:7">
      <c r="B15" s="2"/>
      <c r="C15" s="128"/>
      <c r="D15" s="128"/>
      <c r="E15" s="128"/>
      <c r="F15" s="128"/>
      <c r="G15" s="2"/>
    </row>
    <row r="16" spans="2:7">
      <c r="B16" s="2"/>
      <c r="C16" s="40" t="s">
        <v>85</v>
      </c>
      <c r="D16" s="121"/>
      <c r="E16" s="121"/>
      <c r="F16" s="36"/>
      <c r="G16" s="2"/>
    </row>
    <row r="17" spans="2:7">
      <c r="B17" s="2"/>
      <c r="C17" s="40" t="s">
        <v>95</v>
      </c>
      <c r="D17" s="121"/>
      <c r="E17" s="121"/>
      <c r="F17" s="36"/>
      <c r="G17" s="2"/>
    </row>
    <row r="18" spans="2:7" ht="15" customHeight="1">
      <c r="B18" s="2"/>
      <c r="C18" s="40" t="s">
        <v>96</v>
      </c>
      <c r="D18" s="121"/>
      <c r="E18" s="121"/>
      <c r="F18" s="36"/>
      <c r="G18" s="2"/>
    </row>
    <row r="19" spans="2:7">
      <c r="B19" s="2"/>
      <c r="C19" s="40" t="s">
        <v>507</v>
      </c>
      <c r="D19" s="121"/>
      <c r="E19" s="121"/>
      <c r="F19" s="36"/>
      <c r="G19" s="2"/>
    </row>
    <row r="20" spans="2:7" ht="15" customHeight="1">
      <c r="B20" s="2"/>
      <c r="C20" s="40" t="s">
        <v>98</v>
      </c>
      <c r="D20" s="121"/>
      <c r="E20" s="121"/>
      <c r="F20" s="36"/>
      <c r="G20" s="2"/>
    </row>
    <row r="21" spans="2:7">
      <c r="B21" s="2"/>
      <c r="C21" s="40" t="s">
        <v>508</v>
      </c>
      <c r="D21" s="36"/>
      <c r="E21" s="36"/>
      <c r="F21" s="36"/>
      <c r="G21" s="2"/>
    </row>
    <row r="22" spans="2:7">
      <c r="B22" s="2"/>
      <c r="C22" s="2"/>
      <c r="D22" s="2"/>
      <c r="E22" s="2"/>
      <c r="F22" s="2"/>
      <c r="G22" s="2"/>
    </row>
    <row r="23" spans="2:7" ht="5.0999999999999996" customHeight="1">
      <c r="B23" s="2"/>
      <c r="C23" s="2"/>
      <c r="D23" s="2"/>
      <c r="E23" s="2"/>
      <c r="F23" s="2"/>
      <c r="G23" s="2"/>
    </row>
  </sheetData>
  <sheetProtection formatColumns="0" formatRows="0" selectLockedCells="1"/>
  <mergeCells count="20">
    <mergeCell ref="C7:F7"/>
    <mergeCell ref="C8:F8"/>
    <mergeCell ref="C9:F9"/>
    <mergeCell ref="C10:F10"/>
    <mergeCell ref="C11:F11"/>
    <mergeCell ref="C13:F13"/>
    <mergeCell ref="C14:C15"/>
    <mergeCell ref="D14:D15"/>
    <mergeCell ref="E14:E15"/>
    <mergeCell ref="F14:F15"/>
    <mergeCell ref="D16"/>
    <mergeCell ref="E16"/>
    <mergeCell ref="D17"/>
    <mergeCell ref="E17"/>
    <mergeCell ref="D20"/>
    <mergeCell ref="E20"/>
    <mergeCell ref="D18"/>
    <mergeCell ref="E18"/>
    <mergeCell ref="D19"/>
    <mergeCell ref="E19"/>
  </mergeCells>
  <dataValidations count="1">
    <dataValidation type="decimal" showErrorMessage="1" errorTitle="Kesalahan Jenis Data" error="Data yang dimasukkan harus berupa Angka!" sqref="D16:E20">
      <formula1>-1000000000000000000</formula1>
      <formula2>1000000000000000000</formula2>
    </dataValidation>
  </dataValidations>
  <printOptions horizontalCentered="1"/>
  <pageMargins left="0.7" right="0.7" top="0.75" bottom="0.75" header="0.3" footer="0.3"/>
  <pageSetup paperSize="150" scale="89" orientation="landscape" horizontalDpi="200" verticalDpi="20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pageSetUpPr fitToPage="1"/>
  </sheetPr>
  <dimension ref="A2:F49"/>
  <sheetViews>
    <sheetView showGridLines="0" view="pageBreakPreview" topLeftCell="A7" zoomScale="85" zoomScaleNormal="85" zoomScaleSheetLayoutView="85" workbookViewId="0">
      <selection activeCell="C40" sqref="C40"/>
    </sheetView>
  </sheetViews>
  <sheetFormatPr defaultRowHeight="15"/>
  <cols>
    <col min="1" max="1" width="9.140625" style="1" customWidth="1"/>
    <col min="2" max="2" width="1" style="1" customWidth="1"/>
    <col min="3" max="3" width="64.7109375" style="1" customWidth="1"/>
    <col min="4" max="4" width="8" style="1" bestFit="1" customWidth="1"/>
    <col min="5" max="5" width="40.7109375" style="1" customWidth="1"/>
    <col min="6" max="6" width="1" style="1" customWidth="1"/>
    <col min="7" max="7" width="9.140625" style="1" customWidth="1"/>
    <col min="8" max="16384" width="9.140625" style="1"/>
  </cols>
  <sheetData>
    <row r="2" spans="2:6" ht="5.0999999999999996" customHeight="1">
      <c r="B2" s="5" t="s">
        <v>509</v>
      </c>
      <c r="C2" s="2"/>
      <c r="D2" s="2"/>
      <c r="E2" s="2"/>
      <c r="F2" s="2"/>
    </row>
    <row r="3" spans="2:6" hidden="1">
      <c r="B3" s="5" t="s">
        <v>7</v>
      </c>
      <c r="C3" s="20"/>
      <c r="D3" s="31"/>
      <c r="E3" s="2"/>
      <c r="F3" s="2"/>
    </row>
    <row r="4" spans="2:6" hidden="1">
      <c r="B4" s="2"/>
      <c r="C4" s="20"/>
      <c r="D4" s="31"/>
      <c r="E4" s="2"/>
      <c r="F4" s="2"/>
    </row>
    <row r="5" spans="2:6" hidden="1">
      <c r="B5" s="2"/>
      <c r="C5" s="20"/>
      <c r="D5" s="31"/>
      <c r="E5" s="2"/>
      <c r="F5" s="2"/>
    </row>
    <row r="6" spans="2:6" hidden="1">
      <c r="B6" s="2"/>
      <c r="C6" s="29"/>
      <c r="D6" s="31"/>
      <c r="E6" s="2"/>
      <c r="F6" s="2"/>
    </row>
    <row r="7" spans="2:6" ht="17.25">
      <c r="B7" s="2"/>
      <c r="C7" s="123" t="str">
        <f>UPPER('Data Umum'!D7)</f>
        <v/>
      </c>
      <c r="D7" s="123"/>
      <c r="E7" s="123"/>
      <c r="F7" s="2"/>
    </row>
    <row r="8" spans="2:6">
      <c r="B8" s="2"/>
      <c r="C8" s="124" t="s">
        <v>1095</v>
      </c>
      <c r="D8" s="124"/>
      <c r="E8" s="124"/>
      <c r="F8" s="2"/>
    </row>
    <row r="9" spans="2:6">
      <c r="B9" s="2"/>
      <c r="C9" s="124" t="s">
        <v>510</v>
      </c>
      <c r="D9" s="124"/>
      <c r="E9" s="124"/>
      <c r="F9" s="2"/>
    </row>
    <row r="10" spans="2:6">
      <c r="B10" s="2"/>
      <c r="C10" s="124" t="s">
        <v>511</v>
      </c>
      <c r="D10" s="124"/>
      <c r="E10" s="124"/>
      <c r="F10" s="2"/>
    </row>
    <row r="11" spans="2:6">
      <c r="B11" s="2"/>
      <c r="C11" s="125" t="s">
        <v>1061</v>
      </c>
      <c r="D11" s="125"/>
      <c r="E11" s="125"/>
      <c r="F11" s="2"/>
    </row>
    <row r="12" spans="2:6" hidden="1">
      <c r="B12" s="2"/>
      <c r="C12" s="31"/>
      <c r="D12" s="31"/>
      <c r="E12" s="31"/>
      <c r="F12" s="2"/>
    </row>
    <row r="13" spans="2:6">
      <c r="B13" s="2"/>
      <c r="C13" s="141" t="s">
        <v>43</v>
      </c>
      <c r="D13" s="141"/>
      <c r="E13" s="141"/>
      <c r="F13" s="2"/>
    </row>
    <row r="14" spans="2:6">
      <c r="B14" s="2"/>
      <c r="C14" s="127" t="s">
        <v>512</v>
      </c>
      <c r="D14" s="127" t="s">
        <v>1111</v>
      </c>
      <c r="E14" s="127" t="str">
        <f>"AYD Setelah Batasan Per Jenis Investasi dan/atau Investasi di Luar negeri"</f>
        <v>AYD Setelah Batasan Per Jenis Investasi dan/atau Investasi di Luar negeri</v>
      </c>
      <c r="F14" s="2"/>
    </row>
    <row r="15" spans="2:6">
      <c r="B15" s="2"/>
      <c r="C15" s="128"/>
      <c r="D15" s="128"/>
      <c r="E15" s="128"/>
      <c r="F15" s="2"/>
    </row>
    <row r="16" spans="2:6" ht="15" customHeight="1">
      <c r="B16" s="2"/>
      <c r="C16" s="40" t="s">
        <v>513</v>
      </c>
      <c r="D16" s="80"/>
      <c r="E16" s="39" t="str">
        <f>""</f>
        <v/>
      </c>
      <c r="F16" s="2"/>
    </row>
    <row r="17" spans="2:6">
      <c r="B17" s="2"/>
      <c r="C17" s="41" t="s">
        <v>501</v>
      </c>
      <c r="D17" s="41">
        <v>101</v>
      </c>
      <c r="E17" s="121"/>
      <c r="F17" s="2"/>
    </row>
    <row r="18" spans="2:6">
      <c r="B18" s="2"/>
      <c r="C18" s="41" t="s">
        <v>48</v>
      </c>
      <c r="D18" s="41">
        <v>102</v>
      </c>
      <c r="E18" s="121"/>
      <c r="F18" s="2"/>
    </row>
    <row r="19" spans="2:6">
      <c r="B19" s="2"/>
      <c r="C19" s="41" t="s">
        <v>49</v>
      </c>
      <c r="D19" s="41">
        <v>103</v>
      </c>
      <c r="E19" s="121"/>
      <c r="F19" s="2"/>
    </row>
    <row r="20" spans="2:6">
      <c r="B20" s="2"/>
      <c r="C20" s="41" t="s">
        <v>50</v>
      </c>
      <c r="D20" s="41">
        <v>104</v>
      </c>
      <c r="E20" s="121"/>
      <c r="F20" s="2"/>
    </row>
    <row r="21" spans="2:6">
      <c r="B21" s="2"/>
      <c r="C21" s="64" t="s">
        <v>1052</v>
      </c>
      <c r="D21" s="64">
        <v>105</v>
      </c>
      <c r="E21" s="44"/>
      <c r="F21" s="2"/>
    </row>
    <row r="22" spans="2:6">
      <c r="B22" s="2"/>
      <c r="C22" s="41" t="s">
        <v>51</v>
      </c>
      <c r="D22" s="41">
        <v>106</v>
      </c>
      <c r="E22" s="121"/>
      <c r="F22" s="2"/>
    </row>
    <row r="23" spans="2:6" ht="15" customHeight="1">
      <c r="B23" s="2"/>
      <c r="C23" s="41" t="s">
        <v>445</v>
      </c>
      <c r="D23" s="41">
        <v>107</v>
      </c>
      <c r="E23" s="121"/>
      <c r="F23" s="2"/>
    </row>
    <row r="24" spans="2:6" ht="15" customHeight="1">
      <c r="B24" s="2"/>
      <c r="C24" s="41" t="s">
        <v>53</v>
      </c>
      <c r="D24" s="41">
        <v>108</v>
      </c>
      <c r="E24" s="121"/>
      <c r="F24" s="2"/>
    </row>
    <row r="25" spans="2:6" ht="15" customHeight="1">
      <c r="B25" s="2"/>
      <c r="C25" s="41" t="s">
        <v>54</v>
      </c>
      <c r="D25" s="41">
        <v>109</v>
      </c>
      <c r="E25" s="121"/>
      <c r="F25" s="2"/>
    </row>
    <row r="26" spans="2:6" ht="15" customHeight="1">
      <c r="B26" s="2"/>
      <c r="C26" s="41" t="s">
        <v>55</v>
      </c>
      <c r="D26" s="41">
        <v>110</v>
      </c>
      <c r="E26" s="121"/>
      <c r="F26" s="2"/>
    </row>
    <row r="27" spans="2:6">
      <c r="B27" s="2"/>
      <c r="C27" s="41" t="s">
        <v>56</v>
      </c>
      <c r="D27" s="41">
        <v>111</v>
      </c>
      <c r="E27" s="121"/>
      <c r="F27" s="2"/>
    </row>
    <row r="28" spans="2:6">
      <c r="B28" s="2"/>
      <c r="C28" s="41" t="s">
        <v>57</v>
      </c>
      <c r="D28" s="41">
        <v>112</v>
      </c>
      <c r="E28" s="121"/>
      <c r="F28" s="2"/>
    </row>
    <row r="29" spans="2:6" ht="15" customHeight="1">
      <c r="B29" s="2"/>
      <c r="C29" s="41" t="s">
        <v>58</v>
      </c>
      <c r="D29" s="41">
        <v>113</v>
      </c>
      <c r="E29" s="121"/>
      <c r="F29" s="2"/>
    </row>
    <row r="30" spans="2:6" ht="15" customHeight="1">
      <c r="B30" s="2"/>
      <c r="C30" s="64" t="s">
        <v>1053</v>
      </c>
      <c r="D30" s="64">
        <v>114</v>
      </c>
      <c r="E30" s="44"/>
      <c r="F30" s="2"/>
    </row>
    <row r="31" spans="2:6">
      <c r="B31" s="2"/>
      <c r="C31" s="41" t="s">
        <v>59</v>
      </c>
      <c r="D31" s="41">
        <v>115</v>
      </c>
      <c r="E31" s="121"/>
      <c r="F31" s="2"/>
    </row>
    <row r="32" spans="2:6" ht="15" customHeight="1">
      <c r="B32" s="2"/>
      <c r="C32" s="41" t="s">
        <v>60</v>
      </c>
      <c r="D32" s="41">
        <v>116</v>
      </c>
      <c r="E32" s="121"/>
      <c r="F32" s="2"/>
    </row>
    <row r="33" spans="1:6" ht="15" customHeight="1">
      <c r="B33" s="2"/>
      <c r="C33" s="41" t="s">
        <v>502</v>
      </c>
      <c r="D33" s="41">
        <v>117</v>
      </c>
      <c r="E33" s="121"/>
      <c r="F33" s="2"/>
    </row>
    <row r="34" spans="1:6" ht="15" customHeight="1">
      <c r="B34" s="2"/>
      <c r="C34" s="41" t="s">
        <v>503</v>
      </c>
      <c r="D34" s="41">
        <v>118</v>
      </c>
      <c r="E34" s="121"/>
      <c r="F34" s="2"/>
    </row>
    <row r="35" spans="1:6">
      <c r="B35" s="2"/>
      <c r="C35" s="41" t="s">
        <v>63</v>
      </c>
      <c r="D35" s="41">
        <v>119</v>
      </c>
      <c r="E35" s="121"/>
      <c r="F35" s="2"/>
    </row>
    <row r="36" spans="1:6" ht="15" customHeight="1">
      <c r="B36" s="2"/>
      <c r="C36" s="41" t="s">
        <v>64</v>
      </c>
      <c r="D36" s="41">
        <v>120</v>
      </c>
      <c r="E36" s="121"/>
      <c r="F36" s="2"/>
    </row>
    <row r="37" spans="1:6">
      <c r="B37" s="2"/>
      <c r="C37" s="41" t="s">
        <v>65</v>
      </c>
      <c r="D37" s="41">
        <v>121</v>
      </c>
      <c r="E37" s="121"/>
      <c r="F37" s="2"/>
    </row>
    <row r="38" spans="1:6">
      <c r="B38" s="2"/>
      <c r="C38" s="41" t="s">
        <v>514</v>
      </c>
      <c r="D38" s="41"/>
      <c r="E38" s="36"/>
      <c r="F38" s="2"/>
    </row>
    <row r="39" spans="1:6" ht="15" customHeight="1">
      <c r="B39" s="2"/>
      <c r="C39" s="40" t="s">
        <v>515</v>
      </c>
      <c r="D39" s="80"/>
      <c r="E39" s="39"/>
      <c r="F39" s="2"/>
    </row>
    <row r="40" spans="1:6">
      <c r="B40" s="2"/>
      <c r="C40" s="41" t="s">
        <v>422</v>
      </c>
      <c r="D40" s="41">
        <v>103</v>
      </c>
      <c r="E40" s="121"/>
      <c r="F40" s="2"/>
    </row>
    <row r="41" spans="1:6">
      <c r="B41" s="2"/>
      <c r="C41" s="41" t="s">
        <v>50</v>
      </c>
      <c r="D41" s="41">
        <v>104</v>
      </c>
      <c r="E41" s="121"/>
      <c r="F41" s="2"/>
    </row>
    <row r="42" spans="1:6" ht="15" customHeight="1">
      <c r="B42" s="2"/>
      <c r="C42" s="41" t="s">
        <v>53</v>
      </c>
      <c r="D42" s="41">
        <v>107</v>
      </c>
      <c r="E42" s="121"/>
      <c r="F42" s="2"/>
    </row>
    <row r="43" spans="1:6" ht="15" customHeight="1">
      <c r="B43" s="2"/>
      <c r="C43" s="41" t="s">
        <v>55</v>
      </c>
      <c r="D43" s="41">
        <v>109</v>
      </c>
      <c r="E43" s="121"/>
      <c r="F43" s="2"/>
    </row>
    <row r="44" spans="1:6">
      <c r="B44" s="2"/>
      <c r="C44" s="41" t="s">
        <v>56</v>
      </c>
      <c r="D44" s="41">
        <v>110</v>
      </c>
      <c r="E44" s="121"/>
      <c r="F44" s="2"/>
    </row>
    <row r="45" spans="1:6" ht="15" customHeight="1">
      <c r="B45" s="2"/>
      <c r="C45" s="41" t="s">
        <v>60</v>
      </c>
      <c r="D45" s="41">
        <v>114</v>
      </c>
      <c r="E45" s="121"/>
      <c r="F45" s="2"/>
    </row>
    <row r="46" spans="1:6">
      <c r="B46" s="2"/>
      <c r="C46" s="41" t="s">
        <v>514</v>
      </c>
      <c r="D46" s="41"/>
      <c r="E46" s="36"/>
      <c r="F46" s="2"/>
    </row>
    <row r="47" spans="1:6">
      <c r="B47" s="2"/>
      <c r="C47" s="40" t="s">
        <v>516</v>
      </c>
      <c r="D47" s="80"/>
      <c r="E47" s="36"/>
      <c r="F47" s="2"/>
    </row>
    <row r="48" spans="1:6">
      <c r="B48" s="2"/>
      <c r="C48" s="2"/>
      <c r="D48" s="2"/>
      <c r="E48" s="2"/>
      <c r="F48" s="2"/>
    </row>
    <row r="49" spans="2:6" ht="5.0999999999999996" customHeight="1">
      <c r="B49" s="2"/>
      <c r="C49" s="2"/>
      <c r="D49" s="2"/>
      <c r="E49" s="2"/>
      <c r="F49" s="2"/>
    </row>
  </sheetData>
  <sheetProtection formatColumns="0" formatRows="0" selectLockedCells="1"/>
  <mergeCells count="34">
    <mergeCell ref="C7:E7"/>
    <mergeCell ref="C8:E8"/>
    <mergeCell ref="C9:E9"/>
    <mergeCell ref="C10:E10"/>
    <mergeCell ref="C11:E11"/>
    <mergeCell ref="C13:E13"/>
    <mergeCell ref="C14:C15"/>
    <mergeCell ref="E14:E15"/>
    <mergeCell ref="E17"/>
    <mergeCell ref="E18"/>
    <mergeCell ref="D14:D15"/>
    <mergeCell ref="E19"/>
    <mergeCell ref="E20"/>
    <mergeCell ref="E22"/>
    <mergeCell ref="E23"/>
    <mergeCell ref="E24"/>
    <mergeCell ref="E25"/>
    <mergeCell ref="E26"/>
    <mergeCell ref="E27"/>
    <mergeCell ref="E28"/>
    <mergeCell ref="E29"/>
    <mergeCell ref="E31"/>
    <mergeCell ref="E32"/>
    <mergeCell ref="E33"/>
    <mergeCell ref="E34"/>
    <mergeCell ref="E35"/>
    <mergeCell ref="E43"/>
    <mergeCell ref="E44"/>
    <mergeCell ref="E45"/>
    <mergeCell ref="E36"/>
    <mergeCell ref="E37"/>
    <mergeCell ref="E40"/>
    <mergeCell ref="E41"/>
    <mergeCell ref="E42"/>
  </mergeCells>
  <dataValidations count="1">
    <dataValidation type="decimal" showErrorMessage="1" errorTitle="Kesalahan Jenis Data" error="Data yang dimasukkan harus berupa Angka!" sqref="E40:E45 E17:E37">
      <formula1>-1000000000000000000</formula1>
      <formula2>1000000000000000000</formula2>
    </dataValidation>
  </dataValidations>
  <printOptions horizontalCentered="1"/>
  <pageMargins left="0.7" right="0.7" top="0.75" bottom="0.75" header="0.3" footer="0.3"/>
  <pageSetup paperSize="150" scale="77" orientation="portrait" horizontalDpi="200" verticalDpi="200"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2:M118"/>
  <sheetViews>
    <sheetView showGridLines="0" view="pageBreakPreview" zoomScale="85" zoomScaleNormal="85" zoomScaleSheetLayoutView="85" workbookViewId="0">
      <selection activeCell="H31" sqref="H31"/>
    </sheetView>
  </sheetViews>
  <sheetFormatPr defaultRowHeight="15"/>
  <cols>
    <col min="1" max="1" width="9.140625" style="1" customWidth="1"/>
    <col min="2" max="3" width="1" style="1" customWidth="1"/>
    <col min="4" max="4" width="8.7109375" style="1" customWidth="1"/>
    <col min="5" max="5" width="30" style="1" customWidth="1"/>
    <col min="6" max="8" width="15.7109375" style="1" customWidth="1"/>
    <col min="9" max="9" width="35.7109375" style="1" customWidth="1"/>
    <col min="10" max="12" width="15.7109375" style="1" customWidth="1"/>
    <col min="13" max="13" width="1" style="1" customWidth="1"/>
    <col min="14" max="14" width="9.140625" style="1" customWidth="1"/>
    <col min="15" max="16384" width="9.140625" style="1"/>
  </cols>
  <sheetData>
    <row r="2" spans="2:13" ht="5.0999999999999996" customHeight="1">
      <c r="B2" s="5" t="s">
        <v>517</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9"/>
      <c r="D6" s="29"/>
      <c r="E6" s="2"/>
      <c r="F6" s="2"/>
      <c r="G6" s="2"/>
      <c r="H6" s="2"/>
      <c r="I6" s="2"/>
      <c r="J6" s="2"/>
      <c r="K6" s="2"/>
      <c r="L6" s="2"/>
      <c r="M6" s="2"/>
    </row>
    <row r="7" spans="2:13" ht="17.25">
      <c r="B7" s="2"/>
      <c r="C7" s="123" t="str">
        <f>UPPER('Data Umum'!D7)</f>
        <v/>
      </c>
      <c r="D7" s="123"/>
      <c r="E7" s="123"/>
      <c r="F7" s="123"/>
      <c r="G7" s="123"/>
      <c r="H7" s="123"/>
      <c r="I7" s="123"/>
      <c r="J7" s="123"/>
      <c r="K7" s="123"/>
      <c r="L7" s="123"/>
      <c r="M7" s="2"/>
    </row>
    <row r="8" spans="2:13">
      <c r="B8" s="2"/>
      <c r="C8" s="124" t="s">
        <v>1095</v>
      </c>
      <c r="D8" s="124"/>
      <c r="E8" s="124"/>
      <c r="F8" s="124"/>
      <c r="G8" s="124"/>
      <c r="H8" s="124"/>
      <c r="I8" s="124"/>
      <c r="J8" s="124"/>
      <c r="K8" s="124"/>
      <c r="L8" s="124"/>
      <c r="M8" s="2"/>
    </row>
    <row r="9" spans="2:13">
      <c r="B9" s="2"/>
      <c r="C9" s="124" t="s">
        <v>510</v>
      </c>
      <c r="D9" s="124"/>
      <c r="E9" s="124"/>
      <c r="F9" s="124"/>
      <c r="G9" s="124"/>
      <c r="H9" s="124"/>
      <c r="I9" s="124"/>
      <c r="J9" s="124"/>
      <c r="K9" s="124"/>
      <c r="L9" s="124"/>
      <c r="M9" s="2"/>
    </row>
    <row r="10" spans="2:13">
      <c r="B10" s="2"/>
      <c r="C10" s="124" t="s">
        <v>518</v>
      </c>
      <c r="D10" s="124"/>
      <c r="E10" s="124"/>
      <c r="F10" s="124"/>
      <c r="G10" s="124"/>
      <c r="H10" s="124"/>
      <c r="I10" s="124"/>
      <c r="J10" s="124"/>
      <c r="K10" s="124"/>
      <c r="L10" s="124"/>
      <c r="M10" s="2"/>
    </row>
    <row r="11" spans="2:13">
      <c r="B11" s="2"/>
      <c r="C11" s="152" t="s">
        <v>1061</v>
      </c>
      <c r="D11" s="125"/>
      <c r="E11" s="125"/>
      <c r="F11" s="125"/>
      <c r="G11" s="125"/>
      <c r="H11" s="125"/>
      <c r="I11" s="125"/>
      <c r="J11" s="125"/>
      <c r="K11" s="125"/>
      <c r="L11" s="125"/>
      <c r="M11" s="2"/>
    </row>
    <row r="12" spans="2:13" hidden="1">
      <c r="B12" s="2"/>
      <c r="C12" s="31"/>
      <c r="D12" s="31"/>
      <c r="E12" s="31"/>
      <c r="F12" s="31"/>
      <c r="G12" s="31"/>
      <c r="H12" s="31"/>
      <c r="I12" s="31"/>
      <c r="J12" s="31"/>
      <c r="K12" s="31"/>
      <c r="L12" s="31"/>
      <c r="M12" s="2"/>
    </row>
    <row r="13" spans="2:13">
      <c r="B13" s="2"/>
      <c r="C13" s="141" t="s">
        <v>43</v>
      </c>
      <c r="D13" s="141"/>
      <c r="E13" s="141"/>
      <c r="F13" s="141"/>
      <c r="G13" s="141"/>
      <c r="H13" s="141"/>
      <c r="I13" s="141"/>
      <c r="J13" s="141"/>
      <c r="K13" s="141"/>
      <c r="L13" s="141"/>
      <c r="M13" s="2"/>
    </row>
    <row r="14" spans="2:13">
      <c r="B14" s="2"/>
      <c r="C14" s="127" t="s">
        <v>308</v>
      </c>
      <c r="D14" s="128"/>
      <c r="E14" s="127" t="str">
        <f>"Penempatan Pada Perusahaan"</f>
        <v>Penempatan Pada Perusahaan</v>
      </c>
      <c r="F14" s="127" t="str">
        <f>""</f>
        <v/>
      </c>
      <c r="G14" s="127" t="str">
        <f>"Rincian"</f>
        <v>Rincian</v>
      </c>
      <c r="H14" s="128"/>
      <c r="I14" s="127" t="str">
        <f>"Tradisional"</f>
        <v>Tradisional</v>
      </c>
      <c r="J14" s="128"/>
      <c r="K14" s="128"/>
      <c r="L14" s="127" t="str">
        <f>""</f>
        <v/>
      </c>
      <c r="M14" s="2"/>
    </row>
    <row r="15" spans="2:13" ht="30.95" customHeight="1">
      <c r="B15" s="2"/>
      <c r="C15" s="128"/>
      <c r="D15" s="128"/>
      <c r="E15" s="127" t="str">
        <f>"Nama Perusahaan"</f>
        <v>Nama Perusahaan</v>
      </c>
      <c r="F15" s="127" t="str">
        <f>"Jenis Investasi"</f>
        <v>Jenis Investasi</v>
      </c>
      <c r="G15" s="127" t="str">
        <f>"Tradisional"</f>
        <v>Tradisional</v>
      </c>
      <c r="H15" s="127" t="str">
        <f>"PAYDI"</f>
        <v>PAYDI</v>
      </c>
      <c r="I15" s="127" t="str">
        <f>"AYD Setelah Batasan Per Jenis Investasi dan Investasi di Luar negeri"</f>
        <v>AYD Setelah Batasan Per Jenis Investasi dan Investasi di Luar negeri</v>
      </c>
      <c r="J15" s="127" t="str">
        <f>"Aset Yang Tidak Diperkenankan"</f>
        <v>Aset Yang Tidak Diperkenankan</v>
      </c>
      <c r="K15" s="127" t="str">
        <f>"AYD"</f>
        <v>AYD</v>
      </c>
      <c r="L15" s="127" t="str">
        <f>"PAYDI"</f>
        <v>PAYDI</v>
      </c>
      <c r="M15" s="2"/>
    </row>
    <row r="16" spans="2:13">
      <c r="B16" s="2"/>
      <c r="C16" s="137" t="s">
        <v>7</v>
      </c>
      <c r="D16" s="128"/>
      <c r="E16" s="138"/>
      <c r="F16" s="138"/>
      <c r="G16" s="138"/>
      <c r="H16" s="138"/>
      <c r="I16" s="121"/>
      <c r="J16" s="121"/>
      <c r="K16" s="121"/>
      <c r="L16" s="121"/>
      <c r="M16" s="2"/>
    </row>
    <row r="17" spans="2:13">
      <c r="B17" s="2"/>
      <c r="C17" s="137" t="s">
        <v>309</v>
      </c>
      <c r="D17" s="128"/>
      <c r="E17" s="138"/>
      <c r="F17" s="138"/>
      <c r="G17" s="138"/>
      <c r="H17" s="138"/>
      <c r="I17" s="121"/>
      <c r="J17" s="121"/>
      <c r="K17" s="121"/>
      <c r="L17" s="121"/>
      <c r="M17" s="2"/>
    </row>
    <row r="18" spans="2:13">
      <c r="B18" s="2"/>
      <c r="C18" s="137" t="s">
        <v>310</v>
      </c>
      <c r="D18" s="128"/>
      <c r="E18" s="138"/>
      <c r="F18" s="138"/>
      <c r="G18" s="138"/>
      <c r="H18" s="138"/>
      <c r="I18" s="121"/>
      <c r="J18" s="121"/>
      <c r="K18" s="121"/>
      <c r="L18" s="121"/>
      <c r="M18" s="2"/>
    </row>
    <row r="19" spans="2:13">
      <c r="B19" s="2"/>
      <c r="C19" s="137" t="s">
        <v>311</v>
      </c>
      <c r="D19" s="128"/>
      <c r="E19" s="138"/>
      <c r="F19" s="138"/>
      <c r="G19" s="138"/>
      <c r="H19" s="138"/>
      <c r="I19" s="121"/>
      <c r="J19" s="121"/>
      <c r="K19" s="121"/>
      <c r="L19" s="121"/>
      <c r="M19" s="2"/>
    </row>
    <row r="20" spans="2:13">
      <c r="B20" s="2"/>
      <c r="C20" s="137" t="s">
        <v>312</v>
      </c>
      <c r="D20" s="128"/>
      <c r="E20" s="138"/>
      <c r="F20" s="138"/>
      <c r="G20" s="138"/>
      <c r="H20" s="138"/>
      <c r="I20" s="121"/>
      <c r="J20" s="121"/>
      <c r="K20" s="121"/>
      <c r="L20" s="121"/>
      <c r="M20" s="2"/>
    </row>
    <row r="21" spans="2:13">
      <c r="B21" s="2"/>
      <c r="C21" s="137" t="s">
        <v>313</v>
      </c>
      <c r="D21" s="128"/>
      <c r="E21" s="138"/>
      <c r="F21" s="138"/>
      <c r="G21" s="138"/>
      <c r="H21" s="138"/>
      <c r="I21" s="121"/>
      <c r="J21" s="121"/>
      <c r="K21" s="121"/>
      <c r="L21" s="121"/>
      <c r="M21" s="2"/>
    </row>
    <row r="22" spans="2:13">
      <c r="B22" s="2"/>
      <c r="C22" s="137" t="s">
        <v>314</v>
      </c>
      <c r="D22" s="128"/>
      <c r="E22" s="138"/>
      <c r="F22" s="138"/>
      <c r="G22" s="138"/>
      <c r="H22" s="138"/>
      <c r="I22" s="121"/>
      <c r="J22" s="121"/>
      <c r="K22" s="121"/>
      <c r="L22" s="121"/>
      <c r="M22" s="2"/>
    </row>
    <row r="23" spans="2:13">
      <c r="B23" s="2"/>
      <c r="C23" s="137" t="s">
        <v>315</v>
      </c>
      <c r="D23" s="128"/>
      <c r="E23" s="138"/>
      <c r="F23" s="138"/>
      <c r="G23" s="138"/>
      <c r="H23" s="138"/>
      <c r="I23" s="121"/>
      <c r="J23" s="121"/>
      <c r="K23" s="121"/>
      <c r="L23" s="121"/>
      <c r="M23" s="2"/>
    </row>
    <row r="24" spans="2:13">
      <c r="B24" s="2"/>
      <c r="C24" s="137" t="s">
        <v>316</v>
      </c>
      <c r="D24" s="128"/>
      <c r="E24" s="138"/>
      <c r="F24" s="138"/>
      <c r="G24" s="138"/>
      <c r="H24" s="138"/>
      <c r="I24" s="121"/>
      <c r="J24" s="121"/>
      <c r="K24" s="121"/>
      <c r="L24" s="121"/>
      <c r="M24" s="2"/>
    </row>
    <row r="25" spans="2:13">
      <c r="B25" s="2"/>
      <c r="C25" s="137" t="s">
        <v>317</v>
      </c>
      <c r="D25" s="128"/>
      <c r="E25" s="138"/>
      <c r="F25" s="138"/>
      <c r="G25" s="138"/>
      <c r="H25" s="138"/>
      <c r="I25" s="121"/>
      <c r="J25" s="121"/>
      <c r="K25" s="121"/>
      <c r="L25" s="121"/>
      <c r="M25" s="2"/>
    </row>
    <row r="26" spans="2:13">
      <c r="B26" s="2"/>
      <c r="C26" s="149" t="s">
        <v>318</v>
      </c>
      <c r="D26" s="150"/>
      <c r="E26" s="151" t="s">
        <v>206</v>
      </c>
      <c r="F26" s="151" t="s">
        <v>206</v>
      </c>
      <c r="G26" s="151" t="s">
        <v>206</v>
      </c>
      <c r="H26" s="151" t="s">
        <v>206</v>
      </c>
      <c r="I26" s="148">
        <v>0</v>
      </c>
      <c r="J26" s="148">
        <v>0</v>
      </c>
      <c r="K26" s="148">
        <v>0</v>
      </c>
      <c r="L26" s="148">
        <v>0</v>
      </c>
      <c r="M26" s="2"/>
    </row>
    <row r="27" spans="2:13">
      <c r="B27" s="2"/>
      <c r="C27" s="142" t="s">
        <v>319</v>
      </c>
      <c r="D27" s="143"/>
      <c r="E27" s="147" t="s">
        <v>206</v>
      </c>
      <c r="F27" s="147" t="s">
        <v>206</v>
      </c>
      <c r="G27" s="147" t="s">
        <v>206</v>
      </c>
      <c r="H27" s="147" t="s">
        <v>206</v>
      </c>
      <c r="I27" s="144">
        <v>0</v>
      </c>
      <c r="J27" s="144">
        <v>0</v>
      </c>
      <c r="K27" s="144">
        <v>0</v>
      </c>
      <c r="L27" s="144">
        <v>0</v>
      </c>
      <c r="M27" s="2"/>
    </row>
    <row r="28" spans="2:13">
      <c r="B28" s="2"/>
      <c r="C28" s="142" t="s">
        <v>320</v>
      </c>
      <c r="D28" s="143"/>
      <c r="E28" s="147" t="s">
        <v>206</v>
      </c>
      <c r="F28" s="147" t="s">
        <v>206</v>
      </c>
      <c r="G28" s="147" t="s">
        <v>206</v>
      </c>
      <c r="H28" s="147" t="s">
        <v>206</v>
      </c>
      <c r="I28" s="144">
        <v>0</v>
      </c>
      <c r="J28" s="144">
        <v>0</v>
      </c>
      <c r="K28" s="144">
        <v>0</v>
      </c>
      <c r="L28" s="144">
        <v>0</v>
      </c>
      <c r="M28" s="2"/>
    </row>
    <row r="29" spans="2:13">
      <c r="B29" s="2"/>
      <c r="C29" s="142" t="s">
        <v>321</v>
      </c>
      <c r="D29" s="143"/>
      <c r="E29" s="147" t="s">
        <v>206</v>
      </c>
      <c r="F29" s="147" t="s">
        <v>206</v>
      </c>
      <c r="G29" s="147" t="s">
        <v>206</v>
      </c>
      <c r="H29" s="147" t="s">
        <v>206</v>
      </c>
      <c r="I29" s="144">
        <v>0</v>
      </c>
      <c r="J29" s="144">
        <v>0</v>
      </c>
      <c r="K29" s="144">
        <v>0</v>
      </c>
      <c r="L29" s="144">
        <v>0</v>
      </c>
      <c r="M29" s="2"/>
    </row>
    <row r="30" spans="2:13">
      <c r="B30" s="2"/>
      <c r="C30" s="142" t="s">
        <v>322</v>
      </c>
      <c r="D30" s="143"/>
      <c r="E30" s="147" t="s">
        <v>206</v>
      </c>
      <c r="F30" s="147" t="s">
        <v>206</v>
      </c>
      <c r="G30" s="147" t="s">
        <v>206</v>
      </c>
      <c r="H30" s="147" t="s">
        <v>206</v>
      </c>
      <c r="I30" s="144">
        <v>0</v>
      </c>
      <c r="J30" s="144">
        <v>0</v>
      </c>
      <c r="K30" s="144">
        <v>0</v>
      </c>
      <c r="L30" s="144">
        <v>0</v>
      </c>
      <c r="M30" s="2"/>
    </row>
    <row r="31" spans="2:13">
      <c r="B31" s="2"/>
      <c r="C31" s="142" t="s">
        <v>323</v>
      </c>
      <c r="D31" s="143"/>
      <c r="E31" s="147" t="s">
        <v>206</v>
      </c>
      <c r="F31" s="147" t="s">
        <v>206</v>
      </c>
      <c r="G31" s="147" t="s">
        <v>206</v>
      </c>
      <c r="H31" s="147" t="s">
        <v>206</v>
      </c>
      <c r="I31" s="144">
        <v>0</v>
      </c>
      <c r="J31" s="144">
        <v>0</v>
      </c>
      <c r="K31" s="144">
        <v>0</v>
      </c>
      <c r="L31" s="144">
        <v>0</v>
      </c>
      <c r="M31" s="2"/>
    </row>
    <row r="32" spans="2:13">
      <c r="B32" s="2"/>
      <c r="C32" s="142" t="s">
        <v>324</v>
      </c>
      <c r="D32" s="143"/>
      <c r="E32" s="147" t="s">
        <v>206</v>
      </c>
      <c r="F32" s="147" t="s">
        <v>206</v>
      </c>
      <c r="G32" s="147" t="s">
        <v>206</v>
      </c>
      <c r="H32" s="147" t="s">
        <v>206</v>
      </c>
      <c r="I32" s="144">
        <v>0</v>
      </c>
      <c r="J32" s="144">
        <v>0</v>
      </c>
      <c r="K32" s="144">
        <v>0</v>
      </c>
      <c r="L32" s="144">
        <v>0</v>
      </c>
      <c r="M32" s="2"/>
    </row>
    <row r="33" spans="2:13">
      <c r="B33" s="2"/>
      <c r="C33" s="142" t="s">
        <v>325</v>
      </c>
      <c r="D33" s="143"/>
      <c r="E33" s="147" t="s">
        <v>206</v>
      </c>
      <c r="F33" s="147" t="s">
        <v>206</v>
      </c>
      <c r="G33" s="147" t="s">
        <v>206</v>
      </c>
      <c r="H33" s="147" t="s">
        <v>206</v>
      </c>
      <c r="I33" s="144">
        <v>0</v>
      </c>
      <c r="J33" s="144">
        <v>0</v>
      </c>
      <c r="K33" s="144">
        <v>0</v>
      </c>
      <c r="L33" s="144">
        <v>0</v>
      </c>
      <c r="M33" s="2"/>
    </row>
    <row r="34" spans="2:13">
      <c r="B34" s="2"/>
      <c r="C34" s="142" t="s">
        <v>326</v>
      </c>
      <c r="D34" s="143"/>
      <c r="E34" s="147" t="s">
        <v>206</v>
      </c>
      <c r="F34" s="147" t="s">
        <v>206</v>
      </c>
      <c r="G34" s="147" t="s">
        <v>206</v>
      </c>
      <c r="H34" s="147" t="s">
        <v>206</v>
      </c>
      <c r="I34" s="144">
        <v>0</v>
      </c>
      <c r="J34" s="144">
        <v>0</v>
      </c>
      <c r="K34" s="144">
        <v>0</v>
      </c>
      <c r="L34" s="144">
        <v>0</v>
      </c>
      <c r="M34" s="2"/>
    </row>
    <row r="35" spans="2:13">
      <c r="B35" s="2"/>
      <c r="C35" s="142" t="s">
        <v>327</v>
      </c>
      <c r="D35" s="143"/>
      <c r="E35" s="147" t="s">
        <v>206</v>
      </c>
      <c r="F35" s="147" t="s">
        <v>206</v>
      </c>
      <c r="G35" s="147" t="s">
        <v>206</v>
      </c>
      <c r="H35" s="147" t="s">
        <v>206</v>
      </c>
      <c r="I35" s="144">
        <v>0</v>
      </c>
      <c r="J35" s="144">
        <v>0</v>
      </c>
      <c r="K35" s="144">
        <v>0</v>
      </c>
      <c r="L35" s="144">
        <v>0</v>
      </c>
      <c r="M35" s="2"/>
    </row>
    <row r="36" spans="2:13">
      <c r="B36" s="2"/>
      <c r="C36" s="142" t="s">
        <v>328</v>
      </c>
      <c r="D36" s="143"/>
      <c r="E36" s="147" t="s">
        <v>206</v>
      </c>
      <c r="F36" s="147" t="s">
        <v>206</v>
      </c>
      <c r="G36" s="147" t="s">
        <v>206</v>
      </c>
      <c r="H36" s="147" t="s">
        <v>206</v>
      </c>
      <c r="I36" s="144">
        <v>0</v>
      </c>
      <c r="J36" s="144">
        <v>0</v>
      </c>
      <c r="K36" s="144">
        <v>0</v>
      </c>
      <c r="L36" s="144">
        <v>0</v>
      </c>
      <c r="M36" s="2"/>
    </row>
    <row r="37" spans="2:13">
      <c r="B37" s="2"/>
      <c r="C37" s="142" t="s">
        <v>329</v>
      </c>
      <c r="D37" s="143"/>
      <c r="E37" s="147" t="s">
        <v>206</v>
      </c>
      <c r="F37" s="147" t="s">
        <v>206</v>
      </c>
      <c r="G37" s="147" t="s">
        <v>206</v>
      </c>
      <c r="H37" s="147" t="s">
        <v>206</v>
      </c>
      <c r="I37" s="144">
        <v>0</v>
      </c>
      <c r="J37" s="144">
        <v>0</v>
      </c>
      <c r="K37" s="144">
        <v>0</v>
      </c>
      <c r="L37" s="144">
        <v>0</v>
      </c>
      <c r="M37" s="2"/>
    </row>
    <row r="38" spans="2:13">
      <c r="B38" s="2"/>
      <c r="C38" s="142" t="s">
        <v>330</v>
      </c>
      <c r="D38" s="143"/>
      <c r="E38" s="147" t="s">
        <v>206</v>
      </c>
      <c r="F38" s="147" t="s">
        <v>206</v>
      </c>
      <c r="G38" s="147" t="s">
        <v>206</v>
      </c>
      <c r="H38" s="147" t="s">
        <v>206</v>
      </c>
      <c r="I38" s="144">
        <v>0</v>
      </c>
      <c r="J38" s="144">
        <v>0</v>
      </c>
      <c r="K38" s="144">
        <v>0</v>
      </c>
      <c r="L38" s="144">
        <v>0</v>
      </c>
      <c r="M38" s="2"/>
    </row>
    <row r="39" spans="2:13">
      <c r="B39" s="2"/>
      <c r="C39" s="142" t="s">
        <v>331</v>
      </c>
      <c r="D39" s="143"/>
      <c r="E39" s="147" t="s">
        <v>206</v>
      </c>
      <c r="F39" s="147" t="s">
        <v>206</v>
      </c>
      <c r="G39" s="147" t="s">
        <v>206</v>
      </c>
      <c r="H39" s="147" t="s">
        <v>206</v>
      </c>
      <c r="I39" s="144">
        <v>0</v>
      </c>
      <c r="J39" s="144">
        <v>0</v>
      </c>
      <c r="K39" s="144">
        <v>0</v>
      </c>
      <c r="L39" s="144">
        <v>0</v>
      </c>
      <c r="M39" s="2"/>
    </row>
    <row r="40" spans="2:13">
      <c r="B40" s="2"/>
      <c r="C40" s="142" t="s">
        <v>332</v>
      </c>
      <c r="D40" s="143"/>
      <c r="E40" s="147" t="s">
        <v>206</v>
      </c>
      <c r="F40" s="147" t="s">
        <v>206</v>
      </c>
      <c r="G40" s="147" t="s">
        <v>206</v>
      </c>
      <c r="H40" s="147" t="s">
        <v>206</v>
      </c>
      <c r="I40" s="144">
        <v>0</v>
      </c>
      <c r="J40" s="144">
        <v>0</v>
      </c>
      <c r="K40" s="144">
        <v>0</v>
      </c>
      <c r="L40" s="144">
        <v>0</v>
      </c>
      <c r="M40" s="2"/>
    </row>
    <row r="41" spans="2:13">
      <c r="B41" s="2"/>
      <c r="C41" s="142" t="s">
        <v>333</v>
      </c>
      <c r="D41" s="143"/>
      <c r="E41" s="147" t="s">
        <v>206</v>
      </c>
      <c r="F41" s="147" t="s">
        <v>206</v>
      </c>
      <c r="G41" s="147" t="s">
        <v>206</v>
      </c>
      <c r="H41" s="147" t="s">
        <v>206</v>
      </c>
      <c r="I41" s="144">
        <v>0</v>
      </c>
      <c r="J41" s="144">
        <v>0</v>
      </c>
      <c r="K41" s="144">
        <v>0</v>
      </c>
      <c r="L41" s="144">
        <v>0</v>
      </c>
      <c r="M41" s="2"/>
    </row>
    <row r="42" spans="2:13">
      <c r="B42" s="2"/>
      <c r="C42" s="142" t="s">
        <v>334</v>
      </c>
      <c r="D42" s="143"/>
      <c r="E42" s="147" t="s">
        <v>206</v>
      </c>
      <c r="F42" s="147" t="s">
        <v>206</v>
      </c>
      <c r="G42" s="147" t="s">
        <v>206</v>
      </c>
      <c r="H42" s="147" t="s">
        <v>206</v>
      </c>
      <c r="I42" s="144">
        <v>0</v>
      </c>
      <c r="J42" s="144">
        <v>0</v>
      </c>
      <c r="K42" s="144">
        <v>0</v>
      </c>
      <c r="L42" s="144">
        <v>0</v>
      </c>
      <c r="M42" s="2"/>
    </row>
    <row r="43" spans="2:13">
      <c r="B43" s="2"/>
      <c r="C43" s="142" t="s">
        <v>335</v>
      </c>
      <c r="D43" s="143"/>
      <c r="E43" s="147" t="s">
        <v>206</v>
      </c>
      <c r="F43" s="147" t="s">
        <v>206</v>
      </c>
      <c r="G43" s="147" t="s">
        <v>206</v>
      </c>
      <c r="H43" s="147" t="s">
        <v>206</v>
      </c>
      <c r="I43" s="144">
        <v>0</v>
      </c>
      <c r="J43" s="144">
        <v>0</v>
      </c>
      <c r="K43" s="144">
        <v>0</v>
      </c>
      <c r="L43" s="144">
        <v>0</v>
      </c>
      <c r="M43" s="2"/>
    </row>
    <row r="44" spans="2:13">
      <c r="B44" s="2"/>
      <c r="C44" s="142" t="s">
        <v>336</v>
      </c>
      <c r="D44" s="143"/>
      <c r="E44" s="147" t="s">
        <v>206</v>
      </c>
      <c r="F44" s="147" t="s">
        <v>206</v>
      </c>
      <c r="G44" s="147" t="s">
        <v>206</v>
      </c>
      <c r="H44" s="147" t="s">
        <v>206</v>
      </c>
      <c r="I44" s="144">
        <v>0</v>
      </c>
      <c r="J44" s="144">
        <v>0</v>
      </c>
      <c r="K44" s="144">
        <v>0</v>
      </c>
      <c r="L44" s="144">
        <v>0</v>
      </c>
      <c r="M44" s="2"/>
    </row>
    <row r="45" spans="2:13">
      <c r="B45" s="2"/>
      <c r="C45" s="142" t="s">
        <v>337</v>
      </c>
      <c r="D45" s="143"/>
      <c r="E45" s="147" t="s">
        <v>206</v>
      </c>
      <c r="F45" s="147" t="s">
        <v>206</v>
      </c>
      <c r="G45" s="147" t="s">
        <v>206</v>
      </c>
      <c r="H45" s="147" t="s">
        <v>206</v>
      </c>
      <c r="I45" s="144">
        <v>0</v>
      </c>
      <c r="J45" s="144">
        <v>0</v>
      </c>
      <c r="K45" s="144">
        <v>0</v>
      </c>
      <c r="L45" s="144">
        <v>0</v>
      </c>
      <c r="M45" s="2"/>
    </row>
    <row r="46" spans="2:13">
      <c r="B46" s="2"/>
      <c r="C46" s="142" t="s">
        <v>338</v>
      </c>
      <c r="D46" s="143"/>
      <c r="E46" s="147" t="s">
        <v>206</v>
      </c>
      <c r="F46" s="147" t="s">
        <v>206</v>
      </c>
      <c r="G46" s="147" t="s">
        <v>206</v>
      </c>
      <c r="H46" s="147" t="s">
        <v>206</v>
      </c>
      <c r="I46" s="144">
        <v>0</v>
      </c>
      <c r="J46" s="144">
        <v>0</v>
      </c>
      <c r="K46" s="144">
        <v>0</v>
      </c>
      <c r="L46" s="144">
        <v>0</v>
      </c>
      <c r="M46" s="2"/>
    </row>
    <row r="47" spans="2:13">
      <c r="B47" s="2"/>
      <c r="C47" s="142" t="s">
        <v>339</v>
      </c>
      <c r="D47" s="143"/>
      <c r="E47" s="147" t="s">
        <v>206</v>
      </c>
      <c r="F47" s="147" t="s">
        <v>206</v>
      </c>
      <c r="G47" s="147" t="s">
        <v>206</v>
      </c>
      <c r="H47" s="147" t="s">
        <v>206</v>
      </c>
      <c r="I47" s="144">
        <v>0</v>
      </c>
      <c r="J47" s="144">
        <v>0</v>
      </c>
      <c r="K47" s="144">
        <v>0</v>
      </c>
      <c r="L47" s="144">
        <v>0</v>
      </c>
      <c r="M47" s="2"/>
    </row>
    <row r="48" spans="2:13">
      <c r="B48" s="2"/>
      <c r="C48" s="142" t="s">
        <v>340</v>
      </c>
      <c r="D48" s="143"/>
      <c r="E48" s="147" t="s">
        <v>206</v>
      </c>
      <c r="F48" s="147" t="s">
        <v>206</v>
      </c>
      <c r="G48" s="147" t="s">
        <v>206</v>
      </c>
      <c r="H48" s="147" t="s">
        <v>206</v>
      </c>
      <c r="I48" s="144">
        <v>0</v>
      </c>
      <c r="J48" s="144">
        <v>0</v>
      </c>
      <c r="K48" s="144">
        <v>0</v>
      </c>
      <c r="L48" s="144">
        <v>0</v>
      </c>
      <c r="M48" s="2"/>
    </row>
    <row r="49" spans="2:13">
      <c r="B49" s="2"/>
      <c r="C49" s="142" t="s">
        <v>341</v>
      </c>
      <c r="D49" s="143"/>
      <c r="E49" s="147" t="s">
        <v>206</v>
      </c>
      <c r="F49" s="147" t="s">
        <v>206</v>
      </c>
      <c r="G49" s="147" t="s">
        <v>206</v>
      </c>
      <c r="H49" s="147" t="s">
        <v>206</v>
      </c>
      <c r="I49" s="144">
        <v>0</v>
      </c>
      <c r="J49" s="144">
        <v>0</v>
      </c>
      <c r="K49" s="144">
        <v>0</v>
      </c>
      <c r="L49" s="144">
        <v>0</v>
      </c>
      <c r="M49" s="2"/>
    </row>
    <row r="50" spans="2:13">
      <c r="B50" s="2"/>
      <c r="C50" s="142" t="s">
        <v>342</v>
      </c>
      <c r="D50" s="143"/>
      <c r="E50" s="147" t="s">
        <v>206</v>
      </c>
      <c r="F50" s="147" t="s">
        <v>206</v>
      </c>
      <c r="G50" s="147" t="s">
        <v>206</v>
      </c>
      <c r="H50" s="147" t="s">
        <v>206</v>
      </c>
      <c r="I50" s="144">
        <v>0</v>
      </c>
      <c r="J50" s="144">
        <v>0</v>
      </c>
      <c r="K50" s="144">
        <v>0</v>
      </c>
      <c r="L50" s="144">
        <v>0</v>
      </c>
      <c r="M50" s="2"/>
    </row>
    <row r="51" spans="2:13">
      <c r="B51" s="2"/>
      <c r="C51" s="142" t="s">
        <v>343</v>
      </c>
      <c r="D51" s="143"/>
      <c r="E51" s="147" t="s">
        <v>206</v>
      </c>
      <c r="F51" s="147" t="s">
        <v>206</v>
      </c>
      <c r="G51" s="147" t="s">
        <v>206</v>
      </c>
      <c r="H51" s="147" t="s">
        <v>206</v>
      </c>
      <c r="I51" s="144">
        <v>0</v>
      </c>
      <c r="J51" s="144">
        <v>0</v>
      </c>
      <c r="K51" s="144">
        <v>0</v>
      </c>
      <c r="L51" s="144">
        <v>0</v>
      </c>
      <c r="M51" s="2"/>
    </row>
    <row r="52" spans="2:13">
      <c r="B52" s="2"/>
      <c r="C52" s="142" t="s">
        <v>344</v>
      </c>
      <c r="D52" s="143"/>
      <c r="E52" s="147" t="s">
        <v>206</v>
      </c>
      <c r="F52" s="147" t="s">
        <v>206</v>
      </c>
      <c r="G52" s="147" t="s">
        <v>206</v>
      </c>
      <c r="H52" s="147" t="s">
        <v>206</v>
      </c>
      <c r="I52" s="144">
        <v>0</v>
      </c>
      <c r="J52" s="144">
        <v>0</v>
      </c>
      <c r="K52" s="144">
        <v>0</v>
      </c>
      <c r="L52" s="144">
        <v>0</v>
      </c>
      <c r="M52" s="2"/>
    </row>
    <row r="53" spans="2:13">
      <c r="B53" s="2"/>
      <c r="C53" s="142" t="s">
        <v>345</v>
      </c>
      <c r="D53" s="143"/>
      <c r="E53" s="147" t="s">
        <v>206</v>
      </c>
      <c r="F53" s="147" t="s">
        <v>206</v>
      </c>
      <c r="G53" s="147" t="s">
        <v>206</v>
      </c>
      <c r="H53" s="147" t="s">
        <v>206</v>
      </c>
      <c r="I53" s="144">
        <v>0</v>
      </c>
      <c r="J53" s="144">
        <v>0</v>
      </c>
      <c r="K53" s="144">
        <v>0</v>
      </c>
      <c r="L53" s="144">
        <v>0</v>
      </c>
      <c r="M53" s="2"/>
    </row>
    <row r="54" spans="2:13">
      <c r="B54" s="2"/>
      <c r="C54" s="142" t="s">
        <v>346</v>
      </c>
      <c r="D54" s="143"/>
      <c r="E54" s="147" t="s">
        <v>206</v>
      </c>
      <c r="F54" s="147" t="s">
        <v>206</v>
      </c>
      <c r="G54" s="147" t="s">
        <v>206</v>
      </c>
      <c r="H54" s="147" t="s">
        <v>206</v>
      </c>
      <c r="I54" s="144">
        <v>0</v>
      </c>
      <c r="J54" s="144">
        <v>0</v>
      </c>
      <c r="K54" s="144">
        <v>0</v>
      </c>
      <c r="L54" s="144">
        <v>0</v>
      </c>
      <c r="M54" s="2"/>
    </row>
    <row r="55" spans="2:13">
      <c r="B55" s="2"/>
      <c r="C55" s="142" t="s">
        <v>347</v>
      </c>
      <c r="D55" s="143"/>
      <c r="E55" s="147" t="s">
        <v>206</v>
      </c>
      <c r="F55" s="147" t="s">
        <v>206</v>
      </c>
      <c r="G55" s="147" t="s">
        <v>206</v>
      </c>
      <c r="H55" s="147" t="s">
        <v>206</v>
      </c>
      <c r="I55" s="144">
        <v>0</v>
      </c>
      <c r="J55" s="144">
        <v>0</v>
      </c>
      <c r="K55" s="144">
        <v>0</v>
      </c>
      <c r="L55" s="144">
        <v>0</v>
      </c>
      <c r="M55" s="2"/>
    </row>
    <row r="56" spans="2:13">
      <c r="B56" s="2"/>
      <c r="C56" s="142" t="s">
        <v>348</v>
      </c>
      <c r="D56" s="143"/>
      <c r="E56" s="147" t="s">
        <v>206</v>
      </c>
      <c r="F56" s="147" t="s">
        <v>206</v>
      </c>
      <c r="G56" s="147" t="s">
        <v>206</v>
      </c>
      <c r="H56" s="147" t="s">
        <v>206</v>
      </c>
      <c r="I56" s="144">
        <v>0</v>
      </c>
      <c r="J56" s="144">
        <v>0</v>
      </c>
      <c r="K56" s="144">
        <v>0</v>
      </c>
      <c r="L56" s="144">
        <v>0</v>
      </c>
      <c r="M56" s="2"/>
    </row>
    <row r="57" spans="2:13">
      <c r="B57" s="2"/>
      <c r="C57" s="142" t="s">
        <v>349</v>
      </c>
      <c r="D57" s="143"/>
      <c r="E57" s="147" t="s">
        <v>206</v>
      </c>
      <c r="F57" s="147" t="s">
        <v>206</v>
      </c>
      <c r="G57" s="147" t="s">
        <v>206</v>
      </c>
      <c r="H57" s="147" t="s">
        <v>206</v>
      </c>
      <c r="I57" s="144">
        <v>0</v>
      </c>
      <c r="J57" s="144">
        <v>0</v>
      </c>
      <c r="K57" s="144">
        <v>0</v>
      </c>
      <c r="L57" s="144">
        <v>0</v>
      </c>
      <c r="M57" s="2"/>
    </row>
    <row r="58" spans="2:13">
      <c r="B58" s="2"/>
      <c r="C58" s="142" t="s">
        <v>350</v>
      </c>
      <c r="D58" s="143"/>
      <c r="E58" s="147" t="s">
        <v>206</v>
      </c>
      <c r="F58" s="147" t="s">
        <v>206</v>
      </c>
      <c r="G58" s="147" t="s">
        <v>206</v>
      </c>
      <c r="H58" s="147" t="s">
        <v>206</v>
      </c>
      <c r="I58" s="144">
        <v>0</v>
      </c>
      <c r="J58" s="144">
        <v>0</v>
      </c>
      <c r="K58" s="144">
        <v>0</v>
      </c>
      <c r="L58" s="144">
        <v>0</v>
      </c>
      <c r="M58" s="2"/>
    </row>
    <row r="59" spans="2:13">
      <c r="B59" s="2"/>
      <c r="C59" s="142" t="s">
        <v>351</v>
      </c>
      <c r="D59" s="143"/>
      <c r="E59" s="147" t="s">
        <v>206</v>
      </c>
      <c r="F59" s="147" t="s">
        <v>206</v>
      </c>
      <c r="G59" s="147" t="s">
        <v>206</v>
      </c>
      <c r="H59" s="147" t="s">
        <v>206</v>
      </c>
      <c r="I59" s="144">
        <v>0</v>
      </c>
      <c r="J59" s="144">
        <v>0</v>
      </c>
      <c r="K59" s="144">
        <v>0</v>
      </c>
      <c r="L59" s="144">
        <v>0</v>
      </c>
      <c r="M59" s="2"/>
    </row>
    <row r="60" spans="2:13">
      <c r="B60" s="2"/>
      <c r="C60" s="142" t="s">
        <v>352</v>
      </c>
      <c r="D60" s="143"/>
      <c r="E60" s="147" t="s">
        <v>206</v>
      </c>
      <c r="F60" s="147" t="s">
        <v>206</v>
      </c>
      <c r="G60" s="147" t="s">
        <v>206</v>
      </c>
      <c r="H60" s="147" t="s">
        <v>206</v>
      </c>
      <c r="I60" s="144">
        <v>0</v>
      </c>
      <c r="J60" s="144">
        <v>0</v>
      </c>
      <c r="K60" s="144">
        <v>0</v>
      </c>
      <c r="L60" s="144">
        <v>0</v>
      </c>
      <c r="M60" s="2"/>
    </row>
    <row r="61" spans="2:13">
      <c r="B61" s="2"/>
      <c r="C61" s="142" t="s">
        <v>353</v>
      </c>
      <c r="D61" s="143"/>
      <c r="E61" s="147" t="s">
        <v>206</v>
      </c>
      <c r="F61" s="147" t="s">
        <v>206</v>
      </c>
      <c r="G61" s="147" t="s">
        <v>206</v>
      </c>
      <c r="H61" s="147" t="s">
        <v>206</v>
      </c>
      <c r="I61" s="144">
        <v>0</v>
      </c>
      <c r="J61" s="144">
        <v>0</v>
      </c>
      <c r="K61" s="144">
        <v>0</v>
      </c>
      <c r="L61" s="144">
        <v>0</v>
      </c>
      <c r="M61" s="2"/>
    </row>
    <row r="62" spans="2:13">
      <c r="B62" s="2"/>
      <c r="C62" s="142" t="s">
        <v>354</v>
      </c>
      <c r="D62" s="143"/>
      <c r="E62" s="147" t="s">
        <v>206</v>
      </c>
      <c r="F62" s="147" t="s">
        <v>206</v>
      </c>
      <c r="G62" s="147" t="s">
        <v>206</v>
      </c>
      <c r="H62" s="147" t="s">
        <v>206</v>
      </c>
      <c r="I62" s="144">
        <v>0</v>
      </c>
      <c r="J62" s="144">
        <v>0</v>
      </c>
      <c r="K62" s="144">
        <v>0</v>
      </c>
      <c r="L62" s="144">
        <v>0</v>
      </c>
      <c r="M62" s="2"/>
    </row>
    <row r="63" spans="2:13">
      <c r="B63" s="2"/>
      <c r="C63" s="142" t="s">
        <v>355</v>
      </c>
      <c r="D63" s="143"/>
      <c r="E63" s="147" t="s">
        <v>206</v>
      </c>
      <c r="F63" s="147" t="s">
        <v>206</v>
      </c>
      <c r="G63" s="147" t="s">
        <v>206</v>
      </c>
      <c r="H63" s="147" t="s">
        <v>206</v>
      </c>
      <c r="I63" s="144">
        <v>0</v>
      </c>
      <c r="J63" s="144">
        <v>0</v>
      </c>
      <c r="K63" s="144">
        <v>0</v>
      </c>
      <c r="L63" s="144">
        <v>0</v>
      </c>
      <c r="M63" s="2"/>
    </row>
    <row r="64" spans="2:13">
      <c r="B64" s="2"/>
      <c r="C64" s="142" t="s">
        <v>356</v>
      </c>
      <c r="D64" s="143"/>
      <c r="E64" s="147" t="s">
        <v>206</v>
      </c>
      <c r="F64" s="147" t="s">
        <v>206</v>
      </c>
      <c r="G64" s="147" t="s">
        <v>206</v>
      </c>
      <c r="H64" s="147" t="s">
        <v>206</v>
      </c>
      <c r="I64" s="144">
        <v>0</v>
      </c>
      <c r="J64" s="144">
        <v>0</v>
      </c>
      <c r="K64" s="144">
        <v>0</v>
      </c>
      <c r="L64" s="144">
        <v>0</v>
      </c>
      <c r="M64" s="2"/>
    </row>
    <row r="65" spans="2:13">
      <c r="B65" s="2"/>
      <c r="C65" s="142" t="s">
        <v>357</v>
      </c>
      <c r="D65" s="143"/>
      <c r="E65" s="147" t="s">
        <v>206</v>
      </c>
      <c r="F65" s="147" t="s">
        <v>206</v>
      </c>
      <c r="G65" s="147" t="s">
        <v>206</v>
      </c>
      <c r="H65" s="147" t="s">
        <v>206</v>
      </c>
      <c r="I65" s="144">
        <v>0</v>
      </c>
      <c r="J65" s="144">
        <v>0</v>
      </c>
      <c r="K65" s="144">
        <v>0</v>
      </c>
      <c r="L65" s="144">
        <v>0</v>
      </c>
      <c r="M65" s="2"/>
    </row>
    <row r="66" spans="2:13">
      <c r="B66" s="2"/>
      <c r="C66" s="142" t="s">
        <v>358</v>
      </c>
      <c r="D66" s="143"/>
      <c r="E66" s="147" t="s">
        <v>206</v>
      </c>
      <c r="F66" s="147" t="s">
        <v>206</v>
      </c>
      <c r="G66" s="147" t="s">
        <v>206</v>
      </c>
      <c r="H66" s="147" t="s">
        <v>206</v>
      </c>
      <c r="I66" s="144">
        <v>0</v>
      </c>
      <c r="J66" s="144">
        <v>0</v>
      </c>
      <c r="K66" s="144">
        <v>0</v>
      </c>
      <c r="L66" s="144">
        <v>0</v>
      </c>
      <c r="M66" s="2"/>
    </row>
    <row r="67" spans="2:13">
      <c r="B67" s="2"/>
      <c r="C67" s="142" t="s">
        <v>359</v>
      </c>
      <c r="D67" s="143"/>
      <c r="E67" s="147" t="s">
        <v>206</v>
      </c>
      <c r="F67" s="147" t="s">
        <v>206</v>
      </c>
      <c r="G67" s="147" t="s">
        <v>206</v>
      </c>
      <c r="H67" s="147" t="s">
        <v>206</v>
      </c>
      <c r="I67" s="144">
        <v>0</v>
      </c>
      <c r="J67" s="144">
        <v>0</v>
      </c>
      <c r="K67" s="144">
        <v>0</v>
      </c>
      <c r="L67" s="144">
        <v>0</v>
      </c>
      <c r="M67" s="2"/>
    </row>
    <row r="68" spans="2:13">
      <c r="B68" s="2"/>
      <c r="C68" s="142" t="s">
        <v>360</v>
      </c>
      <c r="D68" s="143"/>
      <c r="E68" s="147" t="s">
        <v>206</v>
      </c>
      <c r="F68" s="147" t="s">
        <v>206</v>
      </c>
      <c r="G68" s="147" t="s">
        <v>206</v>
      </c>
      <c r="H68" s="147" t="s">
        <v>206</v>
      </c>
      <c r="I68" s="144">
        <v>0</v>
      </c>
      <c r="J68" s="144">
        <v>0</v>
      </c>
      <c r="K68" s="144">
        <v>0</v>
      </c>
      <c r="L68" s="144">
        <v>0</v>
      </c>
      <c r="M68" s="2"/>
    </row>
    <row r="69" spans="2:13">
      <c r="B69" s="2"/>
      <c r="C69" s="142" t="s">
        <v>361</v>
      </c>
      <c r="D69" s="143"/>
      <c r="E69" s="147" t="s">
        <v>206</v>
      </c>
      <c r="F69" s="147" t="s">
        <v>206</v>
      </c>
      <c r="G69" s="147" t="s">
        <v>206</v>
      </c>
      <c r="H69" s="147" t="s">
        <v>206</v>
      </c>
      <c r="I69" s="144">
        <v>0</v>
      </c>
      <c r="J69" s="144">
        <v>0</v>
      </c>
      <c r="K69" s="144">
        <v>0</v>
      </c>
      <c r="L69" s="144">
        <v>0</v>
      </c>
      <c r="M69" s="2"/>
    </row>
    <row r="70" spans="2:13">
      <c r="B70" s="2"/>
      <c r="C70" s="142" t="s">
        <v>362</v>
      </c>
      <c r="D70" s="143"/>
      <c r="E70" s="147" t="s">
        <v>206</v>
      </c>
      <c r="F70" s="147" t="s">
        <v>206</v>
      </c>
      <c r="G70" s="147" t="s">
        <v>206</v>
      </c>
      <c r="H70" s="147" t="s">
        <v>206</v>
      </c>
      <c r="I70" s="144">
        <v>0</v>
      </c>
      <c r="J70" s="144">
        <v>0</v>
      </c>
      <c r="K70" s="144">
        <v>0</v>
      </c>
      <c r="L70" s="144">
        <v>0</v>
      </c>
      <c r="M70" s="2"/>
    </row>
    <row r="71" spans="2:13">
      <c r="B71" s="2"/>
      <c r="C71" s="142" t="s">
        <v>363</v>
      </c>
      <c r="D71" s="143"/>
      <c r="E71" s="147" t="s">
        <v>206</v>
      </c>
      <c r="F71" s="147" t="s">
        <v>206</v>
      </c>
      <c r="G71" s="147" t="s">
        <v>206</v>
      </c>
      <c r="H71" s="147" t="s">
        <v>206</v>
      </c>
      <c r="I71" s="144">
        <v>0</v>
      </c>
      <c r="J71" s="144">
        <v>0</v>
      </c>
      <c r="K71" s="144">
        <v>0</v>
      </c>
      <c r="L71" s="144">
        <v>0</v>
      </c>
      <c r="M71" s="2"/>
    </row>
    <row r="72" spans="2:13">
      <c r="B72" s="2"/>
      <c r="C72" s="142" t="s">
        <v>364</v>
      </c>
      <c r="D72" s="143"/>
      <c r="E72" s="147" t="s">
        <v>206</v>
      </c>
      <c r="F72" s="147" t="s">
        <v>206</v>
      </c>
      <c r="G72" s="147" t="s">
        <v>206</v>
      </c>
      <c r="H72" s="147" t="s">
        <v>206</v>
      </c>
      <c r="I72" s="144">
        <v>0</v>
      </c>
      <c r="J72" s="144">
        <v>0</v>
      </c>
      <c r="K72" s="144">
        <v>0</v>
      </c>
      <c r="L72" s="144">
        <v>0</v>
      </c>
      <c r="M72" s="2"/>
    </row>
    <row r="73" spans="2:13">
      <c r="B73" s="2"/>
      <c r="C73" s="142" t="s">
        <v>365</v>
      </c>
      <c r="D73" s="143"/>
      <c r="E73" s="147" t="s">
        <v>206</v>
      </c>
      <c r="F73" s="147" t="s">
        <v>206</v>
      </c>
      <c r="G73" s="147" t="s">
        <v>206</v>
      </c>
      <c r="H73" s="147" t="s">
        <v>206</v>
      </c>
      <c r="I73" s="144">
        <v>0</v>
      </c>
      <c r="J73" s="144">
        <v>0</v>
      </c>
      <c r="K73" s="144">
        <v>0</v>
      </c>
      <c r="L73" s="144">
        <v>0</v>
      </c>
      <c r="M73" s="2"/>
    </row>
    <row r="74" spans="2:13">
      <c r="B74" s="2"/>
      <c r="C74" s="142" t="s">
        <v>366</v>
      </c>
      <c r="D74" s="143"/>
      <c r="E74" s="147" t="s">
        <v>206</v>
      </c>
      <c r="F74" s="147" t="s">
        <v>206</v>
      </c>
      <c r="G74" s="147" t="s">
        <v>206</v>
      </c>
      <c r="H74" s="147" t="s">
        <v>206</v>
      </c>
      <c r="I74" s="144">
        <v>0</v>
      </c>
      <c r="J74" s="144">
        <v>0</v>
      </c>
      <c r="K74" s="144">
        <v>0</v>
      </c>
      <c r="L74" s="144">
        <v>0</v>
      </c>
      <c r="M74" s="2"/>
    </row>
    <row r="75" spans="2:13">
      <c r="B75" s="2"/>
      <c r="C75" s="142" t="s">
        <v>367</v>
      </c>
      <c r="D75" s="143"/>
      <c r="E75" s="147" t="s">
        <v>206</v>
      </c>
      <c r="F75" s="147" t="s">
        <v>206</v>
      </c>
      <c r="G75" s="147" t="s">
        <v>206</v>
      </c>
      <c r="H75" s="147" t="s">
        <v>206</v>
      </c>
      <c r="I75" s="144">
        <v>0</v>
      </c>
      <c r="J75" s="144">
        <v>0</v>
      </c>
      <c r="K75" s="144">
        <v>0</v>
      </c>
      <c r="L75" s="144">
        <v>0</v>
      </c>
      <c r="M75" s="2"/>
    </row>
    <row r="76" spans="2:13">
      <c r="B76" s="2"/>
      <c r="C76" s="142" t="s">
        <v>368</v>
      </c>
      <c r="D76" s="143"/>
      <c r="E76" s="147" t="s">
        <v>206</v>
      </c>
      <c r="F76" s="147" t="s">
        <v>206</v>
      </c>
      <c r="G76" s="147" t="s">
        <v>206</v>
      </c>
      <c r="H76" s="147" t="s">
        <v>206</v>
      </c>
      <c r="I76" s="144">
        <v>0</v>
      </c>
      <c r="J76" s="144">
        <v>0</v>
      </c>
      <c r="K76" s="144">
        <v>0</v>
      </c>
      <c r="L76" s="144">
        <v>0</v>
      </c>
      <c r="M76" s="2"/>
    </row>
    <row r="77" spans="2:13">
      <c r="B77" s="2"/>
      <c r="C77" s="142" t="s">
        <v>369</v>
      </c>
      <c r="D77" s="143"/>
      <c r="E77" s="147" t="s">
        <v>206</v>
      </c>
      <c r="F77" s="147" t="s">
        <v>206</v>
      </c>
      <c r="G77" s="147" t="s">
        <v>206</v>
      </c>
      <c r="H77" s="147" t="s">
        <v>206</v>
      </c>
      <c r="I77" s="144">
        <v>0</v>
      </c>
      <c r="J77" s="144">
        <v>0</v>
      </c>
      <c r="K77" s="144">
        <v>0</v>
      </c>
      <c r="L77" s="144">
        <v>0</v>
      </c>
      <c r="M77" s="2"/>
    </row>
    <row r="78" spans="2:13">
      <c r="B78" s="2"/>
      <c r="C78" s="142" t="s">
        <v>370</v>
      </c>
      <c r="D78" s="143"/>
      <c r="E78" s="147" t="s">
        <v>206</v>
      </c>
      <c r="F78" s="147" t="s">
        <v>206</v>
      </c>
      <c r="G78" s="147" t="s">
        <v>206</v>
      </c>
      <c r="H78" s="147" t="s">
        <v>206</v>
      </c>
      <c r="I78" s="144">
        <v>0</v>
      </c>
      <c r="J78" s="144">
        <v>0</v>
      </c>
      <c r="K78" s="144">
        <v>0</v>
      </c>
      <c r="L78" s="144">
        <v>0</v>
      </c>
      <c r="M78" s="2"/>
    </row>
    <row r="79" spans="2:13">
      <c r="B79" s="2"/>
      <c r="C79" s="142" t="s">
        <v>371</v>
      </c>
      <c r="D79" s="143"/>
      <c r="E79" s="147" t="s">
        <v>206</v>
      </c>
      <c r="F79" s="147" t="s">
        <v>206</v>
      </c>
      <c r="G79" s="147" t="s">
        <v>206</v>
      </c>
      <c r="H79" s="147" t="s">
        <v>206</v>
      </c>
      <c r="I79" s="144">
        <v>0</v>
      </c>
      <c r="J79" s="144">
        <v>0</v>
      </c>
      <c r="K79" s="144">
        <v>0</v>
      </c>
      <c r="L79" s="144">
        <v>0</v>
      </c>
      <c r="M79" s="2"/>
    </row>
    <row r="80" spans="2:13">
      <c r="B80" s="2"/>
      <c r="C80" s="142" t="s">
        <v>372</v>
      </c>
      <c r="D80" s="143"/>
      <c r="E80" s="147" t="s">
        <v>206</v>
      </c>
      <c r="F80" s="147" t="s">
        <v>206</v>
      </c>
      <c r="G80" s="147" t="s">
        <v>206</v>
      </c>
      <c r="H80" s="147" t="s">
        <v>206</v>
      </c>
      <c r="I80" s="144">
        <v>0</v>
      </c>
      <c r="J80" s="144">
        <v>0</v>
      </c>
      <c r="K80" s="144">
        <v>0</v>
      </c>
      <c r="L80" s="144">
        <v>0</v>
      </c>
      <c r="M80" s="2"/>
    </row>
    <row r="81" spans="2:13">
      <c r="B81" s="2"/>
      <c r="C81" s="142" t="s">
        <v>373</v>
      </c>
      <c r="D81" s="143"/>
      <c r="E81" s="147" t="s">
        <v>206</v>
      </c>
      <c r="F81" s="147" t="s">
        <v>206</v>
      </c>
      <c r="G81" s="147" t="s">
        <v>206</v>
      </c>
      <c r="H81" s="147" t="s">
        <v>206</v>
      </c>
      <c r="I81" s="144">
        <v>0</v>
      </c>
      <c r="J81" s="144">
        <v>0</v>
      </c>
      <c r="K81" s="144">
        <v>0</v>
      </c>
      <c r="L81" s="144">
        <v>0</v>
      </c>
      <c r="M81" s="2"/>
    </row>
    <row r="82" spans="2:13">
      <c r="B82" s="2"/>
      <c r="C82" s="142" t="s">
        <v>374</v>
      </c>
      <c r="D82" s="143"/>
      <c r="E82" s="147" t="s">
        <v>206</v>
      </c>
      <c r="F82" s="147" t="s">
        <v>206</v>
      </c>
      <c r="G82" s="147" t="s">
        <v>206</v>
      </c>
      <c r="H82" s="147" t="s">
        <v>206</v>
      </c>
      <c r="I82" s="144">
        <v>0</v>
      </c>
      <c r="J82" s="144">
        <v>0</v>
      </c>
      <c r="K82" s="144">
        <v>0</v>
      </c>
      <c r="L82" s="144">
        <v>0</v>
      </c>
      <c r="M82" s="2"/>
    </row>
    <row r="83" spans="2:13">
      <c r="B83" s="2"/>
      <c r="C83" s="142" t="s">
        <v>375</v>
      </c>
      <c r="D83" s="143"/>
      <c r="E83" s="147" t="s">
        <v>206</v>
      </c>
      <c r="F83" s="147" t="s">
        <v>206</v>
      </c>
      <c r="G83" s="147" t="s">
        <v>206</v>
      </c>
      <c r="H83" s="147" t="s">
        <v>206</v>
      </c>
      <c r="I83" s="144">
        <v>0</v>
      </c>
      <c r="J83" s="144">
        <v>0</v>
      </c>
      <c r="K83" s="144">
        <v>0</v>
      </c>
      <c r="L83" s="144">
        <v>0</v>
      </c>
      <c r="M83" s="2"/>
    </row>
    <row r="84" spans="2:13">
      <c r="B84" s="2"/>
      <c r="C84" s="142" t="s">
        <v>376</v>
      </c>
      <c r="D84" s="143"/>
      <c r="E84" s="147" t="s">
        <v>206</v>
      </c>
      <c r="F84" s="147" t="s">
        <v>206</v>
      </c>
      <c r="G84" s="147" t="s">
        <v>206</v>
      </c>
      <c r="H84" s="147" t="s">
        <v>206</v>
      </c>
      <c r="I84" s="144">
        <v>0</v>
      </c>
      <c r="J84" s="144">
        <v>0</v>
      </c>
      <c r="K84" s="144">
        <v>0</v>
      </c>
      <c r="L84" s="144">
        <v>0</v>
      </c>
      <c r="M84" s="2"/>
    </row>
    <row r="85" spans="2:13">
      <c r="B85" s="2"/>
      <c r="C85" s="142" t="s">
        <v>377</v>
      </c>
      <c r="D85" s="143"/>
      <c r="E85" s="147" t="s">
        <v>206</v>
      </c>
      <c r="F85" s="147" t="s">
        <v>206</v>
      </c>
      <c r="G85" s="147" t="s">
        <v>206</v>
      </c>
      <c r="H85" s="147" t="s">
        <v>206</v>
      </c>
      <c r="I85" s="144">
        <v>0</v>
      </c>
      <c r="J85" s="144">
        <v>0</v>
      </c>
      <c r="K85" s="144">
        <v>0</v>
      </c>
      <c r="L85" s="144">
        <v>0</v>
      </c>
      <c r="M85" s="2"/>
    </row>
    <row r="86" spans="2:13">
      <c r="B86" s="2"/>
      <c r="C86" s="142" t="s">
        <v>378</v>
      </c>
      <c r="D86" s="143"/>
      <c r="E86" s="147" t="s">
        <v>206</v>
      </c>
      <c r="F86" s="147" t="s">
        <v>206</v>
      </c>
      <c r="G86" s="147" t="s">
        <v>206</v>
      </c>
      <c r="H86" s="147" t="s">
        <v>206</v>
      </c>
      <c r="I86" s="144">
        <v>0</v>
      </c>
      <c r="J86" s="144">
        <v>0</v>
      </c>
      <c r="K86" s="144">
        <v>0</v>
      </c>
      <c r="L86" s="144">
        <v>0</v>
      </c>
      <c r="M86" s="2"/>
    </row>
    <row r="87" spans="2:13">
      <c r="B87" s="2"/>
      <c r="C87" s="142" t="s">
        <v>379</v>
      </c>
      <c r="D87" s="143"/>
      <c r="E87" s="147" t="s">
        <v>206</v>
      </c>
      <c r="F87" s="147" t="s">
        <v>206</v>
      </c>
      <c r="G87" s="147" t="s">
        <v>206</v>
      </c>
      <c r="H87" s="147" t="s">
        <v>206</v>
      </c>
      <c r="I87" s="144">
        <v>0</v>
      </c>
      <c r="J87" s="144">
        <v>0</v>
      </c>
      <c r="K87" s="144">
        <v>0</v>
      </c>
      <c r="L87" s="144">
        <v>0</v>
      </c>
      <c r="M87" s="2"/>
    </row>
    <row r="88" spans="2:13">
      <c r="B88" s="2"/>
      <c r="C88" s="142" t="s">
        <v>380</v>
      </c>
      <c r="D88" s="143"/>
      <c r="E88" s="147" t="s">
        <v>206</v>
      </c>
      <c r="F88" s="147" t="s">
        <v>206</v>
      </c>
      <c r="G88" s="147" t="s">
        <v>206</v>
      </c>
      <c r="H88" s="147" t="s">
        <v>206</v>
      </c>
      <c r="I88" s="144">
        <v>0</v>
      </c>
      <c r="J88" s="144">
        <v>0</v>
      </c>
      <c r="K88" s="144">
        <v>0</v>
      </c>
      <c r="L88" s="144">
        <v>0</v>
      </c>
      <c r="M88" s="2"/>
    </row>
    <row r="89" spans="2:13">
      <c r="B89" s="2"/>
      <c r="C89" s="142" t="s">
        <v>381</v>
      </c>
      <c r="D89" s="143"/>
      <c r="E89" s="147" t="s">
        <v>206</v>
      </c>
      <c r="F89" s="147" t="s">
        <v>206</v>
      </c>
      <c r="G89" s="147" t="s">
        <v>206</v>
      </c>
      <c r="H89" s="147" t="s">
        <v>206</v>
      </c>
      <c r="I89" s="144">
        <v>0</v>
      </c>
      <c r="J89" s="144">
        <v>0</v>
      </c>
      <c r="K89" s="144">
        <v>0</v>
      </c>
      <c r="L89" s="144">
        <v>0</v>
      </c>
      <c r="M89" s="2"/>
    </row>
    <row r="90" spans="2:13">
      <c r="B90" s="2"/>
      <c r="C90" s="142" t="s">
        <v>382</v>
      </c>
      <c r="D90" s="143"/>
      <c r="E90" s="147" t="s">
        <v>206</v>
      </c>
      <c r="F90" s="147" t="s">
        <v>206</v>
      </c>
      <c r="G90" s="147" t="s">
        <v>206</v>
      </c>
      <c r="H90" s="147" t="s">
        <v>206</v>
      </c>
      <c r="I90" s="144">
        <v>0</v>
      </c>
      <c r="J90" s="144">
        <v>0</v>
      </c>
      <c r="K90" s="144">
        <v>0</v>
      </c>
      <c r="L90" s="144">
        <v>0</v>
      </c>
      <c r="M90" s="2"/>
    </row>
    <row r="91" spans="2:13">
      <c r="B91" s="2"/>
      <c r="C91" s="142" t="s">
        <v>383</v>
      </c>
      <c r="D91" s="143"/>
      <c r="E91" s="147" t="s">
        <v>206</v>
      </c>
      <c r="F91" s="147" t="s">
        <v>206</v>
      </c>
      <c r="G91" s="147" t="s">
        <v>206</v>
      </c>
      <c r="H91" s="147" t="s">
        <v>206</v>
      </c>
      <c r="I91" s="144">
        <v>0</v>
      </c>
      <c r="J91" s="144">
        <v>0</v>
      </c>
      <c r="K91" s="144">
        <v>0</v>
      </c>
      <c r="L91" s="144">
        <v>0</v>
      </c>
      <c r="M91" s="2"/>
    </row>
    <row r="92" spans="2:13">
      <c r="B92" s="2"/>
      <c r="C92" s="142" t="s">
        <v>384</v>
      </c>
      <c r="D92" s="143"/>
      <c r="E92" s="147" t="s">
        <v>206</v>
      </c>
      <c r="F92" s="147" t="s">
        <v>206</v>
      </c>
      <c r="G92" s="147" t="s">
        <v>206</v>
      </c>
      <c r="H92" s="147" t="s">
        <v>206</v>
      </c>
      <c r="I92" s="144">
        <v>0</v>
      </c>
      <c r="J92" s="144">
        <v>0</v>
      </c>
      <c r="K92" s="144">
        <v>0</v>
      </c>
      <c r="L92" s="144">
        <v>0</v>
      </c>
      <c r="M92" s="2"/>
    </row>
    <row r="93" spans="2:13">
      <c r="B93" s="2"/>
      <c r="C93" s="142" t="s">
        <v>385</v>
      </c>
      <c r="D93" s="143"/>
      <c r="E93" s="147" t="s">
        <v>206</v>
      </c>
      <c r="F93" s="147" t="s">
        <v>206</v>
      </c>
      <c r="G93" s="147" t="s">
        <v>206</v>
      </c>
      <c r="H93" s="147" t="s">
        <v>206</v>
      </c>
      <c r="I93" s="144">
        <v>0</v>
      </c>
      <c r="J93" s="144">
        <v>0</v>
      </c>
      <c r="K93" s="144">
        <v>0</v>
      </c>
      <c r="L93" s="144">
        <v>0</v>
      </c>
      <c r="M93" s="2"/>
    </row>
    <row r="94" spans="2:13">
      <c r="B94" s="2"/>
      <c r="C94" s="142" t="s">
        <v>386</v>
      </c>
      <c r="D94" s="143"/>
      <c r="E94" s="147" t="s">
        <v>206</v>
      </c>
      <c r="F94" s="147" t="s">
        <v>206</v>
      </c>
      <c r="G94" s="147" t="s">
        <v>206</v>
      </c>
      <c r="H94" s="147" t="s">
        <v>206</v>
      </c>
      <c r="I94" s="144">
        <v>0</v>
      </c>
      <c r="J94" s="144">
        <v>0</v>
      </c>
      <c r="K94" s="144">
        <v>0</v>
      </c>
      <c r="L94" s="144">
        <v>0</v>
      </c>
      <c r="M94" s="2"/>
    </row>
    <row r="95" spans="2:13">
      <c r="B95" s="2"/>
      <c r="C95" s="142" t="s">
        <v>387</v>
      </c>
      <c r="D95" s="143"/>
      <c r="E95" s="147" t="s">
        <v>206</v>
      </c>
      <c r="F95" s="147" t="s">
        <v>206</v>
      </c>
      <c r="G95" s="147" t="s">
        <v>206</v>
      </c>
      <c r="H95" s="147" t="s">
        <v>206</v>
      </c>
      <c r="I95" s="144">
        <v>0</v>
      </c>
      <c r="J95" s="144">
        <v>0</v>
      </c>
      <c r="K95" s="144">
        <v>0</v>
      </c>
      <c r="L95" s="144">
        <v>0</v>
      </c>
      <c r="M95" s="2"/>
    </row>
    <row r="96" spans="2:13">
      <c r="B96" s="2"/>
      <c r="C96" s="142" t="s">
        <v>388</v>
      </c>
      <c r="D96" s="143"/>
      <c r="E96" s="147" t="s">
        <v>206</v>
      </c>
      <c r="F96" s="147" t="s">
        <v>206</v>
      </c>
      <c r="G96" s="147" t="s">
        <v>206</v>
      </c>
      <c r="H96" s="147" t="s">
        <v>206</v>
      </c>
      <c r="I96" s="144">
        <v>0</v>
      </c>
      <c r="J96" s="144">
        <v>0</v>
      </c>
      <c r="K96" s="144">
        <v>0</v>
      </c>
      <c r="L96" s="144">
        <v>0</v>
      </c>
      <c r="M96" s="2"/>
    </row>
    <row r="97" spans="2:13">
      <c r="B97" s="2"/>
      <c r="C97" s="142" t="s">
        <v>389</v>
      </c>
      <c r="D97" s="143"/>
      <c r="E97" s="147" t="s">
        <v>206</v>
      </c>
      <c r="F97" s="147" t="s">
        <v>206</v>
      </c>
      <c r="G97" s="147" t="s">
        <v>206</v>
      </c>
      <c r="H97" s="147" t="s">
        <v>206</v>
      </c>
      <c r="I97" s="144">
        <v>0</v>
      </c>
      <c r="J97" s="144">
        <v>0</v>
      </c>
      <c r="K97" s="144">
        <v>0</v>
      </c>
      <c r="L97" s="144">
        <v>0</v>
      </c>
      <c r="M97" s="2"/>
    </row>
    <row r="98" spans="2:13">
      <c r="B98" s="2"/>
      <c r="C98" s="142" t="s">
        <v>390</v>
      </c>
      <c r="D98" s="143"/>
      <c r="E98" s="147" t="s">
        <v>206</v>
      </c>
      <c r="F98" s="147" t="s">
        <v>206</v>
      </c>
      <c r="G98" s="147" t="s">
        <v>206</v>
      </c>
      <c r="H98" s="147" t="s">
        <v>206</v>
      </c>
      <c r="I98" s="144">
        <v>0</v>
      </c>
      <c r="J98" s="144">
        <v>0</v>
      </c>
      <c r="K98" s="144">
        <v>0</v>
      </c>
      <c r="L98" s="144">
        <v>0</v>
      </c>
      <c r="M98" s="2"/>
    </row>
    <row r="99" spans="2:13">
      <c r="B99" s="2"/>
      <c r="C99" s="142" t="s">
        <v>391</v>
      </c>
      <c r="D99" s="143"/>
      <c r="E99" s="147" t="s">
        <v>206</v>
      </c>
      <c r="F99" s="147" t="s">
        <v>206</v>
      </c>
      <c r="G99" s="147" t="s">
        <v>206</v>
      </c>
      <c r="H99" s="147" t="s">
        <v>206</v>
      </c>
      <c r="I99" s="144">
        <v>0</v>
      </c>
      <c r="J99" s="144">
        <v>0</v>
      </c>
      <c r="K99" s="144">
        <v>0</v>
      </c>
      <c r="L99" s="144">
        <v>0</v>
      </c>
      <c r="M99" s="2"/>
    </row>
    <row r="100" spans="2:13">
      <c r="B100" s="2"/>
      <c r="C100" s="142" t="s">
        <v>392</v>
      </c>
      <c r="D100" s="143"/>
      <c r="E100" s="147" t="s">
        <v>206</v>
      </c>
      <c r="F100" s="147" t="s">
        <v>206</v>
      </c>
      <c r="G100" s="147" t="s">
        <v>206</v>
      </c>
      <c r="H100" s="147" t="s">
        <v>206</v>
      </c>
      <c r="I100" s="144">
        <v>0</v>
      </c>
      <c r="J100" s="144">
        <v>0</v>
      </c>
      <c r="K100" s="144">
        <v>0</v>
      </c>
      <c r="L100" s="144">
        <v>0</v>
      </c>
      <c r="M100" s="2"/>
    </row>
    <row r="101" spans="2:13">
      <c r="B101" s="2"/>
      <c r="C101" s="142" t="s">
        <v>393</v>
      </c>
      <c r="D101" s="143"/>
      <c r="E101" s="147" t="s">
        <v>206</v>
      </c>
      <c r="F101" s="147" t="s">
        <v>206</v>
      </c>
      <c r="G101" s="147" t="s">
        <v>206</v>
      </c>
      <c r="H101" s="147" t="s">
        <v>206</v>
      </c>
      <c r="I101" s="144">
        <v>0</v>
      </c>
      <c r="J101" s="144">
        <v>0</v>
      </c>
      <c r="K101" s="144">
        <v>0</v>
      </c>
      <c r="L101" s="144">
        <v>0</v>
      </c>
      <c r="M101" s="2"/>
    </row>
    <row r="102" spans="2:13">
      <c r="B102" s="2"/>
      <c r="C102" s="142" t="s">
        <v>394</v>
      </c>
      <c r="D102" s="143"/>
      <c r="E102" s="147" t="s">
        <v>206</v>
      </c>
      <c r="F102" s="147" t="s">
        <v>206</v>
      </c>
      <c r="G102" s="147" t="s">
        <v>206</v>
      </c>
      <c r="H102" s="147" t="s">
        <v>206</v>
      </c>
      <c r="I102" s="144">
        <v>0</v>
      </c>
      <c r="J102" s="144">
        <v>0</v>
      </c>
      <c r="K102" s="144">
        <v>0</v>
      </c>
      <c r="L102" s="144">
        <v>0</v>
      </c>
      <c r="M102" s="2"/>
    </row>
    <row r="103" spans="2:13">
      <c r="B103" s="2"/>
      <c r="C103" s="142" t="s">
        <v>395</v>
      </c>
      <c r="D103" s="143"/>
      <c r="E103" s="147" t="s">
        <v>206</v>
      </c>
      <c r="F103" s="147" t="s">
        <v>206</v>
      </c>
      <c r="G103" s="147" t="s">
        <v>206</v>
      </c>
      <c r="H103" s="147" t="s">
        <v>206</v>
      </c>
      <c r="I103" s="144">
        <v>0</v>
      </c>
      <c r="J103" s="144">
        <v>0</v>
      </c>
      <c r="K103" s="144">
        <v>0</v>
      </c>
      <c r="L103" s="144">
        <v>0</v>
      </c>
      <c r="M103" s="2"/>
    </row>
    <row r="104" spans="2:13">
      <c r="B104" s="2"/>
      <c r="C104" s="142" t="s">
        <v>396</v>
      </c>
      <c r="D104" s="143"/>
      <c r="E104" s="147" t="s">
        <v>206</v>
      </c>
      <c r="F104" s="147" t="s">
        <v>206</v>
      </c>
      <c r="G104" s="147" t="s">
        <v>206</v>
      </c>
      <c r="H104" s="147" t="s">
        <v>206</v>
      </c>
      <c r="I104" s="144">
        <v>0</v>
      </c>
      <c r="J104" s="144">
        <v>0</v>
      </c>
      <c r="K104" s="144">
        <v>0</v>
      </c>
      <c r="L104" s="144">
        <v>0</v>
      </c>
      <c r="M104" s="2"/>
    </row>
    <row r="105" spans="2:13">
      <c r="B105" s="2"/>
      <c r="C105" s="142" t="s">
        <v>397</v>
      </c>
      <c r="D105" s="143"/>
      <c r="E105" s="147" t="s">
        <v>206</v>
      </c>
      <c r="F105" s="147" t="s">
        <v>206</v>
      </c>
      <c r="G105" s="147" t="s">
        <v>206</v>
      </c>
      <c r="H105" s="147" t="s">
        <v>206</v>
      </c>
      <c r="I105" s="144">
        <v>0</v>
      </c>
      <c r="J105" s="144">
        <v>0</v>
      </c>
      <c r="K105" s="144">
        <v>0</v>
      </c>
      <c r="L105" s="144">
        <v>0</v>
      </c>
      <c r="M105" s="2"/>
    </row>
    <row r="106" spans="2:13">
      <c r="B106" s="2"/>
      <c r="C106" s="142" t="s">
        <v>398</v>
      </c>
      <c r="D106" s="143"/>
      <c r="E106" s="147" t="s">
        <v>206</v>
      </c>
      <c r="F106" s="147" t="s">
        <v>206</v>
      </c>
      <c r="G106" s="147" t="s">
        <v>206</v>
      </c>
      <c r="H106" s="147" t="s">
        <v>206</v>
      </c>
      <c r="I106" s="144">
        <v>0</v>
      </c>
      <c r="J106" s="144">
        <v>0</v>
      </c>
      <c r="K106" s="144">
        <v>0</v>
      </c>
      <c r="L106" s="144">
        <v>0</v>
      </c>
      <c r="M106" s="2"/>
    </row>
    <row r="107" spans="2:13">
      <c r="B107" s="2"/>
      <c r="C107" s="142" t="s">
        <v>399</v>
      </c>
      <c r="D107" s="143"/>
      <c r="E107" s="147" t="s">
        <v>206</v>
      </c>
      <c r="F107" s="147" t="s">
        <v>206</v>
      </c>
      <c r="G107" s="147" t="s">
        <v>206</v>
      </c>
      <c r="H107" s="147" t="s">
        <v>206</v>
      </c>
      <c r="I107" s="144">
        <v>0</v>
      </c>
      <c r="J107" s="144">
        <v>0</v>
      </c>
      <c r="K107" s="144">
        <v>0</v>
      </c>
      <c r="L107" s="144">
        <v>0</v>
      </c>
      <c r="M107" s="2"/>
    </row>
    <row r="108" spans="2:13">
      <c r="B108" s="2"/>
      <c r="C108" s="142" t="s">
        <v>400</v>
      </c>
      <c r="D108" s="143"/>
      <c r="E108" s="147" t="s">
        <v>206</v>
      </c>
      <c r="F108" s="147" t="s">
        <v>206</v>
      </c>
      <c r="G108" s="147" t="s">
        <v>206</v>
      </c>
      <c r="H108" s="147" t="s">
        <v>206</v>
      </c>
      <c r="I108" s="144">
        <v>0</v>
      </c>
      <c r="J108" s="144">
        <v>0</v>
      </c>
      <c r="K108" s="144">
        <v>0</v>
      </c>
      <c r="L108" s="144">
        <v>0</v>
      </c>
      <c r="M108" s="2"/>
    </row>
    <row r="109" spans="2:13">
      <c r="B109" s="2"/>
      <c r="C109" s="142" t="s">
        <v>401</v>
      </c>
      <c r="D109" s="143"/>
      <c r="E109" s="147" t="s">
        <v>206</v>
      </c>
      <c r="F109" s="147" t="s">
        <v>206</v>
      </c>
      <c r="G109" s="147" t="s">
        <v>206</v>
      </c>
      <c r="H109" s="147" t="s">
        <v>206</v>
      </c>
      <c r="I109" s="144">
        <v>0</v>
      </c>
      <c r="J109" s="144">
        <v>0</v>
      </c>
      <c r="K109" s="144">
        <v>0</v>
      </c>
      <c r="L109" s="144">
        <v>0</v>
      </c>
      <c r="M109" s="2"/>
    </row>
    <row r="110" spans="2:13">
      <c r="B110" s="2"/>
      <c r="C110" s="142" t="s">
        <v>402</v>
      </c>
      <c r="D110" s="143"/>
      <c r="E110" s="147" t="s">
        <v>206</v>
      </c>
      <c r="F110" s="147" t="s">
        <v>206</v>
      </c>
      <c r="G110" s="147" t="s">
        <v>206</v>
      </c>
      <c r="H110" s="147" t="s">
        <v>206</v>
      </c>
      <c r="I110" s="144">
        <v>0</v>
      </c>
      <c r="J110" s="144">
        <v>0</v>
      </c>
      <c r="K110" s="144">
        <v>0</v>
      </c>
      <c r="L110" s="144">
        <v>0</v>
      </c>
      <c r="M110" s="2"/>
    </row>
    <row r="111" spans="2:13">
      <c r="B111" s="2"/>
      <c r="C111" s="142" t="s">
        <v>403</v>
      </c>
      <c r="D111" s="143"/>
      <c r="E111" s="147" t="s">
        <v>206</v>
      </c>
      <c r="F111" s="147" t="s">
        <v>206</v>
      </c>
      <c r="G111" s="147" t="s">
        <v>206</v>
      </c>
      <c r="H111" s="147" t="s">
        <v>206</v>
      </c>
      <c r="I111" s="144">
        <v>0</v>
      </c>
      <c r="J111" s="144">
        <v>0</v>
      </c>
      <c r="K111" s="144">
        <v>0</v>
      </c>
      <c r="L111" s="144">
        <v>0</v>
      </c>
      <c r="M111" s="2"/>
    </row>
    <row r="112" spans="2:13">
      <c r="B112" s="2"/>
      <c r="C112" s="142" t="s">
        <v>404</v>
      </c>
      <c r="D112" s="143"/>
      <c r="E112" s="147" t="s">
        <v>206</v>
      </c>
      <c r="F112" s="147" t="s">
        <v>206</v>
      </c>
      <c r="G112" s="147" t="s">
        <v>206</v>
      </c>
      <c r="H112" s="147" t="s">
        <v>206</v>
      </c>
      <c r="I112" s="144">
        <v>0</v>
      </c>
      <c r="J112" s="144">
        <v>0</v>
      </c>
      <c r="K112" s="144">
        <v>0</v>
      </c>
      <c r="L112" s="144">
        <v>0</v>
      </c>
      <c r="M112" s="2"/>
    </row>
    <row r="113" spans="1:13">
      <c r="B113" s="2"/>
      <c r="C113" s="142" t="s">
        <v>405</v>
      </c>
      <c r="D113" s="143"/>
      <c r="E113" s="147" t="s">
        <v>206</v>
      </c>
      <c r="F113" s="147" t="s">
        <v>206</v>
      </c>
      <c r="G113" s="147" t="s">
        <v>206</v>
      </c>
      <c r="H113" s="147" t="s">
        <v>206</v>
      </c>
      <c r="I113" s="144">
        <v>0</v>
      </c>
      <c r="J113" s="144">
        <v>0</v>
      </c>
      <c r="K113" s="144">
        <v>0</v>
      </c>
      <c r="L113" s="144">
        <v>0</v>
      </c>
      <c r="M113" s="2"/>
    </row>
    <row r="114" spans="1:13" s="12" customFormat="1">
      <c r="B114" s="3"/>
      <c r="C114" s="145" t="s">
        <v>406</v>
      </c>
      <c r="D114" s="146"/>
      <c r="E114" s="147" t="s">
        <v>206</v>
      </c>
      <c r="F114" s="147" t="s">
        <v>206</v>
      </c>
      <c r="G114" s="147" t="s">
        <v>206</v>
      </c>
      <c r="H114" s="147" t="s">
        <v>206</v>
      </c>
      <c r="I114" s="144">
        <v>0</v>
      </c>
      <c r="J114" s="144">
        <v>0</v>
      </c>
      <c r="K114" s="144">
        <v>0</v>
      </c>
      <c r="L114" s="144">
        <v>0</v>
      </c>
      <c r="M114" s="3"/>
    </row>
    <row r="115" spans="1:13" s="12" customFormat="1">
      <c r="A115" s="15" t="s">
        <v>407</v>
      </c>
      <c r="B115" s="3"/>
      <c r="C115" s="145" t="s">
        <v>408</v>
      </c>
      <c r="D115" s="146"/>
      <c r="E115" s="147" t="s">
        <v>206</v>
      </c>
      <c r="F115" s="147" t="s">
        <v>206</v>
      </c>
      <c r="G115" s="147" t="s">
        <v>206</v>
      </c>
      <c r="H115" s="147" t="s">
        <v>206</v>
      </c>
      <c r="I115" s="144">
        <v>0</v>
      </c>
      <c r="J115" s="144">
        <v>0</v>
      </c>
      <c r="K115" s="144">
        <v>0</v>
      </c>
      <c r="L115" s="144">
        <v>0</v>
      </c>
      <c r="M115" s="3"/>
    </row>
    <row r="116" spans="1:13">
      <c r="A116" s="16" t="s">
        <v>409</v>
      </c>
      <c r="B116" s="2"/>
      <c r="C116" s="142" t="s">
        <v>410</v>
      </c>
      <c r="D116" s="143"/>
      <c r="E116" s="10" t="str">
        <f>""</f>
        <v/>
      </c>
      <c r="F116" s="10" t="str">
        <f>""</f>
        <v/>
      </c>
      <c r="G116" s="10" t="str">
        <f>""</f>
        <v/>
      </c>
      <c r="H116" s="10" t="str">
        <f>""</f>
        <v/>
      </c>
      <c r="I116" s="8">
        <f>SUM(I16:I115)</f>
        <v>0</v>
      </c>
      <c r="J116" s="8">
        <f>SUM(J16:J115)</f>
        <v>0</v>
      </c>
      <c r="K116" s="8">
        <f>SUM(K16:K115)</f>
        <v>0</v>
      </c>
      <c r="L116" s="8">
        <f>SUM(L16:L115)</f>
        <v>0</v>
      </c>
      <c r="M116" s="2"/>
    </row>
    <row r="117" spans="1:13">
      <c r="B117" s="2"/>
      <c r="C117" s="2"/>
      <c r="D117" s="2"/>
      <c r="E117" s="2"/>
      <c r="F117" s="2"/>
      <c r="G117" s="2"/>
      <c r="H117" s="2"/>
      <c r="I117" s="2"/>
      <c r="J117" s="2"/>
      <c r="K117" s="2"/>
      <c r="L117" s="2"/>
      <c r="M117" s="2"/>
    </row>
    <row r="118" spans="1:13" ht="5.0999999999999996" customHeight="1">
      <c r="B118" s="2"/>
      <c r="C118" s="2"/>
      <c r="D118" s="2"/>
      <c r="E118" s="2"/>
      <c r="F118" s="2"/>
      <c r="G118" s="2"/>
      <c r="H118" s="2"/>
      <c r="I118" s="2"/>
      <c r="J118" s="2"/>
      <c r="K118" s="2"/>
      <c r="L118" s="2"/>
      <c r="M118" s="2"/>
    </row>
  </sheetData>
  <sheetProtection formatColumns="0" formatRows="0" insertRows="0" deleteRows="0" selectLockedCells="1"/>
  <mergeCells count="921">
    <mergeCell ref="C7:L7"/>
    <mergeCell ref="C8:L8"/>
    <mergeCell ref="C9:L9"/>
    <mergeCell ref="C10:L10"/>
    <mergeCell ref="C11:L11"/>
    <mergeCell ref="C13:L13"/>
    <mergeCell ref="C14:D15"/>
    <mergeCell ref="E15"/>
    <mergeCell ref="E14"/>
    <mergeCell ref="F15"/>
    <mergeCell ref="F14"/>
    <mergeCell ref="G15"/>
    <mergeCell ref="H15"/>
    <mergeCell ref="G14:H14"/>
    <mergeCell ref="I15"/>
    <mergeCell ref="J15"/>
    <mergeCell ref="K15"/>
    <mergeCell ref="L14"/>
    <mergeCell ref="I14:K14"/>
    <mergeCell ref="L15"/>
    <mergeCell ref="I16"/>
    <mergeCell ref="J16"/>
    <mergeCell ref="K16"/>
    <mergeCell ref="L16"/>
    <mergeCell ref="C17:D17"/>
    <mergeCell ref="E17"/>
    <mergeCell ref="F17"/>
    <mergeCell ref="G17"/>
    <mergeCell ref="H17"/>
    <mergeCell ref="I17"/>
    <mergeCell ref="J17"/>
    <mergeCell ref="K17"/>
    <mergeCell ref="L17"/>
    <mergeCell ref="C16:D16"/>
    <mergeCell ref="E16"/>
    <mergeCell ref="F16"/>
    <mergeCell ref="G16"/>
    <mergeCell ref="H16"/>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E21"/>
    <mergeCell ref="F21"/>
    <mergeCell ref="G21"/>
    <mergeCell ref="H21"/>
    <mergeCell ref="I21"/>
    <mergeCell ref="J21"/>
    <mergeCell ref="K21"/>
    <mergeCell ref="L21"/>
    <mergeCell ref="C20:D20"/>
    <mergeCell ref="E20"/>
    <mergeCell ref="F20"/>
    <mergeCell ref="G20"/>
    <mergeCell ref="H20"/>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 ref="I32"/>
    <mergeCell ref="J32"/>
    <mergeCell ref="K32"/>
    <mergeCell ref="L32"/>
    <mergeCell ref="C33:D33"/>
    <mergeCell ref="E33"/>
    <mergeCell ref="F33"/>
    <mergeCell ref="G33"/>
    <mergeCell ref="H33"/>
    <mergeCell ref="I33"/>
    <mergeCell ref="J33"/>
    <mergeCell ref="K33"/>
    <mergeCell ref="L33"/>
    <mergeCell ref="C32:D32"/>
    <mergeCell ref="E32"/>
    <mergeCell ref="F32"/>
    <mergeCell ref="G32"/>
    <mergeCell ref="H32"/>
    <mergeCell ref="I34"/>
    <mergeCell ref="J34"/>
    <mergeCell ref="K34"/>
    <mergeCell ref="L34"/>
    <mergeCell ref="C35:D35"/>
    <mergeCell ref="E35"/>
    <mergeCell ref="F35"/>
    <mergeCell ref="G35"/>
    <mergeCell ref="H35"/>
    <mergeCell ref="I35"/>
    <mergeCell ref="J35"/>
    <mergeCell ref="K35"/>
    <mergeCell ref="L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I38"/>
    <mergeCell ref="J38"/>
    <mergeCell ref="K38"/>
    <mergeCell ref="L38"/>
    <mergeCell ref="C39:D39"/>
    <mergeCell ref="E39"/>
    <mergeCell ref="F39"/>
    <mergeCell ref="G39"/>
    <mergeCell ref="H39"/>
    <mergeCell ref="I39"/>
    <mergeCell ref="J39"/>
    <mergeCell ref="K39"/>
    <mergeCell ref="L39"/>
    <mergeCell ref="C38:D38"/>
    <mergeCell ref="E38"/>
    <mergeCell ref="F38"/>
    <mergeCell ref="G38"/>
    <mergeCell ref="H38"/>
    <mergeCell ref="I40"/>
    <mergeCell ref="J40"/>
    <mergeCell ref="K40"/>
    <mergeCell ref="L40"/>
    <mergeCell ref="C41:D41"/>
    <mergeCell ref="E41"/>
    <mergeCell ref="F41"/>
    <mergeCell ref="G41"/>
    <mergeCell ref="H41"/>
    <mergeCell ref="I41"/>
    <mergeCell ref="J41"/>
    <mergeCell ref="K41"/>
    <mergeCell ref="L41"/>
    <mergeCell ref="C40:D40"/>
    <mergeCell ref="E40"/>
    <mergeCell ref="F40"/>
    <mergeCell ref="G40"/>
    <mergeCell ref="H40"/>
    <mergeCell ref="I42"/>
    <mergeCell ref="J42"/>
    <mergeCell ref="K42"/>
    <mergeCell ref="L42"/>
    <mergeCell ref="C43:D43"/>
    <mergeCell ref="E43"/>
    <mergeCell ref="F43"/>
    <mergeCell ref="G43"/>
    <mergeCell ref="H43"/>
    <mergeCell ref="I43"/>
    <mergeCell ref="J43"/>
    <mergeCell ref="K43"/>
    <mergeCell ref="L43"/>
    <mergeCell ref="C42:D42"/>
    <mergeCell ref="E42"/>
    <mergeCell ref="F42"/>
    <mergeCell ref="G42"/>
    <mergeCell ref="H42"/>
    <mergeCell ref="I44"/>
    <mergeCell ref="J44"/>
    <mergeCell ref="K44"/>
    <mergeCell ref="L44"/>
    <mergeCell ref="C45:D45"/>
    <mergeCell ref="E45"/>
    <mergeCell ref="F45"/>
    <mergeCell ref="G45"/>
    <mergeCell ref="H45"/>
    <mergeCell ref="I45"/>
    <mergeCell ref="J45"/>
    <mergeCell ref="K45"/>
    <mergeCell ref="L45"/>
    <mergeCell ref="C44:D44"/>
    <mergeCell ref="E44"/>
    <mergeCell ref="F44"/>
    <mergeCell ref="G44"/>
    <mergeCell ref="H44"/>
    <mergeCell ref="I46"/>
    <mergeCell ref="J46"/>
    <mergeCell ref="K46"/>
    <mergeCell ref="L46"/>
    <mergeCell ref="C47:D47"/>
    <mergeCell ref="E47"/>
    <mergeCell ref="F47"/>
    <mergeCell ref="G47"/>
    <mergeCell ref="H47"/>
    <mergeCell ref="I47"/>
    <mergeCell ref="J47"/>
    <mergeCell ref="K47"/>
    <mergeCell ref="L47"/>
    <mergeCell ref="C46:D46"/>
    <mergeCell ref="E46"/>
    <mergeCell ref="F46"/>
    <mergeCell ref="G46"/>
    <mergeCell ref="H46"/>
    <mergeCell ref="I48"/>
    <mergeCell ref="J48"/>
    <mergeCell ref="K48"/>
    <mergeCell ref="L48"/>
    <mergeCell ref="C49:D49"/>
    <mergeCell ref="E49"/>
    <mergeCell ref="F49"/>
    <mergeCell ref="G49"/>
    <mergeCell ref="H49"/>
    <mergeCell ref="I49"/>
    <mergeCell ref="J49"/>
    <mergeCell ref="K49"/>
    <mergeCell ref="L49"/>
    <mergeCell ref="C48:D48"/>
    <mergeCell ref="E48"/>
    <mergeCell ref="F48"/>
    <mergeCell ref="G48"/>
    <mergeCell ref="H48"/>
    <mergeCell ref="I50"/>
    <mergeCell ref="J50"/>
    <mergeCell ref="K50"/>
    <mergeCell ref="L50"/>
    <mergeCell ref="C51:D51"/>
    <mergeCell ref="E51"/>
    <mergeCell ref="F51"/>
    <mergeCell ref="G51"/>
    <mergeCell ref="H51"/>
    <mergeCell ref="I51"/>
    <mergeCell ref="J51"/>
    <mergeCell ref="K51"/>
    <mergeCell ref="L51"/>
    <mergeCell ref="C50:D50"/>
    <mergeCell ref="E50"/>
    <mergeCell ref="F50"/>
    <mergeCell ref="G50"/>
    <mergeCell ref="H50"/>
    <mergeCell ref="I52"/>
    <mergeCell ref="J52"/>
    <mergeCell ref="K52"/>
    <mergeCell ref="L52"/>
    <mergeCell ref="C53:D53"/>
    <mergeCell ref="E53"/>
    <mergeCell ref="F53"/>
    <mergeCell ref="G53"/>
    <mergeCell ref="H53"/>
    <mergeCell ref="I53"/>
    <mergeCell ref="J53"/>
    <mergeCell ref="K53"/>
    <mergeCell ref="L53"/>
    <mergeCell ref="C52:D52"/>
    <mergeCell ref="E52"/>
    <mergeCell ref="F52"/>
    <mergeCell ref="G52"/>
    <mergeCell ref="H52"/>
    <mergeCell ref="I54"/>
    <mergeCell ref="J54"/>
    <mergeCell ref="K54"/>
    <mergeCell ref="L54"/>
    <mergeCell ref="C55:D55"/>
    <mergeCell ref="E55"/>
    <mergeCell ref="F55"/>
    <mergeCell ref="G55"/>
    <mergeCell ref="H55"/>
    <mergeCell ref="I55"/>
    <mergeCell ref="J55"/>
    <mergeCell ref="K55"/>
    <mergeCell ref="L55"/>
    <mergeCell ref="C54:D54"/>
    <mergeCell ref="E54"/>
    <mergeCell ref="F54"/>
    <mergeCell ref="G54"/>
    <mergeCell ref="H54"/>
    <mergeCell ref="I56"/>
    <mergeCell ref="J56"/>
    <mergeCell ref="K56"/>
    <mergeCell ref="L56"/>
    <mergeCell ref="C57:D57"/>
    <mergeCell ref="E57"/>
    <mergeCell ref="F57"/>
    <mergeCell ref="G57"/>
    <mergeCell ref="H57"/>
    <mergeCell ref="I57"/>
    <mergeCell ref="J57"/>
    <mergeCell ref="K57"/>
    <mergeCell ref="L57"/>
    <mergeCell ref="C56:D56"/>
    <mergeCell ref="E56"/>
    <mergeCell ref="F56"/>
    <mergeCell ref="G56"/>
    <mergeCell ref="H56"/>
    <mergeCell ref="I58"/>
    <mergeCell ref="J58"/>
    <mergeCell ref="K58"/>
    <mergeCell ref="L58"/>
    <mergeCell ref="C59:D59"/>
    <mergeCell ref="E59"/>
    <mergeCell ref="F59"/>
    <mergeCell ref="G59"/>
    <mergeCell ref="H59"/>
    <mergeCell ref="I59"/>
    <mergeCell ref="J59"/>
    <mergeCell ref="K59"/>
    <mergeCell ref="L59"/>
    <mergeCell ref="C58:D58"/>
    <mergeCell ref="E58"/>
    <mergeCell ref="F58"/>
    <mergeCell ref="G58"/>
    <mergeCell ref="H58"/>
    <mergeCell ref="I60"/>
    <mergeCell ref="J60"/>
    <mergeCell ref="K60"/>
    <mergeCell ref="L60"/>
    <mergeCell ref="C61:D61"/>
    <mergeCell ref="E61"/>
    <mergeCell ref="F61"/>
    <mergeCell ref="G61"/>
    <mergeCell ref="H61"/>
    <mergeCell ref="I61"/>
    <mergeCell ref="J61"/>
    <mergeCell ref="K61"/>
    <mergeCell ref="L61"/>
    <mergeCell ref="C60:D60"/>
    <mergeCell ref="E60"/>
    <mergeCell ref="F60"/>
    <mergeCell ref="G60"/>
    <mergeCell ref="H60"/>
    <mergeCell ref="I62"/>
    <mergeCell ref="J62"/>
    <mergeCell ref="K62"/>
    <mergeCell ref="L62"/>
    <mergeCell ref="C63:D63"/>
    <mergeCell ref="E63"/>
    <mergeCell ref="F63"/>
    <mergeCell ref="G63"/>
    <mergeCell ref="H63"/>
    <mergeCell ref="I63"/>
    <mergeCell ref="J63"/>
    <mergeCell ref="K63"/>
    <mergeCell ref="L63"/>
    <mergeCell ref="C62:D62"/>
    <mergeCell ref="E62"/>
    <mergeCell ref="F62"/>
    <mergeCell ref="G62"/>
    <mergeCell ref="H62"/>
    <mergeCell ref="I64"/>
    <mergeCell ref="J64"/>
    <mergeCell ref="K64"/>
    <mergeCell ref="L64"/>
    <mergeCell ref="C65:D65"/>
    <mergeCell ref="E65"/>
    <mergeCell ref="F65"/>
    <mergeCell ref="G65"/>
    <mergeCell ref="H65"/>
    <mergeCell ref="I65"/>
    <mergeCell ref="J65"/>
    <mergeCell ref="K65"/>
    <mergeCell ref="L65"/>
    <mergeCell ref="C64:D64"/>
    <mergeCell ref="E64"/>
    <mergeCell ref="F64"/>
    <mergeCell ref="G64"/>
    <mergeCell ref="H64"/>
    <mergeCell ref="I66"/>
    <mergeCell ref="J66"/>
    <mergeCell ref="K66"/>
    <mergeCell ref="L66"/>
    <mergeCell ref="C67:D67"/>
    <mergeCell ref="E67"/>
    <mergeCell ref="F67"/>
    <mergeCell ref="G67"/>
    <mergeCell ref="H67"/>
    <mergeCell ref="I67"/>
    <mergeCell ref="J67"/>
    <mergeCell ref="K67"/>
    <mergeCell ref="L67"/>
    <mergeCell ref="C66:D66"/>
    <mergeCell ref="E66"/>
    <mergeCell ref="F66"/>
    <mergeCell ref="G66"/>
    <mergeCell ref="H66"/>
    <mergeCell ref="I68"/>
    <mergeCell ref="J68"/>
    <mergeCell ref="K68"/>
    <mergeCell ref="L68"/>
    <mergeCell ref="C69:D69"/>
    <mergeCell ref="E69"/>
    <mergeCell ref="F69"/>
    <mergeCell ref="G69"/>
    <mergeCell ref="H69"/>
    <mergeCell ref="I69"/>
    <mergeCell ref="J69"/>
    <mergeCell ref="K69"/>
    <mergeCell ref="L69"/>
    <mergeCell ref="C68:D68"/>
    <mergeCell ref="E68"/>
    <mergeCell ref="F68"/>
    <mergeCell ref="G68"/>
    <mergeCell ref="H68"/>
    <mergeCell ref="I70"/>
    <mergeCell ref="J70"/>
    <mergeCell ref="K70"/>
    <mergeCell ref="L70"/>
    <mergeCell ref="C71:D71"/>
    <mergeCell ref="E71"/>
    <mergeCell ref="F71"/>
    <mergeCell ref="G71"/>
    <mergeCell ref="H71"/>
    <mergeCell ref="I71"/>
    <mergeCell ref="J71"/>
    <mergeCell ref="K71"/>
    <mergeCell ref="L71"/>
    <mergeCell ref="C70:D70"/>
    <mergeCell ref="E70"/>
    <mergeCell ref="F70"/>
    <mergeCell ref="G70"/>
    <mergeCell ref="H70"/>
    <mergeCell ref="I72"/>
    <mergeCell ref="J72"/>
    <mergeCell ref="K72"/>
    <mergeCell ref="L72"/>
    <mergeCell ref="C73:D73"/>
    <mergeCell ref="E73"/>
    <mergeCell ref="F73"/>
    <mergeCell ref="G73"/>
    <mergeCell ref="H73"/>
    <mergeCell ref="I73"/>
    <mergeCell ref="J73"/>
    <mergeCell ref="K73"/>
    <mergeCell ref="L73"/>
    <mergeCell ref="C72:D72"/>
    <mergeCell ref="E72"/>
    <mergeCell ref="F72"/>
    <mergeCell ref="G72"/>
    <mergeCell ref="H72"/>
    <mergeCell ref="I74"/>
    <mergeCell ref="J74"/>
    <mergeCell ref="K74"/>
    <mergeCell ref="L74"/>
    <mergeCell ref="C75:D75"/>
    <mergeCell ref="E75"/>
    <mergeCell ref="F75"/>
    <mergeCell ref="G75"/>
    <mergeCell ref="H75"/>
    <mergeCell ref="I75"/>
    <mergeCell ref="J75"/>
    <mergeCell ref="K75"/>
    <mergeCell ref="L75"/>
    <mergeCell ref="C74:D74"/>
    <mergeCell ref="E74"/>
    <mergeCell ref="F74"/>
    <mergeCell ref="G74"/>
    <mergeCell ref="H74"/>
    <mergeCell ref="I76"/>
    <mergeCell ref="J76"/>
    <mergeCell ref="K76"/>
    <mergeCell ref="L76"/>
    <mergeCell ref="C77:D77"/>
    <mergeCell ref="E77"/>
    <mergeCell ref="F77"/>
    <mergeCell ref="G77"/>
    <mergeCell ref="H77"/>
    <mergeCell ref="I77"/>
    <mergeCell ref="J77"/>
    <mergeCell ref="K77"/>
    <mergeCell ref="L77"/>
    <mergeCell ref="C76:D76"/>
    <mergeCell ref="E76"/>
    <mergeCell ref="F76"/>
    <mergeCell ref="G76"/>
    <mergeCell ref="H76"/>
    <mergeCell ref="I78"/>
    <mergeCell ref="J78"/>
    <mergeCell ref="K78"/>
    <mergeCell ref="L78"/>
    <mergeCell ref="C79:D79"/>
    <mergeCell ref="E79"/>
    <mergeCell ref="F79"/>
    <mergeCell ref="G79"/>
    <mergeCell ref="H79"/>
    <mergeCell ref="I79"/>
    <mergeCell ref="J79"/>
    <mergeCell ref="K79"/>
    <mergeCell ref="L79"/>
    <mergeCell ref="C78:D78"/>
    <mergeCell ref="E78"/>
    <mergeCell ref="F78"/>
    <mergeCell ref="G78"/>
    <mergeCell ref="H78"/>
    <mergeCell ref="I80"/>
    <mergeCell ref="J80"/>
    <mergeCell ref="K80"/>
    <mergeCell ref="L80"/>
    <mergeCell ref="C81:D81"/>
    <mergeCell ref="E81"/>
    <mergeCell ref="F81"/>
    <mergeCell ref="G81"/>
    <mergeCell ref="H81"/>
    <mergeCell ref="I81"/>
    <mergeCell ref="J81"/>
    <mergeCell ref="K81"/>
    <mergeCell ref="L81"/>
    <mergeCell ref="C80:D80"/>
    <mergeCell ref="E80"/>
    <mergeCell ref="F80"/>
    <mergeCell ref="G80"/>
    <mergeCell ref="H80"/>
    <mergeCell ref="I82"/>
    <mergeCell ref="J82"/>
    <mergeCell ref="K82"/>
    <mergeCell ref="L82"/>
    <mergeCell ref="C83:D83"/>
    <mergeCell ref="E83"/>
    <mergeCell ref="F83"/>
    <mergeCell ref="G83"/>
    <mergeCell ref="H83"/>
    <mergeCell ref="I83"/>
    <mergeCell ref="J83"/>
    <mergeCell ref="K83"/>
    <mergeCell ref="L83"/>
    <mergeCell ref="C82:D82"/>
    <mergeCell ref="E82"/>
    <mergeCell ref="F82"/>
    <mergeCell ref="G82"/>
    <mergeCell ref="H82"/>
    <mergeCell ref="I84"/>
    <mergeCell ref="J84"/>
    <mergeCell ref="K84"/>
    <mergeCell ref="L84"/>
    <mergeCell ref="C85:D85"/>
    <mergeCell ref="E85"/>
    <mergeCell ref="F85"/>
    <mergeCell ref="G85"/>
    <mergeCell ref="H85"/>
    <mergeCell ref="I85"/>
    <mergeCell ref="J85"/>
    <mergeCell ref="K85"/>
    <mergeCell ref="L85"/>
    <mergeCell ref="C84:D84"/>
    <mergeCell ref="E84"/>
    <mergeCell ref="F84"/>
    <mergeCell ref="G84"/>
    <mergeCell ref="H84"/>
    <mergeCell ref="I86"/>
    <mergeCell ref="J86"/>
    <mergeCell ref="K86"/>
    <mergeCell ref="L86"/>
    <mergeCell ref="C87:D87"/>
    <mergeCell ref="E87"/>
    <mergeCell ref="F87"/>
    <mergeCell ref="G87"/>
    <mergeCell ref="H87"/>
    <mergeCell ref="I87"/>
    <mergeCell ref="J87"/>
    <mergeCell ref="K87"/>
    <mergeCell ref="L87"/>
    <mergeCell ref="C86:D86"/>
    <mergeCell ref="E86"/>
    <mergeCell ref="F86"/>
    <mergeCell ref="G86"/>
    <mergeCell ref="H86"/>
    <mergeCell ref="I88"/>
    <mergeCell ref="J88"/>
    <mergeCell ref="K88"/>
    <mergeCell ref="L88"/>
    <mergeCell ref="C89:D89"/>
    <mergeCell ref="E89"/>
    <mergeCell ref="F89"/>
    <mergeCell ref="G89"/>
    <mergeCell ref="H89"/>
    <mergeCell ref="I89"/>
    <mergeCell ref="J89"/>
    <mergeCell ref="K89"/>
    <mergeCell ref="L89"/>
    <mergeCell ref="C88:D88"/>
    <mergeCell ref="E88"/>
    <mergeCell ref="F88"/>
    <mergeCell ref="G88"/>
    <mergeCell ref="H88"/>
    <mergeCell ref="I90"/>
    <mergeCell ref="J90"/>
    <mergeCell ref="K90"/>
    <mergeCell ref="L90"/>
    <mergeCell ref="C91:D91"/>
    <mergeCell ref="E91"/>
    <mergeCell ref="F91"/>
    <mergeCell ref="G91"/>
    <mergeCell ref="H91"/>
    <mergeCell ref="I91"/>
    <mergeCell ref="J91"/>
    <mergeCell ref="K91"/>
    <mergeCell ref="L91"/>
    <mergeCell ref="C90:D90"/>
    <mergeCell ref="E90"/>
    <mergeCell ref="F90"/>
    <mergeCell ref="G90"/>
    <mergeCell ref="H90"/>
    <mergeCell ref="I92"/>
    <mergeCell ref="J92"/>
    <mergeCell ref="K92"/>
    <mergeCell ref="L92"/>
    <mergeCell ref="C93:D93"/>
    <mergeCell ref="E93"/>
    <mergeCell ref="F93"/>
    <mergeCell ref="G93"/>
    <mergeCell ref="H93"/>
    <mergeCell ref="I93"/>
    <mergeCell ref="J93"/>
    <mergeCell ref="K93"/>
    <mergeCell ref="L93"/>
    <mergeCell ref="C92:D92"/>
    <mergeCell ref="E92"/>
    <mergeCell ref="F92"/>
    <mergeCell ref="G92"/>
    <mergeCell ref="H92"/>
    <mergeCell ref="I94"/>
    <mergeCell ref="J94"/>
    <mergeCell ref="K94"/>
    <mergeCell ref="L94"/>
    <mergeCell ref="C95:D95"/>
    <mergeCell ref="E95"/>
    <mergeCell ref="F95"/>
    <mergeCell ref="G95"/>
    <mergeCell ref="H95"/>
    <mergeCell ref="I95"/>
    <mergeCell ref="J95"/>
    <mergeCell ref="K95"/>
    <mergeCell ref="L95"/>
    <mergeCell ref="C94:D94"/>
    <mergeCell ref="E94"/>
    <mergeCell ref="F94"/>
    <mergeCell ref="G94"/>
    <mergeCell ref="H94"/>
    <mergeCell ref="I96"/>
    <mergeCell ref="J96"/>
    <mergeCell ref="K96"/>
    <mergeCell ref="L96"/>
    <mergeCell ref="C97:D97"/>
    <mergeCell ref="E97"/>
    <mergeCell ref="F97"/>
    <mergeCell ref="G97"/>
    <mergeCell ref="H97"/>
    <mergeCell ref="I97"/>
    <mergeCell ref="J97"/>
    <mergeCell ref="K97"/>
    <mergeCell ref="L97"/>
    <mergeCell ref="C96:D96"/>
    <mergeCell ref="E96"/>
    <mergeCell ref="F96"/>
    <mergeCell ref="G96"/>
    <mergeCell ref="H96"/>
    <mergeCell ref="I98"/>
    <mergeCell ref="J98"/>
    <mergeCell ref="K98"/>
    <mergeCell ref="L98"/>
    <mergeCell ref="C99:D99"/>
    <mergeCell ref="E99"/>
    <mergeCell ref="F99"/>
    <mergeCell ref="G99"/>
    <mergeCell ref="H99"/>
    <mergeCell ref="I99"/>
    <mergeCell ref="J99"/>
    <mergeCell ref="K99"/>
    <mergeCell ref="L99"/>
    <mergeCell ref="C98:D98"/>
    <mergeCell ref="E98"/>
    <mergeCell ref="F98"/>
    <mergeCell ref="G98"/>
    <mergeCell ref="H98"/>
    <mergeCell ref="I100"/>
    <mergeCell ref="J100"/>
    <mergeCell ref="K100"/>
    <mergeCell ref="L100"/>
    <mergeCell ref="C101:D101"/>
    <mergeCell ref="E101"/>
    <mergeCell ref="F101"/>
    <mergeCell ref="G101"/>
    <mergeCell ref="H101"/>
    <mergeCell ref="I101"/>
    <mergeCell ref="J101"/>
    <mergeCell ref="K101"/>
    <mergeCell ref="L101"/>
    <mergeCell ref="C100:D100"/>
    <mergeCell ref="E100"/>
    <mergeCell ref="F100"/>
    <mergeCell ref="G100"/>
    <mergeCell ref="H100"/>
    <mergeCell ref="I102"/>
    <mergeCell ref="J102"/>
    <mergeCell ref="K102"/>
    <mergeCell ref="L102"/>
    <mergeCell ref="C103:D103"/>
    <mergeCell ref="E103"/>
    <mergeCell ref="F103"/>
    <mergeCell ref="G103"/>
    <mergeCell ref="H103"/>
    <mergeCell ref="I103"/>
    <mergeCell ref="J103"/>
    <mergeCell ref="K103"/>
    <mergeCell ref="L103"/>
    <mergeCell ref="C102:D102"/>
    <mergeCell ref="E102"/>
    <mergeCell ref="F102"/>
    <mergeCell ref="G102"/>
    <mergeCell ref="H102"/>
    <mergeCell ref="I104"/>
    <mergeCell ref="J104"/>
    <mergeCell ref="K104"/>
    <mergeCell ref="L104"/>
    <mergeCell ref="C105:D105"/>
    <mergeCell ref="E105"/>
    <mergeCell ref="F105"/>
    <mergeCell ref="G105"/>
    <mergeCell ref="H105"/>
    <mergeCell ref="I105"/>
    <mergeCell ref="J105"/>
    <mergeCell ref="K105"/>
    <mergeCell ref="L105"/>
    <mergeCell ref="C104:D104"/>
    <mergeCell ref="E104"/>
    <mergeCell ref="F104"/>
    <mergeCell ref="G104"/>
    <mergeCell ref="H104"/>
    <mergeCell ref="I106"/>
    <mergeCell ref="J106"/>
    <mergeCell ref="K106"/>
    <mergeCell ref="L106"/>
    <mergeCell ref="C107:D107"/>
    <mergeCell ref="E107"/>
    <mergeCell ref="F107"/>
    <mergeCell ref="G107"/>
    <mergeCell ref="H107"/>
    <mergeCell ref="I107"/>
    <mergeCell ref="J107"/>
    <mergeCell ref="K107"/>
    <mergeCell ref="L107"/>
    <mergeCell ref="C106:D106"/>
    <mergeCell ref="E106"/>
    <mergeCell ref="F106"/>
    <mergeCell ref="G106"/>
    <mergeCell ref="H106"/>
    <mergeCell ref="I108"/>
    <mergeCell ref="J108"/>
    <mergeCell ref="K108"/>
    <mergeCell ref="L108"/>
    <mergeCell ref="C109:D109"/>
    <mergeCell ref="E109"/>
    <mergeCell ref="F109"/>
    <mergeCell ref="G109"/>
    <mergeCell ref="H109"/>
    <mergeCell ref="I109"/>
    <mergeCell ref="J109"/>
    <mergeCell ref="K109"/>
    <mergeCell ref="L109"/>
    <mergeCell ref="C108:D108"/>
    <mergeCell ref="E108"/>
    <mergeCell ref="F108"/>
    <mergeCell ref="G108"/>
    <mergeCell ref="H108"/>
    <mergeCell ref="I110"/>
    <mergeCell ref="J110"/>
    <mergeCell ref="K110"/>
    <mergeCell ref="L110"/>
    <mergeCell ref="C111:D111"/>
    <mergeCell ref="E111"/>
    <mergeCell ref="F111"/>
    <mergeCell ref="G111"/>
    <mergeCell ref="H111"/>
    <mergeCell ref="I111"/>
    <mergeCell ref="J111"/>
    <mergeCell ref="K111"/>
    <mergeCell ref="L111"/>
    <mergeCell ref="C110:D110"/>
    <mergeCell ref="E110"/>
    <mergeCell ref="F110"/>
    <mergeCell ref="G110"/>
    <mergeCell ref="H110"/>
    <mergeCell ref="I112"/>
    <mergeCell ref="J112"/>
    <mergeCell ref="K112"/>
    <mergeCell ref="L112"/>
    <mergeCell ref="C113:D113"/>
    <mergeCell ref="E113"/>
    <mergeCell ref="F113"/>
    <mergeCell ref="G113"/>
    <mergeCell ref="H113"/>
    <mergeCell ref="I113"/>
    <mergeCell ref="J113"/>
    <mergeCell ref="K113"/>
    <mergeCell ref="L113"/>
    <mergeCell ref="C112:D112"/>
    <mergeCell ref="E112"/>
    <mergeCell ref="F112"/>
    <mergeCell ref="G112"/>
    <mergeCell ref="H112"/>
    <mergeCell ref="C116:D116"/>
    <mergeCell ref="I114"/>
    <mergeCell ref="J114"/>
    <mergeCell ref="K114"/>
    <mergeCell ref="L114"/>
    <mergeCell ref="C115:D115"/>
    <mergeCell ref="E115"/>
    <mergeCell ref="F115"/>
    <mergeCell ref="G115"/>
    <mergeCell ref="H115"/>
    <mergeCell ref="I115"/>
    <mergeCell ref="J115"/>
    <mergeCell ref="K115"/>
    <mergeCell ref="L115"/>
    <mergeCell ref="C114:D114"/>
    <mergeCell ref="E114"/>
    <mergeCell ref="F114"/>
    <mergeCell ref="G114"/>
    <mergeCell ref="H114"/>
  </mergeCells>
  <dataValidations count="4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s>
  <printOptions horizontalCentered="1"/>
  <pageMargins left="0.7" right="0.7" top="0.75" bottom="0.75" header="0.3" footer="0.3"/>
  <pageSetup paperSize="150" scale="77" orientation="landscape" horizontalDpi="200" verticalDpi="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2:M118"/>
  <sheetViews>
    <sheetView showGridLines="0" view="pageBreakPreview" topLeftCell="F1" zoomScale="85" zoomScaleNormal="85" zoomScaleSheetLayoutView="85" workbookViewId="0">
      <selection activeCell="I27" sqref="I27"/>
    </sheetView>
  </sheetViews>
  <sheetFormatPr defaultRowHeight="15"/>
  <cols>
    <col min="1" max="1" width="9.140625" style="1" customWidth="1"/>
    <col min="2" max="3" width="1" style="1" customWidth="1"/>
    <col min="4" max="4" width="8.7109375" style="1" customWidth="1"/>
    <col min="5" max="5" width="30" style="1" customWidth="1"/>
    <col min="6" max="8" width="15.7109375" style="1" customWidth="1"/>
    <col min="9" max="9" width="35.7109375" style="1" customWidth="1"/>
    <col min="10" max="12" width="15.7109375" style="1" customWidth="1"/>
    <col min="13" max="13" width="1" style="1" customWidth="1"/>
    <col min="14" max="14" width="9.140625" style="1" customWidth="1"/>
    <col min="15" max="16384" width="9.140625" style="1"/>
  </cols>
  <sheetData>
    <row r="2" spans="2:13" ht="5.0999999999999996" customHeight="1">
      <c r="B2" s="5" t="s">
        <v>519</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9"/>
      <c r="D6" s="29"/>
      <c r="E6" s="2"/>
      <c r="F6" s="2"/>
      <c r="G6" s="2"/>
      <c r="H6" s="2"/>
      <c r="I6" s="2"/>
      <c r="J6" s="2"/>
      <c r="K6" s="2"/>
      <c r="L6" s="2"/>
      <c r="M6" s="2"/>
    </row>
    <row r="7" spans="2:13" ht="17.25">
      <c r="B7" s="2"/>
      <c r="C7" s="123" t="str">
        <f>UPPER('Data Umum'!D7)</f>
        <v/>
      </c>
      <c r="D7" s="123"/>
      <c r="E7" s="123"/>
      <c r="F7" s="123"/>
      <c r="G7" s="123"/>
      <c r="H7" s="123"/>
      <c r="I7" s="123"/>
      <c r="J7" s="123"/>
      <c r="K7" s="123"/>
      <c r="L7" s="123"/>
      <c r="M7" s="2"/>
    </row>
    <row r="8" spans="2:13">
      <c r="B8" s="2"/>
      <c r="C8" s="124" t="s">
        <v>1095</v>
      </c>
      <c r="D8" s="124"/>
      <c r="E8" s="124"/>
      <c r="F8" s="124"/>
      <c r="G8" s="124"/>
      <c r="H8" s="124"/>
      <c r="I8" s="124"/>
      <c r="J8" s="124"/>
      <c r="K8" s="124"/>
      <c r="L8" s="124"/>
      <c r="M8" s="2"/>
    </row>
    <row r="9" spans="2:13">
      <c r="B9" s="2"/>
      <c r="C9" s="124" t="s">
        <v>510</v>
      </c>
      <c r="D9" s="124"/>
      <c r="E9" s="124"/>
      <c r="F9" s="124"/>
      <c r="G9" s="124"/>
      <c r="H9" s="124"/>
      <c r="I9" s="124"/>
      <c r="J9" s="124"/>
      <c r="K9" s="124"/>
      <c r="L9" s="124"/>
      <c r="M9" s="2"/>
    </row>
    <row r="10" spans="2:13">
      <c r="B10" s="2"/>
      <c r="C10" s="124" t="s">
        <v>520</v>
      </c>
      <c r="D10" s="124"/>
      <c r="E10" s="124"/>
      <c r="F10" s="124"/>
      <c r="G10" s="124"/>
      <c r="H10" s="124"/>
      <c r="I10" s="124"/>
      <c r="J10" s="124"/>
      <c r="K10" s="124"/>
      <c r="L10" s="124"/>
      <c r="M10" s="2"/>
    </row>
    <row r="11" spans="2:13">
      <c r="B11" s="2"/>
      <c r="C11" s="152" t="s">
        <v>1061</v>
      </c>
      <c r="D11" s="125"/>
      <c r="E11" s="125"/>
      <c r="F11" s="125"/>
      <c r="G11" s="125"/>
      <c r="H11" s="125"/>
      <c r="I11" s="125"/>
      <c r="J11" s="125"/>
      <c r="K11" s="125"/>
      <c r="L11" s="125"/>
      <c r="M11" s="2"/>
    </row>
    <row r="12" spans="2:13" hidden="1">
      <c r="B12" s="2"/>
      <c r="C12" s="31"/>
      <c r="D12" s="31"/>
      <c r="E12" s="31"/>
      <c r="F12" s="31"/>
      <c r="G12" s="31"/>
      <c r="H12" s="31"/>
      <c r="I12" s="31"/>
      <c r="J12" s="31"/>
      <c r="K12" s="31"/>
      <c r="L12" s="31"/>
      <c r="M12" s="2"/>
    </row>
    <row r="13" spans="2:13">
      <c r="B13" s="2"/>
      <c r="C13" s="141" t="s">
        <v>43</v>
      </c>
      <c r="D13" s="141"/>
      <c r="E13" s="141"/>
      <c r="F13" s="141"/>
      <c r="G13" s="141"/>
      <c r="H13" s="141"/>
      <c r="I13" s="141"/>
      <c r="J13" s="141"/>
      <c r="K13" s="141"/>
      <c r="L13" s="141"/>
      <c r="M13" s="2"/>
    </row>
    <row r="14" spans="2:13">
      <c r="B14" s="2"/>
      <c r="C14" s="127" t="s">
        <v>308</v>
      </c>
      <c r="D14" s="128"/>
      <c r="E14" s="127" t="str">
        <f>"Penempatan Pada Perusahaan"</f>
        <v>Penempatan Pada Perusahaan</v>
      </c>
      <c r="F14" s="127" t="str">
        <f>""</f>
        <v/>
      </c>
      <c r="G14" s="127" t="str">
        <f>"Rincian"</f>
        <v>Rincian</v>
      </c>
      <c r="H14" s="128"/>
      <c r="I14" s="127" t="str">
        <f>"Tradisional"</f>
        <v>Tradisional</v>
      </c>
      <c r="J14" s="128"/>
      <c r="K14" s="128"/>
      <c r="L14" s="127" t="str">
        <f>""</f>
        <v/>
      </c>
      <c r="M14" s="2"/>
    </row>
    <row r="15" spans="2:13" ht="30.95" customHeight="1">
      <c r="B15" s="2"/>
      <c r="C15" s="128"/>
      <c r="D15" s="128"/>
      <c r="E15" s="127" t="str">
        <f>"Nama Perusahaan"</f>
        <v>Nama Perusahaan</v>
      </c>
      <c r="F15" s="127" t="str">
        <f>"Jenis Investasi"</f>
        <v>Jenis Investasi</v>
      </c>
      <c r="G15" s="127" t="str">
        <f>"Tradisional"</f>
        <v>Tradisional</v>
      </c>
      <c r="H15" s="127" t="str">
        <f>"PAYDI"</f>
        <v>PAYDI</v>
      </c>
      <c r="I15" s="127" t="str">
        <f>"AYD Setelah Batasan Per Jenis Investasi dan Investasi di Luar negeri"</f>
        <v>AYD Setelah Batasan Per Jenis Investasi dan Investasi di Luar negeri</v>
      </c>
      <c r="J15" s="127" t="str">
        <f>"Aset Yang Tidak Diperkenankan"</f>
        <v>Aset Yang Tidak Diperkenankan</v>
      </c>
      <c r="K15" s="127" t="str">
        <f>"AYD"</f>
        <v>AYD</v>
      </c>
      <c r="L15" s="127" t="str">
        <f>"PAYDI"</f>
        <v>PAYDI</v>
      </c>
      <c r="M15" s="2"/>
    </row>
    <row r="16" spans="2:13">
      <c r="B16" s="2"/>
      <c r="C16" s="137" t="s">
        <v>7</v>
      </c>
      <c r="D16" s="128"/>
      <c r="E16" s="138" t="s">
        <v>206</v>
      </c>
      <c r="F16" s="138" t="s">
        <v>206</v>
      </c>
      <c r="G16" s="138" t="s">
        <v>206</v>
      </c>
      <c r="H16" s="138" t="s">
        <v>206</v>
      </c>
      <c r="I16" s="121"/>
      <c r="J16" s="121"/>
      <c r="K16" s="121"/>
      <c r="L16" s="121"/>
      <c r="M16" s="2"/>
    </row>
    <row r="17" spans="2:13">
      <c r="B17" s="2"/>
      <c r="C17" s="137" t="s">
        <v>309</v>
      </c>
      <c r="D17" s="128"/>
      <c r="E17" s="138" t="s">
        <v>206</v>
      </c>
      <c r="F17" s="138" t="s">
        <v>206</v>
      </c>
      <c r="G17" s="138" t="s">
        <v>206</v>
      </c>
      <c r="H17" s="138" t="s">
        <v>206</v>
      </c>
      <c r="I17" s="121"/>
      <c r="J17" s="121"/>
      <c r="K17" s="121"/>
      <c r="L17" s="121"/>
      <c r="M17" s="2"/>
    </row>
    <row r="18" spans="2:13">
      <c r="B18" s="2"/>
      <c r="C18" s="137" t="s">
        <v>310</v>
      </c>
      <c r="D18" s="128"/>
      <c r="E18" s="138" t="s">
        <v>206</v>
      </c>
      <c r="F18" s="138" t="s">
        <v>206</v>
      </c>
      <c r="G18" s="138" t="s">
        <v>206</v>
      </c>
      <c r="H18" s="138" t="s">
        <v>206</v>
      </c>
      <c r="I18" s="121"/>
      <c r="J18" s="121"/>
      <c r="K18" s="121"/>
      <c r="L18" s="121"/>
      <c r="M18" s="2"/>
    </row>
    <row r="19" spans="2:13">
      <c r="B19" s="2"/>
      <c r="C19" s="137" t="s">
        <v>311</v>
      </c>
      <c r="D19" s="128"/>
      <c r="E19" s="138" t="s">
        <v>206</v>
      </c>
      <c r="F19" s="138" t="s">
        <v>206</v>
      </c>
      <c r="G19" s="138" t="s">
        <v>206</v>
      </c>
      <c r="H19" s="138" t="s">
        <v>206</v>
      </c>
      <c r="I19" s="121"/>
      <c r="J19" s="121"/>
      <c r="K19" s="121"/>
      <c r="L19" s="121"/>
      <c r="M19" s="2"/>
    </row>
    <row r="20" spans="2:13">
      <c r="B20" s="2"/>
      <c r="C20" s="137" t="s">
        <v>312</v>
      </c>
      <c r="D20" s="128"/>
      <c r="E20" s="138" t="s">
        <v>206</v>
      </c>
      <c r="F20" s="138" t="s">
        <v>206</v>
      </c>
      <c r="G20" s="138" t="s">
        <v>206</v>
      </c>
      <c r="H20" s="138" t="s">
        <v>206</v>
      </c>
      <c r="I20" s="121"/>
      <c r="J20" s="121"/>
      <c r="K20" s="121"/>
      <c r="L20" s="121"/>
      <c r="M20" s="2"/>
    </row>
    <row r="21" spans="2:13">
      <c r="B21" s="2"/>
      <c r="C21" s="137" t="s">
        <v>313</v>
      </c>
      <c r="D21" s="128"/>
      <c r="E21" s="138" t="s">
        <v>206</v>
      </c>
      <c r="F21" s="138" t="s">
        <v>206</v>
      </c>
      <c r="G21" s="138" t="s">
        <v>206</v>
      </c>
      <c r="H21" s="138" t="s">
        <v>206</v>
      </c>
      <c r="I21" s="121"/>
      <c r="J21" s="121"/>
      <c r="K21" s="121"/>
      <c r="L21" s="121"/>
      <c r="M21" s="2"/>
    </row>
    <row r="22" spans="2:13">
      <c r="B22" s="2"/>
      <c r="C22" s="137" t="s">
        <v>314</v>
      </c>
      <c r="D22" s="128"/>
      <c r="E22" s="138" t="s">
        <v>206</v>
      </c>
      <c r="F22" s="138" t="s">
        <v>206</v>
      </c>
      <c r="G22" s="138" t="s">
        <v>206</v>
      </c>
      <c r="H22" s="138" t="s">
        <v>206</v>
      </c>
      <c r="I22" s="121"/>
      <c r="J22" s="121"/>
      <c r="K22" s="121"/>
      <c r="L22" s="121"/>
      <c r="M22" s="2"/>
    </row>
    <row r="23" spans="2:13">
      <c r="B23" s="2"/>
      <c r="C23" s="137" t="s">
        <v>315</v>
      </c>
      <c r="D23" s="128"/>
      <c r="E23" s="138" t="s">
        <v>206</v>
      </c>
      <c r="F23" s="138" t="s">
        <v>206</v>
      </c>
      <c r="G23" s="138" t="s">
        <v>206</v>
      </c>
      <c r="H23" s="138" t="s">
        <v>206</v>
      </c>
      <c r="I23" s="121"/>
      <c r="J23" s="121"/>
      <c r="K23" s="121"/>
      <c r="L23" s="121"/>
      <c r="M23" s="2"/>
    </row>
    <row r="24" spans="2:13">
      <c r="B24" s="2"/>
      <c r="C24" s="137" t="s">
        <v>316</v>
      </c>
      <c r="D24" s="128"/>
      <c r="E24" s="138" t="s">
        <v>206</v>
      </c>
      <c r="F24" s="138" t="s">
        <v>206</v>
      </c>
      <c r="G24" s="138" t="s">
        <v>206</v>
      </c>
      <c r="H24" s="138" t="s">
        <v>206</v>
      </c>
      <c r="I24" s="121"/>
      <c r="J24" s="121"/>
      <c r="K24" s="121"/>
      <c r="L24" s="121"/>
      <c r="M24" s="2"/>
    </row>
    <row r="25" spans="2:13">
      <c r="B25" s="2"/>
      <c r="C25" s="137" t="s">
        <v>317</v>
      </c>
      <c r="D25" s="128"/>
      <c r="E25" s="138" t="s">
        <v>206</v>
      </c>
      <c r="F25" s="138" t="s">
        <v>206</v>
      </c>
      <c r="G25" s="138" t="s">
        <v>206</v>
      </c>
      <c r="H25" s="138" t="s">
        <v>206</v>
      </c>
      <c r="I25" s="121"/>
      <c r="J25" s="121"/>
      <c r="K25" s="121"/>
      <c r="L25" s="121"/>
      <c r="M25" s="2"/>
    </row>
    <row r="26" spans="2:13">
      <c r="B26" s="2"/>
      <c r="C26" s="149" t="s">
        <v>318</v>
      </c>
      <c r="D26" s="150"/>
      <c r="E26" s="151" t="s">
        <v>206</v>
      </c>
      <c r="F26" s="151" t="s">
        <v>206</v>
      </c>
      <c r="G26" s="151" t="s">
        <v>206</v>
      </c>
      <c r="H26" s="151" t="s">
        <v>206</v>
      </c>
      <c r="I26" s="148">
        <v>0</v>
      </c>
      <c r="J26" s="148">
        <v>0</v>
      </c>
      <c r="K26" s="148">
        <v>0</v>
      </c>
      <c r="L26" s="148">
        <v>0</v>
      </c>
      <c r="M26" s="2"/>
    </row>
    <row r="27" spans="2:13">
      <c r="B27" s="2"/>
      <c r="C27" s="142" t="s">
        <v>319</v>
      </c>
      <c r="D27" s="143"/>
      <c r="E27" s="147" t="s">
        <v>206</v>
      </c>
      <c r="F27" s="147" t="s">
        <v>206</v>
      </c>
      <c r="G27" s="147" t="s">
        <v>206</v>
      </c>
      <c r="H27" s="147" t="s">
        <v>206</v>
      </c>
      <c r="I27" s="144">
        <v>0</v>
      </c>
      <c r="J27" s="144">
        <v>0</v>
      </c>
      <c r="K27" s="144">
        <v>0</v>
      </c>
      <c r="L27" s="144">
        <v>0</v>
      </c>
      <c r="M27" s="2"/>
    </row>
    <row r="28" spans="2:13">
      <c r="B28" s="2"/>
      <c r="C28" s="142" t="s">
        <v>320</v>
      </c>
      <c r="D28" s="143"/>
      <c r="E28" s="147" t="s">
        <v>206</v>
      </c>
      <c r="F28" s="147" t="s">
        <v>206</v>
      </c>
      <c r="G28" s="147" t="s">
        <v>206</v>
      </c>
      <c r="H28" s="147" t="s">
        <v>206</v>
      </c>
      <c r="I28" s="144">
        <v>0</v>
      </c>
      <c r="J28" s="144">
        <v>0</v>
      </c>
      <c r="K28" s="144">
        <v>0</v>
      </c>
      <c r="L28" s="144">
        <v>0</v>
      </c>
      <c r="M28" s="2"/>
    </row>
    <row r="29" spans="2:13">
      <c r="B29" s="2"/>
      <c r="C29" s="142" t="s">
        <v>321</v>
      </c>
      <c r="D29" s="143"/>
      <c r="E29" s="147" t="s">
        <v>206</v>
      </c>
      <c r="F29" s="147" t="s">
        <v>206</v>
      </c>
      <c r="G29" s="147" t="s">
        <v>206</v>
      </c>
      <c r="H29" s="147" t="s">
        <v>206</v>
      </c>
      <c r="I29" s="144">
        <v>0</v>
      </c>
      <c r="J29" s="144">
        <v>0</v>
      </c>
      <c r="K29" s="144">
        <v>0</v>
      </c>
      <c r="L29" s="144">
        <v>0</v>
      </c>
      <c r="M29" s="2"/>
    </row>
    <row r="30" spans="2:13">
      <c r="B30" s="2"/>
      <c r="C30" s="142" t="s">
        <v>322</v>
      </c>
      <c r="D30" s="143"/>
      <c r="E30" s="147" t="s">
        <v>206</v>
      </c>
      <c r="F30" s="147" t="s">
        <v>206</v>
      </c>
      <c r="G30" s="147" t="s">
        <v>206</v>
      </c>
      <c r="H30" s="147" t="s">
        <v>206</v>
      </c>
      <c r="I30" s="144">
        <v>0</v>
      </c>
      <c r="J30" s="144">
        <v>0</v>
      </c>
      <c r="K30" s="144">
        <v>0</v>
      </c>
      <c r="L30" s="144">
        <v>0</v>
      </c>
      <c r="M30" s="2"/>
    </row>
    <row r="31" spans="2:13">
      <c r="B31" s="2"/>
      <c r="C31" s="142" t="s">
        <v>323</v>
      </c>
      <c r="D31" s="143"/>
      <c r="E31" s="147" t="s">
        <v>206</v>
      </c>
      <c r="F31" s="147" t="s">
        <v>206</v>
      </c>
      <c r="G31" s="147" t="s">
        <v>206</v>
      </c>
      <c r="H31" s="147" t="s">
        <v>206</v>
      </c>
      <c r="I31" s="144">
        <v>0</v>
      </c>
      <c r="J31" s="144">
        <v>0</v>
      </c>
      <c r="K31" s="144">
        <v>0</v>
      </c>
      <c r="L31" s="144">
        <v>0</v>
      </c>
      <c r="M31" s="2"/>
    </row>
    <row r="32" spans="2:13">
      <c r="B32" s="2"/>
      <c r="C32" s="142" t="s">
        <v>324</v>
      </c>
      <c r="D32" s="143"/>
      <c r="E32" s="147" t="s">
        <v>206</v>
      </c>
      <c r="F32" s="147" t="s">
        <v>206</v>
      </c>
      <c r="G32" s="147" t="s">
        <v>206</v>
      </c>
      <c r="H32" s="147" t="s">
        <v>206</v>
      </c>
      <c r="I32" s="144">
        <v>0</v>
      </c>
      <c r="J32" s="144">
        <v>0</v>
      </c>
      <c r="K32" s="144">
        <v>0</v>
      </c>
      <c r="L32" s="144">
        <v>0</v>
      </c>
      <c r="M32" s="2"/>
    </row>
    <row r="33" spans="2:13">
      <c r="B33" s="2"/>
      <c r="C33" s="142" t="s">
        <v>325</v>
      </c>
      <c r="D33" s="143"/>
      <c r="E33" s="147" t="s">
        <v>206</v>
      </c>
      <c r="F33" s="147" t="s">
        <v>206</v>
      </c>
      <c r="G33" s="147" t="s">
        <v>206</v>
      </c>
      <c r="H33" s="147" t="s">
        <v>206</v>
      </c>
      <c r="I33" s="144">
        <v>0</v>
      </c>
      <c r="J33" s="144">
        <v>0</v>
      </c>
      <c r="K33" s="144">
        <v>0</v>
      </c>
      <c r="L33" s="144">
        <v>0</v>
      </c>
      <c r="M33" s="2"/>
    </row>
    <row r="34" spans="2:13">
      <c r="B34" s="2"/>
      <c r="C34" s="142" t="s">
        <v>326</v>
      </c>
      <c r="D34" s="143"/>
      <c r="E34" s="147" t="s">
        <v>206</v>
      </c>
      <c r="F34" s="147" t="s">
        <v>206</v>
      </c>
      <c r="G34" s="147" t="s">
        <v>206</v>
      </c>
      <c r="H34" s="147" t="s">
        <v>206</v>
      </c>
      <c r="I34" s="144">
        <v>0</v>
      </c>
      <c r="J34" s="144">
        <v>0</v>
      </c>
      <c r="K34" s="144">
        <v>0</v>
      </c>
      <c r="L34" s="144">
        <v>0</v>
      </c>
      <c r="M34" s="2"/>
    </row>
    <row r="35" spans="2:13">
      <c r="B35" s="2"/>
      <c r="C35" s="142" t="s">
        <v>327</v>
      </c>
      <c r="D35" s="143"/>
      <c r="E35" s="147" t="s">
        <v>206</v>
      </c>
      <c r="F35" s="147" t="s">
        <v>206</v>
      </c>
      <c r="G35" s="147" t="s">
        <v>206</v>
      </c>
      <c r="H35" s="147" t="s">
        <v>206</v>
      </c>
      <c r="I35" s="144">
        <v>0</v>
      </c>
      <c r="J35" s="144">
        <v>0</v>
      </c>
      <c r="K35" s="144">
        <v>0</v>
      </c>
      <c r="L35" s="144">
        <v>0</v>
      </c>
      <c r="M35" s="2"/>
    </row>
    <row r="36" spans="2:13">
      <c r="B36" s="2"/>
      <c r="C36" s="142" t="s">
        <v>328</v>
      </c>
      <c r="D36" s="143"/>
      <c r="E36" s="147" t="s">
        <v>206</v>
      </c>
      <c r="F36" s="147" t="s">
        <v>206</v>
      </c>
      <c r="G36" s="147" t="s">
        <v>206</v>
      </c>
      <c r="H36" s="147" t="s">
        <v>206</v>
      </c>
      <c r="I36" s="144">
        <v>0</v>
      </c>
      <c r="J36" s="144">
        <v>0</v>
      </c>
      <c r="K36" s="144">
        <v>0</v>
      </c>
      <c r="L36" s="144">
        <v>0</v>
      </c>
      <c r="M36" s="2"/>
    </row>
    <row r="37" spans="2:13">
      <c r="B37" s="2"/>
      <c r="C37" s="142" t="s">
        <v>329</v>
      </c>
      <c r="D37" s="143"/>
      <c r="E37" s="147" t="s">
        <v>206</v>
      </c>
      <c r="F37" s="147" t="s">
        <v>206</v>
      </c>
      <c r="G37" s="147" t="s">
        <v>206</v>
      </c>
      <c r="H37" s="147" t="s">
        <v>206</v>
      </c>
      <c r="I37" s="144">
        <v>0</v>
      </c>
      <c r="J37" s="144">
        <v>0</v>
      </c>
      <c r="K37" s="144">
        <v>0</v>
      </c>
      <c r="L37" s="144">
        <v>0</v>
      </c>
      <c r="M37" s="2"/>
    </row>
    <row r="38" spans="2:13">
      <c r="B38" s="2"/>
      <c r="C38" s="142" t="s">
        <v>330</v>
      </c>
      <c r="D38" s="143"/>
      <c r="E38" s="147" t="s">
        <v>206</v>
      </c>
      <c r="F38" s="147" t="s">
        <v>206</v>
      </c>
      <c r="G38" s="147" t="s">
        <v>206</v>
      </c>
      <c r="H38" s="147" t="s">
        <v>206</v>
      </c>
      <c r="I38" s="144">
        <v>0</v>
      </c>
      <c r="J38" s="144">
        <v>0</v>
      </c>
      <c r="K38" s="144">
        <v>0</v>
      </c>
      <c r="L38" s="144">
        <v>0</v>
      </c>
      <c r="M38" s="2"/>
    </row>
    <row r="39" spans="2:13">
      <c r="B39" s="2"/>
      <c r="C39" s="142" t="s">
        <v>331</v>
      </c>
      <c r="D39" s="143"/>
      <c r="E39" s="147" t="s">
        <v>206</v>
      </c>
      <c r="F39" s="147" t="s">
        <v>206</v>
      </c>
      <c r="G39" s="147" t="s">
        <v>206</v>
      </c>
      <c r="H39" s="147" t="s">
        <v>206</v>
      </c>
      <c r="I39" s="144">
        <v>0</v>
      </c>
      <c r="J39" s="144">
        <v>0</v>
      </c>
      <c r="K39" s="144">
        <v>0</v>
      </c>
      <c r="L39" s="144">
        <v>0</v>
      </c>
      <c r="M39" s="2"/>
    </row>
    <row r="40" spans="2:13">
      <c r="B40" s="2"/>
      <c r="C40" s="142" t="s">
        <v>332</v>
      </c>
      <c r="D40" s="143"/>
      <c r="E40" s="147" t="s">
        <v>206</v>
      </c>
      <c r="F40" s="147" t="s">
        <v>206</v>
      </c>
      <c r="G40" s="147" t="s">
        <v>206</v>
      </c>
      <c r="H40" s="147" t="s">
        <v>206</v>
      </c>
      <c r="I40" s="144">
        <v>0</v>
      </c>
      <c r="J40" s="144">
        <v>0</v>
      </c>
      <c r="K40" s="144">
        <v>0</v>
      </c>
      <c r="L40" s="144">
        <v>0</v>
      </c>
      <c r="M40" s="2"/>
    </row>
    <row r="41" spans="2:13">
      <c r="B41" s="2"/>
      <c r="C41" s="142" t="s">
        <v>333</v>
      </c>
      <c r="D41" s="143"/>
      <c r="E41" s="147" t="s">
        <v>206</v>
      </c>
      <c r="F41" s="147" t="s">
        <v>206</v>
      </c>
      <c r="G41" s="147" t="s">
        <v>206</v>
      </c>
      <c r="H41" s="147" t="s">
        <v>206</v>
      </c>
      <c r="I41" s="144">
        <v>0</v>
      </c>
      <c r="J41" s="144">
        <v>0</v>
      </c>
      <c r="K41" s="144">
        <v>0</v>
      </c>
      <c r="L41" s="144">
        <v>0</v>
      </c>
      <c r="M41" s="2"/>
    </row>
    <row r="42" spans="2:13">
      <c r="B42" s="2"/>
      <c r="C42" s="142" t="s">
        <v>334</v>
      </c>
      <c r="D42" s="143"/>
      <c r="E42" s="147" t="s">
        <v>206</v>
      </c>
      <c r="F42" s="147" t="s">
        <v>206</v>
      </c>
      <c r="G42" s="147" t="s">
        <v>206</v>
      </c>
      <c r="H42" s="147" t="s">
        <v>206</v>
      </c>
      <c r="I42" s="144">
        <v>0</v>
      </c>
      <c r="J42" s="144">
        <v>0</v>
      </c>
      <c r="K42" s="144">
        <v>0</v>
      </c>
      <c r="L42" s="144">
        <v>0</v>
      </c>
      <c r="M42" s="2"/>
    </row>
    <row r="43" spans="2:13">
      <c r="B43" s="2"/>
      <c r="C43" s="142" t="s">
        <v>335</v>
      </c>
      <c r="D43" s="143"/>
      <c r="E43" s="147" t="s">
        <v>206</v>
      </c>
      <c r="F43" s="147" t="s">
        <v>206</v>
      </c>
      <c r="G43" s="147" t="s">
        <v>206</v>
      </c>
      <c r="H43" s="147" t="s">
        <v>206</v>
      </c>
      <c r="I43" s="144">
        <v>0</v>
      </c>
      <c r="J43" s="144">
        <v>0</v>
      </c>
      <c r="K43" s="144">
        <v>0</v>
      </c>
      <c r="L43" s="144">
        <v>0</v>
      </c>
      <c r="M43" s="2"/>
    </row>
    <row r="44" spans="2:13">
      <c r="B44" s="2"/>
      <c r="C44" s="142" t="s">
        <v>336</v>
      </c>
      <c r="D44" s="143"/>
      <c r="E44" s="147" t="s">
        <v>206</v>
      </c>
      <c r="F44" s="147" t="s">
        <v>206</v>
      </c>
      <c r="G44" s="147" t="s">
        <v>206</v>
      </c>
      <c r="H44" s="147" t="s">
        <v>206</v>
      </c>
      <c r="I44" s="144">
        <v>0</v>
      </c>
      <c r="J44" s="144">
        <v>0</v>
      </c>
      <c r="K44" s="144">
        <v>0</v>
      </c>
      <c r="L44" s="144">
        <v>0</v>
      </c>
      <c r="M44" s="2"/>
    </row>
    <row r="45" spans="2:13">
      <c r="B45" s="2"/>
      <c r="C45" s="142" t="s">
        <v>337</v>
      </c>
      <c r="D45" s="143"/>
      <c r="E45" s="147" t="s">
        <v>206</v>
      </c>
      <c r="F45" s="147" t="s">
        <v>206</v>
      </c>
      <c r="G45" s="147" t="s">
        <v>206</v>
      </c>
      <c r="H45" s="147" t="s">
        <v>206</v>
      </c>
      <c r="I45" s="144">
        <v>0</v>
      </c>
      <c r="J45" s="144">
        <v>0</v>
      </c>
      <c r="K45" s="144">
        <v>0</v>
      </c>
      <c r="L45" s="144">
        <v>0</v>
      </c>
      <c r="M45" s="2"/>
    </row>
    <row r="46" spans="2:13">
      <c r="B46" s="2"/>
      <c r="C46" s="142" t="s">
        <v>338</v>
      </c>
      <c r="D46" s="143"/>
      <c r="E46" s="147" t="s">
        <v>206</v>
      </c>
      <c r="F46" s="147" t="s">
        <v>206</v>
      </c>
      <c r="G46" s="147" t="s">
        <v>206</v>
      </c>
      <c r="H46" s="147" t="s">
        <v>206</v>
      </c>
      <c r="I46" s="144">
        <v>0</v>
      </c>
      <c r="J46" s="144">
        <v>0</v>
      </c>
      <c r="K46" s="144">
        <v>0</v>
      </c>
      <c r="L46" s="144">
        <v>0</v>
      </c>
      <c r="M46" s="2"/>
    </row>
    <row r="47" spans="2:13">
      <c r="B47" s="2"/>
      <c r="C47" s="142" t="s">
        <v>339</v>
      </c>
      <c r="D47" s="143"/>
      <c r="E47" s="147" t="s">
        <v>206</v>
      </c>
      <c r="F47" s="147" t="s">
        <v>206</v>
      </c>
      <c r="G47" s="147" t="s">
        <v>206</v>
      </c>
      <c r="H47" s="147" t="s">
        <v>206</v>
      </c>
      <c r="I47" s="144">
        <v>0</v>
      </c>
      <c r="J47" s="144">
        <v>0</v>
      </c>
      <c r="K47" s="144">
        <v>0</v>
      </c>
      <c r="L47" s="144">
        <v>0</v>
      </c>
      <c r="M47" s="2"/>
    </row>
    <row r="48" spans="2:13">
      <c r="B48" s="2"/>
      <c r="C48" s="142" t="s">
        <v>340</v>
      </c>
      <c r="D48" s="143"/>
      <c r="E48" s="147" t="s">
        <v>206</v>
      </c>
      <c r="F48" s="147" t="s">
        <v>206</v>
      </c>
      <c r="G48" s="147" t="s">
        <v>206</v>
      </c>
      <c r="H48" s="147" t="s">
        <v>206</v>
      </c>
      <c r="I48" s="144">
        <v>0</v>
      </c>
      <c r="J48" s="144">
        <v>0</v>
      </c>
      <c r="K48" s="144">
        <v>0</v>
      </c>
      <c r="L48" s="144">
        <v>0</v>
      </c>
      <c r="M48" s="2"/>
    </row>
    <row r="49" spans="2:13">
      <c r="B49" s="2"/>
      <c r="C49" s="142" t="s">
        <v>341</v>
      </c>
      <c r="D49" s="143"/>
      <c r="E49" s="147" t="s">
        <v>206</v>
      </c>
      <c r="F49" s="147" t="s">
        <v>206</v>
      </c>
      <c r="G49" s="147" t="s">
        <v>206</v>
      </c>
      <c r="H49" s="147" t="s">
        <v>206</v>
      </c>
      <c r="I49" s="144">
        <v>0</v>
      </c>
      <c r="J49" s="144">
        <v>0</v>
      </c>
      <c r="K49" s="144">
        <v>0</v>
      </c>
      <c r="L49" s="144">
        <v>0</v>
      </c>
      <c r="M49" s="2"/>
    </row>
    <row r="50" spans="2:13">
      <c r="B50" s="2"/>
      <c r="C50" s="142" t="s">
        <v>342</v>
      </c>
      <c r="D50" s="143"/>
      <c r="E50" s="147" t="s">
        <v>206</v>
      </c>
      <c r="F50" s="147" t="s">
        <v>206</v>
      </c>
      <c r="G50" s="147" t="s">
        <v>206</v>
      </c>
      <c r="H50" s="147" t="s">
        <v>206</v>
      </c>
      <c r="I50" s="144">
        <v>0</v>
      </c>
      <c r="J50" s="144">
        <v>0</v>
      </c>
      <c r="K50" s="144">
        <v>0</v>
      </c>
      <c r="L50" s="144">
        <v>0</v>
      </c>
      <c r="M50" s="2"/>
    </row>
    <row r="51" spans="2:13">
      <c r="B51" s="2"/>
      <c r="C51" s="142" t="s">
        <v>343</v>
      </c>
      <c r="D51" s="143"/>
      <c r="E51" s="147" t="s">
        <v>206</v>
      </c>
      <c r="F51" s="147" t="s">
        <v>206</v>
      </c>
      <c r="G51" s="147" t="s">
        <v>206</v>
      </c>
      <c r="H51" s="147" t="s">
        <v>206</v>
      </c>
      <c r="I51" s="144">
        <v>0</v>
      </c>
      <c r="J51" s="144">
        <v>0</v>
      </c>
      <c r="K51" s="144">
        <v>0</v>
      </c>
      <c r="L51" s="144">
        <v>0</v>
      </c>
      <c r="M51" s="2"/>
    </row>
    <row r="52" spans="2:13">
      <c r="B52" s="2"/>
      <c r="C52" s="142" t="s">
        <v>344</v>
      </c>
      <c r="D52" s="143"/>
      <c r="E52" s="147" t="s">
        <v>206</v>
      </c>
      <c r="F52" s="147" t="s">
        <v>206</v>
      </c>
      <c r="G52" s="147" t="s">
        <v>206</v>
      </c>
      <c r="H52" s="147" t="s">
        <v>206</v>
      </c>
      <c r="I52" s="144">
        <v>0</v>
      </c>
      <c r="J52" s="144">
        <v>0</v>
      </c>
      <c r="K52" s="144">
        <v>0</v>
      </c>
      <c r="L52" s="144">
        <v>0</v>
      </c>
      <c r="M52" s="2"/>
    </row>
    <row r="53" spans="2:13">
      <c r="B53" s="2"/>
      <c r="C53" s="142" t="s">
        <v>345</v>
      </c>
      <c r="D53" s="143"/>
      <c r="E53" s="147" t="s">
        <v>206</v>
      </c>
      <c r="F53" s="147" t="s">
        <v>206</v>
      </c>
      <c r="G53" s="147" t="s">
        <v>206</v>
      </c>
      <c r="H53" s="147" t="s">
        <v>206</v>
      </c>
      <c r="I53" s="144">
        <v>0</v>
      </c>
      <c r="J53" s="144">
        <v>0</v>
      </c>
      <c r="K53" s="144">
        <v>0</v>
      </c>
      <c r="L53" s="144">
        <v>0</v>
      </c>
      <c r="M53" s="2"/>
    </row>
    <row r="54" spans="2:13">
      <c r="B54" s="2"/>
      <c r="C54" s="142" t="s">
        <v>346</v>
      </c>
      <c r="D54" s="143"/>
      <c r="E54" s="147" t="s">
        <v>206</v>
      </c>
      <c r="F54" s="147" t="s">
        <v>206</v>
      </c>
      <c r="G54" s="147" t="s">
        <v>206</v>
      </c>
      <c r="H54" s="147" t="s">
        <v>206</v>
      </c>
      <c r="I54" s="144">
        <v>0</v>
      </c>
      <c r="J54" s="144">
        <v>0</v>
      </c>
      <c r="K54" s="144">
        <v>0</v>
      </c>
      <c r="L54" s="144">
        <v>0</v>
      </c>
      <c r="M54" s="2"/>
    </row>
    <row r="55" spans="2:13">
      <c r="B55" s="2"/>
      <c r="C55" s="142" t="s">
        <v>347</v>
      </c>
      <c r="D55" s="143"/>
      <c r="E55" s="147" t="s">
        <v>206</v>
      </c>
      <c r="F55" s="147" t="s">
        <v>206</v>
      </c>
      <c r="G55" s="147" t="s">
        <v>206</v>
      </c>
      <c r="H55" s="147" t="s">
        <v>206</v>
      </c>
      <c r="I55" s="144">
        <v>0</v>
      </c>
      <c r="J55" s="144">
        <v>0</v>
      </c>
      <c r="K55" s="144">
        <v>0</v>
      </c>
      <c r="L55" s="144">
        <v>0</v>
      </c>
      <c r="M55" s="2"/>
    </row>
    <row r="56" spans="2:13">
      <c r="B56" s="2"/>
      <c r="C56" s="142" t="s">
        <v>348</v>
      </c>
      <c r="D56" s="143"/>
      <c r="E56" s="147" t="s">
        <v>206</v>
      </c>
      <c r="F56" s="147" t="s">
        <v>206</v>
      </c>
      <c r="G56" s="147" t="s">
        <v>206</v>
      </c>
      <c r="H56" s="147" t="s">
        <v>206</v>
      </c>
      <c r="I56" s="144">
        <v>0</v>
      </c>
      <c r="J56" s="144">
        <v>0</v>
      </c>
      <c r="K56" s="144">
        <v>0</v>
      </c>
      <c r="L56" s="144">
        <v>0</v>
      </c>
      <c r="M56" s="2"/>
    </row>
    <row r="57" spans="2:13">
      <c r="B57" s="2"/>
      <c r="C57" s="142" t="s">
        <v>349</v>
      </c>
      <c r="D57" s="143"/>
      <c r="E57" s="147" t="s">
        <v>206</v>
      </c>
      <c r="F57" s="147" t="s">
        <v>206</v>
      </c>
      <c r="G57" s="147" t="s">
        <v>206</v>
      </c>
      <c r="H57" s="147" t="s">
        <v>206</v>
      </c>
      <c r="I57" s="144">
        <v>0</v>
      </c>
      <c r="J57" s="144">
        <v>0</v>
      </c>
      <c r="K57" s="144">
        <v>0</v>
      </c>
      <c r="L57" s="144">
        <v>0</v>
      </c>
      <c r="M57" s="2"/>
    </row>
    <row r="58" spans="2:13">
      <c r="B58" s="2"/>
      <c r="C58" s="142" t="s">
        <v>350</v>
      </c>
      <c r="D58" s="143"/>
      <c r="E58" s="147" t="s">
        <v>206</v>
      </c>
      <c r="F58" s="147" t="s">
        <v>206</v>
      </c>
      <c r="G58" s="147" t="s">
        <v>206</v>
      </c>
      <c r="H58" s="147" t="s">
        <v>206</v>
      </c>
      <c r="I58" s="144">
        <v>0</v>
      </c>
      <c r="J58" s="144">
        <v>0</v>
      </c>
      <c r="K58" s="144">
        <v>0</v>
      </c>
      <c r="L58" s="144">
        <v>0</v>
      </c>
      <c r="M58" s="2"/>
    </row>
    <row r="59" spans="2:13">
      <c r="B59" s="2"/>
      <c r="C59" s="142" t="s">
        <v>351</v>
      </c>
      <c r="D59" s="143"/>
      <c r="E59" s="147" t="s">
        <v>206</v>
      </c>
      <c r="F59" s="147" t="s">
        <v>206</v>
      </c>
      <c r="G59" s="147" t="s">
        <v>206</v>
      </c>
      <c r="H59" s="147" t="s">
        <v>206</v>
      </c>
      <c r="I59" s="144">
        <v>0</v>
      </c>
      <c r="J59" s="144">
        <v>0</v>
      </c>
      <c r="K59" s="144">
        <v>0</v>
      </c>
      <c r="L59" s="144">
        <v>0</v>
      </c>
      <c r="M59" s="2"/>
    </row>
    <row r="60" spans="2:13">
      <c r="B60" s="2"/>
      <c r="C60" s="142" t="s">
        <v>352</v>
      </c>
      <c r="D60" s="143"/>
      <c r="E60" s="147" t="s">
        <v>206</v>
      </c>
      <c r="F60" s="147" t="s">
        <v>206</v>
      </c>
      <c r="G60" s="147" t="s">
        <v>206</v>
      </c>
      <c r="H60" s="147" t="s">
        <v>206</v>
      </c>
      <c r="I60" s="144">
        <v>0</v>
      </c>
      <c r="J60" s="144">
        <v>0</v>
      </c>
      <c r="K60" s="144">
        <v>0</v>
      </c>
      <c r="L60" s="144">
        <v>0</v>
      </c>
      <c r="M60" s="2"/>
    </row>
    <row r="61" spans="2:13">
      <c r="B61" s="2"/>
      <c r="C61" s="142" t="s">
        <v>353</v>
      </c>
      <c r="D61" s="143"/>
      <c r="E61" s="147" t="s">
        <v>206</v>
      </c>
      <c r="F61" s="147" t="s">
        <v>206</v>
      </c>
      <c r="G61" s="147" t="s">
        <v>206</v>
      </c>
      <c r="H61" s="147" t="s">
        <v>206</v>
      </c>
      <c r="I61" s="144">
        <v>0</v>
      </c>
      <c r="J61" s="144">
        <v>0</v>
      </c>
      <c r="K61" s="144">
        <v>0</v>
      </c>
      <c r="L61" s="144">
        <v>0</v>
      </c>
      <c r="M61" s="2"/>
    </row>
    <row r="62" spans="2:13">
      <c r="B62" s="2"/>
      <c r="C62" s="142" t="s">
        <v>354</v>
      </c>
      <c r="D62" s="143"/>
      <c r="E62" s="147" t="s">
        <v>206</v>
      </c>
      <c r="F62" s="147" t="s">
        <v>206</v>
      </c>
      <c r="G62" s="147" t="s">
        <v>206</v>
      </c>
      <c r="H62" s="147" t="s">
        <v>206</v>
      </c>
      <c r="I62" s="144">
        <v>0</v>
      </c>
      <c r="J62" s="144">
        <v>0</v>
      </c>
      <c r="K62" s="144">
        <v>0</v>
      </c>
      <c r="L62" s="144">
        <v>0</v>
      </c>
      <c r="M62" s="2"/>
    </row>
    <row r="63" spans="2:13">
      <c r="B63" s="2"/>
      <c r="C63" s="142" t="s">
        <v>355</v>
      </c>
      <c r="D63" s="143"/>
      <c r="E63" s="147" t="s">
        <v>206</v>
      </c>
      <c r="F63" s="147" t="s">
        <v>206</v>
      </c>
      <c r="G63" s="147" t="s">
        <v>206</v>
      </c>
      <c r="H63" s="147" t="s">
        <v>206</v>
      </c>
      <c r="I63" s="144">
        <v>0</v>
      </c>
      <c r="J63" s="144">
        <v>0</v>
      </c>
      <c r="K63" s="144">
        <v>0</v>
      </c>
      <c r="L63" s="144">
        <v>0</v>
      </c>
      <c r="M63" s="2"/>
    </row>
    <row r="64" spans="2:13">
      <c r="B64" s="2"/>
      <c r="C64" s="142" t="s">
        <v>356</v>
      </c>
      <c r="D64" s="143"/>
      <c r="E64" s="147" t="s">
        <v>206</v>
      </c>
      <c r="F64" s="147" t="s">
        <v>206</v>
      </c>
      <c r="G64" s="147" t="s">
        <v>206</v>
      </c>
      <c r="H64" s="147" t="s">
        <v>206</v>
      </c>
      <c r="I64" s="144">
        <v>0</v>
      </c>
      <c r="J64" s="144">
        <v>0</v>
      </c>
      <c r="K64" s="144">
        <v>0</v>
      </c>
      <c r="L64" s="144">
        <v>0</v>
      </c>
      <c r="M64" s="2"/>
    </row>
    <row r="65" spans="2:13">
      <c r="B65" s="2"/>
      <c r="C65" s="142" t="s">
        <v>357</v>
      </c>
      <c r="D65" s="143"/>
      <c r="E65" s="147" t="s">
        <v>206</v>
      </c>
      <c r="F65" s="147" t="s">
        <v>206</v>
      </c>
      <c r="G65" s="147" t="s">
        <v>206</v>
      </c>
      <c r="H65" s="147" t="s">
        <v>206</v>
      </c>
      <c r="I65" s="144">
        <v>0</v>
      </c>
      <c r="J65" s="144">
        <v>0</v>
      </c>
      <c r="K65" s="144">
        <v>0</v>
      </c>
      <c r="L65" s="144">
        <v>0</v>
      </c>
      <c r="M65" s="2"/>
    </row>
    <row r="66" spans="2:13">
      <c r="B66" s="2"/>
      <c r="C66" s="142" t="s">
        <v>358</v>
      </c>
      <c r="D66" s="143"/>
      <c r="E66" s="147" t="s">
        <v>206</v>
      </c>
      <c r="F66" s="147" t="s">
        <v>206</v>
      </c>
      <c r="G66" s="147" t="s">
        <v>206</v>
      </c>
      <c r="H66" s="147" t="s">
        <v>206</v>
      </c>
      <c r="I66" s="144">
        <v>0</v>
      </c>
      <c r="J66" s="144">
        <v>0</v>
      </c>
      <c r="K66" s="144">
        <v>0</v>
      </c>
      <c r="L66" s="144">
        <v>0</v>
      </c>
      <c r="M66" s="2"/>
    </row>
    <row r="67" spans="2:13">
      <c r="B67" s="2"/>
      <c r="C67" s="142" t="s">
        <v>359</v>
      </c>
      <c r="D67" s="143"/>
      <c r="E67" s="147" t="s">
        <v>206</v>
      </c>
      <c r="F67" s="147" t="s">
        <v>206</v>
      </c>
      <c r="G67" s="147" t="s">
        <v>206</v>
      </c>
      <c r="H67" s="147" t="s">
        <v>206</v>
      </c>
      <c r="I67" s="144">
        <v>0</v>
      </c>
      <c r="J67" s="144">
        <v>0</v>
      </c>
      <c r="K67" s="144">
        <v>0</v>
      </c>
      <c r="L67" s="144">
        <v>0</v>
      </c>
      <c r="M67" s="2"/>
    </row>
    <row r="68" spans="2:13">
      <c r="B68" s="2"/>
      <c r="C68" s="142" t="s">
        <v>360</v>
      </c>
      <c r="D68" s="143"/>
      <c r="E68" s="147" t="s">
        <v>206</v>
      </c>
      <c r="F68" s="147" t="s">
        <v>206</v>
      </c>
      <c r="G68" s="147" t="s">
        <v>206</v>
      </c>
      <c r="H68" s="147" t="s">
        <v>206</v>
      </c>
      <c r="I68" s="144">
        <v>0</v>
      </c>
      <c r="J68" s="144">
        <v>0</v>
      </c>
      <c r="K68" s="144">
        <v>0</v>
      </c>
      <c r="L68" s="144">
        <v>0</v>
      </c>
      <c r="M68" s="2"/>
    </row>
    <row r="69" spans="2:13">
      <c r="B69" s="2"/>
      <c r="C69" s="142" t="s">
        <v>361</v>
      </c>
      <c r="D69" s="143"/>
      <c r="E69" s="147" t="s">
        <v>206</v>
      </c>
      <c r="F69" s="147" t="s">
        <v>206</v>
      </c>
      <c r="G69" s="147" t="s">
        <v>206</v>
      </c>
      <c r="H69" s="147" t="s">
        <v>206</v>
      </c>
      <c r="I69" s="144">
        <v>0</v>
      </c>
      <c r="J69" s="144">
        <v>0</v>
      </c>
      <c r="K69" s="144">
        <v>0</v>
      </c>
      <c r="L69" s="144">
        <v>0</v>
      </c>
      <c r="M69" s="2"/>
    </row>
    <row r="70" spans="2:13">
      <c r="B70" s="2"/>
      <c r="C70" s="142" t="s">
        <v>362</v>
      </c>
      <c r="D70" s="143"/>
      <c r="E70" s="147" t="s">
        <v>206</v>
      </c>
      <c r="F70" s="147" t="s">
        <v>206</v>
      </c>
      <c r="G70" s="147" t="s">
        <v>206</v>
      </c>
      <c r="H70" s="147" t="s">
        <v>206</v>
      </c>
      <c r="I70" s="144">
        <v>0</v>
      </c>
      <c r="J70" s="144">
        <v>0</v>
      </c>
      <c r="K70" s="144">
        <v>0</v>
      </c>
      <c r="L70" s="144">
        <v>0</v>
      </c>
      <c r="M70" s="2"/>
    </row>
    <row r="71" spans="2:13">
      <c r="B71" s="2"/>
      <c r="C71" s="142" t="s">
        <v>363</v>
      </c>
      <c r="D71" s="143"/>
      <c r="E71" s="147" t="s">
        <v>206</v>
      </c>
      <c r="F71" s="147" t="s">
        <v>206</v>
      </c>
      <c r="G71" s="147" t="s">
        <v>206</v>
      </c>
      <c r="H71" s="147" t="s">
        <v>206</v>
      </c>
      <c r="I71" s="144">
        <v>0</v>
      </c>
      <c r="J71" s="144">
        <v>0</v>
      </c>
      <c r="K71" s="144">
        <v>0</v>
      </c>
      <c r="L71" s="144">
        <v>0</v>
      </c>
      <c r="M71" s="2"/>
    </row>
    <row r="72" spans="2:13">
      <c r="B72" s="2"/>
      <c r="C72" s="142" t="s">
        <v>364</v>
      </c>
      <c r="D72" s="143"/>
      <c r="E72" s="147" t="s">
        <v>206</v>
      </c>
      <c r="F72" s="147" t="s">
        <v>206</v>
      </c>
      <c r="G72" s="147" t="s">
        <v>206</v>
      </c>
      <c r="H72" s="147" t="s">
        <v>206</v>
      </c>
      <c r="I72" s="144">
        <v>0</v>
      </c>
      <c r="J72" s="144">
        <v>0</v>
      </c>
      <c r="K72" s="144">
        <v>0</v>
      </c>
      <c r="L72" s="144">
        <v>0</v>
      </c>
      <c r="M72" s="2"/>
    </row>
    <row r="73" spans="2:13">
      <c r="B73" s="2"/>
      <c r="C73" s="142" t="s">
        <v>365</v>
      </c>
      <c r="D73" s="143"/>
      <c r="E73" s="147" t="s">
        <v>206</v>
      </c>
      <c r="F73" s="147" t="s">
        <v>206</v>
      </c>
      <c r="G73" s="147" t="s">
        <v>206</v>
      </c>
      <c r="H73" s="147" t="s">
        <v>206</v>
      </c>
      <c r="I73" s="144">
        <v>0</v>
      </c>
      <c r="J73" s="144">
        <v>0</v>
      </c>
      <c r="K73" s="144">
        <v>0</v>
      </c>
      <c r="L73" s="144">
        <v>0</v>
      </c>
      <c r="M73" s="2"/>
    </row>
    <row r="74" spans="2:13">
      <c r="B74" s="2"/>
      <c r="C74" s="142" t="s">
        <v>366</v>
      </c>
      <c r="D74" s="143"/>
      <c r="E74" s="147" t="s">
        <v>206</v>
      </c>
      <c r="F74" s="147" t="s">
        <v>206</v>
      </c>
      <c r="G74" s="147" t="s">
        <v>206</v>
      </c>
      <c r="H74" s="147" t="s">
        <v>206</v>
      </c>
      <c r="I74" s="144">
        <v>0</v>
      </c>
      <c r="J74" s="144">
        <v>0</v>
      </c>
      <c r="K74" s="144">
        <v>0</v>
      </c>
      <c r="L74" s="144">
        <v>0</v>
      </c>
      <c r="M74" s="2"/>
    </row>
    <row r="75" spans="2:13">
      <c r="B75" s="2"/>
      <c r="C75" s="142" t="s">
        <v>367</v>
      </c>
      <c r="D75" s="143"/>
      <c r="E75" s="147" t="s">
        <v>206</v>
      </c>
      <c r="F75" s="147" t="s">
        <v>206</v>
      </c>
      <c r="G75" s="147" t="s">
        <v>206</v>
      </c>
      <c r="H75" s="147" t="s">
        <v>206</v>
      </c>
      <c r="I75" s="144">
        <v>0</v>
      </c>
      <c r="J75" s="144">
        <v>0</v>
      </c>
      <c r="K75" s="144">
        <v>0</v>
      </c>
      <c r="L75" s="144">
        <v>0</v>
      </c>
      <c r="M75" s="2"/>
    </row>
    <row r="76" spans="2:13">
      <c r="B76" s="2"/>
      <c r="C76" s="142" t="s">
        <v>368</v>
      </c>
      <c r="D76" s="143"/>
      <c r="E76" s="147" t="s">
        <v>206</v>
      </c>
      <c r="F76" s="147" t="s">
        <v>206</v>
      </c>
      <c r="G76" s="147" t="s">
        <v>206</v>
      </c>
      <c r="H76" s="147" t="s">
        <v>206</v>
      </c>
      <c r="I76" s="144">
        <v>0</v>
      </c>
      <c r="J76" s="144">
        <v>0</v>
      </c>
      <c r="K76" s="144">
        <v>0</v>
      </c>
      <c r="L76" s="144">
        <v>0</v>
      </c>
      <c r="M76" s="2"/>
    </row>
    <row r="77" spans="2:13">
      <c r="B77" s="2"/>
      <c r="C77" s="142" t="s">
        <v>369</v>
      </c>
      <c r="D77" s="143"/>
      <c r="E77" s="147" t="s">
        <v>206</v>
      </c>
      <c r="F77" s="147" t="s">
        <v>206</v>
      </c>
      <c r="G77" s="147" t="s">
        <v>206</v>
      </c>
      <c r="H77" s="147" t="s">
        <v>206</v>
      </c>
      <c r="I77" s="144">
        <v>0</v>
      </c>
      <c r="J77" s="144">
        <v>0</v>
      </c>
      <c r="K77" s="144">
        <v>0</v>
      </c>
      <c r="L77" s="144">
        <v>0</v>
      </c>
      <c r="M77" s="2"/>
    </row>
    <row r="78" spans="2:13">
      <c r="B78" s="2"/>
      <c r="C78" s="142" t="s">
        <v>370</v>
      </c>
      <c r="D78" s="143"/>
      <c r="E78" s="147" t="s">
        <v>206</v>
      </c>
      <c r="F78" s="147" t="s">
        <v>206</v>
      </c>
      <c r="G78" s="147" t="s">
        <v>206</v>
      </c>
      <c r="H78" s="147" t="s">
        <v>206</v>
      </c>
      <c r="I78" s="144">
        <v>0</v>
      </c>
      <c r="J78" s="144">
        <v>0</v>
      </c>
      <c r="K78" s="144">
        <v>0</v>
      </c>
      <c r="L78" s="144">
        <v>0</v>
      </c>
      <c r="M78" s="2"/>
    </row>
    <row r="79" spans="2:13">
      <c r="B79" s="2"/>
      <c r="C79" s="142" t="s">
        <v>371</v>
      </c>
      <c r="D79" s="143"/>
      <c r="E79" s="147" t="s">
        <v>206</v>
      </c>
      <c r="F79" s="147" t="s">
        <v>206</v>
      </c>
      <c r="G79" s="147" t="s">
        <v>206</v>
      </c>
      <c r="H79" s="147" t="s">
        <v>206</v>
      </c>
      <c r="I79" s="144">
        <v>0</v>
      </c>
      <c r="J79" s="144">
        <v>0</v>
      </c>
      <c r="K79" s="144">
        <v>0</v>
      </c>
      <c r="L79" s="144">
        <v>0</v>
      </c>
      <c r="M79" s="2"/>
    </row>
    <row r="80" spans="2:13">
      <c r="B80" s="2"/>
      <c r="C80" s="142" t="s">
        <v>372</v>
      </c>
      <c r="D80" s="143"/>
      <c r="E80" s="147" t="s">
        <v>206</v>
      </c>
      <c r="F80" s="147" t="s">
        <v>206</v>
      </c>
      <c r="G80" s="147" t="s">
        <v>206</v>
      </c>
      <c r="H80" s="147" t="s">
        <v>206</v>
      </c>
      <c r="I80" s="144">
        <v>0</v>
      </c>
      <c r="J80" s="144">
        <v>0</v>
      </c>
      <c r="K80" s="144">
        <v>0</v>
      </c>
      <c r="L80" s="144">
        <v>0</v>
      </c>
      <c r="M80" s="2"/>
    </row>
    <row r="81" spans="2:13">
      <c r="B81" s="2"/>
      <c r="C81" s="142" t="s">
        <v>373</v>
      </c>
      <c r="D81" s="143"/>
      <c r="E81" s="147" t="s">
        <v>206</v>
      </c>
      <c r="F81" s="147" t="s">
        <v>206</v>
      </c>
      <c r="G81" s="147" t="s">
        <v>206</v>
      </c>
      <c r="H81" s="147" t="s">
        <v>206</v>
      </c>
      <c r="I81" s="144">
        <v>0</v>
      </c>
      <c r="J81" s="144">
        <v>0</v>
      </c>
      <c r="K81" s="144">
        <v>0</v>
      </c>
      <c r="L81" s="144">
        <v>0</v>
      </c>
      <c r="M81" s="2"/>
    </row>
    <row r="82" spans="2:13">
      <c r="B82" s="2"/>
      <c r="C82" s="142" t="s">
        <v>374</v>
      </c>
      <c r="D82" s="143"/>
      <c r="E82" s="147" t="s">
        <v>206</v>
      </c>
      <c r="F82" s="147" t="s">
        <v>206</v>
      </c>
      <c r="G82" s="147" t="s">
        <v>206</v>
      </c>
      <c r="H82" s="147" t="s">
        <v>206</v>
      </c>
      <c r="I82" s="144">
        <v>0</v>
      </c>
      <c r="J82" s="144">
        <v>0</v>
      </c>
      <c r="K82" s="144">
        <v>0</v>
      </c>
      <c r="L82" s="144">
        <v>0</v>
      </c>
      <c r="M82" s="2"/>
    </row>
    <row r="83" spans="2:13">
      <c r="B83" s="2"/>
      <c r="C83" s="142" t="s">
        <v>375</v>
      </c>
      <c r="D83" s="143"/>
      <c r="E83" s="147" t="s">
        <v>206</v>
      </c>
      <c r="F83" s="147" t="s">
        <v>206</v>
      </c>
      <c r="G83" s="147" t="s">
        <v>206</v>
      </c>
      <c r="H83" s="147" t="s">
        <v>206</v>
      </c>
      <c r="I83" s="144">
        <v>0</v>
      </c>
      <c r="J83" s="144">
        <v>0</v>
      </c>
      <c r="K83" s="144">
        <v>0</v>
      </c>
      <c r="L83" s="144">
        <v>0</v>
      </c>
      <c r="M83" s="2"/>
    </row>
    <row r="84" spans="2:13">
      <c r="B84" s="2"/>
      <c r="C84" s="142" t="s">
        <v>376</v>
      </c>
      <c r="D84" s="143"/>
      <c r="E84" s="147" t="s">
        <v>206</v>
      </c>
      <c r="F84" s="147" t="s">
        <v>206</v>
      </c>
      <c r="G84" s="147" t="s">
        <v>206</v>
      </c>
      <c r="H84" s="147" t="s">
        <v>206</v>
      </c>
      <c r="I84" s="144">
        <v>0</v>
      </c>
      <c r="J84" s="144">
        <v>0</v>
      </c>
      <c r="K84" s="144">
        <v>0</v>
      </c>
      <c r="L84" s="144">
        <v>0</v>
      </c>
      <c r="M84" s="2"/>
    </row>
    <row r="85" spans="2:13">
      <c r="B85" s="2"/>
      <c r="C85" s="142" t="s">
        <v>377</v>
      </c>
      <c r="D85" s="143"/>
      <c r="E85" s="147" t="s">
        <v>206</v>
      </c>
      <c r="F85" s="147" t="s">
        <v>206</v>
      </c>
      <c r="G85" s="147" t="s">
        <v>206</v>
      </c>
      <c r="H85" s="147" t="s">
        <v>206</v>
      </c>
      <c r="I85" s="144">
        <v>0</v>
      </c>
      <c r="J85" s="144">
        <v>0</v>
      </c>
      <c r="K85" s="144">
        <v>0</v>
      </c>
      <c r="L85" s="144">
        <v>0</v>
      </c>
      <c r="M85" s="2"/>
    </row>
    <row r="86" spans="2:13">
      <c r="B86" s="2"/>
      <c r="C86" s="142" t="s">
        <v>378</v>
      </c>
      <c r="D86" s="143"/>
      <c r="E86" s="147" t="s">
        <v>206</v>
      </c>
      <c r="F86" s="147" t="s">
        <v>206</v>
      </c>
      <c r="G86" s="147" t="s">
        <v>206</v>
      </c>
      <c r="H86" s="147" t="s">
        <v>206</v>
      </c>
      <c r="I86" s="144">
        <v>0</v>
      </c>
      <c r="J86" s="144">
        <v>0</v>
      </c>
      <c r="K86" s="144">
        <v>0</v>
      </c>
      <c r="L86" s="144">
        <v>0</v>
      </c>
      <c r="M86" s="2"/>
    </row>
    <row r="87" spans="2:13">
      <c r="B87" s="2"/>
      <c r="C87" s="142" t="s">
        <v>379</v>
      </c>
      <c r="D87" s="143"/>
      <c r="E87" s="147" t="s">
        <v>206</v>
      </c>
      <c r="F87" s="147" t="s">
        <v>206</v>
      </c>
      <c r="G87" s="147" t="s">
        <v>206</v>
      </c>
      <c r="H87" s="147" t="s">
        <v>206</v>
      </c>
      <c r="I87" s="144">
        <v>0</v>
      </c>
      <c r="J87" s="144">
        <v>0</v>
      </c>
      <c r="K87" s="144">
        <v>0</v>
      </c>
      <c r="L87" s="144">
        <v>0</v>
      </c>
      <c r="M87" s="2"/>
    </row>
    <row r="88" spans="2:13">
      <c r="B88" s="2"/>
      <c r="C88" s="142" t="s">
        <v>380</v>
      </c>
      <c r="D88" s="143"/>
      <c r="E88" s="147" t="s">
        <v>206</v>
      </c>
      <c r="F88" s="147" t="s">
        <v>206</v>
      </c>
      <c r="G88" s="147" t="s">
        <v>206</v>
      </c>
      <c r="H88" s="147" t="s">
        <v>206</v>
      </c>
      <c r="I88" s="144">
        <v>0</v>
      </c>
      <c r="J88" s="144">
        <v>0</v>
      </c>
      <c r="K88" s="144">
        <v>0</v>
      </c>
      <c r="L88" s="144">
        <v>0</v>
      </c>
      <c r="M88" s="2"/>
    </row>
    <row r="89" spans="2:13">
      <c r="B89" s="2"/>
      <c r="C89" s="142" t="s">
        <v>381</v>
      </c>
      <c r="D89" s="143"/>
      <c r="E89" s="147" t="s">
        <v>206</v>
      </c>
      <c r="F89" s="147" t="s">
        <v>206</v>
      </c>
      <c r="G89" s="147" t="s">
        <v>206</v>
      </c>
      <c r="H89" s="147" t="s">
        <v>206</v>
      </c>
      <c r="I89" s="144">
        <v>0</v>
      </c>
      <c r="J89" s="144">
        <v>0</v>
      </c>
      <c r="K89" s="144">
        <v>0</v>
      </c>
      <c r="L89" s="144">
        <v>0</v>
      </c>
      <c r="M89" s="2"/>
    </row>
    <row r="90" spans="2:13">
      <c r="B90" s="2"/>
      <c r="C90" s="142" t="s">
        <v>382</v>
      </c>
      <c r="D90" s="143"/>
      <c r="E90" s="147" t="s">
        <v>206</v>
      </c>
      <c r="F90" s="147" t="s">
        <v>206</v>
      </c>
      <c r="G90" s="147" t="s">
        <v>206</v>
      </c>
      <c r="H90" s="147" t="s">
        <v>206</v>
      </c>
      <c r="I90" s="144">
        <v>0</v>
      </c>
      <c r="J90" s="144">
        <v>0</v>
      </c>
      <c r="K90" s="144">
        <v>0</v>
      </c>
      <c r="L90" s="144">
        <v>0</v>
      </c>
      <c r="M90" s="2"/>
    </row>
    <row r="91" spans="2:13">
      <c r="B91" s="2"/>
      <c r="C91" s="142" t="s">
        <v>383</v>
      </c>
      <c r="D91" s="143"/>
      <c r="E91" s="147" t="s">
        <v>206</v>
      </c>
      <c r="F91" s="147" t="s">
        <v>206</v>
      </c>
      <c r="G91" s="147" t="s">
        <v>206</v>
      </c>
      <c r="H91" s="147" t="s">
        <v>206</v>
      </c>
      <c r="I91" s="144">
        <v>0</v>
      </c>
      <c r="J91" s="144">
        <v>0</v>
      </c>
      <c r="K91" s="144">
        <v>0</v>
      </c>
      <c r="L91" s="144">
        <v>0</v>
      </c>
      <c r="M91" s="2"/>
    </row>
    <row r="92" spans="2:13">
      <c r="B92" s="2"/>
      <c r="C92" s="142" t="s">
        <v>384</v>
      </c>
      <c r="D92" s="143"/>
      <c r="E92" s="147" t="s">
        <v>206</v>
      </c>
      <c r="F92" s="147" t="s">
        <v>206</v>
      </c>
      <c r="G92" s="147" t="s">
        <v>206</v>
      </c>
      <c r="H92" s="147" t="s">
        <v>206</v>
      </c>
      <c r="I92" s="144">
        <v>0</v>
      </c>
      <c r="J92" s="144">
        <v>0</v>
      </c>
      <c r="K92" s="144">
        <v>0</v>
      </c>
      <c r="L92" s="144">
        <v>0</v>
      </c>
      <c r="M92" s="2"/>
    </row>
    <row r="93" spans="2:13">
      <c r="B93" s="2"/>
      <c r="C93" s="142" t="s">
        <v>385</v>
      </c>
      <c r="D93" s="143"/>
      <c r="E93" s="147" t="s">
        <v>206</v>
      </c>
      <c r="F93" s="147" t="s">
        <v>206</v>
      </c>
      <c r="G93" s="147" t="s">
        <v>206</v>
      </c>
      <c r="H93" s="147" t="s">
        <v>206</v>
      </c>
      <c r="I93" s="144">
        <v>0</v>
      </c>
      <c r="J93" s="144">
        <v>0</v>
      </c>
      <c r="K93" s="144">
        <v>0</v>
      </c>
      <c r="L93" s="144">
        <v>0</v>
      </c>
      <c r="M93" s="2"/>
    </row>
    <row r="94" spans="2:13">
      <c r="B94" s="2"/>
      <c r="C94" s="142" t="s">
        <v>386</v>
      </c>
      <c r="D94" s="143"/>
      <c r="E94" s="147" t="s">
        <v>206</v>
      </c>
      <c r="F94" s="147" t="s">
        <v>206</v>
      </c>
      <c r="G94" s="147" t="s">
        <v>206</v>
      </c>
      <c r="H94" s="147" t="s">
        <v>206</v>
      </c>
      <c r="I94" s="144">
        <v>0</v>
      </c>
      <c r="J94" s="144">
        <v>0</v>
      </c>
      <c r="K94" s="144">
        <v>0</v>
      </c>
      <c r="L94" s="144">
        <v>0</v>
      </c>
      <c r="M94" s="2"/>
    </row>
    <row r="95" spans="2:13">
      <c r="B95" s="2"/>
      <c r="C95" s="142" t="s">
        <v>387</v>
      </c>
      <c r="D95" s="143"/>
      <c r="E95" s="147" t="s">
        <v>206</v>
      </c>
      <c r="F95" s="147" t="s">
        <v>206</v>
      </c>
      <c r="G95" s="147" t="s">
        <v>206</v>
      </c>
      <c r="H95" s="147" t="s">
        <v>206</v>
      </c>
      <c r="I95" s="144">
        <v>0</v>
      </c>
      <c r="J95" s="144">
        <v>0</v>
      </c>
      <c r="K95" s="144">
        <v>0</v>
      </c>
      <c r="L95" s="144">
        <v>0</v>
      </c>
      <c r="M95" s="2"/>
    </row>
    <row r="96" spans="2:13">
      <c r="B96" s="2"/>
      <c r="C96" s="142" t="s">
        <v>388</v>
      </c>
      <c r="D96" s="143"/>
      <c r="E96" s="147" t="s">
        <v>206</v>
      </c>
      <c r="F96" s="147" t="s">
        <v>206</v>
      </c>
      <c r="G96" s="147" t="s">
        <v>206</v>
      </c>
      <c r="H96" s="147" t="s">
        <v>206</v>
      </c>
      <c r="I96" s="144">
        <v>0</v>
      </c>
      <c r="J96" s="144">
        <v>0</v>
      </c>
      <c r="K96" s="144">
        <v>0</v>
      </c>
      <c r="L96" s="144">
        <v>0</v>
      </c>
      <c r="M96" s="2"/>
    </row>
    <row r="97" spans="2:13">
      <c r="B97" s="2"/>
      <c r="C97" s="142" t="s">
        <v>389</v>
      </c>
      <c r="D97" s="143"/>
      <c r="E97" s="147" t="s">
        <v>206</v>
      </c>
      <c r="F97" s="147" t="s">
        <v>206</v>
      </c>
      <c r="G97" s="147" t="s">
        <v>206</v>
      </c>
      <c r="H97" s="147" t="s">
        <v>206</v>
      </c>
      <c r="I97" s="144">
        <v>0</v>
      </c>
      <c r="J97" s="144">
        <v>0</v>
      </c>
      <c r="K97" s="144">
        <v>0</v>
      </c>
      <c r="L97" s="144">
        <v>0</v>
      </c>
      <c r="M97" s="2"/>
    </row>
    <row r="98" spans="2:13">
      <c r="B98" s="2"/>
      <c r="C98" s="142" t="s">
        <v>390</v>
      </c>
      <c r="D98" s="143"/>
      <c r="E98" s="147" t="s">
        <v>206</v>
      </c>
      <c r="F98" s="147" t="s">
        <v>206</v>
      </c>
      <c r="G98" s="147" t="s">
        <v>206</v>
      </c>
      <c r="H98" s="147" t="s">
        <v>206</v>
      </c>
      <c r="I98" s="144">
        <v>0</v>
      </c>
      <c r="J98" s="144">
        <v>0</v>
      </c>
      <c r="K98" s="144">
        <v>0</v>
      </c>
      <c r="L98" s="144">
        <v>0</v>
      </c>
      <c r="M98" s="2"/>
    </row>
    <row r="99" spans="2:13">
      <c r="B99" s="2"/>
      <c r="C99" s="142" t="s">
        <v>391</v>
      </c>
      <c r="D99" s="143"/>
      <c r="E99" s="147" t="s">
        <v>206</v>
      </c>
      <c r="F99" s="147" t="s">
        <v>206</v>
      </c>
      <c r="G99" s="147" t="s">
        <v>206</v>
      </c>
      <c r="H99" s="147" t="s">
        <v>206</v>
      </c>
      <c r="I99" s="144">
        <v>0</v>
      </c>
      <c r="J99" s="144">
        <v>0</v>
      </c>
      <c r="K99" s="144">
        <v>0</v>
      </c>
      <c r="L99" s="144">
        <v>0</v>
      </c>
      <c r="M99" s="2"/>
    </row>
    <row r="100" spans="2:13">
      <c r="B100" s="2"/>
      <c r="C100" s="142" t="s">
        <v>392</v>
      </c>
      <c r="D100" s="143"/>
      <c r="E100" s="147" t="s">
        <v>206</v>
      </c>
      <c r="F100" s="147" t="s">
        <v>206</v>
      </c>
      <c r="G100" s="147" t="s">
        <v>206</v>
      </c>
      <c r="H100" s="147" t="s">
        <v>206</v>
      </c>
      <c r="I100" s="144">
        <v>0</v>
      </c>
      <c r="J100" s="144">
        <v>0</v>
      </c>
      <c r="K100" s="144">
        <v>0</v>
      </c>
      <c r="L100" s="144">
        <v>0</v>
      </c>
      <c r="M100" s="2"/>
    </row>
    <row r="101" spans="2:13">
      <c r="B101" s="2"/>
      <c r="C101" s="142" t="s">
        <v>393</v>
      </c>
      <c r="D101" s="143"/>
      <c r="E101" s="147" t="s">
        <v>206</v>
      </c>
      <c r="F101" s="147" t="s">
        <v>206</v>
      </c>
      <c r="G101" s="147" t="s">
        <v>206</v>
      </c>
      <c r="H101" s="147" t="s">
        <v>206</v>
      </c>
      <c r="I101" s="144">
        <v>0</v>
      </c>
      <c r="J101" s="144">
        <v>0</v>
      </c>
      <c r="K101" s="144">
        <v>0</v>
      </c>
      <c r="L101" s="144">
        <v>0</v>
      </c>
      <c r="M101" s="2"/>
    </row>
    <row r="102" spans="2:13">
      <c r="B102" s="2"/>
      <c r="C102" s="142" t="s">
        <v>394</v>
      </c>
      <c r="D102" s="143"/>
      <c r="E102" s="147" t="s">
        <v>206</v>
      </c>
      <c r="F102" s="147" t="s">
        <v>206</v>
      </c>
      <c r="G102" s="147" t="s">
        <v>206</v>
      </c>
      <c r="H102" s="147" t="s">
        <v>206</v>
      </c>
      <c r="I102" s="144">
        <v>0</v>
      </c>
      <c r="J102" s="144">
        <v>0</v>
      </c>
      <c r="K102" s="144">
        <v>0</v>
      </c>
      <c r="L102" s="144">
        <v>0</v>
      </c>
      <c r="M102" s="2"/>
    </row>
    <row r="103" spans="2:13">
      <c r="B103" s="2"/>
      <c r="C103" s="142" t="s">
        <v>395</v>
      </c>
      <c r="D103" s="143"/>
      <c r="E103" s="147" t="s">
        <v>206</v>
      </c>
      <c r="F103" s="147" t="s">
        <v>206</v>
      </c>
      <c r="G103" s="147" t="s">
        <v>206</v>
      </c>
      <c r="H103" s="147" t="s">
        <v>206</v>
      </c>
      <c r="I103" s="144">
        <v>0</v>
      </c>
      <c r="J103" s="144">
        <v>0</v>
      </c>
      <c r="K103" s="144">
        <v>0</v>
      </c>
      <c r="L103" s="144">
        <v>0</v>
      </c>
      <c r="M103" s="2"/>
    </row>
    <row r="104" spans="2:13">
      <c r="B104" s="2"/>
      <c r="C104" s="142" t="s">
        <v>396</v>
      </c>
      <c r="D104" s="143"/>
      <c r="E104" s="147" t="s">
        <v>206</v>
      </c>
      <c r="F104" s="147" t="s">
        <v>206</v>
      </c>
      <c r="G104" s="147" t="s">
        <v>206</v>
      </c>
      <c r="H104" s="147" t="s">
        <v>206</v>
      </c>
      <c r="I104" s="144">
        <v>0</v>
      </c>
      <c r="J104" s="144">
        <v>0</v>
      </c>
      <c r="K104" s="144">
        <v>0</v>
      </c>
      <c r="L104" s="144">
        <v>0</v>
      </c>
      <c r="M104" s="2"/>
    </row>
    <row r="105" spans="2:13">
      <c r="B105" s="2"/>
      <c r="C105" s="142" t="s">
        <v>397</v>
      </c>
      <c r="D105" s="143"/>
      <c r="E105" s="147" t="s">
        <v>206</v>
      </c>
      <c r="F105" s="147" t="s">
        <v>206</v>
      </c>
      <c r="G105" s="147" t="s">
        <v>206</v>
      </c>
      <c r="H105" s="147" t="s">
        <v>206</v>
      </c>
      <c r="I105" s="144">
        <v>0</v>
      </c>
      <c r="J105" s="144">
        <v>0</v>
      </c>
      <c r="K105" s="144">
        <v>0</v>
      </c>
      <c r="L105" s="144">
        <v>0</v>
      </c>
      <c r="M105" s="2"/>
    </row>
    <row r="106" spans="2:13">
      <c r="B106" s="2"/>
      <c r="C106" s="142" t="s">
        <v>398</v>
      </c>
      <c r="D106" s="143"/>
      <c r="E106" s="147" t="s">
        <v>206</v>
      </c>
      <c r="F106" s="147" t="s">
        <v>206</v>
      </c>
      <c r="G106" s="147" t="s">
        <v>206</v>
      </c>
      <c r="H106" s="147" t="s">
        <v>206</v>
      </c>
      <c r="I106" s="144">
        <v>0</v>
      </c>
      <c r="J106" s="144">
        <v>0</v>
      </c>
      <c r="K106" s="144">
        <v>0</v>
      </c>
      <c r="L106" s="144">
        <v>0</v>
      </c>
      <c r="M106" s="2"/>
    </row>
    <row r="107" spans="2:13">
      <c r="B107" s="2"/>
      <c r="C107" s="142" t="s">
        <v>399</v>
      </c>
      <c r="D107" s="143"/>
      <c r="E107" s="147" t="s">
        <v>206</v>
      </c>
      <c r="F107" s="147" t="s">
        <v>206</v>
      </c>
      <c r="G107" s="147" t="s">
        <v>206</v>
      </c>
      <c r="H107" s="147" t="s">
        <v>206</v>
      </c>
      <c r="I107" s="144">
        <v>0</v>
      </c>
      <c r="J107" s="144">
        <v>0</v>
      </c>
      <c r="K107" s="144">
        <v>0</v>
      </c>
      <c r="L107" s="144">
        <v>0</v>
      </c>
      <c r="M107" s="2"/>
    </row>
    <row r="108" spans="2:13">
      <c r="B108" s="2"/>
      <c r="C108" s="142" t="s">
        <v>400</v>
      </c>
      <c r="D108" s="143"/>
      <c r="E108" s="147" t="s">
        <v>206</v>
      </c>
      <c r="F108" s="147" t="s">
        <v>206</v>
      </c>
      <c r="G108" s="147" t="s">
        <v>206</v>
      </c>
      <c r="H108" s="147" t="s">
        <v>206</v>
      </c>
      <c r="I108" s="144">
        <v>0</v>
      </c>
      <c r="J108" s="144">
        <v>0</v>
      </c>
      <c r="K108" s="144">
        <v>0</v>
      </c>
      <c r="L108" s="144">
        <v>0</v>
      </c>
      <c r="M108" s="2"/>
    </row>
    <row r="109" spans="2:13">
      <c r="B109" s="2"/>
      <c r="C109" s="142" t="s">
        <v>401</v>
      </c>
      <c r="D109" s="143"/>
      <c r="E109" s="147" t="s">
        <v>206</v>
      </c>
      <c r="F109" s="147" t="s">
        <v>206</v>
      </c>
      <c r="G109" s="147" t="s">
        <v>206</v>
      </c>
      <c r="H109" s="147" t="s">
        <v>206</v>
      </c>
      <c r="I109" s="144">
        <v>0</v>
      </c>
      <c r="J109" s="144">
        <v>0</v>
      </c>
      <c r="K109" s="144">
        <v>0</v>
      </c>
      <c r="L109" s="144">
        <v>0</v>
      </c>
      <c r="M109" s="2"/>
    </row>
    <row r="110" spans="2:13">
      <c r="B110" s="2"/>
      <c r="C110" s="142" t="s">
        <v>402</v>
      </c>
      <c r="D110" s="143"/>
      <c r="E110" s="147" t="s">
        <v>206</v>
      </c>
      <c r="F110" s="147" t="s">
        <v>206</v>
      </c>
      <c r="G110" s="147" t="s">
        <v>206</v>
      </c>
      <c r="H110" s="147" t="s">
        <v>206</v>
      </c>
      <c r="I110" s="144">
        <v>0</v>
      </c>
      <c r="J110" s="144">
        <v>0</v>
      </c>
      <c r="K110" s="144">
        <v>0</v>
      </c>
      <c r="L110" s="144">
        <v>0</v>
      </c>
      <c r="M110" s="2"/>
    </row>
    <row r="111" spans="2:13">
      <c r="B111" s="2"/>
      <c r="C111" s="142" t="s">
        <v>403</v>
      </c>
      <c r="D111" s="143"/>
      <c r="E111" s="147" t="s">
        <v>206</v>
      </c>
      <c r="F111" s="147" t="s">
        <v>206</v>
      </c>
      <c r="G111" s="147" t="s">
        <v>206</v>
      </c>
      <c r="H111" s="147" t="s">
        <v>206</v>
      </c>
      <c r="I111" s="144">
        <v>0</v>
      </c>
      <c r="J111" s="144">
        <v>0</v>
      </c>
      <c r="K111" s="144">
        <v>0</v>
      </c>
      <c r="L111" s="144">
        <v>0</v>
      </c>
      <c r="M111" s="2"/>
    </row>
    <row r="112" spans="2:13">
      <c r="B112" s="2"/>
      <c r="C112" s="142" t="s">
        <v>404</v>
      </c>
      <c r="D112" s="143"/>
      <c r="E112" s="147" t="s">
        <v>206</v>
      </c>
      <c r="F112" s="147" t="s">
        <v>206</v>
      </c>
      <c r="G112" s="147" t="s">
        <v>206</v>
      </c>
      <c r="H112" s="147" t="s">
        <v>206</v>
      </c>
      <c r="I112" s="144">
        <v>0</v>
      </c>
      <c r="J112" s="144">
        <v>0</v>
      </c>
      <c r="K112" s="144">
        <v>0</v>
      </c>
      <c r="L112" s="144">
        <v>0</v>
      </c>
      <c r="M112" s="2"/>
    </row>
    <row r="113" spans="1:13">
      <c r="B113" s="2"/>
      <c r="C113" s="142" t="s">
        <v>405</v>
      </c>
      <c r="D113" s="143"/>
      <c r="E113" s="147" t="s">
        <v>206</v>
      </c>
      <c r="F113" s="147" t="s">
        <v>206</v>
      </c>
      <c r="G113" s="147" t="s">
        <v>206</v>
      </c>
      <c r="H113" s="147" t="s">
        <v>206</v>
      </c>
      <c r="I113" s="144">
        <v>0</v>
      </c>
      <c r="J113" s="144">
        <v>0</v>
      </c>
      <c r="K113" s="144">
        <v>0</v>
      </c>
      <c r="L113" s="144">
        <v>0</v>
      </c>
      <c r="M113" s="2"/>
    </row>
    <row r="114" spans="1:13" s="12" customFormat="1">
      <c r="B114" s="3"/>
      <c r="C114" s="145" t="s">
        <v>406</v>
      </c>
      <c r="D114" s="146"/>
      <c r="E114" s="147" t="s">
        <v>206</v>
      </c>
      <c r="F114" s="147" t="s">
        <v>206</v>
      </c>
      <c r="G114" s="147" t="s">
        <v>206</v>
      </c>
      <c r="H114" s="147" t="s">
        <v>206</v>
      </c>
      <c r="I114" s="144">
        <v>0</v>
      </c>
      <c r="J114" s="144">
        <v>0</v>
      </c>
      <c r="K114" s="144">
        <v>0</v>
      </c>
      <c r="L114" s="144">
        <v>0</v>
      </c>
      <c r="M114" s="3"/>
    </row>
    <row r="115" spans="1:13" s="12" customFormat="1">
      <c r="A115" s="15" t="s">
        <v>407</v>
      </c>
      <c r="B115" s="3"/>
      <c r="C115" s="145" t="s">
        <v>408</v>
      </c>
      <c r="D115" s="146"/>
      <c r="E115" s="147" t="s">
        <v>206</v>
      </c>
      <c r="F115" s="147" t="s">
        <v>206</v>
      </c>
      <c r="G115" s="147" t="s">
        <v>206</v>
      </c>
      <c r="H115" s="147" t="s">
        <v>206</v>
      </c>
      <c r="I115" s="144">
        <v>0</v>
      </c>
      <c r="J115" s="144">
        <v>0</v>
      </c>
      <c r="K115" s="144">
        <v>0</v>
      </c>
      <c r="L115" s="144">
        <v>0</v>
      </c>
      <c r="M115" s="3"/>
    </row>
    <row r="116" spans="1:13">
      <c r="A116" s="16" t="s">
        <v>409</v>
      </c>
      <c r="B116" s="2"/>
      <c r="C116" s="142" t="s">
        <v>410</v>
      </c>
      <c r="D116" s="143"/>
      <c r="E116" s="10" t="str">
        <f>""</f>
        <v/>
      </c>
      <c r="F116" s="10" t="str">
        <f>""</f>
        <v/>
      </c>
      <c r="G116" s="10" t="str">
        <f>""</f>
        <v/>
      </c>
      <c r="H116" s="10" t="str">
        <f>""</f>
        <v/>
      </c>
      <c r="I116" s="8">
        <f>SUM(I16:I115)</f>
        <v>0</v>
      </c>
      <c r="J116" s="8">
        <f>SUM(J16:J115)</f>
        <v>0</v>
      </c>
      <c r="K116" s="8">
        <f>SUM(K16:K115)</f>
        <v>0</v>
      </c>
      <c r="L116" s="8">
        <f>SUM(L16:L115)</f>
        <v>0</v>
      </c>
      <c r="M116" s="2"/>
    </row>
    <row r="117" spans="1:13">
      <c r="B117" s="2"/>
      <c r="C117" s="2"/>
      <c r="D117" s="2"/>
      <c r="E117" s="2"/>
      <c r="F117" s="2"/>
      <c r="G117" s="2"/>
      <c r="H117" s="2"/>
      <c r="I117" s="2"/>
      <c r="J117" s="2"/>
      <c r="K117" s="2"/>
      <c r="L117" s="2"/>
      <c r="M117" s="2"/>
    </row>
    <row r="118" spans="1:13" ht="5.0999999999999996" customHeight="1">
      <c r="B118" s="2"/>
      <c r="C118" s="2"/>
      <c r="D118" s="2"/>
      <c r="E118" s="2"/>
      <c r="F118" s="2"/>
      <c r="G118" s="2"/>
      <c r="H118" s="2"/>
      <c r="I118" s="2"/>
      <c r="J118" s="2"/>
      <c r="K118" s="2"/>
      <c r="L118" s="2"/>
      <c r="M118" s="2"/>
    </row>
  </sheetData>
  <sheetProtection formatColumns="0" formatRows="0" insertRows="0" deleteRows="0" selectLockedCells="1"/>
  <mergeCells count="921">
    <mergeCell ref="C7:L7"/>
    <mergeCell ref="C8:L8"/>
    <mergeCell ref="C9:L9"/>
    <mergeCell ref="C10:L10"/>
    <mergeCell ref="C11:L11"/>
    <mergeCell ref="C13:L13"/>
    <mergeCell ref="C14:D15"/>
    <mergeCell ref="E15"/>
    <mergeCell ref="E14"/>
    <mergeCell ref="F15"/>
    <mergeCell ref="F14"/>
    <mergeCell ref="G15"/>
    <mergeCell ref="H15"/>
    <mergeCell ref="G14:H14"/>
    <mergeCell ref="I15"/>
    <mergeCell ref="J15"/>
    <mergeCell ref="K15"/>
    <mergeCell ref="L14"/>
    <mergeCell ref="I14:K14"/>
    <mergeCell ref="L15"/>
    <mergeCell ref="I16"/>
    <mergeCell ref="J16"/>
    <mergeCell ref="K16"/>
    <mergeCell ref="L16"/>
    <mergeCell ref="C17:D17"/>
    <mergeCell ref="E17"/>
    <mergeCell ref="F17"/>
    <mergeCell ref="G17"/>
    <mergeCell ref="H17"/>
    <mergeCell ref="I17"/>
    <mergeCell ref="J17"/>
    <mergeCell ref="K17"/>
    <mergeCell ref="L17"/>
    <mergeCell ref="C16:D16"/>
    <mergeCell ref="E16"/>
    <mergeCell ref="F16"/>
    <mergeCell ref="G16"/>
    <mergeCell ref="H16"/>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E21"/>
    <mergeCell ref="F21"/>
    <mergeCell ref="G21"/>
    <mergeCell ref="H21"/>
    <mergeCell ref="I21"/>
    <mergeCell ref="J21"/>
    <mergeCell ref="K21"/>
    <mergeCell ref="L21"/>
    <mergeCell ref="C20:D20"/>
    <mergeCell ref="E20"/>
    <mergeCell ref="F20"/>
    <mergeCell ref="G20"/>
    <mergeCell ref="H20"/>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 ref="I32"/>
    <mergeCell ref="J32"/>
    <mergeCell ref="K32"/>
    <mergeCell ref="L32"/>
    <mergeCell ref="C33:D33"/>
    <mergeCell ref="E33"/>
    <mergeCell ref="F33"/>
    <mergeCell ref="G33"/>
    <mergeCell ref="H33"/>
    <mergeCell ref="I33"/>
    <mergeCell ref="J33"/>
    <mergeCell ref="K33"/>
    <mergeCell ref="L33"/>
    <mergeCell ref="C32:D32"/>
    <mergeCell ref="E32"/>
    <mergeCell ref="F32"/>
    <mergeCell ref="G32"/>
    <mergeCell ref="H32"/>
    <mergeCell ref="I34"/>
    <mergeCell ref="J34"/>
    <mergeCell ref="K34"/>
    <mergeCell ref="L34"/>
    <mergeCell ref="C35:D35"/>
    <mergeCell ref="E35"/>
    <mergeCell ref="F35"/>
    <mergeCell ref="G35"/>
    <mergeCell ref="H35"/>
    <mergeCell ref="I35"/>
    <mergeCell ref="J35"/>
    <mergeCell ref="K35"/>
    <mergeCell ref="L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I38"/>
    <mergeCell ref="J38"/>
    <mergeCell ref="K38"/>
    <mergeCell ref="L38"/>
    <mergeCell ref="C39:D39"/>
    <mergeCell ref="E39"/>
    <mergeCell ref="F39"/>
    <mergeCell ref="G39"/>
    <mergeCell ref="H39"/>
    <mergeCell ref="I39"/>
    <mergeCell ref="J39"/>
    <mergeCell ref="K39"/>
    <mergeCell ref="L39"/>
    <mergeCell ref="C38:D38"/>
    <mergeCell ref="E38"/>
    <mergeCell ref="F38"/>
    <mergeCell ref="G38"/>
    <mergeCell ref="H38"/>
    <mergeCell ref="I40"/>
    <mergeCell ref="J40"/>
    <mergeCell ref="K40"/>
    <mergeCell ref="L40"/>
    <mergeCell ref="C41:D41"/>
    <mergeCell ref="E41"/>
    <mergeCell ref="F41"/>
    <mergeCell ref="G41"/>
    <mergeCell ref="H41"/>
    <mergeCell ref="I41"/>
    <mergeCell ref="J41"/>
    <mergeCell ref="K41"/>
    <mergeCell ref="L41"/>
    <mergeCell ref="C40:D40"/>
    <mergeCell ref="E40"/>
    <mergeCell ref="F40"/>
    <mergeCell ref="G40"/>
    <mergeCell ref="H40"/>
    <mergeCell ref="I42"/>
    <mergeCell ref="J42"/>
    <mergeCell ref="K42"/>
    <mergeCell ref="L42"/>
    <mergeCell ref="C43:D43"/>
    <mergeCell ref="E43"/>
    <mergeCell ref="F43"/>
    <mergeCell ref="G43"/>
    <mergeCell ref="H43"/>
    <mergeCell ref="I43"/>
    <mergeCell ref="J43"/>
    <mergeCell ref="K43"/>
    <mergeCell ref="L43"/>
    <mergeCell ref="C42:D42"/>
    <mergeCell ref="E42"/>
    <mergeCell ref="F42"/>
    <mergeCell ref="G42"/>
    <mergeCell ref="H42"/>
    <mergeCell ref="I44"/>
    <mergeCell ref="J44"/>
    <mergeCell ref="K44"/>
    <mergeCell ref="L44"/>
    <mergeCell ref="C45:D45"/>
    <mergeCell ref="E45"/>
    <mergeCell ref="F45"/>
    <mergeCell ref="G45"/>
    <mergeCell ref="H45"/>
    <mergeCell ref="I45"/>
    <mergeCell ref="J45"/>
    <mergeCell ref="K45"/>
    <mergeCell ref="L45"/>
    <mergeCell ref="C44:D44"/>
    <mergeCell ref="E44"/>
    <mergeCell ref="F44"/>
    <mergeCell ref="G44"/>
    <mergeCell ref="H44"/>
    <mergeCell ref="I46"/>
    <mergeCell ref="J46"/>
    <mergeCell ref="K46"/>
    <mergeCell ref="L46"/>
    <mergeCell ref="C47:D47"/>
    <mergeCell ref="E47"/>
    <mergeCell ref="F47"/>
    <mergeCell ref="G47"/>
    <mergeCell ref="H47"/>
    <mergeCell ref="I47"/>
    <mergeCell ref="J47"/>
    <mergeCell ref="K47"/>
    <mergeCell ref="L47"/>
    <mergeCell ref="C46:D46"/>
    <mergeCell ref="E46"/>
    <mergeCell ref="F46"/>
    <mergeCell ref="G46"/>
    <mergeCell ref="H46"/>
    <mergeCell ref="I48"/>
    <mergeCell ref="J48"/>
    <mergeCell ref="K48"/>
    <mergeCell ref="L48"/>
    <mergeCell ref="C49:D49"/>
    <mergeCell ref="E49"/>
    <mergeCell ref="F49"/>
    <mergeCell ref="G49"/>
    <mergeCell ref="H49"/>
    <mergeCell ref="I49"/>
    <mergeCell ref="J49"/>
    <mergeCell ref="K49"/>
    <mergeCell ref="L49"/>
    <mergeCell ref="C48:D48"/>
    <mergeCell ref="E48"/>
    <mergeCell ref="F48"/>
    <mergeCell ref="G48"/>
    <mergeCell ref="H48"/>
    <mergeCell ref="I50"/>
    <mergeCell ref="J50"/>
    <mergeCell ref="K50"/>
    <mergeCell ref="L50"/>
    <mergeCell ref="C51:D51"/>
    <mergeCell ref="E51"/>
    <mergeCell ref="F51"/>
    <mergeCell ref="G51"/>
    <mergeCell ref="H51"/>
    <mergeCell ref="I51"/>
    <mergeCell ref="J51"/>
    <mergeCell ref="K51"/>
    <mergeCell ref="L51"/>
    <mergeCell ref="C50:D50"/>
    <mergeCell ref="E50"/>
    <mergeCell ref="F50"/>
    <mergeCell ref="G50"/>
    <mergeCell ref="H50"/>
    <mergeCell ref="I52"/>
    <mergeCell ref="J52"/>
    <mergeCell ref="K52"/>
    <mergeCell ref="L52"/>
    <mergeCell ref="C53:D53"/>
    <mergeCell ref="E53"/>
    <mergeCell ref="F53"/>
    <mergeCell ref="G53"/>
    <mergeCell ref="H53"/>
    <mergeCell ref="I53"/>
    <mergeCell ref="J53"/>
    <mergeCell ref="K53"/>
    <mergeCell ref="L53"/>
    <mergeCell ref="C52:D52"/>
    <mergeCell ref="E52"/>
    <mergeCell ref="F52"/>
    <mergeCell ref="G52"/>
    <mergeCell ref="H52"/>
    <mergeCell ref="I54"/>
    <mergeCell ref="J54"/>
    <mergeCell ref="K54"/>
    <mergeCell ref="L54"/>
    <mergeCell ref="C55:D55"/>
    <mergeCell ref="E55"/>
    <mergeCell ref="F55"/>
    <mergeCell ref="G55"/>
    <mergeCell ref="H55"/>
    <mergeCell ref="I55"/>
    <mergeCell ref="J55"/>
    <mergeCell ref="K55"/>
    <mergeCell ref="L55"/>
    <mergeCell ref="C54:D54"/>
    <mergeCell ref="E54"/>
    <mergeCell ref="F54"/>
    <mergeCell ref="G54"/>
    <mergeCell ref="H54"/>
    <mergeCell ref="I56"/>
    <mergeCell ref="J56"/>
    <mergeCell ref="K56"/>
    <mergeCell ref="L56"/>
    <mergeCell ref="C57:D57"/>
    <mergeCell ref="E57"/>
    <mergeCell ref="F57"/>
    <mergeCell ref="G57"/>
    <mergeCell ref="H57"/>
    <mergeCell ref="I57"/>
    <mergeCell ref="J57"/>
    <mergeCell ref="K57"/>
    <mergeCell ref="L57"/>
    <mergeCell ref="C56:D56"/>
    <mergeCell ref="E56"/>
    <mergeCell ref="F56"/>
    <mergeCell ref="G56"/>
    <mergeCell ref="H56"/>
    <mergeCell ref="I58"/>
    <mergeCell ref="J58"/>
    <mergeCell ref="K58"/>
    <mergeCell ref="L58"/>
    <mergeCell ref="C59:D59"/>
    <mergeCell ref="E59"/>
    <mergeCell ref="F59"/>
    <mergeCell ref="G59"/>
    <mergeCell ref="H59"/>
    <mergeCell ref="I59"/>
    <mergeCell ref="J59"/>
    <mergeCell ref="K59"/>
    <mergeCell ref="L59"/>
    <mergeCell ref="C58:D58"/>
    <mergeCell ref="E58"/>
    <mergeCell ref="F58"/>
    <mergeCell ref="G58"/>
    <mergeCell ref="H58"/>
    <mergeCell ref="I60"/>
    <mergeCell ref="J60"/>
    <mergeCell ref="K60"/>
    <mergeCell ref="L60"/>
    <mergeCell ref="C61:D61"/>
    <mergeCell ref="E61"/>
    <mergeCell ref="F61"/>
    <mergeCell ref="G61"/>
    <mergeCell ref="H61"/>
    <mergeCell ref="I61"/>
    <mergeCell ref="J61"/>
    <mergeCell ref="K61"/>
    <mergeCell ref="L61"/>
    <mergeCell ref="C60:D60"/>
    <mergeCell ref="E60"/>
    <mergeCell ref="F60"/>
    <mergeCell ref="G60"/>
    <mergeCell ref="H60"/>
    <mergeCell ref="I62"/>
    <mergeCell ref="J62"/>
    <mergeCell ref="K62"/>
    <mergeCell ref="L62"/>
    <mergeCell ref="C63:D63"/>
    <mergeCell ref="E63"/>
    <mergeCell ref="F63"/>
    <mergeCell ref="G63"/>
    <mergeCell ref="H63"/>
    <mergeCell ref="I63"/>
    <mergeCell ref="J63"/>
    <mergeCell ref="K63"/>
    <mergeCell ref="L63"/>
    <mergeCell ref="C62:D62"/>
    <mergeCell ref="E62"/>
    <mergeCell ref="F62"/>
    <mergeCell ref="G62"/>
    <mergeCell ref="H62"/>
    <mergeCell ref="I64"/>
    <mergeCell ref="J64"/>
    <mergeCell ref="K64"/>
    <mergeCell ref="L64"/>
    <mergeCell ref="C65:D65"/>
    <mergeCell ref="E65"/>
    <mergeCell ref="F65"/>
    <mergeCell ref="G65"/>
    <mergeCell ref="H65"/>
    <mergeCell ref="I65"/>
    <mergeCell ref="J65"/>
    <mergeCell ref="K65"/>
    <mergeCell ref="L65"/>
    <mergeCell ref="C64:D64"/>
    <mergeCell ref="E64"/>
    <mergeCell ref="F64"/>
    <mergeCell ref="G64"/>
    <mergeCell ref="H64"/>
    <mergeCell ref="I66"/>
    <mergeCell ref="J66"/>
    <mergeCell ref="K66"/>
    <mergeCell ref="L66"/>
    <mergeCell ref="C67:D67"/>
    <mergeCell ref="E67"/>
    <mergeCell ref="F67"/>
    <mergeCell ref="G67"/>
    <mergeCell ref="H67"/>
    <mergeCell ref="I67"/>
    <mergeCell ref="J67"/>
    <mergeCell ref="K67"/>
    <mergeCell ref="L67"/>
    <mergeCell ref="C66:D66"/>
    <mergeCell ref="E66"/>
    <mergeCell ref="F66"/>
    <mergeCell ref="G66"/>
    <mergeCell ref="H66"/>
    <mergeCell ref="I68"/>
    <mergeCell ref="J68"/>
    <mergeCell ref="K68"/>
    <mergeCell ref="L68"/>
    <mergeCell ref="C69:D69"/>
    <mergeCell ref="E69"/>
    <mergeCell ref="F69"/>
    <mergeCell ref="G69"/>
    <mergeCell ref="H69"/>
    <mergeCell ref="I69"/>
    <mergeCell ref="J69"/>
    <mergeCell ref="K69"/>
    <mergeCell ref="L69"/>
    <mergeCell ref="C68:D68"/>
    <mergeCell ref="E68"/>
    <mergeCell ref="F68"/>
    <mergeCell ref="G68"/>
    <mergeCell ref="H68"/>
    <mergeCell ref="I70"/>
    <mergeCell ref="J70"/>
    <mergeCell ref="K70"/>
    <mergeCell ref="L70"/>
    <mergeCell ref="C71:D71"/>
    <mergeCell ref="E71"/>
    <mergeCell ref="F71"/>
    <mergeCell ref="G71"/>
    <mergeCell ref="H71"/>
    <mergeCell ref="I71"/>
    <mergeCell ref="J71"/>
    <mergeCell ref="K71"/>
    <mergeCell ref="L71"/>
    <mergeCell ref="C70:D70"/>
    <mergeCell ref="E70"/>
    <mergeCell ref="F70"/>
    <mergeCell ref="G70"/>
    <mergeCell ref="H70"/>
    <mergeCell ref="I72"/>
    <mergeCell ref="J72"/>
    <mergeCell ref="K72"/>
    <mergeCell ref="L72"/>
    <mergeCell ref="C73:D73"/>
    <mergeCell ref="E73"/>
    <mergeCell ref="F73"/>
    <mergeCell ref="G73"/>
    <mergeCell ref="H73"/>
    <mergeCell ref="I73"/>
    <mergeCell ref="J73"/>
    <mergeCell ref="K73"/>
    <mergeCell ref="L73"/>
    <mergeCell ref="C72:D72"/>
    <mergeCell ref="E72"/>
    <mergeCell ref="F72"/>
    <mergeCell ref="G72"/>
    <mergeCell ref="H72"/>
    <mergeCell ref="I74"/>
    <mergeCell ref="J74"/>
    <mergeCell ref="K74"/>
    <mergeCell ref="L74"/>
    <mergeCell ref="C75:D75"/>
    <mergeCell ref="E75"/>
    <mergeCell ref="F75"/>
    <mergeCell ref="G75"/>
    <mergeCell ref="H75"/>
    <mergeCell ref="I75"/>
    <mergeCell ref="J75"/>
    <mergeCell ref="K75"/>
    <mergeCell ref="L75"/>
    <mergeCell ref="C74:D74"/>
    <mergeCell ref="E74"/>
    <mergeCell ref="F74"/>
    <mergeCell ref="G74"/>
    <mergeCell ref="H74"/>
    <mergeCell ref="I76"/>
    <mergeCell ref="J76"/>
    <mergeCell ref="K76"/>
    <mergeCell ref="L76"/>
    <mergeCell ref="C77:D77"/>
    <mergeCell ref="E77"/>
    <mergeCell ref="F77"/>
    <mergeCell ref="G77"/>
    <mergeCell ref="H77"/>
    <mergeCell ref="I77"/>
    <mergeCell ref="J77"/>
    <mergeCell ref="K77"/>
    <mergeCell ref="L77"/>
    <mergeCell ref="C76:D76"/>
    <mergeCell ref="E76"/>
    <mergeCell ref="F76"/>
    <mergeCell ref="G76"/>
    <mergeCell ref="H76"/>
    <mergeCell ref="I78"/>
    <mergeCell ref="J78"/>
    <mergeCell ref="K78"/>
    <mergeCell ref="L78"/>
    <mergeCell ref="C79:D79"/>
    <mergeCell ref="E79"/>
    <mergeCell ref="F79"/>
    <mergeCell ref="G79"/>
    <mergeCell ref="H79"/>
    <mergeCell ref="I79"/>
    <mergeCell ref="J79"/>
    <mergeCell ref="K79"/>
    <mergeCell ref="L79"/>
    <mergeCell ref="C78:D78"/>
    <mergeCell ref="E78"/>
    <mergeCell ref="F78"/>
    <mergeCell ref="G78"/>
    <mergeCell ref="H78"/>
    <mergeCell ref="I80"/>
    <mergeCell ref="J80"/>
    <mergeCell ref="K80"/>
    <mergeCell ref="L80"/>
    <mergeCell ref="C81:D81"/>
    <mergeCell ref="E81"/>
    <mergeCell ref="F81"/>
    <mergeCell ref="G81"/>
    <mergeCell ref="H81"/>
    <mergeCell ref="I81"/>
    <mergeCell ref="J81"/>
    <mergeCell ref="K81"/>
    <mergeCell ref="L81"/>
    <mergeCell ref="C80:D80"/>
    <mergeCell ref="E80"/>
    <mergeCell ref="F80"/>
    <mergeCell ref="G80"/>
    <mergeCell ref="H80"/>
    <mergeCell ref="I82"/>
    <mergeCell ref="J82"/>
    <mergeCell ref="K82"/>
    <mergeCell ref="L82"/>
    <mergeCell ref="C83:D83"/>
    <mergeCell ref="E83"/>
    <mergeCell ref="F83"/>
    <mergeCell ref="G83"/>
    <mergeCell ref="H83"/>
    <mergeCell ref="I83"/>
    <mergeCell ref="J83"/>
    <mergeCell ref="K83"/>
    <mergeCell ref="L83"/>
    <mergeCell ref="C82:D82"/>
    <mergeCell ref="E82"/>
    <mergeCell ref="F82"/>
    <mergeCell ref="G82"/>
    <mergeCell ref="H82"/>
    <mergeCell ref="I84"/>
    <mergeCell ref="J84"/>
    <mergeCell ref="K84"/>
    <mergeCell ref="L84"/>
    <mergeCell ref="C85:D85"/>
    <mergeCell ref="E85"/>
    <mergeCell ref="F85"/>
    <mergeCell ref="G85"/>
    <mergeCell ref="H85"/>
    <mergeCell ref="I85"/>
    <mergeCell ref="J85"/>
    <mergeCell ref="K85"/>
    <mergeCell ref="L85"/>
    <mergeCell ref="C84:D84"/>
    <mergeCell ref="E84"/>
    <mergeCell ref="F84"/>
    <mergeCell ref="G84"/>
    <mergeCell ref="H84"/>
    <mergeCell ref="I86"/>
    <mergeCell ref="J86"/>
    <mergeCell ref="K86"/>
    <mergeCell ref="L86"/>
    <mergeCell ref="C87:D87"/>
    <mergeCell ref="E87"/>
    <mergeCell ref="F87"/>
    <mergeCell ref="G87"/>
    <mergeCell ref="H87"/>
    <mergeCell ref="I87"/>
    <mergeCell ref="J87"/>
    <mergeCell ref="K87"/>
    <mergeCell ref="L87"/>
    <mergeCell ref="C86:D86"/>
    <mergeCell ref="E86"/>
    <mergeCell ref="F86"/>
    <mergeCell ref="G86"/>
    <mergeCell ref="H86"/>
    <mergeCell ref="I88"/>
    <mergeCell ref="J88"/>
    <mergeCell ref="K88"/>
    <mergeCell ref="L88"/>
    <mergeCell ref="C89:D89"/>
    <mergeCell ref="E89"/>
    <mergeCell ref="F89"/>
    <mergeCell ref="G89"/>
    <mergeCell ref="H89"/>
    <mergeCell ref="I89"/>
    <mergeCell ref="J89"/>
    <mergeCell ref="K89"/>
    <mergeCell ref="L89"/>
    <mergeCell ref="C88:D88"/>
    <mergeCell ref="E88"/>
    <mergeCell ref="F88"/>
    <mergeCell ref="G88"/>
    <mergeCell ref="H88"/>
    <mergeCell ref="I90"/>
    <mergeCell ref="J90"/>
    <mergeCell ref="K90"/>
    <mergeCell ref="L90"/>
    <mergeCell ref="C91:D91"/>
    <mergeCell ref="E91"/>
    <mergeCell ref="F91"/>
    <mergeCell ref="G91"/>
    <mergeCell ref="H91"/>
    <mergeCell ref="I91"/>
    <mergeCell ref="J91"/>
    <mergeCell ref="K91"/>
    <mergeCell ref="L91"/>
    <mergeCell ref="C90:D90"/>
    <mergeCell ref="E90"/>
    <mergeCell ref="F90"/>
    <mergeCell ref="G90"/>
    <mergeCell ref="H90"/>
    <mergeCell ref="I92"/>
    <mergeCell ref="J92"/>
    <mergeCell ref="K92"/>
    <mergeCell ref="L92"/>
    <mergeCell ref="C93:D93"/>
    <mergeCell ref="E93"/>
    <mergeCell ref="F93"/>
    <mergeCell ref="G93"/>
    <mergeCell ref="H93"/>
    <mergeCell ref="I93"/>
    <mergeCell ref="J93"/>
    <mergeCell ref="K93"/>
    <mergeCell ref="L93"/>
    <mergeCell ref="C92:D92"/>
    <mergeCell ref="E92"/>
    <mergeCell ref="F92"/>
    <mergeCell ref="G92"/>
    <mergeCell ref="H92"/>
    <mergeCell ref="I94"/>
    <mergeCell ref="J94"/>
    <mergeCell ref="K94"/>
    <mergeCell ref="L94"/>
    <mergeCell ref="C95:D95"/>
    <mergeCell ref="E95"/>
    <mergeCell ref="F95"/>
    <mergeCell ref="G95"/>
    <mergeCell ref="H95"/>
    <mergeCell ref="I95"/>
    <mergeCell ref="J95"/>
    <mergeCell ref="K95"/>
    <mergeCell ref="L95"/>
    <mergeCell ref="C94:D94"/>
    <mergeCell ref="E94"/>
    <mergeCell ref="F94"/>
    <mergeCell ref="G94"/>
    <mergeCell ref="H94"/>
    <mergeCell ref="I96"/>
    <mergeCell ref="J96"/>
    <mergeCell ref="K96"/>
    <mergeCell ref="L96"/>
    <mergeCell ref="C97:D97"/>
    <mergeCell ref="E97"/>
    <mergeCell ref="F97"/>
    <mergeCell ref="G97"/>
    <mergeCell ref="H97"/>
    <mergeCell ref="I97"/>
    <mergeCell ref="J97"/>
    <mergeCell ref="K97"/>
    <mergeCell ref="L97"/>
    <mergeCell ref="C96:D96"/>
    <mergeCell ref="E96"/>
    <mergeCell ref="F96"/>
    <mergeCell ref="G96"/>
    <mergeCell ref="H96"/>
    <mergeCell ref="I98"/>
    <mergeCell ref="J98"/>
    <mergeCell ref="K98"/>
    <mergeCell ref="L98"/>
    <mergeCell ref="C99:D99"/>
    <mergeCell ref="E99"/>
    <mergeCell ref="F99"/>
    <mergeCell ref="G99"/>
    <mergeCell ref="H99"/>
    <mergeCell ref="I99"/>
    <mergeCell ref="J99"/>
    <mergeCell ref="K99"/>
    <mergeCell ref="L99"/>
    <mergeCell ref="C98:D98"/>
    <mergeCell ref="E98"/>
    <mergeCell ref="F98"/>
    <mergeCell ref="G98"/>
    <mergeCell ref="H98"/>
    <mergeCell ref="I100"/>
    <mergeCell ref="J100"/>
    <mergeCell ref="K100"/>
    <mergeCell ref="L100"/>
    <mergeCell ref="C101:D101"/>
    <mergeCell ref="E101"/>
    <mergeCell ref="F101"/>
    <mergeCell ref="G101"/>
    <mergeCell ref="H101"/>
    <mergeCell ref="I101"/>
    <mergeCell ref="J101"/>
    <mergeCell ref="K101"/>
    <mergeCell ref="L101"/>
    <mergeCell ref="C100:D100"/>
    <mergeCell ref="E100"/>
    <mergeCell ref="F100"/>
    <mergeCell ref="G100"/>
    <mergeCell ref="H100"/>
    <mergeCell ref="I102"/>
    <mergeCell ref="J102"/>
    <mergeCell ref="K102"/>
    <mergeCell ref="L102"/>
    <mergeCell ref="C103:D103"/>
    <mergeCell ref="E103"/>
    <mergeCell ref="F103"/>
    <mergeCell ref="G103"/>
    <mergeCell ref="H103"/>
    <mergeCell ref="I103"/>
    <mergeCell ref="J103"/>
    <mergeCell ref="K103"/>
    <mergeCell ref="L103"/>
    <mergeCell ref="C102:D102"/>
    <mergeCell ref="E102"/>
    <mergeCell ref="F102"/>
    <mergeCell ref="G102"/>
    <mergeCell ref="H102"/>
    <mergeCell ref="I104"/>
    <mergeCell ref="J104"/>
    <mergeCell ref="K104"/>
    <mergeCell ref="L104"/>
    <mergeCell ref="C105:D105"/>
    <mergeCell ref="E105"/>
    <mergeCell ref="F105"/>
    <mergeCell ref="G105"/>
    <mergeCell ref="H105"/>
    <mergeCell ref="I105"/>
    <mergeCell ref="J105"/>
    <mergeCell ref="K105"/>
    <mergeCell ref="L105"/>
    <mergeCell ref="C104:D104"/>
    <mergeCell ref="E104"/>
    <mergeCell ref="F104"/>
    <mergeCell ref="G104"/>
    <mergeCell ref="H104"/>
    <mergeCell ref="I106"/>
    <mergeCell ref="J106"/>
    <mergeCell ref="K106"/>
    <mergeCell ref="L106"/>
    <mergeCell ref="C107:D107"/>
    <mergeCell ref="E107"/>
    <mergeCell ref="F107"/>
    <mergeCell ref="G107"/>
    <mergeCell ref="H107"/>
    <mergeCell ref="I107"/>
    <mergeCell ref="J107"/>
    <mergeCell ref="K107"/>
    <mergeCell ref="L107"/>
    <mergeCell ref="C106:D106"/>
    <mergeCell ref="E106"/>
    <mergeCell ref="F106"/>
    <mergeCell ref="G106"/>
    <mergeCell ref="H106"/>
    <mergeCell ref="I108"/>
    <mergeCell ref="J108"/>
    <mergeCell ref="K108"/>
    <mergeCell ref="L108"/>
    <mergeCell ref="C109:D109"/>
    <mergeCell ref="E109"/>
    <mergeCell ref="F109"/>
    <mergeCell ref="G109"/>
    <mergeCell ref="H109"/>
    <mergeCell ref="I109"/>
    <mergeCell ref="J109"/>
    <mergeCell ref="K109"/>
    <mergeCell ref="L109"/>
    <mergeCell ref="C108:D108"/>
    <mergeCell ref="E108"/>
    <mergeCell ref="F108"/>
    <mergeCell ref="G108"/>
    <mergeCell ref="H108"/>
    <mergeCell ref="I110"/>
    <mergeCell ref="J110"/>
    <mergeCell ref="K110"/>
    <mergeCell ref="L110"/>
    <mergeCell ref="C111:D111"/>
    <mergeCell ref="E111"/>
    <mergeCell ref="F111"/>
    <mergeCell ref="G111"/>
    <mergeCell ref="H111"/>
    <mergeCell ref="I111"/>
    <mergeCell ref="J111"/>
    <mergeCell ref="K111"/>
    <mergeCell ref="L111"/>
    <mergeCell ref="C110:D110"/>
    <mergeCell ref="E110"/>
    <mergeCell ref="F110"/>
    <mergeCell ref="G110"/>
    <mergeCell ref="H110"/>
    <mergeCell ref="I112"/>
    <mergeCell ref="J112"/>
    <mergeCell ref="K112"/>
    <mergeCell ref="L112"/>
    <mergeCell ref="C113:D113"/>
    <mergeCell ref="E113"/>
    <mergeCell ref="F113"/>
    <mergeCell ref="G113"/>
    <mergeCell ref="H113"/>
    <mergeCell ref="I113"/>
    <mergeCell ref="J113"/>
    <mergeCell ref="K113"/>
    <mergeCell ref="L113"/>
    <mergeCell ref="C112:D112"/>
    <mergeCell ref="E112"/>
    <mergeCell ref="F112"/>
    <mergeCell ref="G112"/>
    <mergeCell ref="H112"/>
    <mergeCell ref="C116:D116"/>
    <mergeCell ref="I114"/>
    <mergeCell ref="J114"/>
    <mergeCell ref="K114"/>
    <mergeCell ref="L114"/>
    <mergeCell ref="C115:D115"/>
    <mergeCell ref="E115"/>
    <mergeCell ref="F115"/>
    <mergeCell ref="G115"/>
    <mergeCell ref="H115"/>
    <mergeCell ref="I115"/>
    <mergeCell ref="J115"/>
    <mergeCell ref="K115"/>
    <mergeCell ref="L115"/>
    <mergeCell ref="C114:D114"/>
    <mergeCell ref="E114"/>
    <mergeCell ref="F114"/>
    <mergeCell ref="G114"/>
    <mergeCell ref="H114"/>
  </mergeCells>
  <dataValidations count="4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s>
  <printOptions horizontalCentered="1"/>
  <pageMargins left="0.7" right="0.7" top="0.75" bottom="0.75" header="0.3" footer="0.3"/>
  <pageSetup paperSize="150" scale="77" orientation="landscape" horizontalDpi="200" verticalDpi="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2:K118"/>
  <sheetViews>
    <sheetView showGridLines="0" view="pageBreakPreview" topLeftCell="E1" zoomScale="85" zoomScaleNormal="85" zoomScaleSheetLayoutView="85" workbookViewId="0">
      <selection activeCell="G35" sqref="G35"/>
    </sheetView>
  </sheetViews>
  <sheetFormatPr defaultRowHeight="15"/>
  <cols>
    <col min="1" max="1" width="9.140625" style="1" customWidth="1"/>
    <col min="2" max="3" width="1" style="1" customWidth="1"/>
    <col min="4" max="4" width="8.7109375" style="1" customWidth="1"/>
    <col min="5" max="5" width="40.7109375" style="1" customWidth="1"/>
    <col min="6" max="10" width="20.7109375" style="1" customWidth="1"/>
    <col min="11" max="11" width="1" style="1" customWidth="1"/>
    <col min="12" max="12" width="9.140625" style="1" customWidth="1"/>
    <col min="13" max="16384" width="9.140625" style="1"/>
  </cols>
  <sheetData>
    <row r="2" spans="2:11" ht="5.0999999999999996" customHeight="1">
      <c r="B2" s="5" t="s">
        <v>521</v>
      </c>
      <c r="C2" s="2"/>
      <c r="D2" s="2"/>
      <c r="E2" s="2"/>
      <c r="F2" s="2"/>
      <c r="G2" s="2"/>
      <c r="H2" s="2"/>
      <c r="I2" s="2"/>
      <c r="J2" s="2"/>
      <c r="K2" s="2"/>
    </row>
    <row r="3" spans="2:11" hidden="1">
      <c r="B3" s="5" t="s">
        <v>7</v>
      </c>
      <c r="C3" s="20"/>
      <c r="D3" s="20"/>
      <c r="E3" s="2"/>
      <c r="F3" s="2"/>
      <c r="G3" s="2"/>
      <c r="H3" s="2"/>
      <c r="I3" s="2"/>
      <c r="J3" s="2"/>
      <c r="K3" s="2"/>
    </row>
    <row r="4" spans="2:11" hidden="1">
      <c r="B4" s="2"/>
      <c r="C4" s="20"/>
      <c r="D4" s="20"/>
      <c r="E4" s="2"/>
      <c r="F4" s="2"/>
      <c r="G4" s="2"/>
      <c r="H4" s="2"/>
      <c r="I4" s="2"/>
      <c r="J4" s="2"/>
      <c r="K4" s="2"/>
    </row>
    <row r="5" spans="2:11" hidden="1">
      <c r="B5" s="2"/>
      <c r="C5" s="20"/>
      <c r="D5" s="20"/>
      <c r="E5" s="2"/>
      <c r="F5" s="2"/>
      <c r="G5" s="2"/>
      <c r="H5" s="2"/>
      <c r="I5" s="2"/>
      <c r="J5" s="2"/>
      <c r="K5" s="2"/>
    </row>
    <row r="6" spans="2:11" hidden="1">
      <c r="B6" s="2"/>
      <c r="C6" s="29"/>
      <c r="D6" s="29"/>
      <c r="E6" s="2"/>
      <c r="F6" s="2"/>
      <c r="G6" s="2"/>
      <c r="H6" s="2"/>
      <c r="I6" s="2"/>
      <c r="J6" s="2"/>
      <c r="K6" s="2"/>
    </row>
    <row r="7" spans="2:11" ht="17.25">
      <c r="B7" s="2"/>
      <c r="C7" s="123" t="str">
        <f>UPPER('Data Umum'!D7)</f>
        <v/>
      </c>
      <c r="D7" s="123"/>
      <c r="E7" s="123"/>
      <c r="F7" s="123"/>
      <c r="G7" s="123"/>
      <c r="H7" s="123"/>
      <c r="I7" s="123"/>
      <c r="J7" s="123"/>
      <c r="K7" s="2"/>
    </row>
    <row r="8" spans="2:11">
      <c r="B8" s="2"/>
      <c r="C8" s="124" t="s">
        <v>1095</v>
      </c>
      <c r="D8" s="124"/>
      <c r="E8" s="124"/>
      <c r="F8" s="124"/>
      <c r="G8" s="124"/>
      <c r="H8" s="124"/>
      <c r="I8" s="124"/>
      <c r="J8" s="124"/>
      <c r="K8" s="2"/>
    </row>
    <row r="9" spans="2:11">
      <c r="B9" s="2"/>
      <c r="C9" s="124" t="s">
        <v>510</v>
      </c>
      <c r="D9" s="124"/>
      <c r="E9" s="124"/>
      <c r="F9" s="124"/>
      <c r="G9" s="124"/>
      <c r="H9" s="124"/>
      <c r="I9" s="124"/>
      <c r="J9" s="124"/>
      <c r="K9" s="2"/>
    </row>
    <row r="10" spans="2:11">
      <c r="B10" s="2"/>
      <c r="C10" s="124" t="s">
        <v>522</v>
      </c>
      <c r="D10" s="124"/>
      <c r="E10" s="124"/>
      <c r="F10" s="124"/>
      <c r="G10" s="124"/>
      <c r="H10" s="124"/>
      <c r="I10" s="124"/>
      <c r="J10" s="124"/>
      <c r="K10" s="2"/>
    </row>
    <row r="11" spans="2:11">
      <c r="B11" s="2"/>
      <c r="C11" s="125" t="s">
        <v>1061</v>
      </c>
      <c r="D11" s="125"/>
      <c r="E11" s="125"/>
      <c r="F11" s="125"/>
      <c r="G11" s="125"/>
      <c r="H11" s="125"/>
      <c r="I11" s="125"/>
      <c r="J11" s="125"/>
      <c r="K11" s="2"/>
    </row>
    <row r="12" spans="2:11" hidden="1">
      <c r="B12" s="2"/>
      <c r="C12" s="31"/>
      <c r="D12" s="31"/>
      <c r="E12" s="31"/>
      <c r="F12" s="31"/>
      <c r="G12" s="31"/>
      <c r="H12" s="31"/>
      <c r="I12" s="31"/>
      <c r="J12" s="31"/>
      <c r="K12" s="2"/>
    </row>
    <row r="13" spans="2:11">
      <c r="B13" s="2"/>
      <c r="C13" s="141" t="s">
        <v>43</v>
      </c>
      <c r="D13" s="141"/>
      <c r="E13" s="141"/>
      <c r="F13" s="141"/>
      <c r="G13" s="141"/>
      <c r="H13" s="141"/>
      <c r="I13" s="141"/>
      <c r="J13" s="141"/>
      <c r="K13" s="2"/>
    </row>
    <row r="14" spans="2:11">
      <c r="B14" s="2"/>
      <c r="C14" s="127" t="s">
        <v>308</v>
      </c>
      <c r="D14" s="128"/>
      <c r="E14" s="127" t="str">
        <f>""</f>
        <v/>
      </c>
      <c r="F14" s="128"/>
      <c r="G14" s="127" t="str">
        <f>"Tradisional"</f>
        <v>Tradisional</v>
      </c>
      <c r="H14" s="128"/>
      <c r="I14" s="128"/>
      <c r="J14" s="127" t="str">
        <f>""</f>
        <v/>
      </c>
      <c r="K14" s="2"/>
    </row>
    <row r="15" spans="2:11" ht="30.95" customHeight="1">
      <c r="B15" s="2"/>
      <c r="C15" s="128"/>
      <c r="D15" s="128"/>
      <c r="E15" s="127" t="str">
        <f>"Penempatan Pada Perusahaan (Nama Perusahaan dan atau Nama Negara)"</f>
        <v>Penempatan Pada Perusahaan (Nama Perusahaan dan atau Nama Negara)</v>
      </c>
      <c r="F15" s="127" t="str">
        <f>"Jenis Penempatan Investasi"</f>
        <v>Jenis Penempatan Investasi</v>
      </c>
      <c r="G15" s="127" t="str">
        <f>"AYD Setelah Batasan Per Jenis Investasi"</f>
        <v>AYD Setelah Batasan Per Jenis Investasi</v>
      </c>
      <c r="H15" s="127" t="str">
        <f>"Aset Yang Tidak Diperkenankan"</f>
        <v>Aset Yang Tidak Diperkenankan</v>
      </c>
      <c r="I15" s="127" t="str">
        <f>"AYD"</f>
        <v>AYD</v>
      </c>
      <c r="J15" s="127" t="str">
        <f>"PAYDI"</f>
        <v>PAYDI</v>
      </c>
      <c r="K15" s="2"/>
    </row>
    <row r="16" spans="2:11">
      <c r="B16" s="2"/>
      <c r="C16" s="137" t="s">
        <v>7</v>
      </c>
      <c r="D16" s="128"/>
      <c r="E16" s="138" t="s">
        <v>206</v>
      </c>
      <c r="F16" s="138" t="s">
        <v>206</v>
      </c>
      <c r="G16" s="121"/>
      <c r="H16" s="121"/>
      <c r="I16" s="121"/>
      <c r="J16" s="121"/>
      <c r="K16" s="2"/>
    </row>
    <row r="17" spans="2:11">
      <c r="B17" s="2"/>
      <c r="C17" s="137" t="s">
        <v>309</v>
      </c>
      <c r="D17" s="128"/>
      <c r="E17" s="138" t="s">
        <v>206</v>
      </c>
      <c r="F17" s="138" t="s">
        <v>206</v>
      </c>
      <c r="G17" s="121"/>
      <c r="H17" s="121"/>
      <c r="I17" s="121"/>
      <c r="J17" s="121"/>
      <c r="K17" s="2"/>
    </row>
    <row r="18" spans="2:11">
      <c r="B18" s="2"/>
      <c r="C18" s="137" t="s">
        <v>310</v>
      </c>
      <c r="D18" s="128"/>
      <c r="E18" s="138" t="s">
        <v>206</v>
      </c>
      <c r="F18" s="138" t="s">
        <v>206</v>
      </c>
      <c r="G18" s="121"/>
      <c r="H18" s="121"/>
      <c r="I18" s="121"/>
      <c r="J18" s="121"/>
      <c r="K18" s="2"/>
    </row>
    <row r="19" spans="2:11">
      <c r="B19" s="2"/>
      <c r="C19" s="137" t="s">
        <v>311</v>
      </c>
      <c r="D19" s="128"/>
      <c r="E19" s="138" t="s">
        <v>206</v>
      </c>
      <c r="F19" s="138" t="s">
        <v>206</v>
      </c>
      <c r="G19" s="121"/>
      <c r="H19" s="121"/>
      <c r="I19" s="121"/>
      <c r="J19" s="121"/>
      <c r="K19" s="2"/>
    </row>
    <row r="20" spans="2:11">
      <c r="B20" s="2"/>
      <c r="C20" s="137" t="s">
        <v>312</v>
      </c>
      <c r="D20" s="128"/>
      <c r="E20" s="138" t="s">
        <v>206</v>
      </c>
      <c r="F20" s="138" t="s">
        <v>206</v>
      </c>
      <c r="G20" s="121"/>
      <c r="H20" s="121"/>
      <c r="I20" s="121"/>
      <c r="J20" s="121"/>
      <c r="K20" s="2"/>
    </row>
    <row r="21" spans="2:11">
      <c r="B21" s="2"/>
      <c r="C21" s="137" t="s">
        <v>313</v>
      </c>
      <c r="D21" s="128"/>
      <c r="E21" s="138" t="s">
        <v>206</v>
      </c>
      <c r="F21" s="138" t="s">
        <v>206</v>
      </c>
      <c r="G21" s="121"/>
      <c r="H21" s="121"/>
      <c r="I21" s="121"/>
      <c r="J21" s="121"/>
      <c r="K21" s="2"/>
    </row>
    <row r="22" spans="2:11">
      <c r="B22" s="2"/>
      <c r="C22" s="137" t="s">
        <v>314</v>
      </c>
      <c r="D22" s="128"/>
      <c r="E22" s="138" t="s">
        <v>206</v>
      </c>
      <c r="F22" s="138" t="s">
        <v>206</v>
      </c>
      <c r="G22" s="121"/>
      <c r="H22" s="121"/>
      <c r="I22" s="121"/>
      <c r="J22" s="121"/>
      <c r="K22" s="2"/>
    </row>
    <row r="23" spans="2:11">
      <c r="B23" s="2"/>
      <c r="C23" s="137" t="s">
        <v>315</v>
      </c>
      <c r="D23" s="128"/>
      <c r="E23" s="138" t="s">
        <v>206</v>
      </c>
      <c r="F23" s="138" t="s">
        <v>206</v>
      </c>
      <c r="G23" s="121"/>
      <c r="H23" s="121"/>
      <c r="I23" s="121"/>
      <c r="J23" s="121"/>
      <c r="K23" s="2"/>
    </row>
    <row r="24" spans="2:11">
      <c r="B24" s="2"/>
      <c r="C24" s="137" t="s">
        <v>316</v>
      </c>
      <c r="D24" s="128"/>
      <c r="E24" s="138" t="s">
        <v>206</v>
      </c>
      <c r="F24" s="138" t="s">
        <v>206</v>
      </c>
      <c r="G24" s="121"/>
      <c r="H24" s="121"/>
      <c r="I24" s="121"/>
      <c r="J24" s="121"/>
      <c r="K24" s="2"/>
    </row>
    <row r="25" spans="2:11">
      <c r="B25" s="2"/>
      <c r="C25" s="137" t="s">
        <v>317</v>
      </c>
      <c r="D25" s="128"/>
      <c r="E25" s="138" t="s">
        <v>206</v>
      </c>
      <c r="F25" s="138" t="s">
        <v>206</v>
      </c>
      <c r="G25" s="121"/>
      <c r="H25" s="121"/>
      <c r="I25" s="121"/>
      <c r="J25" s="121"/>
      <c r="K25" s="2"/>
    </row>
    <row r="26" spans="2:11">
      <c r="B26" s="2"/>
      <c r="C26" s="149" t="s">
        <v>318</v>
      </c>
      <c r="D26" s="150"/>
      <c r="E26" s="151" t="s">
        <v>206</v>
      </c>
      <c r="F26" s="151" t="s">
        <v>206</v>
      </c>
      <c r="G26" s="148">
        <v>0</v>
      </c>
      <c r="H26" s="148">
        <v>0</v>
      </c>
      <c r="I26" s="148">
        <v>0</v>
      </c>
      <c r="J26" s="148">
        <v>0</v>
      </c>
      <c r="K26" s="2"/>
    </row>
    <row r="27" spans="2:11">
      <c r="B27" s="2"/>
      <c r="C27" s="142" t="s">
        <v>319</v>
      </c>
      <c r="D27" s="143"/>
      <c r="E27" s="147" t="s">
        <v>206</v>
      </c>
      <c r="F27" s="147" t="s">
        <v>206</v>
      </c>
      <c r="G27" s="144">
        <v>0</v>
      </c>
      <c r="H27" s="144">
        <v>0</v>
      </c>
      <c r="I27" s="144">
        <v>0</v>
      </c>
      <c r="J27" s="144">
        <v>0</v>
      </c>
      <c r="K27" s="2"/>
    </row>
    <row r="28" spans="2:11">
      <c r="B28" s="2"/>
      <c r="C28" s="142" t="s">
        <v>320</v>
      </c>
      <c r="D28" s="143"/>
      <c r="E28" s="147" t="s">
        <v>206</v>
      </c>
      <c r="F28" s="147" t="s">
        <v>206</v>
      </c>
      <c r="G28" s="144">
        <v>0</v>
      </c>
      <c r="H28" s="144">
        <v>0</v>
      </c>
      <c r="I28" s="144">
        <v>0</v>
      </c>
      <c r="J28" s="144">
        <v>0</v>
      </c>
      <c r="K28" s="2"/>
    </row>
    <row r="29" spans="2:11">
      <c r="B29" s="2"/>
      <c r="C29" s="142" t="s">
        <v>321</v>
      </c>
      <c r="D29" s="143"/>
      <c r="E29" s="147" t="s">
        <v>206</v>
      </c>
      <c r="F29" s="147" t="s">
        <v>206</v>
      </c>
      <c r="G29" s="144">
        <v>0</v>
      </c>
      <c r="H29" s="144">
        <v>0</v>
      </c>
      <c r="I29" s="144">
        <v>0</v>
      </c>
      <c r="J29" s="144">
        <v>0</v>
      </c>
      <c r="K29" s="2"/>
    </row>
    <row r="30" spans="2:11">
      <c r="B30" s="2"/>
      <c r="C30" s="142" t="s">
        <v>322</v>
      </c>
      <c r="D30" s="143"/>
      <c r="E30" s="147" t="s">
        <v>206</v>
      </c>
      <c r="F30" s="147" t="s">
        <v>206</v>
      </c>
      <c r="G30" s="144">
        <v>0</v>
      </c>
      <c r="H30" s="144">
        <v>0</v>
      </c>
      <c r="I30" s="144">
        <v>0</v>
      </c>
      <c r="J30" s="144">
        <v>0</v>
      </c>
      <c r="K30" s="2"/>
    </row>
    <row r="31" spans="2:11">
      <c r="B31" s="2"/>
      <c r="C31" s="142" t="s">
        <v>323</v>
      </c>
      <c r="D31" s="143"/>
      <c r="E31" s="147" t="s">
        <v>206</v>
      </c>
      <c r="F31" s="147" t="s">
        <v>206</v>
      </c>
      <c r="G31" s="144">
        <v>0</v>
      </c>
      <c r="H31" s="144">
        <v>0</v>
      </c>
      <c r="I31" s="144">
        <v>0</v>
      </c>
      <c r="J31" s="144">
        <v>0</v>
      </c>
      <c r="K31" s="2"/>
    </row>
    <row r="32" spans="2:11">
      <c r="B32" s="2"/>
      <c r="C32" s="142" t="s">
        <v>324</v>
      </c>
      <c r="D32" s="143"/>
      <c r="E32" s="147" t="s">
        <v>206</v>
      </c>
      <c r="F32" s="147" t="s">
        <v>206</v>
      </c>
      <c r="G32" s="144">
        <v>0</v>
      </c>
      <c r="H32" s="144">
        <v>0</v>
      </c>
      <c r="I32" s="144">
        <v>0</v>
      </c>
      <c r="J32" s="144">
        <v>0</v>
      </c>
      <c r="K32" s="2"/>
    </row>
    <row r="33" spans="2:11">
      <c r="B33" s="2"/>
      <c r="C33" s="142" t="s">
        <v>325</v>
      </c>
      <c r="D33" s="143"/>
      <c r="E33" s="147" t="s">
        <v>206</v>
      </c>
      <c r="F33" s="147" t="s">
        <v>206</v>
      </c>
      <c r="G33" s="144">
        <v>0</v>
      </c>
      <c r="H33" s="144">
        <v>0</v>
      </c>
      <c r="I33" s="144">
        <v>0</v>
      </c>
      <c r="J33" s="144">
        <v>0</v>
      </c>
      <c r="K33" s="2"/>
    </row>
    <row r="34" spans="2:11">
      <c r="B34" s="2"/>
      <c r="C34" s="142" t="s">
        <v>326</v>
      </c>
      <c r="D34" s="143"/>
      <c r="E34" s="147" t="s">
        <v>206</v>
      </c>
      <c r="F34" s="147" t="s">
        <v>206</v>
      </c>
      <c r="G34" s="144">
        <v>0</v>
      </c>
      <c r="H34" s="144">
        <v>0</v>
      </c>
      <c r="I34" s="144">
        <v>0</v>
      </c>
      <c r="J34" s="144">
        <v>0</v>
      </c>
      <c r="K34" s="2"/>
    </row>
    <row r="35" spans="2:11">
      <c r="B35" s="2"/>
      <c r="C35" s="142" t="s">
        <v>327</v>
      </c>
      <c r="D35" s="143"/>
      <c r="E35" s="147" t="s">
        <v>206</v>
      </c>
      <c r="F35" s="147" t="s">
        <v>206</v>
      </c>
      <c r="G35" s="144">
        <v>0</v>
      </c>
      <c r="H35" s="144">
        <v>0</v>
      </c>
      <c r="I35" s="144">
        <v>0</v>
      </c>
      <c r="J35" s="144">
        <v>0</v>
      </c>
      <c r="K35" s="2"/>
    </row>
    <row r="36" spans="2:11">
      <c r="B36" s="2"/>
      <c r="C36" s="142" t="s">
        <v>328</v>
      </c>
      <c r="D36" s="143"/>
      <c r="E36" s="147" t="s">
        <v>206</v>
      </c>
      <c r="F36" s="147" t="s">
        <v>206</v>
      </c>
      <c r="G36" s="144">
        <v>0</v>
      </c>
      <c r="H36" s="144">
        <v>0</v>
      </c>
      <c r="I36" s="144">
        <v>0</v>
      </c>
      <c r="J36" s="144">
        <v>0</v>
      </c>
      <c r="K36" s="2"/>
    </row>
    <row r="37" spans="2:11">
      <c r="B37" s="2"/>
      <c r="C37" s="142" t="s">
        <v>329</v>
      </c>
      <c r="D37" s="143"/>
      <c r="E37" s="147" t="s">
        <v>206</v>
      </c>
      <c r="F37" s="147" t="s">
        <v>206</v>
      </c>
      <c r="G37" s="144">
        <v>0</v>
      </c>
      <c r="H37" s="144">
        <v>0</v>
      </c>
      <c r="I37" s="144">
        <v>0</v>
      </c>
      <c r="J37" s="144">
        <v>0</v>
      </c>
      <c r="K37" s="2"/>
    </row>
    <row r="38" spans="2:11">
      <c r="B38" s="2"/>
      <c r="C38" s="142" t="s">
        <v>330</v>
      </c>
      <c r="D38" s="143"/>
      <c r="E38" s="147" t="s">
        <v>206</v>
      </c>
      <c r="F38" s="147" t="s">
        <v>206</v>
      </c>
      <c r="G38" s="144">
        <v>0</v>
      </c>
      <c r="H38" s="144">
        <v>0</v>
      </c>
      <c r="I38" s="144">
        <v>0</v>
      </c>
      <c r="J38" s="144">
        <v>0</v>
      </c>
      <c r="K38" s="2"/>
    </row>
    <row r="39" spans="2:11">
      <c r="B39" s="2"/>
      <c r="C39" s="142" t="s">
        <v>331</v>
      </c>
      <c r="D39" s="143"/>
      <c r="E39" s="147" t="s">
        <v>206</v>
      </c>
      <c r="F39" s="147" t="s">
        <v>206</v>
      </c>
      <c r="G39" s="144">
        <v>0</v>
      </c>
      <c r="H39" s="144">
        <v>0</v>
      </c>
      <c r="I39" s="144">
        <v>0</v>
      </c>
      <c r="J39" s="144">
        <v>0</v>
      </c>
      <c r="K39" s="2"/>
    </row>
    <row r="40" spans="2:11">
      <c r="B40" s="2"/>
      <c r="C40" s="142" t="s">
        <v>332</v>
      </c>
      <c r="D40" s="143"/>
      <c r="E40" s="147" t="s">
        <v>206</v>
      </c>
      <c r="F40" s="147" t="s">
        <v>206</v>
      </c>
      <c r="G40" s="144">
        <v>0</v>
      </c>
      <c r="H40" s="144">
        <v>0</v>
      </c>
      <c r="I40" s="144">
        <v>0</v>
      </c>
      <c r="J40" s="144">
        <v>0</v>
      </c>
      <c r="K40" s="2"/>
    </row>
    <row r="41" spans="2:11">
      <c r="B41" s="2"/>
      <c r="C41" s="142" t="s">
        <v>333</v>
      </c>
      <c r="D41" s="143"/>
      <c r="E41" s="147" t="s">
        <v>206</v>
      </c>
      <c r="F41" s="147" t="s">
        <v>206</v>
      </c>
      <c r="G41" s="144">
        <v>0</v>
      </c>
      <c r="H41" s="144">
        <v>0</v>
      </c>
      <c r="I41" s="144">
        <v>0</v>
      </c>
      <c r="J41" s="144">
        <v>0</v>
      </c>
      <c r="K41" s="2"/>
    </row>
    <row r="42" spans="2:11">
      <c r="B42" s="2"/>
      <c r="C42" s="142" t="s">
        <v>334</v>
      </c>
      <c r="D42" s="143"/>
      <c r="E42" s="147" t="s">
        <v>206</v>
      </c>
      <c r="F42" s="147" t="s">
        <v>206</v>
      </c>
      <c r="G42" s="144">
        <v>0</v>
      </c>
      <c r="H42" s="144">
        <v>0</v>
      </c>
      <c r="I42" s="144">
        <v>0</v>
      </c>
      <c r="J42" s="144">
        <v>0</v>
      </c>
      <c r="K42" s="2"/>
    </row>
    <row r="43" spans="2:11">
      <c r="B43" s="2"/>
      <c r="C43" s="142" t="s">
        <v>335</v>
      </c>
      <c r="D43" s="143"/>
      <c r="E43" s="147" t="s">
        <v>206</v>
      </c>
      <c r="F43" s="147" t="s">
        <v>206</v>
      </c>
      <c r="G43" s="144">
        <v>0</v>
      </c>
      <c r="H43" s="144">
        <v>0</v>
      </c>
      <c r="I43" s="144">
        <v>0</v>
      </c>
      <c r="J43" s="144">
        <v>0</v>
      </c>
      <c r="K43" s="2"/>
    </row>
    <row r="44" spans="2:11">
      <c r="B44" s="2"/>
      <c r="C44" s="142" t="s">
        <v>336</v>
      </c>
      <c r="D44" s="143"/>
      <c r="E44" s="147" t="s">
        <v>206</v>
      </c>
      <c r="F44" s="147" t="s">
        <v>206</v>
      </c>
      <c r="G44" s="144">
        <v>0</v>
      </c>
      <c r="H44" s="144">
        <v>0</v>
      </c>
      <c r="I44" s="144">
        <v>0</v>
      </c>
      <c r="J44" s="144">
        <v>0</v>
      </c>
      <c r="K44" s="2"/>
    </row>
    <row r="45" spans="2:11">
      <c r="B45" s="2"/>
      <c r="C45" s="142" t="s">
        <v>337</v>
      </c>
      <c r="D45" s="143"/>
      <c r="E45" s="147" t="s">
        <v>206</v>
      </c>
      <c r="F45" s="147" t="s">
        <v>206</v>
      </c>
      <c r="G45" s="144">
        <v>0</v>
      </c>
      <c r="H45" s="144">
        <v>0</v>
      </c>
      <c r="I45" s="144">
        <v>0</v>
      </c>
      <c r="J45" s="144">
        <v>0</v>
      </c>
      <c r="K45" s="2"/>
    </row>
    <row r="46" spans="2:11">
      <c r="B46" s="2"/>
      <c r="C46" s="142" t="s">
        <v>338</v>
      </c>
      <c r="D46" s="143"/>
      <c r="E46" s="147" t="s">
        <v>206</v>
      </c>
      <c r="F46" s="147" t="s">
        <v>206</v>
      </c>
      <c r="G46" s="144">
        <v>0</v>
      </c>
      <c r="H46" s="144">
        <v>0</v>
      </c>
      <c r="I46" s="144">
        <v>0</v>
      </c>
      <c r="J46" s="144">
        <v>0</v>
      </c>
      <c r="K46" s="2"/>
    </row>
    <row r="47" spans="2:11">
      <c r="B47" s="2"/>
      <c r="C47" s="142" t="s">
        <v>339</v>
      </c>
      <c r="D47" s="143"/>
      <c r="E47" s="147" t="s">
        <v>206</v>
      </c>
      <c r="F47" s="147" t="s">
        <v>206</v>
      </c>
      <c r="G47" s="144">
        <v>0</v>
      </c>
      <c r="H47" s="144">
        <v>0</v>
      </c>
      <c r="I47" s="144">
        <v>0</v>
      </c>
      <c r="J47" s="144">
        <v>0</v>
      </c>
      <c r="K47" s="2"/>
    </row>
    <row r="48" spans="2:11">
      <c r="B48" s="2"/>
      <c r="C48" s="142" t="s">
        <v>340</v>
      </c>
      <c r="D48" s="143"/>
      <c r="E48" s="147" t="s">
        <v>206</v>
      </c>
      <c r="F48" s="147" t="s">
        <v>206</v>
      </c>
      <c r="G48" s="144">
        <v>0</v>
      </c>
      <c r="H48" s="144">
        <v>0</v>
      </c>
      <c r="I48" s="144">
        <v>0</v>
      </c>
      <c r="J48" s="144">
        <v>0</v>
      </c>
      <c r="K48" s="2"/>
    </row>
    <row r="49" spans="2:11">
      <c r="B49" s="2"/>
      <c r="C49" s="142" t="s">
        <v>341</v>
      </c>
      <c r="D49" s="143"/>
      <c r="E49" s="147" t="s">
        <v>206</v>
      </c>
      <c r="F49" s="147" t="s">
        <v>206</v>
      </c>
      <c r="G49" s="144">
        <v>0</v>
      </c>
      <c r="H49" s="144">
        <v>0</v>
      </c>
      <c r="I49" s="144">
        <v>0</v>
      </c>
      <c r="J49" s="144">
        <v>0</v>
      </c>
      <c r="K49" s="2"/>
    </row>
    <row r="50" spans="2:11">
      <c r="B50" s="2"/>
      <c r="C50" s="142" t="s">
        <v>342</v>
      </c>
      <c r="D50" s="143"/>
      <c r="E50" s="147" t="s">
        <v>206</v>
      </c>
      <c r="F50" s="147" t="s">
        <v>206</v>
      </c>
      <c r="G50" s="144">
        <v>0</v>
      </c>
      <c r="H50" s="144">
        <v>0</v>
      </c>
      <c r="I50" s="144">
        <v>0</v>
      </c>
      <c r="J50" s="144">
        <v>0</v>
      </c>
      <c r="K50" s="2"/>
    </row>
    <row r="51" spans="2:11">
      <c r="B51" s="2"/>
      <c r="C51" s="142" t="s">
        <v>343</v>
      </c>
      <c r="D51" s="143"/>
      <c r="E51" s="147" t="s">
        <v>206</v>
      </c>
      <c r="F51" s="147" t="s">
        <v>206</v>
      </c>
      <c r="G51" s="144">
        <v>0</v>
      </c>
      <c r="H51" s="144">
        <v>0</v>
      </c>
      <c r="I51" s="144">
        <v>0</v>
      </c>
      <c r="J51" s="144">
        <v>0</v>
      </c>
      <c r="K51" s="2"/>
    </row>
    <row r="52" spans="2:11">
      <c r="B52" s="2"/>
      <c r="C52" s="142" t="s">
        <v>344</v>
      </c>
      <c r="D52" s="143"/>
      <c r="E52" s="147" t="s">
        <v>206</v>
      </c>
      <c r="F52" s="147" t="s">
        <v>206</v>
      </c>
      <c r="G52" s="144">
        <v>0</v>
      </c>
      <c r="H52" s="144">
        <v>0</v>
      </c>
      <c r="I52" s="144">
        <v>0</v>
      </c>
      <c r="J52" s="144">
        <v>0</v>
      </c>
      <c r="K52" s="2"/>
    </row>
    <row r="53" spans="2:11">
      <c r="B53" s="2"/>
      <c r="C53" s="142" t="s">
        <v>345</v>
      </c>
      <c r="D53" s="143"/>
      <c r="E53" s="147" t="s">
        <v>206</v>
      </c>
      <c r="F53" s="147" t="s">
        <v>206</v>
      </c>
      <c r="G53" s="144">
        <v>0</v>
      </c>
      <c r="H53" s="144">
        <v>0</v>
      </c>
      <c r="I53" s="144">
        <v>0</v>
      </c>
      <c r="J53" s="144">
        <v>0</v>
      </c>
      <c r="K53" s="2"/>
    </row>
    <row r="54" spans="2:11">
      <c r="B54" s="2"/>
      <c r="C54" s="142" t="s">
        <v>346</v>
      </c>
      <c r="D54" s="143"/>
      <c r="E54" s="147" t="s">
        <v>206</v>
      </c>
      <c r="F54" s="147" t="s">
        <v>206</v>
      </c>
      <c r="G54" s="144">
        <v>0</v>
      </c>
      <c r="H54" s="144">
        <v>0</v>
      </c>
      <c r="I54" s="144">
        <v>0</v>
      </c>
      <c r="J54" s="144">
        <v>0</v>
      </c>
      <c r="K54" s="2"/>
    </row>
    <row r="55" spans="2:11">
      <c r="B55" s="2"/>
      <c r="C55" s="142" t="s">
        <v>347</v>
      </c>
      <c r="D55" s="143"/>
      <c r="E55" s="147" t="s">
        <v>206</v>
      </c>
      <c r="F55" s="147" t="s">
        <v>206</v>
      </c>
      <c r="G55" s="144">
        <v>0</v>
      </c>
      <c r="H55" s="144">
        <v>0</v>
      </c>
      <c r="I55" s="144">
        <v>0</v>
      </c>
      <c r="J55" s="144">
        <v>0</v>
      </c>
      <c r="K55" s="2"/>
    </row>
    <row r="56" spans="2:11">
      <c r="B56" s="2"/>
      <c r="C56" s="142" t="s">
        <v>348</v>
      </c>
      <c r="D56" s="143"/>
      <c r="E56" s="147" t="s">
        <v>206</v>
      </c>
      <c r="F56" s="147" t="s">
        <v>206</v>
      </c>
      <c r="G56" s="144">
        <v>0</v>
      </c>
      <c r="H56" s="144">
        <v>0</v>
      </c>
      <c r="I56" s="144">
        <v>0</v>
      </c>
      <c r="J56" s="144">
        <v>0</v>
      </c>
      <c r="K56" s="2"/>
    </row>
    <row r="57" spans="2:11">
      <c r="B57" s="2"/>
      <c r="C57" s="142" t="s">
        <v>349</v>
      </c>
      <c r="D57" s="143"/>
      <c r="E57" s="147" t="s">
        <v>206</v>
      </c>
      <c r="F57" s="147" t="s">
        <v>206</v>
      </c>
      <c r="G57" s="144">
        <v>0</v>
      </c>
      <c r="H57" s="144">
        <v>0</v>
      </c>
      <c r="I57" s="144">
        <v>0</v>
      </c>
      <c r="J57" s="144">
        <v>0</v>
      </c>
      <c r="K57" s="2"/>
    </row>
    <row r="58" spans="2:11">
      <c r="B58" s="2"/>
      <c r="C58" s="142" t="s">
        <v>350</v>
      </c>
      <c r="D58" s="143"/>
      <c r="E58" s="147" t="s">
        <v>206</v>
      </c>
      <c r="F58" s="147" t="s">
        <v>206</v>
      </c>
      <c r="G58" s="144">
        <v>0</v>
      </c>
      <c r="H58" s="144">
        <v>0</v>
      </c>
      <c r="I58" s="144">
        <v>0</v>
      </c>
      <c r="J58" s="144">
        <v>0</v>
      </c>
      <c r="K58" s="2"/>
    </row>
    <row r="59" spans="2:11">
      <c r="B59" s="2"/>
      <c r="C59" s="142" t="s">
        <v>351</v>
      </c>
      <c r="D59" s="143"/>
      <c r="E59" s="147" t="s">
        <v>206</v>
      </c>
      <c r="F59" s="147" t="s">
        <v>206</v>
      </c>
      <c r="G59" s="144">
        <v>0</v>
      </c>
      <c r="H59" s="144">
        <v>0</v>
      </c>
      <c r="I59" s="144">
        <v>0</v>
      </c>
      <c r="J59" s="144">
        <v>0</v>
      </c>
      <c r="K59" s="2"/>
    </row>
    <row r="60" spans="2:11">
      <c r="B60" s="2"/>
      <c r="C60" s="142" t="s">
        <v>352</v>
      </c>
      <c r="D60" s="143"/>
      <c r="E60" s="147" t="s">
        <v>206</v>
      </c>
      <c r="F60" s="147" t="s">
        <v>206</v>
      </c>
      <c r="G60" s="144">
        <v>0</v>
      </c>
      <c r="H60" s="144">
        <v>0</v>
      </c>
      <c r="I60" s="144">
        <v>0</v>
      </c>
      <c r="J60" s="144">
        <v>0</v>
      </c>
      <c r="K60" s="2"/>
    </row>
    <row r="61" spans="2:11">
      <c r="B61" s="2"/>
      <c r="C61" s="142" t="s">
        <v>353</v>
      </c>
      <c r="D61" s="143"/>
      <c r="E61" s="147" t="s">
        <v>206</v>
      </c>
      <c r="F61" s="147" t="s">
        <v>206</v>
      </c>
      <c r="G61" s="144">
        <v>0</v>
      </c>
      <c r="H61" s="144">
        <v>0</v>
      </c>
      <c r="I61" s="144">
        <v>0</v>
      </c>
      <c r="J61" s="144">
        <v>0</v>
      </c>
      <c r="K61" s="2"/>
    </row>
    <row r="62" spans="2:11">
      <c r="B62" s="2"/>
      <c r="C62" s="142" t="s">
        <v>354</v>
      </c>
      <c r="D62" s="143"/>
      <c r="E62" s="147" t="s">
        <v>206</v>
      </c>
      <c r="F62" s="147" t="s">
        <v>206</v>
      </c>
      <c r="G62" s="144">
        <v>0</v>
      </c>
      <c r="H62" s="144">
        <v>0</v>
      </c>
      <c r="I62" s="144">
        <v>0</v>
      </c>
      <c r="J62" s="144">
        <v>0</v>
      </c>
      <c r="K62" s="2"/>
    </row>
    <row r="63" spans="2:11">
      <c r="B63" s="2"/>
      <c r="C63" s="142" t="s">
        <v>355</v>
      </c>
      <c r="D63" s="143"/>
      <c r="E63" s="147" t="s">
        <v>206</v>
      </c>
      <c r="F63" s="147" t="s">
        <v>206</v>
      </c>
      <c r="G63" s="144">
        <v>0</v>
      </c>
      <c r="H63" s="144">
        <v>0</v>
      </c>
      <c r="I63" s="144">
        <v>0</v>
      </c>
      <c r="J63" s="144">
        <v>0</v>
      </c>
      <c r="K63" s="2"/>
    </row>
    <row r="64" spans="2:11">
      <c r="B64" s="2"/>
      <c r="C64" s="142" t="s">
        <v>356</v>
      </c>
      <c r="D64" s="143"/>
      <c r="E64" s="147" t="s">
        <v>206</v>
      </c>
      <c r="F64" s="147" t="s">
        <v>206</v>
      </c>
      <c r="G64" s="144">
        <v>0</v>
      </c>
      <c r="H64" s="144">
        <v>0</v>
      </c>
      <c r="I64" s="144">
        <v>0</v>
      </c>
      <c r="J64" s="144">
        <v>0</v>
      </c>
      <c r="K64" s="2"/>
    </row>
    <row r="65" spans="2:11">
      <c r="B65" s="2"/>
      <c r="C65" s="142" t="s">
        <v>357</v>
      </c>
      <c r="D65" s="143"/>
      <c r="E65" s="147" t="s">
        <v>206</v>
      </c>
      <c r="F65" s="147" t="s">
        <v>206</v>
      </c>
      <c r="G65" s="144">
        <v>0</v>
      </c>
      <c r="H65" s="144">
        <v>0</v>
      </c>
      <c r="I65" s="144">
        <v>0</v>
      </c>
      <c r="J65" s="144">
        <v>0</v>
      </c>
      <c r="K65" s="2"/>
    </row>
    <row r="66" spans="2:11">
      <c r="B66" s="2"/>
      <c r="C66" s="142" t="s">
        <v>358</v>
      </c>
      <c r="D66" s="143"/>
      <c r="E66" s="147" t="s">
        <v>206</v>
      </c>
      <c r="F66" s="147" t="s">
        <v>206</v>
      </c>
      <c r="G66" s="144">
        <v>0</v>
      </c>
      <c r="H66" s="144">
        <v>0</v>
      </c>
      <c r="I66" s="144">
        <v>0</v>
      </c>
      <c r="J66" s="144">
        <v>0</v>
      </c>
      <c r="K66" s="2"/>
    </row>
    <row r="67" spans="2:11">
      <c r="B67" s="2"/>
      <c r="C67" s="142" t="s">
        <v>359</v>
      </c>
      <c r="D67" s="143"/>
      <c r="E67" s="147" t="s">
        <v>206</v>
      </c>
      <c r="F67" s="147" t="s">
        <v>206</v>
      </c>
      <c r="G67" s="144">
        <v>0</v>
      </c>
      <c r="H67" s="144">
        <v>0</v>
      </c>
      <c r="I67" s="144">
        <v>0</v>
      </c>
      <c r="J67" s="144">
        <v>0</v>
      </c>
      <c r="K67" s="2"/>
    </row>
    <row r="68" spans="2:11">
      <c r="B68" s="2"/>
      <c r="C68" s="142" t="s">
        <v>360</v>
      </c>
      <c r="D68" s="143"/>
      <c r="E68" s="147" t="s">
        <v>206</v>
      </c>
      <c r="F68" s="147" t="s">
        <v>206</v>
      </c>
      <c r="G68" s="144">
        <v>0</v>
      </c>
      <c r="H68" s="144">
        <v>0</v>
      </c>
      <c r="I68" s="144">
        <v>0</v>
      </c>
      <c r="J68" s="144">
        <v>0</v>
      </c>
      <c r="K68" s="2"/>
    </row>
    <row r="69" spans="2:11">
      <c r="B69" s="2"/>
      <c r="C69" s="142" t="s">
        <v>361</v>
      </c>
      <c r="D69" s="143"/>
      <c r="E69" s="147" t="s">
        <v>206</v>
      </c>
      <c r="F69" s="147" t="s">
        <v>206</v>
      </c>
      <c r="G69" s="144">
        <v>0</v>
      </c>
      <c r="H69" s="144">
        <v>0</v>
      </c>
      <c r="I69" s="144">
        <v>0</v>
      </c>
      <c r="J69" s="144">
        <v>0</v>
      </c>
      <c r="K69" s="2"/>
    </row>
    <row r="70" spans="2:11">
      <c r="B70" s="2"/>
      <c r="C70" s="142" t="s">
        <v>362</v>
      </c>
      <c r="D70" s="143"/>
      <c r="E70" s="147" t="s">
        <v>206</v>
      </c>
      <c r="F70" s="147" t="s">
        <v>206</v>
      </c>
      <c r="G70" s="144">
        <v>0</v>
      </c>
      <c r="H70" s="144">
        <v>0</v>
      </c>
      <c r="I70" s="144">
        <v>0</v>
      </c>
      <c r="J70" s="144">
        <v>0</v>
      </c>
      <c r="K70" s="2"/>
    </row>
    <row r="71" spans="2:11">
      <c r="B71" s="2"/>
      <c r="C71" s="142" t="s">
        <v>363</v>
      </c>
      <c r="D71" s="143"/>
      <c r="E71" s="147" t="s">
        <v>206</v>
      </c>
      <c r="F71" s="147" t="s">
        <v>206</v>
      </c>
      <c r="G71" s="144">
        <v>0</v>
      </c>
      <c r="H71" s="144">
        <v>0</v>
      </c>
      <c r="I71" s="144">
        <v>0</v>
      </c>
      <c r="J71" s="144">
        <v>0</v>
      </c>
      <c r="K71" s="2"/>
    </row>
    <row r="72" spans="2:11">
      <c r="B72" s="2"/>
      <c r="C72" s="142" t="s">
        <v>364</v>
      </c>
      <c r="D72" s="143"/>
      <c r="E72" s="147" t="s">
        <v>206</v>
      </c>
      <c r="F72" s="147" t="s">
        <v>206</v>
      </c>
      <c r="G72" s="144">
        <v>0</v>
      </c>
      <c r="H72" s="144">
        <v>0</v>
      </c>
      <c r="I72" s="144">
        <v>0</v>
      </c>
      <c r="J72" s="144">
        <v>0</v>
      </c>
      <c r="K72" s="2"/>
    </row>
    <row r="73" spans="2:11">
      <c r="B73" s="2"/>
      <c r="C73" s="142" t="s">
        <v>365</v>
      </c>
      <c r="D73" s="143"/>
      <c r="E73" s="147" t="s">
        <v>206</v>
      </c>
      <c r="F73" s="147" t="s">
        <v>206</v>
      </c>
      <c r="G73" s="144">
        <v>0</v>
      </c>
      <c r="H73" s="144">
        <v>0</v>
      </c>
      <c r="I73" s="144">
        <v>0</v>
      </c>
      <c r="J73" s="144">
        <v>0</v>
      </c>
      <c r="K73" s="2"/>
    </row>
    <row r="74" spans="2:11">
      <c r="B74" s="2"/>
      <c r="C74" s="142" t="s">
        <v>366</v>
      </c>
      <c r="D74" s="143"/>
      <c r="E74" s="147" t="s">
        <v>206</v>
      </c>
      <c r="F74" s="147" t="s">
        <v>206</v>
      </c>
      <c r="G74" s="144">
        <v>0</v>
      </c>
      <c r="H74" s="144">
        <v>0</v>
      </c>
      <c r="I74" s="144">
        <v>0</v>
      </c>
      <c r="J74" s="144">
        <v>0</v>
      </c>
      <c r="K74" s="2"/>
    </row>
    <row r="75" spans="2:11">
      <c r="B75" s="2"/>
      <c r="C75" s="142" t="s">
        <v>367</v>
      </c>
      <c r="D75" s="143"/>
      <c r="E75" s="147" t="s">
        <v>206</v>
      </c>
      <c r="F75" s="147" t="s">
        <v>206</v>
      </c>
      <c r="G75" s="144">
        <v>0</v>
      </c>
      <c r="H75" s="144">
        <v>0</v>
      </c>
      <c r="I75" s="144">
        <v>0</v>
      </c>
      <c r="J75" s="144">
        <v>0</v>
      </c>
      <c r="K75" s="2"/>
    </row>
    <row r="76" spans="2:11">
      <c r="B76" s="2"/>
      <c r="C76" s="142" t="s">
        <v>368</v>
      </c>
      <c r="D76" s="143"/>
      <c r="E76" s="147" t="s">
        <v>206</v>
      </c>
      <c r="F76" s="147" t="s">
        <v>206</v>
      </c>
      <c r="G76" s="144">
        <v>0</v>
      </c>
      <c r="H76" s="144">
        <v>0</v>
      </c>
      <c r="I76" s="144">
        <v>0</v>
      </c>
      <c r="J76" s="144">
        <v>0</v>
      </c>
      <c r="K76" s="2"/>
    </row>
    <row r="77" spans="2:11">
      <c r="B77" s="2"/>
      <c r="C77" s="142" t="s">
        <v>369</v>
      </c>
      <c r="D77" s="143"/>
      <c r="E77" s="147" t="s">
        <v>206</v>
      </c>
      <c r="F77" s="147" t="s">
        <v>206</v>
      </c>
      <c r="G77" s="144">
        <v>0</v>
      </c>
      <c r="H77" s="144">
        <v>0</v>
      </c>
      <c r="I77" s="144">
        <v>0</v>
      </c>
      <c r="J77" s="144">
        <v>0</v>
      </c>
      <c r="K77" s="2"/>
    </row>
    <row r="78" spans="2:11">
      <c r="B78" s="2"/>
      <c r="C78" s="142" t="s">
        <v>370</v>
      </c>
      <c r="D78" s="143"/>
      <c r="E78" s="147" t="s">
        <v>206</v>
      </c>
      <c r="F78" s="147" t="s">
        <v>206</v>
      </c>
      <c r="G78" s="144">
        <v>0</v>
      </c>
      <c r="H78" s="144">
        <v>0</v>
      </c>
      <c r="I78" s="144">
        <v>0</v>
      </c>
      <c r="J78" s="144">
        <v>0</v>
      </c>
      <c r="K78" s="2"/>
    </row>
    <row r="79" spans="2:11">
      <c r="B79" s="2"/>
      <c r="C79" s="142" t="s">
        <v>371</v>
      </c>
      <c r="D79" s="143"/>
      <c r="E79" s="147" t="s">
        <v>206</v>
      </c>
      <c r="F79" s="147" t="s">
        <v>206</v>
      </c>
      <c r="G79" s="144">
        <v>0</v>
      </c>
      <c r="H79" s="144">
        <v>0</v>
      </c>
      <c r="I79" s="144">
        <v>0</v>
      </c>
      <c r="J79" s="144">
        <v>0</v>
      </c>
      <c r="K79" s="2"/>
    </row>
    <row r="80" spans="2:11">
      <c r="B80" s="2"/>
      <c r="C80" s="142" t="s">
        <v>372</v>
      </c>
      <c r="D80" s="143"/>
      <c r="E80" s="147" t="s">
        <v>206</v>
      </c>
      <c r="F80" s="147" t="s">
        <v>206</v>
      </c>
      <c r="G80" s="144">
        <v>0</v>
      </c>
      <c r="H80" s="144">
        <v>0</v>
      </c>
      <c r="I80" s="144">
        <v>0</v>
      </c>
      <c r="J80" s="144">
        <v>0</v>
      </c>
      <c r="K80" s="2"/>
    </row>
    <row r="81" spans="2:11">
      <c r="B81" s="2"/>
      <c r="C81" s="142" t="s">
        <v>373</v>
      </c>
      <c r="D81" s="143"/>
      <c r="E81" s="147" t="s">
        <v>206</v>
      </c>
      <c r="F81" s="147" t="s">
        <v>206</v>
      </c>
      <c r="G81" s="144">
        <v>0</v>
      </c>
      <c r="H81" s="144">
        <v>0</v>
      </c>
      <c r="I81" s="144">
        <v>0</v>
      </c>
      <c r="J81" s="144">
        <v>0</v>
      </c>
      <c r="K81" s="2"/>
    </row>
    <row r="82" spans="2:11">
      <c r="B82" s="2"/>
      <c r="C82" s="142" t="s">
        <v>374</v>
      </c>
      <c r="D82" s="143"/>
      <c r="E82" s="147" t="s">
        <v>206</v>
      </c>
      <c r="F82" s="147" t="s">
        <v>206</v>
      </c>
      <c r="G82" s="144">
        <v>0</v>
      </c>
      <c r="H82" s="144">
        <v>0</v>
      </c>
      <c r="I82" s="144">
        <v>0</v>
      </c>
      <c r="J82" s="144">
        <v>0</v>
      </c>
      <c r="K82" s="2"/>
    </row>
    <row r="83" spans="2:11">
      <c r="B83" s="2"/>
      <c r="C83" s="142" t="s">
        <v>375</v>
      </c>
      <c r="D83" s="143"/>
      <c r="E83" s="147" t="s">
        <v>206</v>
      </c>
      <c r="F83" s="147" t="s">
        <v>206</v>
      </c>
      <c r="G83" s="144">
        <v>0</v>
      </c>
      <c r="H83" s="144">
        <v>0</v>
      </c>
      <c r="I83" s="144">
        <v>0</v>
      </c>
      <c r="J83" s="144">
        <v>0</v>
      </c>
      <c r="K83" s="2"/>
    </row>
    <row r="84" spans="2:11">
      <c r="B84" s="2"/>
      <c r="C84" s="142" t="s">
        <v>376</v>
      </c>
      <c r="D84" s="143"/>
      <c r="E84" s="147" t="s">
        <v>206</v>
      </c>
      <c r="F84" s="147" t="s">
        <v>206</v>
      </c>
      <c r="G84" s="144">
        <v>0</v>
      </c>
      <c r="H84" s="144">
        <v>0</v>
      </c>
      <c r="I84" s="144">
        <v>0</v>
      </c>
      <c r="J84" s="144">
        <v>0</v>
      </c>
      <c r="K84" s="2"/>
    </row>
    <row r="85" spans="2:11">
      <c r="B85" s="2"/>
      <c r="C85" s="142" t="s">
        <v>377</v>
      </c>
      <c r="D85" s="143"/>
      <c r="E85" s="147" t="s">
        <v>206</v>
      </c>
      <c r="F85" s="147" t="s">
        <v>206</v>
      </c>
      <c r="G85" s="144">
        <v>0</v>
      </c>
      <c r="H85" s="144">
        <v>0</v>
      </c>
      <c r="I85" s="144">
        <v>0</v>
      </c>
      <c r="J85" s="144">
        <v>0</v>
      </c>
      <c r="K85" s="2"/>
    </row>
    <row r="86" spans="2:11">
      <c r="B86" s="2"/>
      <c r="C86" s="142" t="s">
        <v>378</v>
      </c>
      <c r="D86" s="143"/>
      <c r="E86" s="147" t="s">
        <v>206</v>
      </c>
      <c r="F86" s="147" t="s">
        <v>206</v>
      </c>
      <c r="G86" s="144">
        <v>0</v>
      </c>
      <c r="H86" s="144">
        <v>0</v>
      </c>
      <c r="I86" s="144">
        <v>0</v>
      </c>
      <c r="J86" s="144">
        <v>0</v>
      </c>
      <c r="K86" s="2"/>
    </row>
    <row r="87" spans="2:11">
      <c r="B87" s="2"/>
      <c r="C87" s="142" t="s">
        <v>379</v>
      </c>
      <c r="D87" s="143"/>
      <c r="E87" s="147" t="s">
        <v>206</v>
      </c>
      <c r="F87" s="147" t="s">
        <v>206</v>
      </c>
      <c r="G87" s="144">
        <v>0</v>
      </c>
      <c r="H87" s="144">
        <v>0</v>
      </c>
      <c r="I87" s="144">
        <v>0</v>
      </c>
      <c r="J87" s="144">
        <v>0</v>
      </c>
      <c r="K87" s="2"/>
    </row>
    <row r="88" spans="2:11">
      <c r="B88" s="2"/>
      <c r="C88" s="142" t="s">
        <v>380</v>
      </c>
      <c r="D88" s="143"/>
      <c r="E88" s="147" t="s">
        <v>206</v>
      </c>
      <c r="F88" s="147" t="s">
        <v>206</v>
      </c>
      <c r="G88" s="144">
        <v>0</v>
      </c>
      <c r="H88" s="144">
        <v>0</v>
      </c>
      <c r="I88" s="144">
        <v>0</v>
      </c>
      <c r="J88" s="144">
        <v>0</v>
      </c>
      <c r="K88" s="2"/>
    </row>
    <row r="89" spans="2:11">
      <c r="B89" s="2"/>
      <c r="C89" s="142" t="s">
        <v>381</v>
      </c>
      <c r="D89" s="143"/>
      <c r="E89" s="147" t="s">
        <v>206</v>
      </c>
      <c r="F89" s="147" t="s">
        <v>206</v>
      </c>
      <c r="G89" s="144">
        <v>0</v>
      </c>
      <c r="H89" s="144">
        <v>0</v>
      </c>
      <c r="I89" s="144">
        <v>0</v>
      </c>
      <c r="J89" s="144">
        <v>0</v>
      </c>
      <c r="K89" s="2"/>
    </row>
    <row r="90" spans="2:11">
      <c r="B90" s="2"/>
      <c r="C90" s="142" t="s">
        <v>382</v>
      </c>
      <c r="D90" s="143"/>
      <c r="E90" s="147" t="s">
        <v>206</v>
      </c>
      <c r="F90" s="147" t="s">
        <v>206</v>
      </c>
      <c r="G90" s="144">
        <v>0</v>
      </c>
      <c r="H90" s="144">
        <v>0</v>
      </c>
      <c r="I90" s="144">
        <v>0</v>
      </c>
      <c r="J90" s="144">
        <v>0</v>
      </c>
      <c r="K90" s="2"/>
    </row>
    <row r="91" spans="2:11">
      <c r="B91" s="2"/>
      <c r="C91" s="142" t="s">
        <v>383</v>
      </c>
      <c r="D91" s="143"/>
      <c r="E91" s="147" t="s">
        <v>206</v>
      </c>
      <c r="F91" s="147" t="s">
        <v>206</v>
      </c>
      <c r="G91" s="144">
        <v>0</v>
      </c>
      <c r="H91" s="144">
        <v>0</v>
      </c>
      <c r="I91" s="144">
        <v>0</v>
      </c>
      <c r="J91" s="144">
        <v>0</v>
      </c>
      <c r="K91" s="2"/>
    </row>
    <row r="92" spans="2:11">
      <c r="B92" s="2"/>
      <c r="C92" s="142" t="s">
        <v>384</v>
      </c>
      <c r="D92" s="143"/>
      <c r="E92" s="147" t="s">
        <v>206</v>
      </c>
      <c r="F92" s="147" t="s">
        <v>206</v>
      </c>
      <c r="G92" s="144">
        <v>0</v>
      </c>
      <c r="H92" s="144">
        <v>0</v>
      </c>
      <c r="I92" s="144">
        <v>0</v>
      </c>
      <c r="J92" s="144">
        <v>0</v>
      </c>
      <c r="K92" s="2"/>
    </row>
    <row r="93" spans="2:11">
      <c r="B93" s="2"/>
      <c r="C93" s="142" t="s">
        <v>385</v>
      </c>
      <c r="D93" s="143"/>
      <c r="E93" s="147" t="s">
        <v>206</v>
      </c>
      <c r="F93" s="147" t="s">
        <v>206</v>
      </c>
      <c r="G93" s="144">
        <v>0</v>
      </c>
      <c r="H93" s="144">
        <v>0</v>
      </c>
      <c r="I93" s="144">
        <v>0</v>
      </c>
      <c r="J93" s="144">
        <v>0</v>
      </c>
      <c r="K93" s="2"/>
    </row>
    <row r="94" spans="2:11">
      <c r="B94" s="2"/>
      <c r="C94" s="142" t="s">
        <v>386</v>
      </c>
      <c r="D94" s="143"/>
      <c r="E94" s="147" t="s">
        <v>206</v>
      </c>
      <c r="F94" s="147" t="s">
        <v>206</v>
      </c>
      <c r="G94" s="144">
        <v>0</v>
      </c>
      <c r="H94" s="144">
        <v>0</v>
      </c>
      <c r="I94" s="144">
        <v>0</v>
      </c>
      <c r="J94" s="144">
        <v>0</v>
      </c>
      <c r="K94" s="2"/>
    </row>
    <row r="95" spans="2:11">
      <c r="B95" s="2"/>
      <c r="C95" s="142" t="s">
        <v>387</v>
      </c>
      <c r="D95" s="143"/>
      <c r="E95" s="147" t="s">
        <v>206</v>
      </c>
      <c r="F95" s="147" t="s">
        <v>206</v>
      </c>
      <c r="G95" s="144">
        <v>0</v>
      </c>
      <c r="H95" s="144">
        <v>0</v>
      </c>
      <c r="I95" s="144">
        <v>0</v>
      </c>
      <c r="J95" s="144">
        <v>0</v>
      </c>
      <c r="K95" s="2"/>
    </row>
    <row r="96" spans="2:11">
      <c r="B96" s="2"/>
      <c r="C96" s="142" t="s">
        <v>388</v>
      </c>
      <c r="D96" s="143"/>
      <c r="E96" s="147" t="s">
        <v>206</v>
      </c>
      <c r="F96" s="147" t="s">
        <v>206</v>
      </c>
      <c r="G96" s="144">
        <v>0</v>
      </c>
      <c r="H96" s="144">
        <v>0</v>
      </c>
      <c r="I96" s="144">
        <v>0</v>
      </c>
      <c r="J96" s="144">
        <v>0</v>
      </c>
      <c r="K96" s="2"/>
    </row>
    <row r="97" spans="2:11">
      <c r="B97" s="2"/>
      <c r="C97" s="142" t="s">
        <v>389</v>
      </c>
      <c r="D97" s="143"/>
      <c r="E97" s="147" t="s">
        <v>206</v>
      </c>
      <c r="F97" s="147" t="s">
        <v>206</v>
      </c>
      <c r="G97" s="144">
        <v>0</v>
      </c>
      <c r="H97" s="144">
        <v>0</v>
      </c>
      <c r="I97" s="144">
        <v>0</v>
      </c>
      <c r="J97" s="144">
        <v>0</v>
      </c>
      <c r="K97" s="2"/>
    </row>
    <row r="98" spans="2:11">
      <c r="B98" s="2"/>
      <c r="C98" s="142" t="s">
        <v>390</v>
      </c>
      <c r="D98" s="143"/>
      <c r="E98" s="147" t="s">
        <v>206</v>
      </c>
      <c r="F98" s="147" t="s">
        <v>206</v>
      </c>
      <c r="G98" s="144">
        <v>0</v>
      </c>
      <c r="H98" s="144">
        <v>0</v>
      </c>
      <c r="I98" s="144">
        <v>0</v>
      </c>
      <c r="J98" s="144">
        <v>0</v>
      </c>
      <c r="K98" s="2"/>
    </row>
    <row r="99" spans="2:11">
      <c r="B99" s="2"/>
      <c r="C99" s="142" t="s">
        <v>391</v>
      </c>
      <c r="D99" s="143"/>
      <c r="E99" s="147" t="s">
        <v>206</v>
      </c>
      <c r="F99" s="147" t="s">
        <v>206</v>
      </c>
      <c r="G99" s="144">
        <v>0</v>
      </c>
      <c r="H99" s="144">
        <v>0</v>
      </c>
      <c r="I99" s="144">
        <v>0</v>
      </c>
      <c r="J99" s="144">
        <v>0</v>
      </c>
      <c r="K99" s="2"/>
    </row>
    <row r="100" spans="2:11">
      <c r="B100" s="2"/>
      <c r="C100" s="142" t="s">
        <v>392</v>
      </c>
      <c r="D100" s="143"/>
      <c r="E100" s="147" t="s">
        <v>206</v>
      </c>
      <c r="F100" s="147" t="s">
        <v>206</v>
      </c>
      <c r="G100" s="144">
        <v>0</v>
      </c>
      <c r="H100" s="144">
        <v>0</v>
      </c>
      <c r="I100" s="144">
        <v>0</v>
      </c>
      <c r="J100" s="144">
        <v>0</v>
      </c>
      <c r="K100" s="2"/>
    </row>
    <row r="101" spans="2:11">
      <c r="B101" s="2"/>
      <c r="C101" s="142" t="s">
        <v>393</v>
      </c>
      <c r="D101" s="143"/>
      <c r="E101" s="147" t="s">
        <v>206</v>
      </c>
      <c r="F101" s="147" t="s">
        <v>206</v>
      </c>
      <c r="G101" s="144">
        <v>0</v>
      </c>
      <c r="H101" s="144">
        <v>0</v>
      </c>
      <c r="I101" s="144">
        <v>0</v>
      </c>
      <c r="J101" s="144">
        <v>0</v>
      </c>
      <c r="K101" s="2"/>
    </row>
    <row r="102" spans="2:11">
      <c r="B102" s="2"/>
      <c r="C102" s="142" t="s">
        <v>394</v>
      </c>
      <c r="D102" s="143"/>
      <c r="E102" s="147" t="s">
        <v>206</v>
      </c>
      <c r="F102" s="147" t="s">
        <v>206</v>
      </c>
      <c r="G102" s="144">
        <v>0</v>
      </c>
      <c r="H102" s="144">
        <v>0</v>
      </c>
      <c r="I102" s="144">
        <v>0</v>
      </c>
      <c r="J102" s="144">
        <v>0</v>
      </c>
      <c r="K102" s="2"/>
    </row>
    <row r="103" spans="2:11">
      <c r="B103" s="2"/>
      <c r="C103" s="142" t="s">
        <v>395</v>
      </c>
      <c r="D103" s="143"/>
      <c r="E103" s="147" t="s">
        <v>206</v>
      </c>
      <c r="F103" s="147" t="s">
        <v>206</v>
      </c>
      <c r="G103" s="144">
        <v>0</v>
      </c>
      <c r="H103" s="144">
        <v>0</v>
      </c>
      <c r="I103" s="144">
        <v>0</v>
      </c>
      <c r="J103" s="144">
        <v>0</v>
      </c>
      <c r="K103" s="2"/>
    </row>
    <row r="104" spans="2:11">
      <c r="B104" s="2"/>
      <c r="C104" s="142" t="s">
        <v>396</v>
      </c>
      <c r="D104" s="143"/>
      <c r="E104" s="147" t="s">
        <v>206</v>
      </c>
      <c r="F104" s="147" t="s">
        <v>206</v>
      </c>
      <c r="G104" s="144">
        <v>0</v>
      </c>
      <c r="H104" s="144">
        <v>0</v>
      </c>
      <c r="I104" s="144">
        <v>0</v>
      </c>
      <c r="J104" s="144">
        <v>0</v>
      </c>
      <c r="K104" s="2"/>
    </row>
    <row r="105" spans="2:11">
      <c r="B105" s="2"/>
      <c r="C105" s="142" t="s">
        <v>397</v>
      </c>
      <c r="D105" s="143"/>
      <c r="E105" s="147" t="s">
        <v>206</v>
      </c>
      <c r="F105" s="147" t="s">
        <v>206</v>
      </c>
      <c r="G105" s="144">
        <v>0</v>
      </c>
      <c r="H105" s="144">
        <v>0</v>
      </c>
      <c r="I105" s="144">
        <v>0</v>
      </c>
      <c r="J105" s="144">
        <v>0</v>
      </c>
      <c r="K105" s="2"/>
    </row>
    <row r="106" spans="2:11">
      <c r="B106" s="2"/>
      <c r="C106" s="142" t="s">
        <v>398</v>
      </c>
      <c r="D106" s="143"/>
      <c r="E106" s="147" t="s">
        <v>206</v>
      </c>
      <c r="F106" s="147" t="s">
        <v>206</v>
      </c>
      <c r="G106" s="144">
        <v>0</v>
      </c>
      <c r="H106" s="144">
        <v>0</v>
      </c>
      <c r="I106" s="144">
        <v>0</v>
      </c>
      <c r="J106" s="144">
        <v>0</v>
      </c>
      <c r="K106" s="2"/>
    </row>
    <row r="107" spans="2:11">
      <c r="B107" s="2"/>
      <c r="C107" s="142" t="s">
        <v>399</v>
      </c>
      <c r="D107" s="143"/>
      <c r="E107" s="147" t="s">
        <v>206</v>
      </c>
      <c r="F107" s="147" t="s">
        <v>206</v>
      </c>
      <c r="G107" s="144">
        <v>0</v>
      </c>
      <c r="H107" s="144">
        <v>0</v>
      </c>
      <c r="I107" s="144">
        <v>0</v>
      </c>
      <c r="J107" s="144">
        <v>0</v>
      </c>
      <c r="K107" s="2"/>
    </row>
    <row r="108" spans="2:11">
      <c r="B108" s="2"/>
      <c r="C108" s="142" t="s">
        <v>400</v>
      </c>
      <c r="D108" s="143"/>
      <c r="E108" s="147" t="s">
        <v>206</v>
      </c>
      <c r="F108" s="147" t="s">
        <v>206</v>
      </c>
      <c r="G108" s="144">
        <v>0</v>
      </c>
      <c r="H108" s="144">
        <v>0</v>
      </c>
      <c r="I108" s="144">
        <v>0</v>
      </c>
      <c r="J108" s="144">
        <v>0</v>
      </c>
      <c r="K108" s="2"/>
    </row>
    <row r="109" spans="2:11">
      <c r="B109" s="2"/>
      <c r="C109" s="142" t="s">
        <v>401</v>
      </c>
      <c r="D109" s="143"/>
      <c r="E109" s="147" t="s">
        <v>206</v>
      </c>
      <c r="F109" s="147" t="s">
        <v>206</v>
      </c>
      <c r="G109" s="144">
        <v>0</v>
      </c>
      <c r="H109" s="144">
        <v>0</v>
      </c>
      <c r="I109" s="144">
        <v>0</v>
      </c>
      <c r="J109" s="144">
        <v>0</v>
      </c>
      <c r="K109" s="2"/>
    </row>
    <row r="110" spans="2:11">
      <c r="B110" s="2"/>
      <c r="C110" s="142" t="s">
        <v>402</v>
      </c>
      <c r="D110" s="143"/>
      <c r="E110" s="147" t="s">
        <v>206</v>
      </c>
      <c r="F110" s="147" t="s">
        <v>206</v>
      </c>
      <c r="G110" s="144">
        <v>0</v>
      </c>
      <c r="H110" s="144">
        <v>0</v>
      </c>
      <c r="I110" s="144">
        <v>0</v>
      </c>
      <c r="J110" s="144">
        <v>0</v>
      </c>
      <c r="K110" s="2"/>
    </row>
    <row r="111" spans="2:11">
      <c r="B111" s="2"/>
      <c r="C111" s="142" t="s">
        <v>403</v>
      </c>
      <c r="D111" s="143"/>
      <c r="E111" s="147" t="s">
        <v>206</v>
      </c>
      <c r="F111" s="147" t="s">
        <v>206</v>
      </c>
      <c r="G111" s="144">
        <v>0</v>
      </c>
      <c r="H111" s="144">
        <v>0</v>
      </c>
      <c r="I111" s="144">
        <v>0</v>
      </c>
      <c r="J111" s="144">
        <v>0</v>
      </c>
      <c r="K111" s="2"/>
    </row>
    <row r="112" spans="2:11">
      <c r="B112" s="2"/>
      <c r="C112" s="142" t="s">
        <v>404</v>
      </c>
      <c r="D112" s="143"/>
      <c r="E112" s="147" t="s">
        <v>206</v>
      </c>
      <c r="F112" s="147" t="s">
        <v>206</v>
      </c>
      <c r="G112" s="144">
        <v>0</v>
      </c>
      <c r="H112" s="144">
        <v>0</v>
      </c>
      <c r="I112" s="144">
        <v>0</v>
      </c>
      <c r="J112" s="144">
        <v>0</v>
      </c>
      <c r="K112" s="2"/>
    </row>
    <row r="113" spans="1:11">
      <c r="B113" s="2"/>
      <c r="C113" s="142" t="s">
        <v>405</v>
      </c>
      <c r="D113" s="143"/>
      <c r="E113" s="147" t="s">
        <v>206</v>
      </c>
      <c r="F113" s="147" t="s">
        <v>206</v>
      </c>
      <c r="G113" s="144">
        <v>0</v>
      </c>
      <c r="H113" s="144">
        <v>0</v>
      </c>
      <c r="I113" s="144">
        <v>0</v>
      </c>
      <c r="J113" s="144">
        <v>0</v>
      </c>
      <c r="K113" s="2"/>
    </row>
    <row r="114" spans="1:11" s="12" customFormat="1">
      <c r="B114" s="3"/>
      <c r="C114" s="145" t="s">
        <v>406</v>
      </c>
      <c r="D114" s="146"/>
      <c r="E114" s="147" t="s">
        <v>206</v>
      </c>
      <c r="F114" s="147" t="s">
        <v>206</v>
      </c>
      <c r="G114" s="144">
        <v>0</v>
      </c>
      <c r="H114" s="144">
        <v>0</v>
      </c>
      <c r="I114" s="144">
        <v>0</v>
      </c>
      <c r="J114" s="144">
        <v>0</v>
      </c>
      <c r="K114" s="3"/>
    </row>
    <row r="115" spans="1:11" s="12" customFormat="1">
      <c r="A115" s="15" t="s">
        <v>407</v>
      </c>
      <c r="B115" s="3"/>
      <c r="C115" s="145" t="s">
        <v>408</v>
      </c>
      <c r="D115" s="146"/>
      <c r="E115" s="147" t="s">
        <v>206</v>
      </c>
      <c r="F115" s="147" t="s">
        <v>206</v>
      </c>
      <c r="G115" s="144">
        <v>0</v>
      </c>
      <c r="H115" s="144">
        <v>0</v>
      </c>
      <c r="I115" s="144">
        <v>0</v>
      </c>
      <c r="J115" s="144">
        <v>0</v>
      </c>
      <c r="K115" s="3"/>
    </row>
    <row r="116" spans="1:11">
      <c r="A116" s="16" t="s">
        <v>409</v>
      </c>
      <c r="B116" s="2"/>
      <c r="C116" s="142" t="s">
        <v>410</v>
      </c>
      <c r="D116" s="143"/>
      <c r="E116" s="10" t="str">
        <f>""</f>
        <v/>
      </c>
      <c r="F116" s="10" t="str">
        <f>""</f>
        <v/>
      </c>
      <c r="G116" s="8">
        <f>SUM(G16:G115)</f>
        <v>0</v>
      </c>
      <c r="H116" s="8">
        <f>SUM(H16:H115)</f>
        <v>0</v>
      </c>
      <c r="I116" s="8">
        <f>SUM(I16:I115)</f>
        <v>0</v>
      </c>
      <c r="J116" s="8">
        <f>SUM(J16:J115)</f>
        <v>0</v>
      </c>
      <c r="K116" s="2"/>
    </row>
    <row r="117" spans="1:11">
      <c r="B117" s="2"/>
      <c r="C117" s="2"/>
      <c r="D117" s="2"/>
      <c r="E117" s="2"/>
      <c r="F117" s="2"/>
      <c r="G117" s="2"/>
      <c r="H117" s="2"/>
      <c r="I117" s="2"/>
      <c r="J117" s="2"/>
      <c r="K117" s="2"/>
    </row>
    <row r="118" spans="1:11" ht="5.0999999999999996" customHeight="1">
      <c r="B118" s="2"/>
      <c r="C118" s="2"/>
      <c r="D118" s="2"/>
      <c r="E118" s="2"/>
      <c r="F118" s="2"/>
      <c r="G118" s="2"/>
      <c r="H118" s="2"/>
      <c r="I118" s="2"/>
      <c r="J118" s="2"/>
      <c r="K118" s="2"/>
    </row>
  </sheetData>
  <sheetProtection formatColumns="0" formatRows="0" insertRows="0" deleteRows="0" selectLockedCells="1"/>
  <mergeCells count="717">
    <mergeCell ref="C7:J7"/>
    <mergeCell ref="C8:J8"/>
    <mergeCell ref="C9:J9"/>
    <mergeCell ref="C10:J10"/>
    <mergeCell ref="C11:J11"/>
    <mergeCell ref="C13:J13"/>
    <mergeCell ref="C14:D15"/>
    <mergeCell ref="E15"/>
    <mergeCell ref="F15"/>
    <mergeCell ref="E14:F14"/>
    <mergeCell ref="G15"/>
    <mergeCell ref="H15"/>
    <mergeCell ref="I15"/>
    <mergeCell ref="J14"/>
    <mergeCell ref="G14:I14"/>
    <mergeCell ref="J15"/>
    <mergeCell ref="I16"/>
    <mergeCell ref="J16"/>
    <mergeCell ref="C17:D17"/>
    <mergeCell ref="E17"/>
    <mergeCell ref="F17"/>
    <mergeCell ref="G17"/>
    <mergeCell ref="H17"/>
    <mergeCell ref="I17"/>
    <mergeCell ref="J17"/>
    <mergeCell ref="C16:D16"/>
    <mergeCell ref="E16"/>
    <mergeCell ref="F16"/>
    <mergeCell ref="G16"/>
    <mergeCell ref="H16"/>
    <mergeCell ref="I18"/>
    <mergeCell ref="J18"/>
    <mergeCell ref="C19:D19"/>
    <mergeCell ref="E19"/>
    <mergeCell ref="F19"/>
    <mergeCell ref="G19"/>
    <mergeCell ref="H19"/>
    <mergeCell ref="I19"/>
    <mergeCell ref="J19"/>
    <mergeCell ref="C18:D18"/>
    <mergeCell ref="E18"/>
    <mergeCell ref="F18"/>
    <mergeCell ref="G18"/>
    <mergeCell ref="H18"/>
    <mergeCell ref="I20"/>
    <mergeCell ref="J20"/>
    <mergeCell ref="C21:D21"/>
    <mergeCell ref="E21"/>
    <mergeCell ref="F21"/>
    <mergeCell ref="G21"/>
    <mergeCell ref="H21"/>
    <mergeCell ref="I21"/>
    <mergeCell ref="J21"/>
    <mergeCell ref="C20:D20"/>
    <mergeCell ref="E20"/>
    <mergeCell ref="F20"/>
    <mergeCell ref="G20"/>
    <mergeCell ref="H20"/>
    <mergeCell ref="I22"/>
    <mergeCell ref="J22"/>
    <mergeCell ref="C23:D23"/>
    <mergeCell ref="E23"/>
    <mergeCell ref="F23"/>
    <mergeCell ref="G23"/>
    <mergeCell ref="H23"/>
    <mergeCell ref="I23"/>
    <mergeCell ref="J23"/>
    <mergeCell ref="C22:D22"/>
    <mergeCell ref="E22"/>
    <mergeCell ref="F22"/>
    <mergeCell ref="G22"/>
    <mergeCell ref="H22"/>
    <mergeCell ref="I24"/>
    <mergeCell ref="J24"/>
    <mergeCell ref="C25:D25"/>
    <mergeCell ref="E25"/>
    <mergeCell ref="F25"/>
    <mergeCell ref="G25"/>
    <mergeCell ref="H25"/>
    <mergeCell ref="I25"/>
    <mergeCell ref="J25"/>
    <mergeCell ref="C24:D24"/>
    <mergeCell ref="E24"/>
    <mergeCell ref="F24"/>
    <mergeCell ref="G24"/>
    <mergeCell ref="H24"/>
    <mergeCell ref="I26"/>
    <mergeCell ref="J26"/>
    <mergeCell ref="C27:D27"/>
    <mergeCell ref="E27"/>
    <mergeCell ref="F27"/>
    <mergeCell ref="G27"/>
    <mergeCell ref="H27"/>
    <mergeCell ref="I27"/>
    <mergeCell ref="J27"/>
    <mergeCell ref="C26:D26"/>
    <mergeCell ref="E26"/>
    <mergeCell ref="F26"/>
    <mergeCell ref="G26"/>
    <mergeCell ref="H26"/>
    <mergeCell ref="I28"/>
    <mergeCell ref="J28"/>
    <mergeCell ref="C29:D29"/>
    <mergeCell ref="E29"/>
    <mergeCell ref="F29"/>
    <mergeCell ref="G29"/>
    <mergeCell ref="H29"/>
    <mergeCell ref="I29"/>
    <mergeCell ref="J29"/>
    <mergeCell ref="C28:D28"/>
    <mergeCell ref="E28"/>
    <mergeCell ref="F28"/>
    <mergeCell ref="G28"/>
    <mergeCell ref="H28"/>
    <mergeCell ref="I30"/>
    <mergeCell ref="J30"/>
    <mergeCell ref="C31:D31"/>
    <mergeCell ref="E31"/>
    <mergeCell ref="F31"/>
    <mergeCell ref="G31"/>
    <mergeCell ref="H31"/>
    <mergeCell ref="I31"/>
    <mergeCell ref="J31"/>
    <mergeCell ref="C30:D30"/>
    <mergeCell ref="E30"/>
    <mergeCell ref="F30"/>
    <mergeCell ref="G30"/>
    <mergeCell ref="H30"/>
    <mergeCell ref="I32"/>
    <mergeCell ref="J32"/>
    <mergeCell ref="C33:D33"/>
    <mergeCell ref="E33"/>
    <mergeCell ref="F33"/>
    <mergeCell ref="G33"/>
    <mergeCell ref="H33"/>
    <mergeCell ref="I33"/>
    <mergeCell ref="J33"/>
    <mergeCell ref="C32:D32"/>
    <mergeCell ref="E32"/>
    <mergeCell ref="F32"/>
    <mergeCell ref="G32"/>
    <mergeCell ref="H32"/>
    <mergeCell ref="I34"/>
    <mergeCell ref="J34"/>
    <mergeCell ref="C35:D35"/>
    <mergeCell ref="E35"/>
    <mergeCell ref="F35"/>
    <mergeCell ref="G35"/>
    <mergeCell ref="H35"/>
    <mergeCell ref="I35"/>
    <mergeCell ref="J35"/>
    <mergeCell ref="C34:D34"/>
    <mergeCell ref="E34"/>
    <mergeCell ref="F34"/>
    <mergeCell ref="G34"/>
    <mergeCell ref="H34"/>
    <mergeCell ref="I36"/>
    <mergeCell ref="J36"/>
    <mergeCell ref="C37:D37"/>
    <mergeCell ref="E37"/>
    <mergeCell ref="F37"/>
    <mergeCell ref="G37"/>
    <mergeCell ref="H37"/>
    <mergeCell ref="I37"/>
    <mergeCell ref="J37"/>
    <mergeCell ref="C36:D36"/>
    <mergeCell ref="E36"/>
    <mergeCell ref="F36"/>
    <mergeCell ref="G36"/>
    <mergeCell ref="H36"/>
    <mergeCell ref="I38"/>
    <mergeCell ref="J38"/>
    <mergeCell ref="C39:D39"/>
    <mergeCell ref="E39"/>
    <mergeCell ref="F39"/>
    <mergeCell ref="G39"/>
    <mergeCell ref="H39"/>
    <mergeCell ref="I39"/>
    <mergeCell ref="J39"/>
    <mergeCell ref="C38:D38"/>
    <mergeCell ref="E38"/>
    <mergeCell ref="F38"/>
    <mergeCell ref="G38"/>
    <mergeCell ref="H38"/>
    <mergeCell ref="I40"/>
    <mergeCell ref="J40"/>
    <mergeCell ref="C41:D41"/>
    <mergeCell ref="E41"/>
    <mergeCell ref="F41"/>
    <mergeCell ref="G41"/>
    <mergeCell ref="H41"/>
    <mergeCell ref="I41"/>
    <mergeCell ref="J41"/>
    <mergeCell ref="C40:D40"/>
    <mergeCell ref="E40"/>
    <mergeCell ref="F40"/>
    <mergeCell ref="G40"/>
    <mergeCell ref="H40"/>
    <mergeCell ref="I42"/>
    <mergeCell ref="J42"/>
    <mergeCell ref="C43:D43"/>
    <mergeCell ref="E43"/>
    <mergeCell ref="F43"/>
    <mergeCell ref="G43"/>
    <mergeCell ref="H43"/>
    <mergeCell ref="I43"/>
    <mergeCell ref="J43"/>
    <mergeCell ref="C42:D42"/>
    <mergeCell ref="E42"/>
    <mergeCell ref="F42"/>
    <mergeCell ref="G42"/>
    <mergeCell ref="H42"/>
    <mergeCell ref="I44"/>
    <mergeCell ref="J44"/>
    <mergeCell ref="C45:D45"/>
    <mergeCell ref="E45"/>
    <mergeCell ref="F45"/>
    <mergeCell ref="G45"/>
    <mergeCell ref="H45"/>
    <mergeCell ref="I45"/>
    <mergeCell ref="J45"/>
    <mergeCell ref="C44:D44"/>
    <mergeCell ref="E44"/>
    <mergeCell ref="F44"/>
    <mergeCell ref="G44"/>
    <mergeCell ref="H44"/>
    <mergeCell ref="I46"/>
    <mergeCell ref="J46"/>
    <mergeCell ref="C47:D47"/>
    <mergeCell ref="E47"/>
    <mergeCell ref="F47"/>
    <mergeCell ref="G47"/>
    <mergeCell ref="H47"/>
    <mergeCell ref="I47"/>
    <mergeCell ref="J47"/>
    <mergeCell ref="C46:D46"/>
    <mergeCell ref="E46"/>
    <mergeCell ref="F46"/>
    <mergeCell ref="G46"/>
    <mergeCell ref="H46"/>
    <mergeCell ref="I48"/>
    <mergeCell ref="J48"/>
    <mergeCell ref="C49:D49"/>
    <mergeCell ref="E49"/>
    <mergeCell ref="F49"/>
    <mergeCell ref="G49"/>
    <mergeCell ref="H49"/>
    <mergeCell ref="I49"/>
    <mergeCell ref="J49"/>
    <mergeCell ref="C48:D48"/>
    <mergeCell ref="E48"/>
    <mergeCell ref="F48"/>
    <mergeCell ref="G48"/>
    <mergeCell ref="H48"/>
    <mergeCell ref="I50"/>
    <mergeCell ref="J50"/>
    <mergeCell ref="C51:D51"/>
    <mergeCell ref="E51"/>
    <mergeCell ref="F51"/>
    <mergeCell ref="G51"/>
    <mergeCell ref="H51"/>
    <mergeCell ref="I51"/>
    <mergeCell ref="J51"/>
    <mergeCell ref="C50:D50"/>
    <mergeCell ref="E50"/>
    <mergeCell ref="F50"/>
    <mergeCell ref="G50"/>
    <mergeCell ref="H50"/>
    <mergeCell ref="I52"/>
    <mergeCell ref="J52"/>
    <mergeCell ref="C53:D53"/>
    <mergeCell ref="E53"/>
    <mergeCell ref="F53"/>
    <mergeCell ref="G53"/>
    <mergeCell ref="H53"/>
    <mergeCell ref="I53"/>
    <mergeCell ref="J53"/>
    <mergeCell ref="C52:D52"/>
    <mergeCell ref="E52"/>
    <mergeCell ref="F52"/>
    <mergeCell ref="G52"/>
    <mergeCell ref="H52"/>
    <mergeCell ref="I54"/>
    <mergeCell ref="J54"/>
    <mergeCell ref="C55:D55"/>
    <mergeCell ref="E55"/>
    <mergeCell ref="F55"/>
    <mergeCell ref="G55"/>
    <mergeCell ref="H55"/>
    <mergeCell ref="I55"/>
    <mergeCell ref="J55"/>
    <mergeCell ref="C54:D54"/>
    <mergeCell ref="E54"/>
    <mergeCell ref="F54"/>
    <mergeCell ref="G54"/>
    <mergeCell ref="H54"/>
    <mergeCell ref="I56"/>
    <mergeCell ref="J56"/>
    <mergeCell ref="C57:D57"/>
    <mergeCell ref="E57"/>
    <mergeCell ref="F57"/>
    <mergeCell ref="G57"/>
    <mergeCell ref="H57"/>
    <mergeCell ref="I57"/>
    <mergeCell ref="J57"/>
    <mergeCell ref="C56:D56"/>
    <mergeCell ref="E56"/>
    <mergeCell ref="F56"/>
    <mergeCell ref="G56"/>
    <mergeCell ref="H56"/>
    <mergeCell ref="I58"/>
    <mergeCell ref="J58"/>
    <mergeCell ref="C59:D59"/>
    <mergeCell ref="E59"/>
    <mergeCell ref="F59"/>
    <mergeCell ref="G59"/>
    <mergeCell ref="H59"/>
    <mergeCell ref="I59"/>
    <mergeCell ref="J59"/>
    <mergeCell ref="C58:D58"/>
    <mergeCell ref="E58"/>
    <mergeCell ref="F58"/>
    <mergeCell ref="G58"/>
    <mergeCell ref="H58"/>
    <mergeCell ref="I60"/>
    <mergeCell ref="J60"/>
    <mergeCell ref="C61:D61"/>
    <mergeCell ref="E61"/>
    <mergeCell ref="F61"/>
    <mergeCell ref="G61"/>
    <mergeCell ref="H61"/>
    <mergeCell ref="I61"/>
    <mergeCell ref="J61"/>
    <mergeCell ref="C60:D60"/>
    <mergeCell ref="E60"/>
    <mergeCell ref="F60"/>
    <mergeCell ref="G60"/>
    <mergeCell ref="H60"/>
    <mergeCell ref="I62"/>
    <mergeCell ref="J62"/>
    <mergeCell ref="C63:D63"/>
    <mergeCell ref="E63"/>
    <mergeCell ref="F63"/>
    <mergeCell ref="G63"/>
    <mergeCell ref="H63"/>
    <mergeCell ref="I63"/>
    <mergeCell ref="J63"/>
    <mergeCell ref="C62:D62"/>
    <mergeCell ref="E62"/>
    <mergeCell ref="F62"/>
    <mergeCell ref="G62"/>
    <mergeCell ref="H62"/>
    <mergeCell ref="I64"/>
    <mergeCell ref="J64"/>
    <mergeCell ref="C65:D65"/>
    <mergeCell ref="E65"/>
    <mergeCell ref="F65"/>
    <mergeCell ref="G65"/>
    <mergeCell ref="H65"/>
    <mergeCell ref="I65"/>
    <mergeCell ref="J65"/>
    <mergeCell ref="C64:D64"/>
    <mergeCell ref="E64"/>
    <mergeCell ref="F64"/>
    <mergeCell ref="G64"/>
    <mergeCell ref="H64"/>
    <mergeCell ref="I66"/>
    <mergeCell ref="J66"/>
    <mergeCell ref="C67:D67"/>
    <mergeCell ref="E67"/>
    <mergeCell ref="F67"/>
    <mergeCell ref="G67"/>
    <mergeCell ref="H67"/>
    <mergeCell ref="I67"/>
    <mergeCell ref="J67"/>
    <mergeCell ref="C66:D66"/>
    <mergeCell ref="E66"/>
    <mergeCell ref="F66"/>
    <mergeCell ref="G66"/>
    <mergeCell ref="H66"/>
    <mergeCell ref="I68"/>
    <mergeCell ref="J68"/>
    <mergeCell ref="C69:D69"/>
    <mergeCell ref="E69"/>
    <mergeCell ref="F69"/>
    <mergeCell ref="G69"/>
    <mergeCell ref="H69"/>
    <mergeCell ref="I69"/>
    <mergeCell ref="J69"/>
    <mergeCell ref="C68:D68"/>
    <mergeCell ref="E68"/>
    <mergeCell ref="F68"/>
    <mergeCell ref="G68"/>
    <mergeCell ref="H68"/>
    <mergeCell ref="I70"/>
    <mergeCell ref="J70"/>
    <mergeCell ref="C71:D71"/>
    <mergeCell ref="E71"/>
    <mergeCell ref="F71"/>
    <mergeCell ref="G71"/>
    <mergeCell ref="H71"/>
    <mergeCell ref="I71"/>
    <mergeCell ref="J71"/>
    <mergeCell ref="C70:D70"/>
    <mergeCell ref="E70"/>
    <mergeCell ref="F70"/>
    <mergeCell ref="G70"/>
    <mergeCell ref="H70"/>
    <mergeCell ref="I72"/>
    <mergeCell ref="J72"/>
    <mergeCell ref="C73:D73"/>
    <mergeCell ref="E73"/>
    <mergeCell ref="F73"/>
    <mergeCell ref="G73"/>
    <mergeCell ref="H73"/>
    <mergeCell ref="I73"/>
    <mergeCell ref="J73"/>
    <mergeCell ref="C72:D72"/>
    <mergeCell ref="E72"/>
    <mergeCell ref="F72"/>
    <mergeCell ref="G72"/>
    <mergeCell ref="H72"/>
    <mergeCell ref="I74"/>
    <mergeCell ref="J74"/>
    <mergeCell ref="C75:D75"/>
    <mergeCell ref="E75"/>
    <mergeCell ref="F75"/>
    <mergeCell ref="G75"/>
    <mergeCell ref="H75"/>
    <mergeCell ref="I75"/>
    <mergeCell ref="J75"/>
    <mergeCell ref="C74:D74"/>
    <mergeCell ref="E74"/>
    <mergeCell ref="F74"/>
    <mergeCell ref="G74"/>
    <mergeCell ref="H74"/>
    <mergeCell ref="I76"/>
    <mergeCell ref="J76"/>
    <mergeCell ref="C77:D77"/>
    <mergeCell ref="E77"/>
    <mergeCell ref="F77"/>
    <mergeCell ref="G77"/>
    <mergeCell ref="H77"/>
    <mergeCell ref="I77"/>
    <mergeCell ref="J77"/>
    <mergeCell ref="C76:D76"/>
    <mergeCell ref="E76"/>
    <mergeCell ref="F76"/>
    <mergeCell ref="G76"/>
    <mergeCell ref="H76"/>
    <mergeCell ref="I78"/>
    <mergeCell ref="J78"/>
    <mergeCell ref="C79:D79"/>
    <mergeCell ref="E79"/>
    <mergeCell ref="F79"/>
    <mergeCell ref="G79"/>
    <mergeCell ref="H79"/>
    <mergeCell ref="I79"/>
    <mergeCell ref="J79"/>
    <mergeCell ref="C78:D78"/>
    <mergeCell ref="E78"/>
    <mergeCell ref="F78"/>
    <mergeCell ref="G78"/>
    <mergeCell ref="H78"/>
    <mergeCell ref="I80"/>
    <mergeCell ref="J80"/>
    <mergeCell ref="C81:D81"/>
    <mergeCell ref="E81"/>
    <mergeCell ref="F81"/>
    <mergeCell ref="G81"/>
    <mergeCell ref="H81"/>
    <mergeCell ref="I81"/>
    <mergeCell ref="J81"/>
    <mergeCell ref="C80:D80"/>
    <mergeCell ref="E80"/>
    <mergeCell ref="F80"/>
    <mergeCell ref="G80"/>
    <mergeCell ref="H80"/>
    <mergeCell ref="I82"/>
    <mergeCell ref="J82"/>
    <mergeCell ref="C83:D83"/>
    <mergeCell ref="E83"/>
    <mergeCell ref="F83"/>
    <mergeCell ref="G83"/>
    <mergeCell ref="H83"/>
    <mergeCell ref="I83"/>
    <mergeCell ref="J83"/>
    <mergeCell ref="C82:D82"/>
    <mergeCell ref="E82"/>
    <mergeCell ref="F82"/>
    <mergeCell ref="G82"/>
    <mergeCell ref="H82"/>
    <mergeCell ref="I84"/>
    <mergeCell ref="J84"/>
    <mergeCell ref="C85:D85"/>
    <mergeCell ref="E85"/>
    <mergeCell ref="F85"/>
    <mergeCell ref="G85"/>
    <mergeCell ref="H85"/>
    <mergeCell ref="I85"/>
    <mergeCell ref="J85"/>
    <mergeCell ref="C84:D84"/>
    <mergeCell ref="E84"/>
    <mergeCell ref="F84"/>
    <mergeCell ref="G84"/>
    <mergeCell ref="H84"/>
    <mergeCell ref="I86"/>
    <mergeCell ref="J86"/>
    <mergeCell ref="C87:D87"/>
    <mergeCell ref="E87"/>
    <mergeCell ref="F87"/>
    <mergeCell ref="G87"/>
    <mergeCell ref="H87"/>
    <mergeCell ref="I87"/>
    <mergeCell ref="J87"/>
    <mergeCell ref="C86:D86"/>
    <mergeCell ref="E86"/>
    <mergeCell ref="F86"/>
    <mergeCell ref="G86"/>
    <mergeCell ref="H86"/>
    <mergeCell ref="I88"/>
    <mergeCell ref="J88"/>
    <mergeCell ref="C89:D89"/>
    <mergeCell ref="E89"/>
    <mergeCell ref="F89"/>
    <mergeCell ref="G89"/>
    <mergeCell ref="H89"/>
    <mergeCell ref="I89"/>
    <mergeCell ref="J89"/>
    <mergeCell ref="C88:D88"/>
    <mergeCell ref="E88"/>
    <mergeCell ref="F88"/>
    <mergeCell ref="G88"/>
    <mergeCell ref="H88"/>
    <mergeCell ref="I90"/>
    <mergeCell ref="J90"/>
    <mergeCell ref="C91:D91"/>
    <mergeCell ref="E91"/>
    <mergeCell ref="F91"/>
    <mergeCell ref="G91"/>
    <mergeCell ref="H91"/>
    <mergeCell ref="I91"/>
    <mergeCell ref="J91"/>
    <mergeCell ref="C90:D90"/>
    <mergeCell ref="E90"/>
    <mergeCell ref="F90"/>
    <mergeCell ref="G90"/>
    <mergeCell ref="H90"/>
    <mergeCell ref="I92"/>
    <mergeCell ref="J92"/>
    <mergeCell ref="C93:D93"/>
    <mergeCell ref="E93"/>
    <mergeCell ref="F93"/>
    <mergeCell ref="G93"/>
    <mergeCell ref="H93"/>
    <mergeCell ref="I93"/>
    <mergeCell ref="J93"/>
    <mergeCell ref="C92:D92"/>
    <mergeCell ref="E92"/>
    <mergeCell ref="F92"/>
    <mergeCell ref="G92"/>
    <mergeCell ref="H92"/>
    <mergeCell ref="I94"/>
    <mergeCell ref="J94"/>
    <mergeCell ref="C95:D95"/>
    <mergeCell ref="E95"/>
    <mergeCell ref="F95"/>
    <mergeCell ref="G95"/>
    <mergeCell ref="H95"/>
    <mergeCell ref="I95"/>
    <mergeCell ref="J95"/>
    <mergeCell ref="C94:D94"/>
    <mergeCell ref="E94"/>
    <mergeCell ref="F94"/>
    <mergeCell ref="G94"/>
    <mergeCell ref="H94"/>
    <mergeCell ref="I96"/>
    <mergeCell ref="J96"/>
    <mergeCell ref="C97:D97"/>
    <mergeCell ref="E97"/>
    <mergeCell ref="F97"/>
    <mergeCell ref="G97"/>
    <mergeCell ref="H97"/>
    <mergeCell ref="I97"/>
    <mergeCell ref="J97"/>
    <mergeCell ref="C96:D96"/>
    <mergeCell ref="E96"/>
    <mergeCell ref="F96"/>
    <mergeCell ref="G96"/>
    <mergeCell ref="H96"/>
    <mergeCell ref="I98"/>
    <mergeCell ref="J98"/>
    <mergeCell ref="C99:D99"/>
    <mergeCell ref="E99"/>
    <mergeCell ref="F99"/>
    <mergeCell ref="G99"/>
    <mergeCell ref="H99"/>
    <mergeCell ref="I99"/>
    <mergeCell ref="J99"/>
    <mergeCell ref="C98:D98"/>
    <mergeCell ref="E98"/>
    <mergeCell ref="F98"/>
    <mergeCell ref="G98"/>
    <mergeCell ref="H98"/>
    <mergeCell ref="I100"/>
    <mergeCell ref="J100"/>
    <mergeCell ref="C101:D101"/>
    <mergeCell ref="E101"/>
    <mergeCell ref="F101"/>
    <mergeCell ref="G101"/>
    <mergeCell ref="H101"/>
    <mergeCell ref="I101"/>
    <mergeCell ref="J101"/>
    <mergeCell ref="C100:D100"/>
    <mergeCell ref="E100"/>
    <mergeCell ref="F100"/>
    <mergeCell ref="G100"/>
    <mergeCell ref="H100"/>
    <mergeCell ref="I102"/>
    <mergeCell ref="J102"/>
    <mergeCell ref="C103:D103"/>
    <mergeCell ref="E103"/>
    <mergeCell ref="F103"/>
    <mergeCell ref="G103"/>
    <mergeCell ref="H103"/>
    <mergeCell ref="I103"/>
    <mergeCell ref="J103"/>
    <mergeCell ref="C102:D102"/>
    <mergeCell ref="E102"/>
    <mergeCell ref="F102"/>
    <mergeCell ref="G102"/>
    <mergeCell ref="H102"/>
    <mergeCell ref="I104"/>
    <mergeCell ref="J104"/>
    <mergeCell ref="C105:D105"/>
    <mergeCell ref="E105"/>
    <mergeCell ref="F105"/>
    <mergeCell ref="G105"/>
    <mergeCell ref="H105"/>
    <mergeCell ref="I105"/>
    <mergeCell ref="J105"/>
    <mergeCell ref="C104:D104"/>
    <mergeCell ref="E104"/>
    <mergeCell ref="F104"/>
    <mergeCell ref="G104"/>
    <mergeCell ref="H104"/>
    <mergeCell ref="I106"/>
    <mergeCell ref="J106"/>
    <mergeCell ref="C107:D107"/>
    <mergeCell ref="E107"/>
    <mergeCell ref="F107"/>
    <mergeCell ref="G107"/>
    <mergeCell ref="H107"/>
    <mergeCell ref="I107"/>
    <mergeCell ref="J107"/>
    <mergeCell ref="C106:D106"/>
    <mergeCell ref="E106"/>
    <mergeCell ref="F106"/>
    <mergeCell ref="G106"/>
    <mergeCell ref="H106"/>
    <mergeCell ref="I108"/>
    <mergeCell ref="J108"/>
    <mergeCell ref="C109:D109"/>
    <mergeCell ref="E109"/>
    <mergeCell ref="F109"/>
    <mergeCell ref="G109"/>
    <mergeCell ref="H109"/>
    <mergeCell ref="I109"/>
    <mergeCell ref="J109"/>
    <mergeCell ref="C108:D108"/>
    <mergeCell ref="E108"/>
    <mergeCell ref="F108"/>
    <mergeCell ref="G108"/>
    <mergeCell ref="H108"/>
    <mergeCell ref="I110"/>
    <mergeCell ref="J110"/>
    <mergeCell ref="C111:D111"/>
    <mergeCell ref="E111"/>
    <mergeCell ref="F111"/>
    <mergeCell ref="G111"/>
    <mergeCell ref="H111"/>
    <mergeCell ref="I111"/>
    <mergeCell ref="J111"/>
    <mergeCell ref="C110:D110"/>
    <mergeCell ref="E110"/>
    <mergeCell ref="F110"/>
    <mergeCell ref="G110"/>
    <mergeCell ref="H110"/>
    <mergeCell ref="I112"/>
    <mergeCell ref="J112"/>
    <mergeCell ref="C113:D113"/>
    <mergeCell ref="E113"/>
    <mergeCell ref="F113"/>
    <mergeCell ref="G113"/>
    <mergeCell ref="H113"/>
    <mergeCell ref="I113"/>
    <mergeCell ref="J113"/>
    <mergeCell ref="C112:D112"/>
    <mergeCell ref="E112"/>
    <mergeCell ref="F112"/>
    <mergeCell ref="G112"/>
    <mergeCell ref="H112"/>
    <mergeCell ref="C116:D116"/>
    <mergeCell ref="I114"/>
    <mergeCell ref="J114"/>
    <mergeCell ref="C115:D115"/>
    <mergeCell ref="E115"/>
    <mergeCell ref="F115"/>
    <mergeCell ref="G115"/>
    <mergeCell ref="H115"/>
    <mergeCell ref="I115"/>
    <mergeCell ref="J115"/>
    <mergeCell ref="C114:D114"/>
    <mergeCell ref="E114"/>
    <mergeCell ref="F114"/>
    <mergeCell ref="G114"/>
    <mergeCell ref="H114"/>
  </mergeCells>
  <dataValidations count="4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s>
  <printOptions horizontalCentered="1"/>
  <pageMargins left="0.7" right="0.7" top="0.75" bottom="0.75" header="0.3" footer="0.3"/>
  <pageSetup paperSize="150" scale="85" orientation="landscape" horizontalDpi="200" verticalDpi="200" r:id="rId1"/>
  <extLst>
    <ext xmlns:x14="http://schemas.microsoft.com/office/spreadsheetml/2009/9/main" uri="{CCE6A557-97BC-4b89-ADB6-D9C93CAAB3DF}">
      <x14:dataValidations xmlns:xm="http://schemas.microsoft.com/office/excel/2006/main" count="100">
        <x14:dataValidation type="list" showErrorMessage="1" errorTitle="Kesalahan Nilai Data" error="Data yang dimasukkan harus tersedia dalam daftar!">
          <x14:formula1>
            <xm:f>ListOfValues!A1:A6</xm:f>
          </x14:formula1>
          <xm:sqref>F16</xm:sqref>
        </x14:dataValidation>
        <x14:dataValidation type="list" showErrorMessage="1" errorTitle="Kesalahan Nilai Data" error="Data yang dimasukkan harus tersedia dalam daftar!">
          <x14:formula1>
            <xm:f>ListOfValues!A1:A6</xm:f>
          </x14:formula1>
          <xm:sqref>F17</xm:sqref>
        </x14:dataValidation>
        <x14:dataValidation type="list" showErrorMessage="1" errorTitle="Kesalahan Nilai Data" error="Data yang dimasukkan harus tersedia dalam daftar!">
          <x14:formula1>
            <xm:f>ListOfValues!A1:A6</xm:f>
          </x14:formula1>
          <xm:sqref>F18</xm:sqref>
        </x14:dataValidation>
        <x14:dataValidation type="list" showErrorMessage="1" errorTitle="Kesalahan Nilai Data" error="Data yang dimasukkan harus tersedia dalam daftar!">
          <x14:formula1>
            <xm:f>ListOfValues!A1:A6</xm:f>
          </x14:formula1>
          <xm:sqref>F19</xm:sqref>
        </x14:dataValidation>
        <x14:dataValidation type="list" showErrorMessage="1" errorTitle="Kesalahan Nilai Data" error="Data yang dimasukkan harus tersedia dalam daftar!">
          <x14:formula1>
            <xm:f>ListOfValues!A1:A6</xm:f>
          </x14:formula1>
          <xm:sqref>F20</xm:sqref>
        </x14:dataValidation>
        <x14:dataValidation type="list" showErrorMessage="1" errorTitle="Kesalahan Nilai Data" error="Data yang dimasukkan harus tersedia dalam daftar!">
          <x14:formula1>
            <xm:f>ListOfValues!A1:A6</xm:f>
          </x14:formula1>
          <xm:sqref>F21</xm:sqref>
        </x14:dataValidation>
        <x14:dataValidation type="list" showErrorMessage="1" errorTitle="Kesalahan Nilai Data" error="Data yang dimasukkan harus tersedia dalam daftar!">
          <x14:formula1>
            <xm:f>ListOfValues!A1:A6</xm:f>
          </x14:formula1>
          <xm:sqref>F22</xm:sqref>
        </x14:dataValidation>
        <x14:dataValidation type="list" showErrorMessage="1" errorTitle="Kesalahan Nilai Data" error="Data yang dimasukkan harus tersedia dalam daftar!">
          <x14:formula1>
            <xm:f>ListOfValues!A1:A6</xm:f>
          </x14:formula1>
          <xm:sqref>F23</xm:sqref>
        </x14:dataValidation>
        <x14:dataValidation type="list" showErrorMessage="1" errorTitle="Kesalahan Nilai Data" error="Data yang dimasukkan harus tersedia dalam daftar!">
          <x14:formula1>
            <xm:f>ListOfValues!A1:A6</xm:f>
          </x14:formula1>
          <xm:sqref>F24</xm:sqref>
        </x14:dataValidation>
        <x14:dataValidation type="list" showErrorMessage="1" errorTitle="Kesalahan Nilai Data" error="Data yang dimasukkan harus tersedia dalam daftar!">
          <x14:formula1>
            <xm:f>ListOfValues!A1:A6</xm:f>
          </x14:formula1>
          <xm:sqref>F25</xm:sqref>
        </x14:dataValidation>
        <x14:dataValidation type="list" showErrorMessage="1" errorTitle="Kesalahan Nilai Data" error="Data yang dimasukkan harus tersedia dalam daftar!">
          <x14:formula1>
            <xm:f>ListOfValues!A1:A6</xm:f>
          </x14:formula1>
          <xm:sqref>F26</xm:sqref>
        </x14:dataValidation>
        <x14:dataValidation type="list" showErrorMessage="1" errorTitle="Kesalahan Nilai Data" error="Data yang dimasukkan harus tersedia dalam daftar!">
          <x14:formula1>
            <xm:f>ListOfValues!A1:A6</xm:f>
          </x14:formula1>
          <xm:sqref>F27</xm:sqref>
        </x14:dataValidation>
        <x14:dataValidation type="list" showErrorMessage="1" errorTitle="Kesalahan Nilai Data" error="Data yang dimasukkan harus tersedia dalam daftar!">
          <x14:formula1>
            <xm:f>ListOfValues!A1:A6</xm:f>
          </x14:formula1>
          <xm:sqref>F28</xm:sqref>
        </x14:dataValidation>
        <x14:dataValidation type="list" showErrorMessage="1" errorTitle="Kesalahan Nilai Data" error="Data yang dimasukkan harus tersedia dalam daftar!">
          <x14:formula1>
            <xm:f>ListOfValues!A1:A6</xm:f>
          </x14:formula1>
          <xm:sqref>F29</xm:sqref>
        </x14:dataValidation>
        <x14:dataValidation type="list" showErrorMessage="1" errorTitle="Kesalahan Nilai Data" error="Data yang dimasukkan harus tersedia dalam daftar!">
          <x14:formula1>
            <xm:f>ListOfValues!A1:A6</xm:f>
          </x14:formula1>
          <xm:sqref>F30</xm:sqref>
        </x14:dataValidation>
        <x14:dataValidation type="list" showErrorMessage="1" errorTitle="Kesalahan Nilai Data" error="Data yang dimasukkan harus tersedia dalam daftar!">
          <x14:formula1>
            <xm:f>ListOfValues!A1:A6</xm:f>
          </x14:formula1>
          <xm:sqref>F31</xm:sqref>
        </x14:dataValidation>
        <x14:dataValidation type="list" showErrorMessage="1" errorTitle="Kesalahan Nilai Data" error="Data yang dimasukkan harus tersedia dalam daftar!">
          <x14:formula1>
            <xm:f>ListOfValues!A1:A6</xm:f>
          </x14:formula1>
          <xm:sqref>F32</xm:sqref>
        </x14:dataValidation>
        <x14:dataValidation type="list" showErrorMessage="1" errorTitle="Kesalahan Nilai Data" error="Data yang dimasukkan harus tersedia dalam daftar!">
          <x14:formula1>
            <xm:f>ListOfValues!A1:A6</xm:f>
          </x14:formula1>
          <xm:sqref>F33</xm:sqref>
        </x14:dataValidation>
        <x14:dataValidation type="list" showErrorMessage="1" errorTitle="Kesalahan Nilai Data" error="Data yang dimasukkan harus tersedia dalam daftar!">
          <x14:formula1>
            <xm:f>ListOfValues!A1:A6</xm:f>
          </x14:formula1>
          <xm:sqref>F34</xm:sqref>
        </x14:dataValidation>
        <x14:dataValidation type="list" showErrorMessage="1" errorTitle="Kesalahan Nilai Data" error="Data yang dimasukkan harus tersedia dalam daftar!">
          <x14:formula1>
            <xm:f>ListOfValues!A1:A6</xm:f>
          </x14:formula1>
          <xm:sqref>F35</xm:sqref>
        </x14:dataValidation>
        <x14:dataValidation type="list" showErrorMessage="1" errorTitle="Kesalahan Nilai Data" error="Data yang dimasukkan harus tersedia dalam daftar!">
          <x14:formula1>
            <xm:f>ListOfValues!A1:A6</xm:f>
          </x14:formula1>
          <xm:sqref>F36</xm:sqref>
        </x14:dataValidation>
        <x14:dataValidation type="list" showErrorMessage="1" errorTitle="Kesalahan Nilai Data" error="Data yang dimasukkan harus tersedia dalam daftar!">
          <x14:formula1>
            <xm:f>ListOfValues!A1:A6</xm:f>
          </x14:formula1>
          <xm:sqref>F37</xm:sqref>
        </x14:dataValidation>
        <x14:dataValidation type="list" showErrorMessage="1" errorTitle="Kesalahan Nilai Data" error="Data yang dimasukkan harus tersedia dalam daftar!">
          <x14:formula1>
            <xm:f>ListOfValues!A1:A6</xm:f>
          </x14:formula1>
          <xm:sqref>F38</xm:sqref>
        </x14:dataValidation>
        <x14:dataValidation type="list" showErrorMessage="1" errorTitle="Kesalahan Nilai Data" error="Data yang dimasukkan harus tersedia dalam daftar!">
          <x14:formula1>
            <xm:f>ListOfValues!A1:A6</xm:f>
          </x14:formula1>
          <xm:sqref>F39</xm:sqref>
        </x14:dataValidation>
        <x14:dataValidation type="list" showErrorMessage="1" errorTitle="Kesalahan Nilai Data" error="Data yang dimasukkan harus tersedia dalam daftar!">
          <x14:formula1>
            <xm:f>ListOfValues!A1:A6</xm:f>
          </x14:formula1>
          <xm:sqref>F40</xm:sqref>
        </x14:dataValidation>
        <x14:dataValidation type="list" showErrorMessage="1" errorTitle="Kesalahan Nilai Data" error="Data yang dimasukkan harus tersedia dalam daftar!">
          <x14:formula1>
            <xm:f>ListOfValues!A1:A6</xm:f>
          </x14:formula1>
          <xm:sqref>F41</xm:sqref>
        </x14:dataValidation>
        <x14:dataValidation type="list" showErrorMessage="1" errorTitle="Kesalahan Nilai Data" error="Data yang dimasukkan harus tersedia dalam daftar!">
          <x14:formula1>
            <xm:f>ListOfValues!A1:A6</xm:f>
          </x14:formula1>
          <xm:sqref>F42</xm:sqref>
        </x14:dataValidation>
        <x14:dataValidation type="list" showErrorMessage="1" errorTitle="Kesalahan Nilai Data" error="Data yang dimasukkan harus tersedia dalam daftar!">
          <x14:formula1>
            <xm:f>ListOfValues!A1:A6</xm:f>
          </x14:formula1>
          <xm:sqref>F43</xm:sqref>
        </x14:dataValidation>
        <x14:dataValidation type="list" showErrorMessage="1" errorTitle="Kesalahan Nilai Data" error="Data yang dimasukkan harus tersedia dalam daftar!">
          <x14:formula1>
            <xm:f>ListOfValues!A1:A6</xm:f>
          </x14:formula1>
          <xm:sqref>F44</xm:sqref>
        </x14:dataValidation>
        <x14:dataValidation type="list" showErrorMessage="1" errorTitle="Kesalahan Nilai Data" error="Data yang dimasukkan harus tersedia dalam daftar!">
          <x14:formula1>
            <xm:f>ListOfValues!A1:A6</xm:f>
          </x14:formula1>
          <xm:sqref>F45</xm:sqref>
        </x14:dataValidation>
        <x14:dataValidation type="list" showErrorMessage="1" errorTitle="Kesalahan Nilai Data" error="Data yang dimasukkan harus tersedia dalam daftar!">
          <x14:formula1>
            <xm:f>ListOfValues!A1:A6</xm:f>
          </x14:formula1>
          <xm:sqref>F46</xm:sqref>
        </x14:dataValidation>
        <x14:dataValidation type="list" showErrorMessage="1" errorTitle="Kesalahan Nilai Data" error="Data yang dimasukkan harus tersedia dalam daftar!">
          <x14:formula1>
            <xm:f>ListOfValues!A1:A6</xm:f>
          </x14:formula1>
          <xm:sqref>F47</xm:sqref>
        </x14:dataValidation>
        <x14:dataValidation type="list" showErrorMessage="1" errorTitle="Kesalahan Nilai Data" error="Data yang dimasukkan harus tersedia dalam daftar!">
          <x14:formula1>
            <xm:f>ListOfValues!A1:A6</xm:f>
          </x14:formula1>
          <xm:sqref>F48</xm:sqref>
        </x14:dataValidation>
        <x14:dataValidation type="list" showErrorMessage="1" errorTitle="Kesalahan Nilai Data" error="Data yang dimasukkan harus tersedia dalam daftar!">
          <x14:formula1>
            <xm:f>ListOfValues!A1:A6</xm:f>
          </x14:formula1>
          <xm:sqref>F49</xm:sqref>
        </x14:dataValidation>
        <x14:dataValidation type="list" showErrorMessage="1" errorTitle="Kesalahan Nilai Data" error="Data yang dimasukkan harus tersedia dalam daftar!">
          <x14:formula1>
            <xm:f>ListOfValues!A1:A6</xm:f>
          </x14:formula1>
          <xm:sqref>F50</xm:sqref>
        </x14:dataValidation>
        <x14:dataValidation type="list" showErrorMessage="1" errorTitle="Kesalahan Nilai Data" error="Data yang dimasukkan harus tersedia dalam daftar!">
          <x14:formula1>
            <xm:f>ListOfValues!A1:A6</xm:f>
          </x14:formula1>
          <xm:sqref>F51</xm:sqref>
        </x14:dataValidation>
        <x14:dataValidation type="list" showErrorMessage="1" errorTitle="Kesalahan Nilai Data" error="Data yang dimasukkan harus tersedia dalam daftar!">
          <x14:formula1>
            <xm:f>ListOfValues!A1:A6</xm:f>
          </x14:formula1>
          <xm:sqref>F52</xm:sqref>
        </x14:dataValidation>
        <x14:dataValidation type="list" showErrorMessage="1" errorTitle="Kesalahan Nilai Data" error="Data yang dimasukkan harus tersedia dalam daftar!">
          <x14:formula1>
            <xm:f>ListOfValues!A1:A6</xm:f>
          </x14:formula1>
          <xm:sqref>F53</xm:sqref>
        </x14:dataValidation>
        <x14:dataValidation type="list" showErrorMessage="1" errorTitle="Kesalahan Nilai Data" error="Data yang dimasukkan harus tersedia dalam daftar!">
          <x14:formula1>
            <xm:f>ListOfValues!A1:A6</xm:f>
          </x14:formula1>
          <xm:sqref>F54</xm:sqref>
        </x14:dataValidation>
        <x14:dataValidation type="list" showErrorMessage="1" errorTitle="Kesalahan Nilai Data" error="Data yang dimasukkan harus tersedia dalam daftar!">
          <x14:formula1>
            <xm:f>ListOfValues!A1:A6</xm:f>
          </x14:formula1>
          <xm:sqref>F55</xm:sqref>
        </x14:dataValidation>
        <x14:dataValidation type="list" showErrorMessage="1" errorTitle="Kesalahan Nilai Data" error="Data yang dimasukkan harus tersedia dalam daftar!">
          <x14:formula1>
            <xm:f>ListOfValues!A1:A6</xm:f>
          </x14:formula1>
          <xm:sqref>F56</xm:sqref>
        </x14:dataValidation>
        <x14:dataValidation type="list" showErrorMessage="1" errorTitle="Kesalahan Nilai Data" error="Data yang dimasukkan harus tersedia dalam daftar!">
          <x14:formula1>
            <xm:f>ListOfValues!A1:A6</xm:f>
          </x14:formula1>
          <xm:sqref>F57</xm:sqref>
        </x14:dataValidation>
        <x14:dataValidation type="list" showErrorMessage="1" errorTitle="Kesalahan Nilai Data" error="Data yang dimasukkan harus tersedia dalam daftar!">
          <x14:formula1>
            <xm:f>ListOfValues!A1:A6</xm:f>
          </x14:formula1>
          <xm:sqref>F58</xm:sqref>
        </x14:dataValidation>
        <x14:dataValidation type="list" showErrorMessage="1" errorTitle="Kesalahan Nilai Data" error="Data yang dimasukkan harus tersedia dalam daftar!">
          <x14:formula1>
            <xm:f>ListOfValues!A1:A6</xm:f>
          </x14:formula1>
          <xm:sqref>F59</xm:sqref>
        </x14:dataValidation>
        <x14:dataValidation type="list" showErrorMessage="1" errorTitle="Kesalahan Nilai Data" error="Data yang dimasukkan harus tersedia dalam daftar!">
          <x14:formula1>
            <xm:f>ListOfValues!A1:A6</xm:f>
          </x14:formula1>
          <xm:sqref>F60</xm:sqref>
        </x14:dataValidation>
        <x14:dataValidation type="list" showErrorMessage="1" errorTitle="Kesalahan Nilai Data" error="Data yang dimasukkan harus tersedia dalam daftar!">
          <x14:formula1>
            <xm:f>ListOfValues!A1:A6</xm:f>
          </x14:formula1>
          <xm:sqref>F61</xm:sqref>
        </x14:dataValidation>
        <x14:dataValidation type="list" showErrorMessage="1" errorTitle="Kesalahan Nilai Data" error="Data yang dimasukkan harus tersedia dalam daftar!">
          <x14:formula1>
            <xm:f>ListOfValues!A1:A6</xm:f>
          </x14:formula1>
          <xm:sqref>F62</xm:sqref>
        </x14:dataValidation>
        <x14:dataValidation type="list" showErrorMessage="1" errorTitle="Kesalahan Nilai Data" error="Data yang dimasukkan harus tersedia dalam daftar!">
          <x14:formula1>
            <xm:f>ListOfValues!A1:A6</xm:f>
          </x14:formula1>
          <xm:sqref>F63</xm:sqref>
        </x14:dataValidation>
        <x14:dataValidation type="list" showErrorMessage="1" errorTitle="Kesalahan Nilai Data" error="Data yang dimasukkan harus tersedia dalam daftar!">
          <x14:formula1>
            <xm:f>ListOfValues!A1:A6</xm:f>
          </x14:formula1>
          <xm:sqref>F64</xm:sqref>
        </x14:dataValidation>
        <x14:dataValidation type="list" showErrorMessage="1" errorTitle="Kesalahan Nilai Data" error="Data yang dimasukkan harus tersedia dalam daftar!">
          <x14:formula1>
            <xm:f>ListOfValues!A1:A6</xm:f>
          </x14:formula1>
          <xm:sqref>F65</xm:sqref>
        </x14:dataValidation>
        <x14:dataValidation type="list" showErrorMessage="1" errorTitle="Kesalahan Nilai Data" error="Data yang dimasukkan harus tersedia dalam daftar!">
          <x14:formula1>
            <xm:f>ListOfValues!A1:A6</xm:f>
          </x14:formula1>
          <xm:sqref>F66</xm:sqref>
        </x14:dataValidation>
        <x14:dataValidation type="list" showErrorMessage="1" errorTitle="Kesalahan Nilai Data" error="Data yang dimasukkan harus tersedia dalam daftar!">
          <x14:formula1>
            <xm:f>ListOfValues!A1:A6</xm:f>
          </x14:formula1>
          <xm:sqref>F67</xm:sqref>
        </x14:dataValidation>
        <x14:dataValidation type="list" showErrorMessage="1" errorTitle="Kesalahan Nilai Data" error="Data yang dimasukkan harus tersedia dalam daftar!">
          <x14:formula1>
            <xm:f>ListOfValues!A1:A6</xm:f>
          </x14:formula1>
          <xm:sqref>F68</xm:sqref>
        </x14:dataValidation>
        <x14:dataValidation type="list" showErrorMessage="1" errorTitle="Kesalahan Nilai Data" error="Data yang dimasukkan harus tersedia dalam daftar!">
          <x14:formula1>
            <xm:f>ListOfValues!A1:A6</xm:f>
          </x14:formula1>
          <xm:sqref>F69</xm:sqref>
        </x14:dataValidation>
        <x14:dataValidation type="list" showErrorMessage="1" errorTitle="Kesalahan Nilai Data" error="Data yang dimasukkan harus tersedia dalam daftar!">
          <x14:formula1>
            <xm:f>ListOfValues!A1:A6</xm:f>
          </x14:formula1>
          <xm:sqref>F70</xm:sqref>
        </x14:dataValidation>
        <x14:dataValidation type="list" showErrorMessage="1" errorTitle="Kesalahan Nilai Data" error="Data yang dimasukkan harus tersedia dalam daftar!">
          <x14:formula1>
            <xm:f>ListOfValues!A1:A6</xm:f>
          </x14:formula1>
          <xm:sqref>F71</xm:sqref>
        </x14:dataValidation>
        <x14:dataValidation type="list" showErrorMessage="1" errorTitle="Kesalahan Nilai Data" error="Data yang dimasukkan harus tersedia dalam daftar!">
          <x14:formula1>
            <xm:f>ListOfValues!A1:A6</xm:f>
          </x14:formula1>
          <xm:sqref>F72</xm:sqref>
        </x14:dataValidation>
        <x14:dataValidation type="list" showErrorMessage="1" errorTitle="Kesalahan Nilai Data" error="Data yang dimasukkan harus tersedia dalam daftar!">
          <x14:formula1>
            <xm:f>ListOfValues!A1:A6</xm:f>
          </x14:formula1>
          <xm:sqref>F73</xm:sqref>
        </x14:dataValidation>
        <x14:dataValidation type="list" showErrorMessage="1" errorTitle="Kesalahan Nilai Data" error="Data yang dimasukkan harus tersedia dalam daftar!">
          <x14:formula1>
            <xm:f>ListOfValues!A1:A6</xm:f>
          </x14:formula1>
          <xm:sqref>F74</xm:sqref>
        </x14:dataValidation>
        <x14:dataValidation type="list" showErrorMessage="1" errorTitle="Kesalahan Nilai Data" error="Data yang dimasukkan harus tersedia dalam daftar!">
          <x14:formula1>
            <xm:f>ListOfValues!A1:A6</xm:f>
          </x14:formula1>
          <xm:sqref>F75</xm:sqref>
        </x14:dataValidation>
        <x14:dataValidation type="list" showErrorMessage="1" errorTitle="Kesalahan Nilai Data" error="Data yang dimasukkan harus tersedia dalam daftar!">
          <x14:formula1>
            <xm:f>ListOfValues!A1:A6</xm:f>
          </x14:formula1>
          <xm:sqref>F76</xm:sqref>
        </x14:dataValidation>
        <x14:dataValidation type="list" showErrorMessage="1" errorTitle="Kesalahan Nilai Data" error="Data yang dimasukkan harus tersedia dalam daftar!">
          <x14:formula1>
            <xm:f>ListOfValues!A1:A6</xm:f>
          </x14:formula1>
          <xm:sqref>F77</xm:sqref>
        </x14:dataValidation>
        <x14:dataValidation type="list" showErrorMessage="1" errorTitle="Kesalahan Nilai Data" error="Data yang dimasukkan harus tersedia dalam daftar!">
          <x14:formula1>
            <xm:f>ListOfValues!A1:A6</xm:f>
          </x14:formula1>
          <xm:sqref>F78</xm:sqref>
        </x14:dataValidation>
        <x14:dataValidation type="list" showErrorMessage="1" errorTitle="Kesalahan Nilai Data" error="Data yang dimasukkan harus tersedia dalam daftar!">
          <x14:formula1>
            <xm:f>ListOfValues!A1:A6</xm:f>
          </x14:formula1>
          <xm:sqref>F79</xm:sqref>
        </x14:dataValidation>
        <x14:dataValidation type="list" showErrorMessage="1" errorTitle="Kesalahan Nilai Data" error="Data yang dimasukkan harus tersedia dalam daftar!">
          <x14:formula1>
            <xm:f>ListOfValues!A1:A6</xm:f>
          </x14:formula1>
          <xm:sqref>F80</xm:sqref>
        </x14:dataValidation>
        <x14:dataValidation type="list" showErrorMessage="1" errorTitle="Kesalahan Nilai Data" error="Data yang dimasukkan harus tersedia dalam daftar!">
          <x14:formula1>
            <xm:f>ListOfValues!A1:A6</xm:f>
          </x14:formula1>
          <xm:sqref>F81</xm:sqref>
        </x14:dataValidation>
        <x14:dataValidation type="list" showErrorMessage="1" errorTitle="Kesalahan Nilai Data" error="Data yang dimasukkan harus tersedia dalam daftar!">
          <x14:formula1>
            <xm:f>ListOfValues!A1:A6</xm:f>
          </x14:formula1>
          <xm:sqref>F82</xm:sqref>
        </x14:dataValidation>
        <x14:dataValidation type="list" showErrorMessage="1" errorTitle="Kesalahan Nilai Data" error="Data yang dimasukkan harus tersedia dalam daftar!">
          <x14:formula1>
            <xm:f>ListOfValues!A1:A6</xm:f>
          </x14:formula1>
          <xm:sqref>F83</xm:sqref>
        </x14:dataValidation>
        <x14:dataValidation type="list" showErrorMessage="1" errorTitle="Kesalahan Nilai Data" error="Data yang dimasukkan harus tersedia dalam daftar!">
          <x14:formula1>
            <xm:f>ListOfValues!A1:A6</xm:f>
          </x14:formula1>
          <xm:sqref>F84</xm:sqref>
        </x14:dataValidation>
        <x14:dataValidation type="list" showErrorMessage="1" errorTitle="Kesalahan Nilai Data" error="Data yang dimasukkan harus tersedia dalam daftar!">
          <x14:formula1>
            <xm:f>ListOfValues!A1:A6</xm:f>
          </x14:formula1>
          <xm:sqref>F85</xm:sqref>
        </x14:dataValidation>
        <x14:dataValidation type="list" showErrorMessage="1" errorTitle="Kesalahan Nilai Data" error="Data yang dimasukkan harus tersedia dalam daftar!">
          <x14:formula1>
            <xm:f>ListOfValues!A1:A6</xm:f>
          </x14:formula1>
          <xm:sqref>F86</xm:sqref>
        </x14:dataValidation>
        <x14:dataValidation type="list" showErrorMessage="1" errorTitle="Kesalahan Nilai Data" error="Data yang dimasukkan harus tersedia dalam daftar!">
          <x14:formula1>
            <xm:f>ListOfValues!A1:A6</xm:f>
          </x14:formula1>
          <xm:sqref>F87</xm:sqref>
        </x14:dataValidation>
        <x14:dataValidation type="list" showErrorMessage="1" errorTitle="Kesalahan Nilai Data" error="Data yang dimasukkan harus tersedia dalam daftar!">
          <x14:formula1>
            <xm:f>ListOfValues!A1:A6</xm:f>
          </x14:formula1>
          <xm:sqref>F88</xm:sqref>
        </x14:dataValidation>
        <x14:dataValidation type="list" showErrorMessage="1" errorTitle="Kesalahan Nilai Data" error="Data yang dimasukkan harus tersedia dalam daftar!">
          <x14:formula1>
            <xm:f>ListOfValues!A1:A6</xm:f>
          </x14:formula1>
          <xm:sqref>F89</xm:sqref>
        </x14:dataValidation>
        <x14:dataValidation type="list" showErrorMessage="1" errorTitle="Kesalahan Nilai Data" error="Data yang dimasukkan harus tersedia dalam daftar!">
          <x14:formula1>
            <xm:f>ListOfValues!A1:A6</xm:f>
          </x14:formula1>
          <xm:sqref>F90</xm:sqref>
        </x14:dataValidation>
        <x14:dataValidation type="list" showErrorMessage="1" errorTitle="Kesalahan Nilai Data" error="Data yang dimasukkan harus tersedia dalam daftar!">
          <x14:formula1>
            <xm:f>ListOfValues!A1:A6</xm:f>
          </x14:formula1>
          <xm:sqref>F91</xm:sqref>
        </x14:dataValidation>
        <x14:dataValidation type="list" showErrorMessage="1" errorTitle="Kesalahan Nilai Data" error="Data yang dimasukkan harus tersedia dalam daftar!">
          <x14:formula1>
            <xm:f>ListOfValues!A1:A6</xm:f>
          </x14:formula1>
          <xm:sqref>F92</xm:sqref>
        </x14:dataValidation>
        <x14:dataValidation type="list" showErrorMessage="1" errorTitle="Kesalahan Nilai Data" error="Data yang dimasukkan harus tersedia dalam daftar!">
          <x14:formula1>
            <xm:f>ListOfValues!A1:A6</xm:f>
          </x14:formula1>
          <xm:sqref>F93</xm:sqref>
        </x14:dataValidation>
        <x14:dataValidation type="list" showErrorMessage="1" errorTitle="Kesalahan Nilai Data" error="Data yang dimasukkan harus tersedia dalam daftar!">
          <x14:formula1>
            <xm:f>ListOfValues!A1:A6</xm:f>
          </x14:formula1>
          <xm:sqref>F94</xm:sqref>
        </x14:dataValidation>
        <x14:dataValidation type="list" showErrorMessage="1" errorTitle="Kesalahan Nilai Data" error="Data yang dimasukkan harus tersedia dalam daftar!">
          <x14:formula1>
            <xm:f>ListOfValues!A1:A6</xm:f>
          </x14:formula1>
          <xm:sqref>F95</xm:sqref>
        </x14:dataValidation>
        <x14:dataValidation type="list" showErrorMessage="1" errorTitle="Kesalahan Nilai Data" error="Data yang dimasukkan harus tersedia dalam daftar!">
          <x14:formula1>
            <xm:f>ListOfValues!A1:A6</xm:f>
          </x14:formula1>
          <xm:sqref>F96</xm:sqref>
        </x14:dataValidation>
        <x14:dataValidation type="list" showErrorMessage="1" errorTitle="Kesalahan Nilai Data" error="Data yang dimasukkan harus tersedia dalam daftar!">
          <x14:formula1>
            <xm:f>ListOfValues!A1:A6</xm:f>
          </x14:formula1>
          <xm:sqref>F97</xm:sqref>
        </x14:dataValidation>
        <x14:dataValidation type="list" showErrorMessage="1" errorTitle="Kesalahan Nilai Data" error="Data yang dimasukkan harus tersedia dalam daftar!">
          <x14:formula1>
            <xm:f>ListOfValues!A1:A6</xm:f>
          </x14:formula1>
          <xm:sqref>F98</xm:sqref>
        </x14:dataValidation>
        <x14:dataValidation type="list" showErrorMessage="1" errorTitle="Kesalahan Nilai Data" error="Data yang dimasukkan harus tersedia dalam daftar!">
          <x14:formula1>
            <xm:f>ListOfValues!A1:A6</xm:f>
          </x14:formula1>
          <xm:sqref>F99</xm:sqref>
        </x14:dataValidation>
        <x14:dataValidation type="list" showErrorMessage="1" errorTitle="Kesalahan Nilai Data" error="Data yang dimasukkan harus tersedia dalam daftar!">
          <x14:formula1>
            <xm:f>ListOfValues!A1:A6</xm:f>
          </x14:formula1>
          <xm:sqref>F100</xm:sqref>
        </x14:dataValidation>
        <x14:dataValidation type="list" showErrorMessage="1" errorTitle="Kesalahan Nilai Data" error="Data yang dimasukkan harus tersedia dalam daftar!">
          <x14:formula1>
            <xm:f>ListOfValues!A1:A6</xm:f>
          </x14:formula1>
          <xm:sqref>F101</xm:sqref>
        </x14:dataValidation>
        <x14:dataValidation type="list" showErrorMessage="1" errorTitle="Kesalahan Nilai Data" error="Data yang dimasukkan harus tersedia dalam daftar!">
          <x14:formula1>
            <xm:f>ListOfValues!A1:A6</xm:f>
          </x14:formula1>
          <xm:sqref>F102</xm:sqref>
        </x14:dataValidation>
        <x14:dataValidation type="list" showErrorMessage="1" errorTitle="Kesalahan Nilai Data" error="Data yang dimasukkan harus tersedia dalam daftar!">
          <x14:formula1>
            <xm:f>ListOfValues!A1:A6</xm:f>
          </x14:formula1>
          <xm:sqref>F103</xm:sqref>
        </x14:dataValidation>
        <x14:dataValidation type="list" showErrorMessage="1" errorTitle="Kesalahan Nilai Data" error="Data yang dimasukkan harus tersedia dalam daftar!">
          <x14:formula1>
            <xm:f>ListOfValues!A1:A6</xm:f>
          </x14:formula1>
          <xm:sqref>F104</xm:sqref>
        </x14:dataValidation>
        <x14:dataValidation type="list" showErrorMessage="1" errorTitle="Kesalahan Nilai Data" error="Data yang dimasukkan harus tersedia dalam daftar!">
          <x14:formula1>
            <xm:f>ListOfValues!A1:A6</xm:f>
          </x14:formula1>
          <xm:sqref>F105</xm:sqref>
        </x14:dataValidation>
        <x14:dataValidation type="list" showErrorMessage="1" errorTitle="Kesalahan Nilai Data" error="Data yang dimasukkan harus tersedia dalam daftar!">
          <x14:formula1>
            <xm:f>ListOfValues!A1:A6</xm:f>
          </x14:formula1>
          <xm:sqref>F106</xm:sqref>
        </x14:dataValidation>
        <x14:dataValidation type="list" showErrorMessage="1" errorTitle="Kesalahan Nilai Data" error="Data yang dimasukkan harus tersedia dalam daftar!">
          <x14:formula1>
            <xm:f>ListOfValues!A1:A6</xm:f>
          </x14:formula1>
          <xm:sqref>F107</xm:sqref>
        </x14:dataValidation>
        <x14:dataValidation type="list" showErrorMessage="1" errorTitle="Kesalahan Nilai Data" error="Data yang dimasukkan harus tersedia dalam daftar!">
          <x14:formula1>
            <xm:f>ListOfValues!A1:A6</xm:f>
          </x14:formula1>
          <xm:sqref>F108</xm:sqref>
        </x14:dataValidation>
        <x14:dataValidation type="list" showErrorMessage="1" errorTitle="Kesalahan Nilai Data" error="Data yang dimasukkan harus tersedia dalam daftar!">
          <x14:formula1>
            <xm:f>ListOfValues!A1:A6</xm:f>
          </x14:formula1>
          <xm:sqref>F109</xm:sqref>
        </x14:dataValidation>
        <x14:dataValidation type="list" showErrorMessage="1" errorTitle="Kesalahan Nilai Data" error="Data yang dimasukkan harus tersedia dalam daftar!">
          <x14:formula1>
            <xm:f>ListOfValues!A1:A6</xm:f>
          </x14:formula1>
          <xm:sqref>F110</xm:sqref>
        </x14:dataValidation>
        <x14:dataValidation type="list" showErrorMessage="1" errorTitle="Kesalahan Nilai Data" error="Data yang dimasukkan harus tersedia dalam daftar!">
          <x14:formula1>
            <xm:f>ListOfValues!A1:A6</xm:f>
          </x14:formula1>
          <xm:sqref>F111</xm:sqref>
        </x14:dataValidation>
        <x14:dataValidation type="list" showErrorMessage="1" errorTitle="Kesalahan Nilai Data" error="Data yang dimasukkan harus tersedia dalam daftar!">
          <x14:formula1>
            <xm:f>ListOfValues!A1:A6</xm:f>
          </x14:formula1>
          <xm:sqref>F112</xm:sqref>
        </x14:dataValidation>
        <x14:dataValidation type="list" showErrorMessage="1" errorTitle="Kesalahan Nilai Data" error="Data yang dimasukkan harus tersedia dalam daftar!">
          <x14:formula1>
            <xm:f>ListOfValues!A1:A6</xm:f>
          </x14:formula1>
          <xm:sqref>F113</xm:sqref>
        </x14:dataValidation>
        <x14:dataValidation type="list" showErrorMessage="1" errorTitle="Kesalahan Nilai Data" error="Data yang dimasukkan harus tersedia dalam daftar!">
          <x14:formula1>
            <xm:f>ListOfValues!A1:A6</xm:f>
          </x14:formula1>
          <xm:sqref>F114</xm:sqref>
        </x14:dataValidation>
        <x14:dataValidation type="list" showErrorMessage="1" errorTitle="Kesalahan Nilai Data" error="Data yang dimasukkan harus tersedia dalam daftar!">
          <x14:formula1>
            <xm:f>ListOfValues!A1:A6</xm:f>
          </x14:formula1>
          <xm:sqref>F115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V10"/>
  <sheetViews>
    <sheetView showGridLines="0" workbookViewId="0"/>
  </sheetViews>
  <sheetFormatPr defaultRowHeight="15"/>
  <cols>
    <col min="1" max="2" width="9.140625" style="1" customWidth="1"/>
    <col min="3" max="16384" width="9.140625" style="1"/>
  </cols>
  <sheetData>
    <row r="1" spans="1:22">
      <c r="A1" s="1" t="s">
        <v>422</v>
      </c>
      <c r="B1" s="1" t="s">
        <v>523</v>
      </c>
      <c r="C1" s="1" t="s">
        <v>524</v>
      </c>
      <c r="D1" s="1" t="s">
        <v>51</v>
      </c>
      <c r="E1" s="1" t="s">
        <v>525</v>
      </c>
      <c r="F1" s="1" t="s">
        <v>524</v>
      </c>
      <c r="G1" s="1" t="s">
        <v>526</v>
      </c>
      <c r="H1" s="1" t="s">
        <v>527</v>
      </c>
      <c r="I1" s="1" t="s">
        <v>528</v>
      </c>
      <c r="J1" s="1" t="s">
        <v>529</v>
      </c>
      <c r="K1" s="1" t="s">
        <v>530</v>
      </c>
      <c r="L1" s="1" t="s">
        <v>531</v>
      </c>
      <c r="M1" s="1" t="s">
        <v>301</v>
      </c>
      <c r="N1" s="1" t="s">
        <v>301</v>
      </c>
      <c r="O1" s="1" t="s">
        <v>301</v>
      </c>
      <c r="P1" s="1" t="s">
        <v>532</v>
      </c>
      <c r="Q1" s="1" t="s">
        <v>532</v>
      </c>
      <c r="R1" s="1" t="s">
        <v>533</v>
      </c>
      <c r="S1" s="1" t="s">
        <v>533</v>
      </c>
      <c r="T1" s="1" t="s">
        <v>301</v>
      </c>
      <c r="U1" s="1" t="s">
        <v>534</v>
      </c>
      <c r="V1" s="1" t="s">
        <v>524</v>
      </c>
    </row>
    <row r="2" spans="1:22">
      <c r="A2" s="1" t="s">
        <v>50</v>
      </c>
      <c r="B2" s="1" t="s">
        <v>535</v>
      </c>
      <c r="C2" s="1" t="s">
        <v>536</v>
      </c>
      <c r="D2" s="1" t="s">
        <v>537</v>
      </c>
      <c r="E2" s="1" t="s">
        <v>538</v>
      </c>
      <c r="F2" s="1" t="s">
        <v>536</v>
      </c>
      <c r="G2" s="1" t="s">
        <v>539</v>
      </c>
      <c r="H2" s="1" t="s">
        <v>540</v>
      </c>
      <c r="I2" s="1" t="s">
        <v>541</v>
      </c>
      <c r="J2" s="1" t="s">
        <v>542</v>
      </c>
      <c r="K2" s="1" t="s">
        <v>543</v>
      </c>
      <c r="L2" s="1" t="s">
        <v>544</v>
      </c>
      <c r="M2" s="1" t="s">
        <v>545</v>
      </c>
      <c r="N2" s="1" t="s">
        <v>545</v>
      </c>
      <c r="O2" s="1" t="s">
        <v>545</v>
      </c>
      <c r="P2" s="1" t="s">
        <v>546</v>
      </c>
      <c r="Q2" s="1" t="s">
        <v>546</v>
      </c>
      <c r="R2" s="1" t="s">
        <v>547</v>
      </c>
      <c r="S2" s="1" t="s">
        <v>547</v>
      </c>
      <c r="T2" s="1" t="s">
        <v>548</v>
      </c>
      <c r="U2" s="1" t="s">
        <v>549</v>
      </c>
      <c r="V2" s="1" t="s">
        <v>536</v>
      </c>
    </row>
    <row r="3" spans="1:22">
      <c r="A3" s="1" t="s">
        <v>550</v>
      </c>
      <c r="B3" s="1" t="s">
        <v>551</v>
      </c>
      <c r="C3" s="1" t="s">
        <v>552</v>
      </c>
      <c r="F3" s="1" t="s">
        <v>552</v>
      </c>
      <c r="G3" s="1" t="s">
        <v>553</v>
      </c>
      <c r="H3" s="1" t="s">
        <v>554</v>
      </c>
      <c r="I3" s="1" t="s">
        <v>555</v>
      </c>
      <c r="K3" s="1" t="s">
        <v>556</v>
      </c>
      <c r="L3" s="1" t="s">
        <v>557</v>
      </c>
      <c r="T3" s="1" t="s">
        <v>558</v>
      </c>
      <c r="U3" s="1" t="s">
        <v>559</v>
      </c>
      <c r="V3" s="1" t="s">
        <v>552</v>
      </c>
    </row>
    <row r="4" spans="1:22">
      <c r="A4" s="1" t="s">
        <v>560</v>
      </c>
      <c r="B4" s="1" t="s">
        <v>561</v>
      </c>
      <c r="C4" s="1" t="s">
        <v>562</v>
      </c>
      <c r="F4" s="1" t="s">
        <v>562</v>
      </c>
      <c r="U4" s="1" t="s">
        <v>563</v>
      </c>
      <c r="V4" s="1" t="s">
        <v>562</v>
      </c>
    </row>
    <row r="5" spans="1:22">
      <c r="A5" s="1" t="s">
        <v>56</v>
      </c>
      <c r="C5" s="1" t="s">
        <v>564</v>
      </c>
      <c r="F5" s="1" t="s">
        <v>564</v>
      </c>
      <c r="U5" s="1" t="s">
        <v>565</v>
      </c>
      <c r="V5" s="1" t="s">
        <v>564</v>
      </c>
    </row>
    <row r="6" spans="1:22">
      <c r="A6" s="1" t="s">
        <v>60</v>
      </c>
      <c r="C6" s="1" t="s">
        <v>566</v>
      </c>
      <c r="F6" s="1" t="s">
        <v>566</v>
      </c>
      <c r="V6" s="1" t="s">
        <v>566</v>
      </c>
    </row>
    <row r="7" spans="1:22">
      <c r="C7" s="1" t="s">
        <v>567</v>
      </c>
      <c r="F7" s="1" t="s">
        <v>567</v>
      </c>
      <c r="V7" s="1" t="s">
        <v>567</v>
      </c>
    </row>
    <row r="8" spans="1:22">
      <c r="C8" s="1" t="s">
        <v>568</v>
      </c>
      <c r="F8" s="1" t="s">
        <v>568</v>
      </c>
      <c r="V8" s="1" t="s">
        <v>568</v>
      </c>
    </row>
    <row r="9" spans="1:22">
      <c r="C9" s="1" t="s">
        <v>569</v>
      </c>
      <c r="F9" s="1" t="s">
        <v>569</v>
      </c>
      <c r="V9" s="1" t="s">
        <v>569</v>
      </c>
    </row>
    <row r="10" spans="1:22">
      <c r="C10" s="1" t="s">
        <v>570</v>
      </c>
      <c r="F10" s="1" t="s">
        <v>570</v>
      </c>
      <c r="V10" s="1" t="s">
        <v>570</v>
      </c>
    </row>
  </sheetData>
  <sheetProtection formatColumns="0" formatRows="0" selectLockedCell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M118"/>
  <sheetViews>
    <sheetView showGridLines="0" view="pageBreakPreview" topLeftCell="H1" zoomScale="85" zoomScaleNormal="85" zoomScaleSheetLayoutView="85" workbookViewId="0">
      <selection activeCell="E15" sqref="E15"/>
    </sheetView>
  </sheetViews>
  <sheetFormatPr defaultRowHeight="15"/>
  <cols>
    <col min="1" max="1" width="9.140625" style="1" customWidth="1"/>
    <col min="2" max="3" width="1" style="1" customWidth="1"/>
    <col min="4" max="4" width="8.7109375" style="1" customWidth="1"/>
    <col min="5" max="12" width="30" style="1" customWidth="1"/>
    <col min="13" max="13" width="1" style="1" customWidth="1"/>
    <col min="14" max="14" width="9.140625" style="1" customWidth="1"/>
    <col min="15" max="16384" width="9.140625" style="1"/>
  </cols>
  <sheetData>
    <row r="2" spans="2:13" ht="5.0999999999999996" customHeight="1">
      <c r="B2" s="5" t="s">
        <v>571</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9"/>
      <c r="D6" s="29"/>
      <c r="E6" s="2"/>
      <c r="F6" s="2"/>
      <c r="G6" s="2"/>
      <c r="H6" s="2"/>
      <c r="I6" s="2"/>
      <c r="J6" s="2"/>
      <c r="K6" s="2"/>
      <c r="L6" s="2"/>
      <c r="M6" s="2"/>
    </row>
    <row r="7" spans="2:13" ht="17.25">
      <c r="B7" s="2"/>
      <c r="C7" s="123" t="str">
        <f>UPPER('Data Umum'!D7)</f>
        <v/>
      </c>
      <c r="D7" s="123"/>
      <c r="E7" s="123"/>
      <c r="F7" s="123"/>
      <c r="G7" s="123"/>
      <c r="H7" s="123"/>
      <c r="I7" s="123"/>
      <c r="J7" s="123"/>
      <c r="K7" s="123"/>
      <c r="L7" s="123"/>
      <c r="M7" s="2"/>
    </row>
    <row r="8" spans="2:13">
      <c r="B8" s="2"/>
      <c r="C8" s="124" t="s">
        <v>1095</v>
      </c>
      <c r="D8" s="124"/>
      <c r="E8" s="124"/>
      <c r="F8" s="124"/>
      <c r="G8" s="124"/>
      <c r="H8" s="124"/>
      <c r="I8" s="124"/>
      <c r="J8" s="124"/>
      <c r="K8" s="124"/>
      <c r="L8" s="124"/>
      <c r="M8" s="2"/>
    </row>
    <row r="9" spans="2:13">
      <c r="B9" s="2"/>
      <c r="C9" s="124" t="s">
        <v>572</v>
      </c>
      <c r="D9" s="124"/>
      <c r="E9" s="124"/>
      <c r="F9" s="124"/>
      <c r="G9" s="124"/>
      <c r="H9" s="124"/>
      <c r="I9" s="124"/>
      <c r="J9" s="124"/>
      <c r="K9" s="124"/>
      <c r="L9" s="124"/>
      <c r="M9" s="2"/>
    </row>
    <row r="10" spans="2:13">
      <c r="B10" s="2"/>
      <c r="C10" s="124"/>
      <c r="D10" s="124"/>
      <c r="E10" s="124"/>
      <c r="F10" s="124"/>
      <c r="G10" s="124"/>
      <c r="H10" s="124"/>
      <c r="I10" s="124"/>
      <c r="J10" s="124"/>
      <c r="K10" s="124"/>
      <c r="L10" s="124"/>
      <c r="M10" s="2"/>
    </row>
    <row r="11" spans="2:13">
      <c r="B11" s="2"/>
      <c r="C11" s="125" t="s">
        <v>1061</v>
      </c>
      <c r="D11" s="125"/>
      <c r="E11" s="125"/>
      <c r="F11" s="125"/>
      <c r="G11" s="125"/>
      <c r="H11" s="125"/>
      <c r="I11" s="125"/>
      <c r="J11" s="125"/>
      <c r="K11" s="125"/>
      <c r="L11" s="125"/>
      <c r="M11" s="2"/>
    </row>
    <row r="12" spans="2:13" hidden="1">
      <c r="B12" s="2"/>
      <c r="C12" s="31"/>
      <c r="D12" s="31"/>
      <c r="E12" s="31"/>
      <c r="F12" s="31"/>
      <c r="G12" s="31"/>
      <c r="H12" s="31"/>
      <c r="I12" s="31"/>
      <c r="J12" s="31"/>
      <c r="K12" s="31"/>
      <c r="L12" s="31"/>
      <c r="M12" s="2"/>
    </row>
    <row r="13" spans="2:13">
      <c r="B13" s="2"/>
      <c r="C13" s="141"/>
      <c r="D13" s="141"/>
      <c r="E13" s="141"/>
      <c r="F13" s="141"/>
      <c r="G13" s="141"/>
      <c r="H13" s="141"/>
      <c r="I13" s="141"/>
      <c r="J13" s="141"/>
      <c r="K13" s="141"/>
      <c r="L13" s="141"/>
      <c r="M13" s="2"/>
    </row>
    <row r="14" spans="2:13">
      <c r="B14" s="2"/>
      <c r="C14" s="127" t="s">
        <v>308</v>
      </c>
      <c r="D14" s="128"/>
      <c r="E14" s="127" t="str">
        <f>"I. Penempatan Investasi Pada Pihak Terafiliasi Dengan Perusahaan"</f>
        <v>I. Penempatan Investasi Pada Pihak Terafiliasi Dengan Perusahaan</v>
      </c>
      <c r="F14" s="128"/>
      <c r="G14" s="128"/>
      <c r="H14" s="128"/>
      <c r="I14" s="128"/>
      <c r="J14" s="127" t="str">
        <f>"II. Penempatan Investasi Pada Pihak Terafiliasi Tidak Dengan Perusahaan"</f>
        <v>II. Penempatan Investasi Pada Pihak Terafiliasi Tidak Dengan Perusahaan</v>
      </c>
      <c r="K14" s="128"/>
      <c r="L14" s="128"/>
      <c r="M14" s="2"/>
    </row>
    <row r="15" spans="2:13">
      <c r="B15" s="2"/>
      <c r="C15" s="128"/>
      <c r="D15" s="128"/>
      <c r="E15" s="127" t="str">
        <f>"Nama Perusahaan"</f>
        <v>Nama Perusahaan</v>
      </c>
      <c r="F15" s="127" t="str">
        <f>"Hubungan Kepemilikan"</f>
        <v>Hubungan Kepemilikan</v>
      </c>
      <c r="G15" s="127" t="str">
        <f>"Bidang Usaha"</f>
        <v>Bidang Usaha</v>
      </c>
      <c r="H15" s="127" t="str">
        <f>"Presentase Kepemilikan"</f>
        <v>Presentase Kepemilikan</v>
      </c>
      <c r="I15" s="127" t="str">
        <f>"Nilai Kepemilikan"</f>
        <v>Nilai Kepemilikan</v>
      </c>
      <c r="J15" s="127" t="str">
        <f>"Nama Perusahaan"</f>
        <v>Nama Perusahaan</v>
      </c>
      <c r="K15" s="127" t="str">
        <f>"Nama Grup"</f>
        <v>Nama Grup</v>
      </c>
      <c r="L15" s="127" t="str">
        <f>"Bidang Usaha"</f>
        <v>Bidang Usaha</v>
      </c>
      <c r="M15" s="2"/>
    </row>
    <row r="16" spans="2:13">
      <c r="B16" s="2"/>
      <c r="C16" s="137" t="s">
        <v>7</v>
      </c>
      <c r="D16" s="128"/>
      <c r="E16" s="138" t="s">
        <v>206</v>
      </c>
      <c r="F16" s="138" t="s">
        <v>206</v>
      </c>
      <c r="G16" s="138" t="s">
        <v>206</v>
      </c>
      <c r="H16" s="139"/>
      <c r="I16" s="121"/>
      <c r="J16" s="138" t="s">
        <v>206</v>
      </c>
      <c r="K16" s="138" t="s">
        <v>206</v>
      </c>
      <c r="L16" s="138" t="s">
        <v>206</v>
      </c>
      <c r="M16" s="2"/>
    </row>
    <row r="17" spans="2:13">
      <c r="B17" s="2"/>
      <c r="C17" s="137" t="s">
        <v>309</v>
      </c>
      <c r="D17" s="128"/>
      <c r="E17" s="138" t="s">
        <v>206</v>
      </c>
      <c r="F17" s="138" t="s">
        <v>206</v>
      </c>
      <c r="G17" s="138" t="s">
        <v>206</v>
      </c>
      <c r="H17" s="139"/>
      <c r="I17" s="121"/>
      <c r="J17" s="138" t="s">
        <v>206</v>
      </c>
      <c r="K17" s="138" t="s">
        <v>206</v>
      </c>
      <c r="L17" s="138" t="s">
        <v>206</v>
      </c>
      <c r="M17" s="2"/>
    </row>
    <row r="18" spans="2:13">
      <c r="B18" s="2"/>
      <c r="C18" s="137" t="s">
        <v>310</v>
      </c>
      <c r="D18" s="128"/>
      <c r="E18" s="138" t="s">
        <v>206</v>
      </c>
      <c r="F18" s="138" t="s">
        <v>206</v>
      </c>
      <c r="G18" s="138" t="s">
        <v>206</v>
      </c>
      <c r="H18" s="139"/>
      <c r="I18" s="121"/>
      <c r="J18" s="138" t="s">
        <v>206</v>
      </c>
      <c r="K18" s="138" t="s">
        <v>206</v>
      </c>
      <c r="L18" s="138" t="s">
        <v>206</v>
      </c>
      <c r="M18" s="2"/>
    </row>
    <row r="19" spans="2:13">
      <c r="B19" s="2"/>
      <c r="C19" s="137" t="s">
        <v>311</v>
      </c>
      <c r="D19" s="128"/>
      <c r="E19" s="138" t="s">
        <v>206</v>
      </c>
      <c r="F19" s="138" t="s">
        <v>206</v>
      </c>
      <c r="G19" s="138" t="s">
        <v>206</v>
      </c>
      <c r="H19" s="139"/>
      <c r="I19" s="121"/>
      <c r="J19" s="138" t="s">
        <v>206</v>
      </c>
      <c r="K19" s="138" t="s">
        <v>206</v>
      </c>
      <c r="L19" s="138" t="s">
        <v>206</v>
      </c>
      <c r="M19" s="2"/>
    </row>
    <row r="20" spans="2:13">
      <c r="B20" s="2"/>
      <c r="C20" s="137" t="s">
        <v>312</v>
      </c>
      <c r="D20" s="128"/>
      <c r="E20" s="138" t="s">
        <v>206</v>
      </c>
      <c r="F20" s="138" t="s">
        <v>206</v>
      </c>
      <c r="G20" s="138" t="s">
        <v>206</v>
      </c>
      <c r="H20" s="139"/>
      <c r="I20" s="121"/>
      <c r="J20" s="138" t="s">
        <v>206</v>
      </c>
      <c r="K20" s="138" t="s">
        <v>206</v>
      </c>
      <c r="L20" s="138" t="s">
        <v>206</v>
      </c>
      <c r="M20" s="2"/>
    </row>
    <row r="21" spans="2:13">
      <c r="B21" s="2"/>
      <c r="C21" s="137" t="s">
        <v>313</v>
      </c>
      <c r="D21" s="128"/>
      <c r="E21" s="138" t="s">
        <v>206</v>
      </c>
      <c r="F21" s="138" t="s">
        <v>206</v>
      </c>
      <c r="G21" s="138" t="s">
        <v>206</v>
      </c>
      <c r="H21" s="139"/>
      <c r="I21" s="121"/>
      <c r="J21" s="138" t="s">
        <v>206</v>
      </c>
      <c r="K21" s="138" t="s">
        <v>206</v>
      </c>
      <c r="L21" s="138" t="s">
        <v>206</v>
      </c>
      <c r="M21" s="2"/>
    </row>
    <row r="22" spans="2:13">
      <c r="B22" s="2"/>
      <c r="C22" s="137" t="s">
        <v>314</v>
      </c>
      <c r="D22" s="128"/>
      <c r="E22" s="138" t="s">
        <v>206</v>
      </c>
      <c r="F22" s="138" t="s">
        <v>206</v>
      </c>
      <c r="G22" s="138" t="s">
        <v>206</v>
      </c>
      <c r="H22" s="139"/>
      <c r="I22" s="121"/>
      <c r="J22" s="138" t="s">
        <v>206</v>
      </c>
      <c r="K22" s="138" t="s">
        <v>206</v>
      </c>
      <c r="L22" s="138" t="s">
        <v>206</v>
      </c>
      <c r="M22" s="2"/>
    </row>
    <row r="23" spans="2:13">
      <c r="B23" s="2"/>
      <c r="C23" s="137" t="s">
        <v>315</v>
      </c>
      <c r="D23" s="128"/>
      <c r="E23" s="138" t="s">
        <v>206</v>
      </c>
      <c r="F23" s="138" t="s">
        <v>206</v>
      </c>
      <c r="G23" s="138" t="s">
        <v>206</v>
      </c>
      <c r="H23" s="139"/>
      <c r="I23" s="121"/>
      <c r="J23" s="138" t="s">
        <v>206</v>
      </c>
      <c r="K23" s="138" t="s">
        <v>206</v>
      </c>
      <c r="L23" s="138" t="s">
        <v>206</v>
      </c>
      <c r="M23" s="2"/>
    </row>
    <row r="24" spans="2:13">
      <c r="B24" s="2"/>
      <c r="C24" s="137" t="s">
        <v>316</v>
      </c>
      <c r="D24" s="128"/>
      <c r="E24" s="138" t="s">
        <v>206</v>
      </c>
      <c r="F24" s="138" t="s">
        <v>206</v>
      </c>
      <c r="G24" s="138" t="s">
        <v>206</v>
      </c>
      <c r="H24" s="139"/>
      <c r="I24" s="121"/>
      <c r="J24" s="138" t="s">
        <v>206</v>
      </c>
      <c r="K24" s="138" t="s">
        <v>206</v>
      </c>
      <c r="L24" s="138" t="s">
        <v>206</v>
      </c>
      <c r="M24" s="2"/>
    </row>
    <row r="25" spans="2:13">
      <c r="B25" s="2"/>
      <c r="C25" s="137" t="s">
        <v>317</v>
      </c>
      <c r="D25" s="128"/>
      <c r="E25" s="138" t="s">
        <v>206</v>
      </c>
      <c r="F25" s="138" t="s">
        <v>206</v>
      </c>
      <c r="G25" s="138" t="s">
        <v>206</v>
      </c>
      <c r="H25" s="139"/>
      <c r="I25" s="121"/>
      <c r="J25" s="138" t="s">
        <v>206</v>
      </c>
      <c r="K25" s="138" t="s">
        <v>206</v>
      </c>
      <c r="L25" s="138" t="s">
        <v>206</v>
      </c>
      <c r="M25" s="2"/>
    </row>
    <row r="26" spans="2:13">
      <c r="B26" s="2"/>
      <c r="C26" s="149" t="s">
        <v>318</v>
      </c>
      <c r="D26" s="150"/>
      <c r="E26" s="151" t="s">
        <v>206</v>
      </c>
      <c r="F26" s="151" t="s">
        <v>206</v>
      </c>
      <c r="G26" s="151" t="s">
        <v>206</v>
      </c>
      <c r="H26" s="154">
        <v>0</v>
      </c>
      <c r="I26" s="148">
        <v>0</v>
      </c>
      <c r="J26" s="151" t="s">
        <v>206</v>
      </c>
      <c r="K26" s="151" t="s">
        <v>206</v>
      </c>
      <c r="L26" s="151" t="s">
        <v>206</v>
      </c>
      <c r="M26" s="2"/>
    </row>
    <row r="27" spans="2:13">
      <c r="B27" s="2"/>
      <c r="C27" s="142" t="s">
        <v>319</v>
      </c>
      <c r="D27" s="143"/>
      <c r="E27" s="147" t="s">
        <v>206</v>
      </c>
      <c r="F27" s="147" t="s">
        <v>206</v>
      </c>
      <c r="G27" s="147" t="s">
        <v>206</v>
      </c>
      <c r="H27" s="153">
        <v>0</v>
      </c>
      <c r="I27" s="144">
        <v>0</v>
      </c>
      <c r="J27" s="147" t="s">
        <v>206</v>
      </c>
      <c r="K27" s="147" t="s">
        <v>206</v>
      </c>
      <c r="L27" s="147" t="s">
        <v>206</v>
      </c>
      <c r="M27" s="2"/>
    </row>
    <row r="28" spans="2:13">
      <c r="B28" s="2"/>
      <c r="C28" s="142" t="s">
        <v>320</v>
      </c>
      <c r="D28" s="143"/>
      <c r="E28" s="147" t="s">
        <v>206</v>
      </c>
      <c r="F28" s="147" t="s">
        <v>206</v>
      </c>
      <c r="G28" s="147" t="s">
        <v>206</v>
      </c>
      <c r="H28" s="153">
        <v>0</v>
      </c>
      <c r="I28" s="144">
        <v>0</v>
      </c>
      <c r="J28" s="147" t="s">
        <v>206</v>
      </c>
      <c r="K28" s="147" t="s">
        <v>206</v>
      </c>
      <c r="L28" s="147" t="s">
        <v>206</v>
      </c>
      <c r="M28" s="2"/>
    </row>
    <row r="29" spans="2:13">
      <c r="B29" s="2"/>
      <c r="C29" s="142" t="s">
        <v>321</v>
      </c>
      <c r="D29" s="143"/>
      <c r="E29" s="147" t="s">
        <v>206</v>
      </c>
      <c r="F29" s="147" t="s">
        <v>206</v>
      </c>
      <c r="G29" s="147" t="s">
        <v>206</v>
      </c>
      <c r="H29" s="153">
        <v>0</v>
      </c>
      <c r="I29" s="144">
        <v>0</v>
      </c>
      <c r="J29" s="147" t="s">
        <v>206</v>
      </c>
      <c r="K29" s="147" t="s">
        <v>206</v>
      </c>
      <c r="L29" s="147" t="s">
        <v>206</v>
      </c>
      <c r="M29" s="2"/>
    </row>
    <row r="30" spans="2:13">
      <c r="B30" s="2"/>
      <c r="C30" s="142" t="s">
        <v>322</v>
      </c>
      <c r="D30" s="143"/>
      <c r="E30" s="147" t="s">
        <v>206</v>
      </c>
      <c r="F30" s="147" t="s">
        <v>206</v>
      </c>
      <c r="G30" s="147" t="s">
        <v>206</v>
      </c>
      <c r="H30" s="153">
        <v>0</v>
      </c>
      <c r="I30" s="144">
        <v>0</v>
      </c>
      <c r="J30" s="147" t="s">
        <v>206</v>
      </c>
      <c r="K30" s="147" t="s">
        <v>206</v>
      </c>
      <c r="L30" s="147" t="s">
        <v>206</v>
      </c>
      <c r="M30" s="2"/>
    </row>
    <row r="31" spans="2:13">
      <c r="B31" s="2"/>
      <c r="C31" s="142" t="s">
        <v>323</v>
      </c>
      <c r="D31" s="143"/>
      <c r="E31" s="147" t="s">
        <v>206</v>
      </c>
      <c r="F31" s="147" t="s">
        <v>206</v>
      </c>
      <c r="G31" s="147" t="s">
        <v>206</v>
      </c>
      <c r="H31" s="153">
        <v>0</v>
      </c>
      <c r="I31" s="144">
        <v>0</v>
      </c>
      <c r="J31" s="147" t="s">
        <v>206</v>
      </c>
      <c r="K31" s="147" t="s">
        <v>206</v>
      </c>
      <c r="L31" s="147" t="s">
        <v>206</v>
      </c>
      <c r="M31" s="2"/>
    </row>
    <row r="32" spans="2:13">
      <c r="B32" s="2"/>
      <c r="C32" s="142" t="s">
        <v>324</v>
      </c>
      <c r="D32" s="143"/>
      <c r="E32" s="147" t="s">
        <v>206</v>
      </c>
      <c r="F32" s="147" t="s">
        <v>206</v>
      </c>
      <c r="G32" s="147" t="s">
        <v>206</v>
      </c>
      <c r="H32" s="153">
        <v>0</v>
      </c>
      <c r="I32" s="144">
        <v>0</v>
      </c>
      <c r="J32" s="147" t="s">
        <v>206</v>
      </c>
      <c r="K32" s="147" t="s">
        <v>206</v>
      </c>
      <c r="L32" s="147" t="s">
        <v>206</v>
      </c>
      <c r="M32" s="2"/>
    </row>
    <row r="33" spans="2:13">
      <c r="B33" s="2"/>
      <c r="C33" s="142" t="s">
        <v>325</v>
      </c>
      <c r="D33" s="143"/>
      <c r="E33" s="147" t="s">
        <v>206</v>
      </c>
      <c r="F33" s="147" t="s">
        <v>206</v>
      </c>
      <c r="G33" s="147" t="s">
        <v>206</v>
      </c>
      <c r="H33" s="153">
        <v>0</v>
      </c>
      <c r="I33" s="144">
        <v>0</v>
      </c>
      <c r="J33" s="147" t="s">
        <v>206</v>
      </c>
      <c r="K33" s="147" t="s">
        <v>206</v>
      </c>
      <c r="L33" s="147" t="s">
        <v>206</v>
      </c>
      <c r="M33" s="2"/>
    </row>
    <row r="34" spans="2:13">
      <c r="B34" s="2"/>
      <c r="C34" s="142" t="s">
        <v>326</v>
      </c>
      <c r="D34" s="143"/>
      <c r="E34" s="147" t="s">
        <v>206</v>
      </c>
      <c r="F34" s="147" t="s">
        <v>206</v>
      </c>
      <c r="G34" s="147" t="s">
        <v>206</v>
      </c>
      <c r="H34" s="153">
        <v>0</v>
      </c>
      <c r="I34" s="144">
        <v>0</v>
      </c>
      <c r="J34" s="147" t="s">
        <v>206</v>
      </c>
      <c r="K34" s="147" t="s">
        <v>206</v>
      </c>
      <c r="L34" s="147" t="s">
        <v>206</v>
      </c>
      <c r="M34" s="2"/>
    </row>
    <row r="35" spans="2:13">
      <c r="B35" s="2"/>
      <c r="C35" s="142" t="s">
        <v>327</v>
      </c>
      <c r="D35" s="143"/>
      <c r="E35" s="147" t="s">
        <v>206</v>
      </c>
      <c r="F35" s="147" t="s">
        <v>206</v>
      </c>
      <c r="G35" s="147" t="s">
        <v>206</v>
      </c>
      <c r="H35" s="153">
        <v>0</v>
      </c>
      <c r="I35" s="144">
        <v>0</v>
      </c>
      <c r="J35" s="147" t="s">
        <v>206</v>
      </c>
      <c r="K35" s="147" t="s">
        <v>206</v>
      </c>
      <c r="L35" s="147" t="s">
        <v>206</v>
      </c>
      <c r="M35" s="2"/>
    </row>
    <row r="36" spans="2:13">
      <c r="B36" s="2"/>
      <c r="C36" s="142" t="s">
        <v>328</v>
      </c>
      <c r="D36" s="143"/>
      <c r="E36" s="147" t="s">
        <v>206</v>
      </c>
      <c r="F36" s="147" t="s">
        <v>206</v>
      </c>
      <c r="G36" s="147" t="s">
        <v>206</v>
      </c>
      <c r="H36" s="153">
        <v>0</v>
      </c>
      <c r="I36" s="144">
        <v>0</v>
      </c>
      <c r="J36" s="147" t="s">
        <v>206</v>
      </c>
      <c r="K36" s="147" t="s">
        <v>206</v>
      </c>
      <c r="L36" s="147" t="s">
        <v>206</v>
      </c>
      <c r="M36" s="2"/>
    </row>
    <row r="37" spans="2:13">
      <c r="B37" s="2"/>
      <c r="C37" s="142" t="s">
        <v>329</v>
      </c>
      <c r="D37" s="143"/>
      <c r="E37" s="147" t="s">
        <v>206</v>
      </c>
      <c r="F37" s="147" t="s">
        <v>206</v>
      </c>
      <c r="G37" s="147" t="s">
        <v>206</v>
      </c>
      <c r="H37" s="153">
        <v>0</v>
      </c>
      <c r="I37" s="144">
        <v>0</v>
      </c>
      <c r="J37" s="147" t="s">
        <v>206</v>
      </c>
      <c r="K37" s="147" t="s">
        <v>206</v>
      </c>
      <c r="L37" s="147" t="s">
        <v>206</v>
      </c>
      <c r="M37" s="2"/>
    </row>
    <row r="38" spans="2:13">
      <c r="B38" s="2"/>
      <c r="C38" s="142" t="s">
        <v>330</v>
      </c>
      <c r="D38" s="143"/>
      <c r="E38" s="147" t="s">
        <v>206</v>
      </c>
      <c r="F38" s="147" t="s">
        <v>206</v>
      </c>
      <c r="G38" s="147" t="s">
        <v>206</v>
      </c>
      <c r="H38" s="153">
        <v>0</v>
      </c>
      <c r="I38" s="144">
        <v>0</v>
      </c>
      <c r="J38" s="147" t="s">
        <v>206</v>
      </c>
      <c r="K38" s="147" t="s">
        <v>206</v>
      </c>
      <c r="L38" s="147" t="s">
        <v>206</v>
      </c>
      <c r="M38" s="2"/>
    </row>
    <row r="39" spans="2:13">
      <c r="B39" s="2"/>
      <c r="C39" s="142" t="s">
        <v>331</v>
      </c>
      <c r="D39" s="143"/>
      <c r="E39" s="147" t="s">
        <v>206</v>
      </c>
      <c r="F39" s="147" t="s">
        <v>206</v>
      </c>
      <c r="G39" s="147" t="s">
        <v>206</v>
      </c>
      <c r="H39" s="153">
        <v>0</v>
      </c>
      <c r="I39" s="144">
        <v>0</v>
      </c>
      <c r="J39" s="147" t="s">
        <v>206</v>
      </c>
      <c r="K39" s="147" t="s">
        <v>206</v>
      </c>
      <c r="L39" s="147" t="s">
        <v>206</v>
      </c>
      <c r="M39" s="2"/>
    </row>
    <row r="40" spans="2:13">
      <c r="B40" s="2"/>
      <c r="C40" s="142" t="s">
        <v>332</v>
      </c>
      <c r="D40" s="143"/>
      <c r="E40" s="147" t="s">
        <v>206</v>
      </c>
      <c r="F40" s="147" t="s">
        <v>206</v>
      </c>
      <c r="G40" s="147" t="s">
        <v>206</v>
      </c>
      <c r="H40" s="153">
        <v>0</v>
      </c>
      <c r="I40" s="144">
        <v>0</v>
      </c>
      <c r="J40" s="147" t="s">
        <v>206</v>
      </c>
      <c r="K40" s="147" t="s">
        <v>206</v>
      </c>
      <c r="L40" s="147" t="s">
        <v>206</v>
      </c>
      <c r="M40" s="2"/>
    </row>
    <row r="41" spans="2:13">
      <c r="B41" s="2"/>
      <c r="C41" s="142" t="s">
        <v>333</v>
      </c>
      <c r="D41" s="143"/>
      <c r="E41" s="147" t="s">
        <v>206</v>
      </c>
      <c r="F41" s="147" t="s">
        <v>206</v>
      </c>
      <c r="G41" s="147" t="s">
        <v>206</v>
      </c>
      <c r="H41" s="153">
        <v>0</v>
      </c>
      <c r="I41" s="144">
        <v>0</v>
      </c>
      <c r="J41" s="147" t="s">
        <v>206</v>
      </c>
      <c r="K41" s="147" t="s">
        <v>206</v>
      </c>
      <c r="L41" s="147" t="s">
        <v>206</v>
      </c>
      <c r="M41" s="2"/>
    </row>
    <row r="42" spans="2:13">
      <c r="B42" s="2"/>
      <c r="C42" s="142" t="s">
        <v>334</v>
      </c>
      <c r="D42" s="143"/>
      <c r="E42" s="147" t="s">
        <v>206</v>
      </c>
      <c r="F42" s="147" t="s">
        <v>206</v>
      </c>
      <c r="G42" s="147" t="s">
        <v>206</v>
      </c>
      <c r="H42" s="153">
        <v>0</v>
      </c>
      <c r="I42" s="144">
        <v>0</v>
      </c>
      <c r="J42" s="147" t="s">
        <v>206</v>
      </c>
      <c r="K42" s="147" t="s">
        <v>206</v>
      </c>
      <c r="L42" s="147" t="s">
        <v>206</v>
      </c>
      <c r="M42" s="2"/>
    </row>
    <row r="43" spans="2:13">
      <c r="B43" s="2"/>
      <c r="C43" s="142" t="s">
        <v>335</v>
      </c>
      <c r="D43" s="143"/>
      <c r="E43" s="147" t="s">
        <v>206</v>
      </c>
      <c r="F43" s="147" t="s">
        <v>206</v>
      </c>
      <c r="G43" s="147" t="s">
        <v>206</v>
      </c>
      <c r="H43" s="153">
        <v>0</v>
      </c>
      <c r="I43" s="144">
        <v>0</v>
      </c>
      <c r="J43" s="147" t="s">
        <v>206</v>
      </c>
      <c r="K43" s="147" t="s">
        <v>206</v>
      </c>
      <c r="L43" s="147" t="s">
        <v>206</v>
      </c>
      <c r="M43" s="2"/>
    </row>
    <row r="44" spans="2:13">
      <c r="B44" s="2"/>
      <c r="C44" s="142" t="s">
        <v>336</v>
      </c>
      <c r="D44" s="143"/>
      <c r="E44" s="147" t="s">
        <v>206</v>
      </c>
      <c r="F44" s="147" t="s">
        <v>206</v>
      </c>
      <c r="G44" s="147" t="s">
        <v>206</v>
      </c>
      <c r="H44" s="153">
        <v>0</v>
      </c>
      <c r="I44" s="144">
        <v>0</v>
      </c>
      <c r="J44" s="147" t="s">
        <v>206</v>
      </c>
      <c r="K44" s="147" t="s">
        <v>206</v>
      </c>
      <c r="L44" s="147" t="s">
        <v>206</v>
      </c>
      <c r="M44" s="2"/>
    </row>
    <row r="45" spans="2:13">
      <c r="B45" s="2"/>
      <c r="C45" s="142" t="s">
        <v>337</v>
      </c>
      <c r="D45" s="143"/>
      <c r="E45" s="147" t="s">
        <v>206</v>
      </c>
      <c r="F45" s="147" t="s">
        <v>206</v>
      </c>
      <c r="G45" s="147" t="s">
        <v>206</v>
      </c>
      <c r="H45" s="153">
        <v>0</v>
      </c>
      <c r="I45" s="144">
        <v>0</v>
      </c>
      <c r="J45" s="147" t="s">
        <v>206</v>
      </c>
      <c r="K45" s="147" t="s">
        <v>206</v>
      </c>
      <c r="L45" s="147" t="s">
        <v>206</v>
      </c>
      <c r="M45" s="2"/>
    </row>
    <row r="46" spans="2:13">
      <c r="B46" s="2"/>
      <c r="C46" s="142" t="s">
        <v>338</v>
      </c>
      <c r="D46" s="143"/>
      <c r="E46" s="147" t="s">
        <v>206</v>
      </c>
      <c r="F46" s="147" t="s">
        <v>206</v>
      </c>
      <c r="G46" s="147" t="s">
        <v>206</v>
      </c>
      <c r="H46" s="153">
        <v>0</v>
      </c>
      <c r="I46" s="144">
        <v>0</v>
      </c>
      <c r="J46" s="147" t="s">
        <v>206</v>
      </c>
      <c r="K46" s="147" t="s">
        <v>206</v>
      </c>
      <c r="L46" s="147" t="s">
        <v>206</v>
      </c>
      <c r="M46" s="2"/>
    </row>
    <row r="47" spans="2:13">
      <c r="B47" s="2"/>
      <c r="C47" s="142" t="s">
        <v>339</v>
      </c>
      <c r="D47" s="143"/>
      <c r="E47" s="147" t="s">
        <v>206</v>
      </c>
      <c r="F47" s="147" t="s">
        <v>206</v>
      </c>
      <c r="G47" s="147" t="s">
        <v>206</v>
      </c>
      <c r="H47" s="153">
        <v>0</v>
      </c>
      <c r="I47" s="144">
        <v>0</v>
      </c>
      <c r="J47" s="147" t="s">
        <v>206</v>
      </c>
      <c r="K47" s="147" t="s">
        <v>206</v>
      </c>
      <c r="L47" s="147" t="s">
        <v>206</v>
      </c>
      <c r="M47" s="2"/>
    </row>
    <row r="48" spans="2:13">
      <c r="B48" s="2"/>
      <c r="C48" s="142" t="s">
        <v>340</v>
      </c>
      <c r="D48" s="143"/>
      <c r="E48" s="147" t="s">
        <v>206</v>
      </c>
      <c r="F48" s="147" t="s">
        <v>206</v>
      </c>
      <c r="G48" s="147" t="s">
        <v>206</v>
      </c>
      <c r="H48" s="153">
        <v>0</v>
      </c>
      <c r="I48" s="144">
        <v>0</v>
      </c>
      <c r="J48" s="147" t="s">
        <v>206</v>
      </c>
      <c r="K48" s="147" t="s">
        <v>206</v>
      </c>
      <c r="L48" s="147" t="s">
        <v>206</v>
      </c>
      <c r="M48" s="2"/>
    </row>
    <row r="49" spans="2:13">
      <c r="B49" s="2"/>
      <c r="C49" s="142" t="s">
        <v>341</v>
      </c>
      <c r="D49" s="143"/>
      <c r="E49" s="147" t="s">
        <v>206</v>
      </c>
      <c r="F49" s="147" t="s">
        <v>206</v>
      </c>
      <c r="G49" s="147" t="s">
        <v>206</v>
      </c>
      <c r="H49" s="153">
        <v>0</v>
      </c>
      <c r="I49" s="144">
        <v>0</v>
      </c>
      <c r="J49" s="147" t="s">
        <v>206</v>
      </c>
      <c r="K49" s="147" t="s">
        <v>206</v>
      </c>
      <c r="L49" s="147" t="s">
        <v>206</v>
      </c>
      <c r="M49" s="2"/>
    </row>
    <row r="50" spans="2:13">
      <c r="B50" s="2"/>
      <c r="C50" s="142" t="s">
        <v>342</v>
      </c>
      <c r="D50" s="143"/>
      <c r="E50" s="147" t="s">
        <v>206</v>
      </c>
      <c r="F50" s="147" t="s">
        <v>206</v>
      </c>
      <c r="G50" s="147" t="s">
        <v>206</v>
      </c>
      <c r="H50" s="153">
        <v>0</v>
      </c>
      <c r="I50" s="144">
        <v>0</v>
      </c>
      <c r="J50" s="147" t="s">
        <v>206</v>
      </c>
      <c r="K50" s="147" t="s">
        <v>206</v>
      </c>
      <c r="L50" s="147" t="s">
        <v>206</v>
      </c>
      <c r="M50" s="2"/>
    </row>
    <row r="51" spans="2:13">
      <c r="B51" s="2"/>
      <c r="C51" s="142" t="s">
        <v>343</v>
      </c>
      <c r="D51" s="143"/>
      <c r="E51" s="147" t="s">
        <v>206</v>
      </c>
      <c r="F51" s="147" t="s">
        <v>206</v>
      </c>
      <c r="G51" s="147" t="s">
        <v>206</v>
      </c>
      <c r="H51" s="153">
        <v>0</v>
      </c>
      <c r="I51" s="144">
        <v>0</v>
      </c>
      <c r="J51" s="147" t="s">
        <v>206</v>
      </c>
      <c r="K51" s="147" t="s">
        <v>206</v>
      </c>
      <c r="L51" s="147" t="s">
        <v>206</v>
      </c>
      <c r="M51" s="2"/>
    </row>
    <row r="52" spans="2:13">
      <c r="B52" s="2"/>
      <c r="C52" s="142" t="s">
        <v>344</v>
      </c>
      <c r="D52" s="143"/>
      <c r="E52" s="147" t="s">
        <v>206</v>
      </c>
      <c r="F52" s="147" t="s">
        <v>206</v>
      </c>
      <c r="G52" s="147" t="s">
        <v>206</v>
      </c>
      <c r="H52" s="153">
        <v>0</v>
      </c>
      <c r="I52" s="144">
        <v>0</v>
      </c>
      <c r="J52" s="147" t="s">
        <v>206</v>
      </c>
      <c r="K52" s="147" t="s">
        <v>206</v>
      </c>
      <c r="L52" s="147" t="s">
        <v>206</v>
      </c>
      <c r="M52" s="2"/>
    </row>
    <row r="53" spans="2:13">
      <c r="B53" s="2"/>
      <c r="C53" s="142" t="s">
        <v>345</v>
      </c>
      <c r="D53" s="143"/>
      <c r="E53" s="147" t="s">
        <v>206</v>
      </c>
      <c r="F53" s="147" t="s">
        <v>206</v>
      </c>
      <c r="G53" s="147" t="s">
        <v>206</v>
      </c>
      <c r="H53" s="153">
        <v>0</v>
      </c>
      <c r="I53" s="144">
        <v>0</v>
      </c>
      <c r="J53" s="147" t="s">
        <v>206</v>
      </c>
      <c r="K53" s="147" t="s">
        <v>206</v>
      </c>
      <c r="L53" s="147" t="s">
        <v>206</v>
      </c>
      <c r="M53" s="2"/>
    </row>
    <row r="54" spans="2:13">
      <c r="B54" s="2"/>
      <c r="C54" s="142" t="s">
        <v>346</v>
      </c>
      <c r="D54" s="143"/>
      <c r="E54" s="147" t="s">
        <v>206</v>
      </c>
      <c r="F54" s="147" t="s">
        <v>206</v>
      </c>
      <c r="G54" s="147" t="s">
        <v>206</v>
      </c>
      <c r="H54" s="153">
        <v>0</v>
      </c>
      <c r="I54" s="144">
        <v>0</v>
      </c>
      <c r="J54" s="147" t="s">
        <v>206</v>
      </c>
      <c r="K54" s="147" t="s">
        <v>206</v>
      </c>
      <c r="L54" s="147" t="s">
        <v>206</v>
      </c>
      <c r="M54" s="2"/>
    </row>
    <row r="55" spans="2:13">
      <c r="B55" s="2"/>
      <c r="C55" s="142" t="s">
        <v>347</v>
      </c>
      <c r="D55" s="143"/>
      <c r="E55" s="147" t="s">
        <v>206</v>
      </c>
      <c r="F55" s="147" t="s">
        <v>206</v>
      </c>
      <c r="G55" s="147" t="s">
        <v>206</v>
      </c>
      <c r="H55" s="153">
        <v>0</v>
      </c>
      <c r="I55" s="144">
        <v>0</v>
      </c>
      <c r="J55" s="147" t="s">
        <v>206</v>
      </c>
      <c r="K55" s="147" t="s">
        <v>206</v>
      </c>
      <c r="L55" s="147" t="s">
        <v>206</v>
      </c>
      <c r="M55" s="2"/>
    </row>
    <row r="56" spans="2:13">
      <c r="B56" s="2"/>
      <c r="C56" s="142" t="s">
        <v>348</v>
      </c>
      <c r="D56" s="143"/>
      <c r="E56" s="147" t="s">
        <v>206</v>
      </c>
      <c r="F56" s="147" t="s">
        <v>206</v>
      </c>
      <c r="G56" s="147" t="s">
        <v>206</v>
      </c>
      <c r="H56" s="153">
        <v>0</v>
      </c>
      <c r="I56" s="144">
        <v>0</v>
      </c>
      <c r="J56" s="147" t="s">
        <v>206</v>
      </c>
      <c r="K56" s="147" t="s">
        <v>206</v>
      </c>
      <c r="L56" s="147" t="s">
        <v>206</v>
      </c>
      <c r="M56" s="2"/>
    </row>
    <row r="57" spans="2:13">
      <c r="B57" s="2"/>
      <c r="C57" s="142" t="s">
        <v>349</v>
      </c>
      <c r="D57" s="143"/>
      <c r="E57" s="147" t="s">
        <v>206</v>
      </c>
      <c r="F57" s="147" t="s">
        <v>206</v>
      </c>
      <c r="G57" s="147" t="s">
        <v>206</v>
      </c>
      <c r="H57" s="153">
        <v>0</v>
      </c>
      <c r="I57" s="144">
        <v>0</v>
      </c>
      <c r="J57" s="147" t="s">
        <v>206</v>
      </c>
      <c r="K57" s="147" t="s">
        <v>206</v>
      </c>
      <c r="L57" s="147" t="s">
        <v>206</v>
      </c>
      <c r="M57" s="2"/>
    </row>
    <row r="58" spans="2:13">
      <c r="B58" s="2"/>
      <c r="C58" s="142" t="s">
        <v>350</v>
      </c>
      <c r="D58" s="143"/>
      <c r="E58" s="147" t="s">
        <v>206</v>
      </c>
      <c r="F58" s="147" t="s">
        <v>206</v>
      </c>
      <c r="G58" s="147" t="s">
        <v>206</v>
      </c>
      <c r="H58" s="153">
        <v>0</v>
      </c>
      <c r="I58" s="144">
        <v>0</v>
      </c>
      <c r="J58" s="147" t="s">
        <v>206</v>
      </c>
      <c r="K58" s="147" t="s">
        <v>206</v>
      </c>
      <c r="L58" s="147" t="s">
        <v>206</v>
      </c>
      <c r="M58" s="2"/>
    </row>
    <row r="59" spans="2:13">
      <c r="B59" s="2"/>
      <c r="C59" s="142" t="s">
        <v>351</v>
      </c>
      <c r="D59" s="143"/>
      <c r="E59" s="147" t="s">
        <v>206</v>
      </c>
      <c r="F59" s="147" t="s">
        <v>206</v>
      </c>
      <c r="G59" s="147" t="s">
        <v>206</v>
      </c>
      <c r="H59" s="153">
        <v>0</v>
      </c>
      <c r="I59" s="144">
        <v>0</v>
      </c>
      <c r="J59" s="147" t="s">
        <v>206</v>
      </c>
      <c r="K59" s="147" t="s">
        <v>206</v>
      </c>
      <c r="L59" s="147" t="s">
        <v>206</v>
      </c>
      <c r="M59" s="2"/>
    </row>
    <row r="60" spans="2:13">
      <c r="B60" s="2"/>
      <c r="C60" s="142" t="s">
        <v>352</v>
      </c>
      <c r="D60" s="143"/>
      <c r="E60" s="147" t="s">
        <v>206</v>
      </c>
      <c r="F60" s="147" t="s">
        <v>206</v>
      </c>
      <c r="G60" s="147" t="s">
        <v>206</v>
      </c>
      <c r="H60" s="153">
        <v>0</v>
      </c>
      <c r="I60" s="144">
        <v>0</v>
      </c>
      <c r="J60" s="147" t="s">
        <v>206</v>
      </c>
      <c r="K60" s="147" t="s">
        <v>206</v>
      </c>
      <c r="L60" s="147" t="s">
        <v>206</v>
      </c>
      <c r="M60" s="2"/>
    </row>
    <row r="61" spans="2:13">
      <c r="B61" s="2"/>
      <c r="C61" s="142" t="s">
        <v>353</v>
      </c>
      <c r="D61" s="143"/>
      <c r="E61" s="147" t="s">
        <v>206</v>
      </c>
      <c r="F61" s="147" t="s">
        <v>206</v>
      </c>
      <c r="G61" s="147" t="s">
        <v>206</v>
      </c>
      <c r="H61" s="153">
        <v>0</v>
      </c>
      <c r="I61" s="144">
        <v>0</v>
      </c>
      <c r="J61" s="147" t="s">
        <v>206</v>
      </c>
      <c r="K61" s="147" t="s">
        <v>206</v>
      </c>
      <c r="L61" s="147" t="s">
        <v>206</v>
      </c>
      <c r="M61" s="2"/>
    </row>
    <row r="62" spans="2:13">
      <c r="B62" s="2"/>
      <c r="C62" s="142" t="s">
        <v>354</v>
      </c>
      <c r="D62" s="143"/>
      <c r="E62" s="147" t="s">
        <v>206</v>
      </c>
      <c r="F62" s="147" t="s">
        <v>206</v>
      </c>
      <c r="G62" s="147" t="s">
        <v>206</v>
      </c>
      <c r="H62" s="153">
        <v>0</v>
      </c>
      <c r="I62" s="144">
        <v>0</v>
      </c>
      <c r="J62" s="147" t="s">
        <v>206</v>
      </c>
      <c r="K62" s="147" t="s">
        <v>206</v>
      </c>
      <c r="L62" s="147" t="s">
        <v>206</v>
      </c>
      <c r="M62" s="2"/>
    </row>
    <row r="63" spans="2:13">
      <c r="B63" s="2"/>
      <c r="C63" s="142" t="s">
        <v>355</v>
      </c>
      <c r="D63" s="143"/>
      <c r="E63" s="147" t="s">
        <v>206</v>
      </c>
      <c r="F63" s="147" t="s">
        <v>206</v>
      </c>
      <c r="G63" s="147" t="s">
        <v>206</v>
      </c>
      <c r="H63" s="153">
        <v>0</v>
      </c>
      <c r="I63" s="144">
        <v>0</v>
      </c>
      <c r="J63" s="147" t="s">
        <v>206</v>
      </c>
      <c r="K63" s="147" t="s">
        <v>206</v>
      </c>
      <c r="L63" s="147" t="s">
        <v>206</v>
      </c>
      <c r="M63" s="2"/>
    </row>
    <row r="64" spans="2:13">
      <c r="B64" s="2"/>
      <c r="C64" s="142" t="s">
        <v>356</v>
      </c>
      <c r="D64" s="143"/>
      <c r="E64" s="147" t="s">
        <v>206</v>
      </c>
      <c r="F64" s="147" t="s">
        <v>206</v>
      </c>
      <c r="G64" s="147" t="s">
        <v>206</v>
      </c>
      <c r="H64" s="153">
        <v>0</v>
      </c>
      <c r="I64" s="144">
        <v>0</v>
      </c>
      <c r="J64" s="147" t="s">
        <v>206</v>
      </c>
      <c r="K64" s="147" t="s">
        <v>206</v>
      </c>
      <c r="L64" s="147" t="s">
        <v>206</v>
      </c>
      <c r="M64" s="2"/>
    </row>
    <row r="65" spans="2:13">
      <c r="B65" s="2"/>
      <c r="C65" s="142" t="s">
        <v>357</v>
      </c>
      <c r="D65" s="143"/>
      <c r="E65" s="147" t="s">
        <v>206</v>
      </c>
      <c r="F65" s="147" t="s">
        <v>206</v>
      </c>
      <c r="G65" s="147" t="s">
        <v>206</v>
      </c>
      <c r="H65" s="153">
        <v>0</v>
      </c>
      <c r="I65" s="144">
        <v>0</v>
      </c>
      <c r="J65" s="147" t="s">
        <v>206</v>
      </c>
      <c r="K65" s="147" t="s">
        <v>206</v>
      </c>
      <c r="L65" s="147" t="s">
        <v>206</v>
      </c>
      <c r="M65" s="2"/>
    </row>
    <row r="66" spans="2:13">
      <c r="B66" s="2"/>
      <c r="C66" s="142" t="s">
        <v>358</v>
      </c>
      <c r="D66" s="143"/>
      <c r="E66" s="147" t="s">
        <v>206</v>
      </c>
      <c r="F66" s="147" t="s">
        <v>206</v>
      </c>
      <c r="G66" s="147" t="s">
        <v>206</v>
      </c>
      <c r="H66" s="153">
        <v>0</v>
      </c>
      <c r="I66" s="144">
        <v>0</v>
      </c>
      <c r="J66" s="147" t="s">
        <v>206</v>
      </c>
      <c r="K66" s="147" t="s">
        <v>206</v>
      </c>
      <c r="L66" s="147" t="s">
        <v>206</v>
      </c>
      <c r="M66" s="2"/>
    </row>
    <row r="67" spans="2:13">
      <c r="B67" s="2"/>
      <c r="C67" s="142" t="s">
        <v>359</v>
      </c>
      <c r="D67" s="143"/>
      <c r="E67" s="147" t="s">
        <v>206</v>
      </c>
      <c r="F67" s="147" t="s">
        <v>206</v>
      </c>
      <c r="G67" s="147" t="s">
        <v>206</v>
      </c>
      <c r="H67" s="153">
        <v>0</v>
      </c>
      <c r="I67" s="144">
        <v>0</v>
      </c>
      <c r="J67" s="147" t="s">
        <v>206</v>
      </c>
      <c r="K67" s="147" t="s">
        <v>206</v>
      </c>
      <c r="L67" s="147" t="s">
        <v>206</v>
      </c>
      <c r="M67" s="2"/>
    </row>
    <row r="68" spans="2:13">
      <c r="B68" s="2"/>
      <c r="C68" s="142" t="s">
        <v>360</v>
      </c>
      <c r="D68" s="143"/>
      <c r="E68" s="147" t="s">
        <v>206</v>
      </c>
      <c r="F68" s="147" t="s">
        <v>206</v>
      </c>
      <c r="G68" s="147" t="s">
        <v>206</v>
      </c>
      <c r="H68" s="153">
        <v>0</v>
      </c>
      <c r="I68" s="144">
        <v>0</v>
      </c>
      <c r="J68" s="147" t="s">
        <v>206</v>
      </c>
      <c r="K68" s="147" t="s">
        <v>206</v>
      </c>
      <c r="L68" s="147" t="s">
        <v>206</v>
      </c>
      <c r="M68" s="2"/>
    </row>
    <row r="69" spans="2:13">
      <c r="B69" s="2"/>
      <c r="C69" s="142" t="s">
        <v>361</v>
      </c>
      <c r="D69" s="143"/>
      <c r="E69" s="147" t="s">
        <v>206</v>
      </c>
      <c r="F69" s="147" t="s">
        <v>206</v>
      </c>
      <c r="G69" s="147" t="s">
        <v>206</v>
      </c>
      <c r="H69" s="153">
        <v>0</v>
      </c>
      <c r="I69" s="144">
        <v>0</v>
      </c>
      <c r="J69" s="147" t="s">
        <v>206</v>
      </c>
      <c r="K69" s="147" t="s">
        <v>206</v>
      </c>
      <c r="L69" s="147" t="s">
        <v>206</v>
      </c>
      <c r="M69" s="2"/>
    </row>
    <row r="70" spans="2:13">
      <c r="B70" s="2"/>
      <c r="C70" s="142" t="s">
        <v>362</v>
      </c>
      <c r="D70" s="143"/>
      <c r="E70" s="147" t="s">
        <v>206</v>
      </c>
      <c r="F70" s="147" t="s">
        <v>206</v>
      </c>
      <c r="G70" s="147" t="s">
        <v>206</v>
      </c>
      <c r="H70" s="153">
        <v>0</v>
      </c>
      <c r="I70" s="144">
        <v>0</v>
      </c>
      <c r="J70" s="147" t="s">
        <v>206</v>
      </c>
      <c r="K70" s="147" t="s">
        <v>206</v>
      </c>
      <c r="L70" s="147" t="s">
        <v>206</v>
      </c>
      <c r="M70" s="2"/>
    </row>
    <row r="71" spans="2:13">
      <c r="B71" s="2"/>
      <c r="C71" s="142" t="s">
        <v>363</v>
      </c>
      <c r="D71" s="143"/>
      <c r="E71" s="147" t="s">
        <v>206</v>
      </c>
      <c r="F71" s="147" t="s">
        <v>206</v>
      </c>
      <c r="G71" s="147" t="s">
        <v>206</v>
      </c>
      <c r="H71" s="153">
        <v>0</v>
      </c>
      <c r="I71" s="144">
        <v>0</v>
      </c>
      <c r="J71" s="147" t="s">
        <v>206</v>
      </c>
      <c r="K71" s="147" t="s">
        <v>206</v>
      </c>
      <c r="L71" s="147" t="s">
        <v>206</v>
      </c>
      <c r="M71" s="2"/>
    </row>
    <row r="72" spans="2:13">
      <c r="B72" s="2"/>
      <c r="C72" s="142" t="s">
        <v>364</v>
      </c>
      <c r="D72" s="143"/>
      <c r="E72" s="147" t="s">
        <v>206</v>
      </c>
      <c r="F72" s="147" t="s">
        <v>206</v>
      </c>
      <c r="G72" s="147" t="s">
        <v>206</v>
      </c>
      <c r="H72" s="153">
        <v>0</v>
      </c>
      <c r="I72" s="144">
        <v>0</v>
      </c>
      <c r="J72" s="147" t="s">
        <v>206</v>
      </c>
      <c r="K72" s="147" t="s">
        <v>206</v>
      </c>
      <c r="L72" s="147" t="s">
        <v>206</v>
      </c>
      <c r="M72" s="2"/>
    </row>
    <row r="73" spans="2:13">
      <c r="B73" s="2"/>
      <c r="C73" s="142" t="s">
        <v>365</v>
      </c>
      <c r="D73" s="143"/>
      <c r="E73" s="147" t="s">
        <v>206</v>
      </c>
      <c r="F73" s="147" t="s">
        <v>206</v>
      </c>
      <c r="G73" s="147" t="s">
        <v>206</v>
      </c>
      <c r="H73" s="153">
        <v>0</v>
      </c>
      <c r="I73" s="144">
        <v>0</v>
      </c>
      <c r="J73" s="147" t="s">
        <v>206</v>
      </c>
      <c r="K73" s="147" t="s">
        <v>206</v>
      </c>
      <c r="L73" s="147" t="s">
        <v>206</v>
      </c>
      <c r="M73" s="2"/>
    </row>
    <row r="74" spans="2:13">
      <c r="B74" s="2"/>
      <c r="C74" s="142" t="s">
        <v>366</v>
      </c>
      <c r="D74" s="143"/>
      <c r="E74" s="147" t="s">
        <v>206</v>
      </c>
      <c r="F74" s="147" t="s">
        <v>206</v>
      </c>
      <c r="G74" s="147" t="s">
        <v>206</v>
      </c>
      <c r="H74" s="153">
        <v>0</v>
      </c>
      <c r="I74" s="144">
        <v>0</v>
      </c>
      <c r="J74" s="147" t="s">
        <v>206</v>
      </c>
      <c r="K74" s="147" t="s">
        <v>206</v>
      </c>
      <c r="L74" s="147" t="s">
        <v>206</v>
      </c>
      <c r="M74" s="2"/>
    </row>
    <row r="75" spans="2:13">
      <c r="B75" s="2"/>
      <c r="C75" s="142" t="s">
        <v>367</v>
      </c>
      <c r="D75" s="143"/>
      <c r="E75" s="147" t="s">
        <v>206</v>
      </c>
      <c r="F75" s="147" t="s">
        <v>206</v>
      </c>
      <c r="G75" s="147" t="s">
        <v>206</v>
      </c>
      <c r="H75" s="153">
        <v>0</v>
      </c>
      <c r="I75" s="144">
        <v>0</v>
      </c>
      <c r="J75" s="147" t="s">
        <v>206</v>
      </c>
      <c r="K75" s="147" t="s">
        <v>206</v>
      </c>
      <c r="L75" s="147" t="s">
        <v>206</v>
      </c>
      <c r="M75" s="2"/>
    </row>
    <row r="76" spans="2:13">
      <c r="B76" s="2"/>
      <c r="C76" s="142" t="s">
        <v>368</v>
      </c>
      <c r="D76" s="143"/>
      <c r="E76" s="147" t="s">
        <v>206</v>
      </c>
      <c r="F76" s="147" t="s">
        <v>206</v>
      </c>
      <c r="G76" s="147" t="s">
        <v>206</v>
      </c>
      <c r="H76" s="153">
        <v>0</v>
      </c>
      <c r="I76" s="144">
        <v>0</v>
      </c>
      <c r="J76" s="147" t="s">
        <v>206</v>
      </c>
      <c r="K76" s="147" t="s">
        <v>206</v>
      </c>
      <c r="L76" s="147" t="s">
        <v>206</v>
      </c>
      <c r="M76" s="2"/>
    </row>
    <row r="77" spans="2:13">
      <c r="B77" s="2"/>
      <c r="C77" s="142" t="s">
        <v>369</v>
      </c>
      <c r="D77" s="143"/>
      <c r="E77" s="147" t="s">
        <v>206</v>
      </c>
      <c r="F77" s="147" t="s">
        <v>206</v>
      </c>
      <c r="G77" s="147" t="s">
        <v>206</v>
      </c>
      <c r="H77" s="153">
        <v>0</v>
      </c>
      <c r="I77" s="144">
        <v>0</v>
      </c>
      <c r="J77" s="147" t="s">
        <v>206</v>
      </c>
      <c r="K77" s="147" t="s">
        <v>206</v>
      </c>
      <c r="L77" s="147" t="s">
        <v>206</v>
      </c>
      <c r="M77" s="2"/>
    </row>
    <row r="78" spans="2:13">
      <c r="B78" s="2"/>
      <c r="C78" s="142" t="s">
        <v>370</v>
      </c>
      <c r="D78" s="143"/>
      <c r="E78" s="147" t="s">
        <v>206</v>
      </c>
      <c r="F78" s="147" t="s">
        <v>206</v>
      </c>
      <c r="G78" s="147" t="s">
        <v>206</v>
      </c>
      <c r="H78" s="153">
        <v>0</v>
      </c>
      <c r="I78" s="144">
        <v>0</v>
      </c>
      <c r="J78" s="147" t="s">
        <v>206</v>
      </c>
      <c r="K78" s="147" t="s">
        <v>206</v>
      </c>
      <c r="L78" s="147" t="s">
        <v>206</v>
      </c>
      <c r="M78" s="2"/>
    </row>
    <row r="79" spans="2:13">
      <c r="B79" s="2"/>
      <c r="C79" s="142" t="s">
        <v>371</v>
      </c>
      <c r="D79" s="143"/>
      <c r="E79" s="147" t="s">
        <v>206</v>
      </c>
      <c r="F79" s="147" t="s">
        <v>206</v>
      </c>
      <c r="G79" s="147" t="s">
        <v>206</v>
      </c>
      <c r="H79" s="153">
        <v>0</v>
      </c>
      <c r="I79" s="144">
        <v>0</v>
      </c>
      <c r="J79" s="147" t="s">
        <v>206</v>
      </c>
      <c r="K79" s="147" t="s">
        <v>206</v>
      </c>
      <c r="L79" s="147" t="s">
        <v>206</v>
      </c>
      <c r="M79" s="2"/>
    </row>
    <row r="80" spans="2:13">
      <c r="B80" s="2"/>
      <c r="C80" s="142" t="s">
        <v>372</v>
      </c>
      <c r="D80" s="143"/>
      <c r="E80" s="147" t="s">
        <v>206</v>
      </c>
      <c r="F80" s="147" t="s">
        <v>206</v>
      </c>
      <c r="G80" s="147" t="s">
        <v>206</v>
      </c>
      <c r="H80" s="153">
        <v>0</v>
      </c>
      <c r="I80" s="144">
        <v>0</v>
      </c>
      <c r="J80" s="147" t="s">
        <v>206</v>
      </c>
      <c r="K80" s="147" t="s">
        <v>206</v>
      </c>
      <c r="L80" s="147" t="s">
        <v>206</v>
      </c>
      <c r="M80" s="2"/>
    </row>
    <row r="81" spans="2:13">
      <c r="B81" s="2"/>
      <c r="C81" s="142" t="s">
        <v>373</v>
      </c>
      <c r="D81" s="143"/>
      <c r="E81" s="147" t="s">
        <v>206</v>
      </c>
      <c r="F81" s="147" t="s">
        <v>206</v>
      </c>
      <c r="G81" s="147" t="s">
        <v>206</v>
      </c>
      <c r="H81" s="153">
        <v>0</v>
      </c>
      <c r="I81" s="144">
        <v>0</v>
      </c>
      <c r="J81" s="147" t="s">
        <v>206</v>
      </c>
      <c r="K81" s="147" t="s">
        <v>206</v>
      </c>
      <c r="L81" s="147" t="s">
        <v>206</v>
      </c>
      <c r="M81" s="2"/>
    </row>
    <row r="82" spans="2:13">
      <c r="B82" s="2"/>
      <c r="C82" s="142" t="s">
        <v>374</v>
      </c>
      <c r="D82" s="143"/>
      <c r="E82" s="147" t="s">
        <v>206</v>
      </c>
      <c r="F82" s="147" t="s">
        <v>206</v>
      </c>
      <c r="G82" s="147" t="s">
        <v>206</v>
      </c>
      <c r="H82" s="153">
        <v>0</v>
      </c>
      <c r="I82" s="144">
        <v>0</v>
      </c>
      <c r="J82" s="147" t="s">
        <v>206</v>
      </c>
      <c r="K82" s="147" t="s">
        <v>206</v>
      </c>
      <c r="L82" s="147" t="s">
        <v>206</v>
      </c>
      <c r="M82" s="2"/>
    </row>
    <row r="83" spans="2:13">
      <c r="B83" s="2"/>
      <c r="C83" s="142" t="s">
        <v>375</v>
      </c>
      <c r="D83" s="143"/>
      <c r="E83" s="147" t="s">
        <v>206</v>
      </c>
      <c r="F83" s="147" t="s">
        <v>206</v>
      </c>
      <c r="G83" s="147" t="s">
        <v>206</v>
      </c>
      <c r="H83" s="153">
        <v>0</v>
      </c>
      <c r="I83" s="144">
        <v>0</v>
      </c>
      <c r="J83" s="147" t="s">
        <v>206</v>
      </c>
      <c r="K83" s="147" t="s">
        <v>206</v>
      </c>
      <c r="L83" s="147" t="s">
        <v>206</v>
      </c>
      <c r="M83" s="2"/>
    </row>
    <row r="84" spans="2:13">
      <c r="B84" s="2"/>
      <c r="C84" s="142" t="s">
        <v>376</v>
      </c>
      <c r="D84" s="143"/>
      <c r="E84" s="147" t="s">
        <v>206</v>
      </c>
      <c r="F84" s="147" t="s">
        <v>206</v>
      </c>
      <c r="G84" s="147" t="s">
        <v>206</v>
      </c>
      <c r="H84" s="153">
        <v>0</v>
      </c>
      <c r="I84" s="144">
        <v>0</v>
      </c>
      <c r="J84" s="147" t="s">
        <v>206</v>
      </c>
      <c r="K84" s="147" t="s">
        <v>206</v>
      </c>
      <c r="L84" s="147" t="s">
        <v>206</v>
      </c>
      <c r="M84" s="2"/>
    </row>
    <row r="85" spans="2:13">
      <c r="B85" s="2"/>
      <c r="C85" s="142" t="s">
        <v>377</v>
      </c>
      <c r="D85" s="143"/>
      <c r="E85" s="147" t="s">
        <v>206</v>
      </c>
      <c r="F85" s="147" t="s">
        <v>206</v>
      </c>
      <c r="G85" s="147" t="s">
        <v>206</v>
      </c>
      <c r="H85" s="153">
        <v>0</v>
      </c>
      <c r="I85" s="144">
        <v>0</v>
      </c>
      <c r="J85" s="147" t="s">
        <v>206</v>
      </c>
      <c r="K85" s="147" t="s">
        <v>206</v>
      </c>
      <c r="L85" s="147" t="s">
        <v>206</v>
      </c>
      <c r="M85" s="2"/>
    </row>
    <row r="86" spans="2:13">
      <c r="B86" s="2"/>
      <c r="C86" s="142" t="s">
        <v>378</v>
      </c>
      <c r="D86" s="143"/>
      <c r="E86" s="147" t="s">
        <v>206</v>
      </c>
      <c r="F86" s="147" t="s">
        <v>206</v>
      </c>
      <c r="G86" s="147" t="s">
        <v>206</v>
      </c>
      <c r="H86" s="153">
        <v>0</v>
      </c>
      <c r="I86" s="144">
        <v>0</v>
      </c>
      <c r="J86" s="147" t="s">
        <v>206</v>
      </c>
      <c r="K86" s="147" t="s">
        <v>206</v>
      </c>
      <c r="L86" s="147" t="s">
        <v>206</v>
      </c>
      <c r="M86" s="2"/>
    </row>
    <row r="87" spans="2:13">
      <c r="B87" s="2"/>
      <c r="C87" s="142" t="s">
        <v>379</v>
      </c>
      <c r="D87" s="143"/>
      <c r="E87" s="147" t="s">
        <v>206</v>
      </c>
      <c r="F87" s="147" t="s">
        <v>206</v>
      </c>
      <c r="G87" s="147" t="s">
        <v>206</v>
      </c>
      <c r="H87" s="153">
        <v>0</v>
      </c>
      <c r="I87" s="144">
        <v>0</v>
      </c>
      <c r="J87" s="147" t="s">
        <v>206</v>
      </c>
      <c r="K87" s="147" t="s">
        <v>206</v>
      </c>
      <c r="L87" s="147" t="s">
        <v>206</v>
      </c>
      <c r="M87" s="2"/>
    </row>
    <row r="88" spans="2:13">
      <c r="B88" s="2"/>
      <c r="C88" s="142" t="s">
        <v>380</v>
      </c>
      <c r="D88" s="143"/>
      <c r="E88" s="147" t="s">
        <v>206</v>
      </c>
      <c r="F88" s="147" t="s">
        <v>206</v>
      </c>
      <c r="G88" s="147" t="s">
        <v>206</v>
      </c>
      <c r="H88" s="153">
        <v>0</v>
      </c>
      <c r="I88" s="144">
        <v>0</v>
      </c>
      <c r="J88" s="147" t="s">
        <v>206</v>
      </c>
      <c r="K88" s="147" t="s">
        <v>206</v>
      </c>
      <c r="L88" s="147" t="s">
        <v>206</v>
      </c>
      <c r="M88" s="2"/>
    </row>
    <row r="89" spans="2:13">
      <c r="B89" s="2"/>
      <c r="C89" s="142" t="s">
        <v>381</v>
      </c>
      <c r="D89" s="143"/>
      <c r="E89" s="147" t="s">
        <v>206</v>
      </c>
      <c r="F89" s="147" t="s">
        <v>206</v>
      </c>
      <c r="G89" s="147" t="s">
        <v>206</v>
      </c>
      <c r="H89" s="153">
        <v>0</v>
      </c>
      <c r="I89" s="144">
        <v>0</v>
      </c>
      <c r="J89" s="147" t="s">
        <v>206</v>
      </c>
      <c r="K89" s="147" t="s">
        <v>206</v>
      </c>
      <c r="L89" s="147" t="s">
        <v>206</v>
      </c>
      <c r="M89" s="2"/>
    </row>
    <row r="90" spans="2:13">
      <c r="B90" s="2"/>
      <c r="C90" s="142" t="s">
        <v>382</v>
      </c>
      <c r="D90" s="143"/>
      <c r="E90" s="147" t="s">
        <v>206</v>
      </c>
      <c r="F90" s="147" t="s">
        <v>206</v>
      </c>
      <c r="G90" s="147" t="s">
        <v>206</v>
      </c>
      <c r="H90" s="153">
        <v>0</v>
      </c>
      <c r="I90" s="144">
        <v>0</v>
      </c>
      <c r="J90" s="147" t="s">
        <v>206</v>
      </c>
      <c r="K90" s="147" t="s">
        <v>206</v>
      </c>
      <c r="L90" s="147" t="s">
        <v>206</v>
      </c>
      <c r="M90" s="2"/>
    </row>
    <row r="91" spans="2:13">
      <c r="B91" s="2"/>
      <c r="C91" s="142" t="s">
        <v>383</v>
      </c>
      <c r="D91" s="143"/>
      <c r="E91" s="147" t="s">
        <v>206</v>
      </c>
      <c r="F91" s="147" t="s">
        <v>206</v>
      </c>
      <c r="G91" s="147" t="s">
        <v>206</v>
      </c>
      <c r="H91" s="153">
        <v>0</v>
      </c>
      <c r="I91" s="144">
        <v>0</v>
      </c>
      <c r="J91" s="147" t="s">
        <v>206</v>
      </c>
      <c r="K91" s="147" t="s">
        <v>206</v>
      </c>
      <c r="L91" s="147" t="s">
        <v>206</v>
      </c>
      <c r="M91" s="2"/>
    </row>
    <row r="92" spans="2:13">
      <c r="B92" s="2"/>
      <c r="C92" s="142" t="s">
        <v>384</v>
      </c>
      <c r="D92" s="143"/>
      <c r="E92" s="147" t="s">
        <v>206</v>
      </c>
      <c r="F92" s="147" t="s">
        <v>206</v>
      </c>
      <c r="G92" s="147" t="s">
        <v>206</v>
      </c>
      <c r="H92" s="153">
        <v>0</v>
      </c>
      <c r="I92" s="144">
        <v>0</v>
      </c>
      <c r="J92" s="147" t="s">
        <v>206</v>
      </c>
      <c r="K92" s="147" t="s">
        <v>206</v>
      </c>
      <c r="L92" s="147" t="s">
        <v>206</v>
      </c>
      <c r="M92" s="2"/>
    </row>
    <row r="93" spans="2:13">
      <c r="B93" s="2"/>
      <c r="C93" s="142" t="s">
        <v>385</v>
      </c>
      <c r="D93" s="143"/>
      <c r="E93" s="147" t="s">
        <v>206</v>
      </c>
      <c r="F93" s="147" t="s">
        <v>206</v>
      </c>
      <c r="G93" s="147" t="s">
        <v>206</v>
      </c>
      <c r="H93" s="153">
        <v>0</v>
      </c>
      <c r="I93" s="144">
        <v>0</v>
      </c>
      <c r="J93" s="147" t="s">
        <v>206</v>
      </c>
      <c r="K93" s="147" t="s">
        <v>206</v>
      </c>
      <c r="L93" s="147" t="s">
        <v>206</v>
      </c>
      <c r="M93" s="2"/>
    </row>
    <row r="94" spans="2:13">
      <c r="B94" s="2"/>
      <c r="C94" s="142" t="s">
        <v>386</v>
      </c>
      <c r="D94" s="143"/>
      <c r="E94" s="147" t="s">
        <v>206</v>
      </c>
      <c r="F94" s="147" t="s">
        <v>206</v>
      </c>
      <c r="G94" s="147" t="s">
        <v>206</v>
      </c>
      <c r="H94" s="153">
        <v>0</v>
      </c>
      <c r="I94" s="144">
        <v>0</v>
      </c>
      <c r="J94" s="147" t="s">
        <v>206</v>
      </c>
      <c r="K94" s="147" t="s">
        <v>206</v>
      </c>
      <c r="L94" s="147" t="s">
        <v>206</v>
      </c>
      <c r="M94" s="2"/>
    </row>
    <row r="95" spans="2:13">
      <c r="B95" s="2"/>
      <c r="C95" s="142" t="s">
        <v>387</v>
      </c>
      <c r="D95" s="143"/>
      <c r="E95" s="147" t="s">
        <v>206</v>
      </c>
      <c r="F95" s="147" t="s">
        <v>206</v>
      </c>
      <c r="G95" s="147" t="s">
        <v>206</v>
      </c>
      <c r="H95" s="153">
        <v>0</v>
      </c>
      <c r="I95" s="144">
        <v>0</v>
      </c>
      <c r="J95" s="147" t="s">
        <v>206</v>
      </c>
      <c r="K95" s="147" t="s">
        <v>206</v>
      </c>
      <c r="L95" s="147" t="s">
        <v>206</v>
      </c>
      <c r="M95" s="2"/>
    </row>
    <row r="96" spans="2:13">
      <c r="B96" s="2"/>
      <c r="C96" s="142" t="s">
        <v>388</v>
      </c>
      <c r="D96" s="143"/>
      <c r="E96" s="147" t="s">
        <v>206</v>
      </c>
      <c r="F96" s="147" t="s">
        <v>206</v>
      </c>
      <c r="G96" s="147" t="s">
        <v>206</v>
      </c>
      <c r="H96" s="153">
        <v>0</v>
      </c>
      <c r="I96" s="144">
        <v>0</v>
      </c>
      <c r="J96" s="147" t="s">
        <v>206</v>
      </c>
      <c r="K96" s="147" t="s">
        <v>206</v>
      </c>
      <c r="L96" s="147" t="s">
        <v>206</v>
      </c>
      <c r="M96" s="2"/>
    </row>
    <row r="97" spans="2:13">
      <c r="B97" s="2"/>
      <c r="C97" s="142" t="s">
        <v>389</v>
      </c>
      <c r="D97" s="143"/>
      <c r="E97" s="147" t="s">
        <v>206</v>
      </c>
      <c r="F97" s="147" t="s">
        <v>206</v>
      </c>
      <c r="G97" s="147" t="s">
        <v>206</v>
      </c>
      <c r="H97" s="153">
        <v>0</v>
      </c>
      <c r="I97" s="144">
        <v>0</v>
      </c>
      <c r="J97" s="147" t="s">
        <v>206</v>
      </c>
      <c r="K97" s="147" t="s">
        <v>206</v>
      </c>
      <c r="L97" s="147" t="s">
        <v>206</v>
      </c>
      <c r="M97" s="2"/>
    </row>
    <row r="98" spans="2:13">
      <c r="B98" s="2"/>
      <c r="C98" s="142" t="s">
        <v>390</v>
      </c>
      <c r="D98" s="143"/>
      <c r="E98" s="147" t="s">
        <v>206</v>
      </c>
      <c r="F98" s="147" t="s">
        <v>206</v>
      </c>
      <c r="G98" s="147" t="s">
        <v>206</v>
      </c>
      <c r="H98" s="153">
        <v>0</v>
      </c>
      <c r="I98" s="144">
        <v>0</v>
      </c>
      <c r="J98" s="147" t="s">
        <v>206</v>
      </c>
      <c r="K98" s="147" t="s">
        <v>206</v>
      </c>
      <c r="L98" s="147" t="s">
        <v>206</v>
      </c>
      <c r="M98" s="2"/>
    </row>
    <row r="99" spans="2:13">
      <c r="B99" s="2"/>
      <c r="C99" s="142" t="s">
        <v>391</v>
      </c>
      <c r="D99" s="143"/>
      <c r="E99" s="147" t="s">
        <v>206</v>
      </c>
      <c r="F99" s="147" t="s">
        <v>206</v>
      </c>
      <c r="G99" s="147" t="s">
        <v>206</v>
      </c>
      <c r="H99" s="153">
        <v>0</v>
      </c>
      <c r="I99" s="144">
        <v>0</v>
      </c>
      <c r="J99" s="147" t="s">
        <v>206</v>
      </c>
      <c r="K99" s="147" t="s">
        <v>206</v>
      </c>
      <c r="L99" s="147" t="s">
        <v>206</v>
      </c>
      <c r="M99" s="2"/>
    </row>
    <row r="100" spans="2:13">
      <c r="B100" s="2"/>
      <c r="C100" s="142" t="s">
        <v>392</v>
      </c>
      <c r="D100" s="143"/>
      <c r="E100" s="147" t="s">
        <v>206</v>
      </c>
      <c r="F100" s="147" t="s">
        <v>206</v>
      </c>
      <c r="G100" s="147" t="s">
        <v>206</v>
      </c>
      <c r="H100" s="153">
        <v>0</v>
      </c>
      <c r="I100" s="144">
        <v>0</v>
      </c>
      <c r="J100" s="147" t="s">
        <v>206</v>
      </c>
      <c r="K100" s="147" t="s">
        <v>206</v>
      </c>
      <c r="L100" s="147" t="s">
        <v>206</v>
      </c>
      <c r="M100" s="2"/>
    </row>
    <row r="101" spans="2:13">
      <c r="B101" s="2"/>
      <c r="C101" s="142" t="s">
        <v>393</v>
      </c>
      <c r="D101" s="143"/>
      <c r="E101" s="147" t="s">
        <v>206</v>
      </c>
      <c r="F101" s="147" t="s">
        <v>206</v>
      </c>
      <c r="G101" s="147" t="s">
        <v>206</v>
      </c>
      <c r="H101" s="153">
        <v>0</v>
      </c>
      <c r="I101" s="144">
        <v>0</v>
      </c>
      <c r="J101" s="147" t="s">
        <v>206</v>
      </c>
      <c r="K101" s="147" t="s">
        <v>206</v>
      </c>
      <c r="L101" s="147" t="s">
        <v>206</v>
      </c>
      <c r="M101" s="2"/>
    </row>
    <row r="102" spans="2:13">
      <c r="B102" s="2"/>
      <c r="C102" s="142" t="s">
        <v>394</v>
      </c>
      <c r="D102" s="143"/>
      <c r="E102" s="147" t="s">
        <v>206</v>
      </c>
      <c r="F102" s="147" t="s">
        <v>206</v>
      </c>
      <c r="G102" s="147" t="s">
        <v>206</v>
      </c>
      <c r="H102" s="153">
        <v>0</v>
      </c>
      <c r="I102" s="144">
        <v>0</v>
      </c>
      <c r="J102" s="147" t="s">
        <v>206</v>
      </c>
      <c r="K102" s="147" t="s">
        <v>206</v>
      </c>
      <c r="L102" s="147" t="s">
        <v>206</v>
      </c>
      <c r="M102" s="2"/>
    </row>
    <row r="103" spans="2:13">
      <c r="B103" s="2"/>
      <c r="C103" s="142" t="s">
        <v>395</v>
      </c>
      <c r="D103" s="143"/>
      <c r="E103" s="147" t="s">
        <v>206</v>
      </c>
      <c r="F103" s="147" t="s">
        <v>206</v>
      </c>
      <c r="G103" s="147" t="s">
        <v>206</v>
      </c>
      <c r="H103" s="153">
        <v>0</v>
      </c>
      <c r="I103" s="144">
        <v>0</v>
      </c>
      <c r="J103" s="147" t="s">
        <v>206</v>
      </c>
      <c r="K103" s="147" t="s">
        <v>206</v>
      </c>
      <c r="L103" s="147" t="s">
        <v>206</v>
      </c>
      <c r="M103" s="2"/>
    </row>
    <row r="104" spans="2:13">
      <c r="B104" s="2"/>
      <c r="C104" s="142" t="s">
        <v>396</v>
      </c>
      <c r="D104" s="143"/>
      <c r="E104" s="147" t="s">
        <v>206</v>
      </c>
      <c r="F104" s="147" t="s">
        <v>206</v>
      </c>
      <c r="G104" s="147" t="s">
        <v>206</v>
      </c>
      <c r="H104" s="153">
        <v>0</v>
      </c>
      <c r="I104" s="144">
        <v>0</v>
      </c>
      <c r="J104" s="147" t="s">
        <v>206</v>
      </c>
      <c r="K104" s="147" t="s">
        <v>206</v>
      </c>
      <c r="L104" s="147" t="s">
        <v>206</v>
      </c>
      <c r="M104" s="2"/>
    </row>
    <row r="105" spans="2:13">
      <c r="B105" s="2"/>
      <c r="C105" s="142" t="s">
        <v>397</v>
      </c>
      <c r="D105" s="143"/>
      <c r="E105" s="147" t="s">
        <v>206</v>
      </c>
      <c r="F105" s="147" t="s">
        <v>206</v>
      </c>
      <c r="G105" s="147" t="s">
        <v>206</v>
      </c>
      <c r="H105" s="153">
        <v>0</v>
      </c>
      <c r="I105" s="144">
        <v>0</v>
      </c>
      <c r="J105" s="147" t="s">
        <v>206</v>
      </c>
      <c r="K105" s="147" t="s">
        <v>206</v>
      </c>
      <c r="L105" s="147" t="s">
        <v>206</v>
      </c>
      <c r="M105" s="2"/>
    </row>
    <row r="106" spans="2:13">
      <c r="B106" s="2"/>
      <c r="C106" s="142" t="s">
        <v>398</v>
      </c>
      <c r="D106" s="143"/>
      <c r="E106" s="147" t="s">
        <v>206</v>
      </c>
      <c r="F106" s="147" t="s">
        <v>206</v>
      </c>
      <c r="G106" s="147" t="s">
        <v>206</v>
      </c>
      <c r="H106" s="153">
        <v>0</v>
      </c>
      <c r="I106" s="144">
        <v>0</v>
      </c>
      <c r="J106" s="147" t="s">
        <v>206</v>
      </c>
      <c r="K106" s="147" t="s">
        <v>206</v>
      </c>
      <c r="L106" s="147" t="s">
        <v>206</v>
      </c>
      <c r="M106" s="2"/>
    </row>
    <row r="107" spans="2:13">
      <c r="B107" s="2"/>
      <c r="C107" s="142" t="s">
        <v>399</v>
      </c>
      <c r="D107" s="143"/>
      <c r="E107" s="147" t="s">
        <v>206</v>
      </c>
      <c r="F107" s="147" t="s">
        <v>206</v>
      </c>
      <c r="G107" s="147" t="s">
        <v>206</v>
      </c>
      <c r="H107" s="153">
        <v>0</v>
      </c>
      <c r="I107" s="144">
        <v>0</v>
      </c>
      <c r="J107" s="147" t="s">
        <v>206</v>
      </c>
      <c r="K107" s="147" t="s">
        <v>206</v>
      </c>
      <c r="L107" s="147" t="s">
        <v>206</v>
      </c>
      <c r="M107" s="2"/>
    </row>
    <row r="108" spans="2:13">
      <c r="B108" s="2"/>
      <c r="C108" s="142" t="s">
        <v>400</v>
      </c>
      <c r="D108" s="143"/>
      <c r="E108" s="147" t="s">
        <v>206</v>
      </c>
      <c r="F108" s="147" t="s">
        <v>206</v>
      </c>
      <c r="G108" s="147" t="s">
        <v>206</v>
      </c>
      <c r="H108" s="153">
        <v>0</v>
      </c>
      <c r="I108" s="144">
        <v>0</v>
      </c>
      <c r="J108" s="147" t="s">
        <v>206</v>
      </c>
      <c r="K108" s="147" t="s">
        <v>206</v>
      </c>
      <c r="L108" s="147" t="s">
        <v>206</v>
      </c>
      <c r="M108" s="2"/>
    </row>
    <row r="109" spans="2:13">
      <c r="B109" s="2"/>
      <c r="C109" s="142" t="s">
        <v>401</v>
      </c>
      <c r="D109" s="143"/>
      <c r="E109" s="147" t="s">
        <v>206</v>
      </c>
      <c r="F109" s="147" t="s">
        <v>206</v>
      </c>
      <c r="G109" s="147" t="s">
        <v>206</v>
      </c>
      <c r="H109" s="153">
        <v>0</v>
      </c>
      <c r="I109" s="144">
        <v>0</v>
      </c>
      <c r="J109" s="147" t="s">
        <v>206</v>
      </c>
      <c r="K109" s="147" t="s">
        <v>206</v>
      </c>
      <c r="L109" s="147" t="s">
        <v>206</v>
      </c>
      <c r="M109" s="2"/>
    </row>
    <row r="110" spans="2:13">
      <c r="B110" s="2"/>
      <c r="C110" s="142" t="s">
        <v>402</v>
      </c>
      <c r="D110" s="143"/>
      <c r="E110" s="147" t="s">
        <v>206</v>
      </c>
      <c r="F110" s="147" t="s">
        <v>206</v>
      </c>
      <c r="G110" s="147" t="s">
        <v>206</v>
      </c>
      <c r="H110" s="153">
        <v>0</v>
      </c>
      <c r="I110" s="144">
        <v>0</v>
      </c>
      <c r="J110" s="147" t="s">
        <v>206</v>
      </c>
      <c r="K110" s="147" t="s">
        <v>206</v>
      </c>
      <c r="L110" s="147" t="s">
        <v>206</v>
      </c>
      <c r="M110" s="2"/>
    </row>
    <row r="111" spans="2:13">
      <c r="B111" s="2"/>
      <c r="C111" s="142" t="s">
        <v>403</v>
      </c>
      <c r="D111" s="143"/>
      <c r="E111" s="147" t="s">
        <v>206</v>
      </c>
      <c r="F111" s="147" t="s">
        <v>206</v>
      </c>
      <c r="G111" s="147" t="s">
        <v>206</v>
      </c>
      <c r="H111" s="153">
        <v>0</v>
      </c>
      <c r="I111" s="144">
        <v>0</v>
      </c>
      <c r="J111" s="147" t="s">
        <v>206</v>
      </c>
      <c r="K111" s="147" t="s">
        <v>206</v>
      </c>
      <c r="L111" s="147" t="s">
        <v>206</v>
      </c>
      <c r="M111" s="2"/>
    </row>
    <row r="112" spans="2:13">
      <c r="B112" s="2"/>
      <c r="C112" s="142" t="s">
        <v>404</v>
      </c>
      <c r="D112" s="143"/>
      <c r="E112" s="147" t="s">
        <v>206</v>
      </c>
      <c r="F112" s="147" t="s">
        <v>206</v>
      </c>
      <c r="G112" s="147" t="s">
        <v>206</v>
      </c>
      <c r="H112" s="153">
        <v>0</v>
      </c>
      <c r="I112" s="144">
        <v>0</v>
      </c>
      <c r="J112" s="147" t="s">
        <v>206</v>
      </c>
      <c r="K112" s="147" t="s">
        <v>206</v>
      </c>
      <c r="L112" s="147" t="s">
        <v>206</v>
      </c>
      <c r="M112" s="2"/>
    </row>
    <row r="113" spans="1:13">
      <c r="B113" s="2"/>
      <c r="C113" s="142" t="s">
        <v>405</v>
      </c>
      <c r="D113" s="143"/>
      <c r="E113" s="147" t="s">
        <v>206</v>
      </c>
      <c r="F113" s="147" t="s">
        <v>206</v>
      </c>
      <c r="G113" s="147" t="s">
        <v>206</v>
      </c>
      <c r="H113" s="153">
        <v>0</v>
      </c>
      <c r="I113" s="144">
        <v>0</v>
      </c>
      <c r="J113" s="147" t="s">
        <v>206</v>
      </c>
      <c r="K113" s="147" t="s">
        <v>206</v>
      </c>
      <c r="L113" s="147" t="s">
        <v>206</v>
      </c>
      <c r="M113" s="2"/>
    </row>
    <row r="114" spans="1:13" s="12" customFormat="1">
      <c r="B114" s="3"/>
      <c r="C114" s="145" t="s">
        <v>406</v>
      </c>
      <c r="D114" s="146"/>
      <c r="E114" s="147" t="s">
        <v>206</v>
      </c>
      <c r="F114" s="147" t="s">
        <v>206</v>
      </c>
      <c r="G114" s="147" t="s">
        <v>206</v>
      </c>
      <c r="H114" s="153">
        <v>0</v>
      </c>
      <c r="I114" s="144">
        <v>0</v>
      </c>
      <c r="J114" s="147" t="s">
        <v>206</v>
      </c>
      <c r="K114" s="147" t="s">
        <v>206</v>
      </c>
      <c r="L114" s="147" t="s">
        <v>206</v>
      </c>
      <c r="M114" s="3"/>
    </row>
    <row r="115" spans="1:13" s="12" customFormat="1">
      <c r="A115" s="15" t="s">
        <v>407</v>
      </c>
      <c r="B115" s="3"/>
      <c r="C115" s="145" t="s">
        <v>408</v>
      </c>
      <c r="D115" s="146"/>
      <c r="E115" s="147" t="s">
        <v>206</v>
      </c>
      <c r="F115" s="147" t="s">
        <v>206</v>
      </c>
      <c r="G115" s="147" t="s">
        <v>206</v>
      </c>
      <c r="H115" s="153">
        <v>0</v>
      </c>
      <c r="I115" s="144">
        <v>0</v>
      </c>
      <c r="J115" s="147" t="s">
        <v>206</v>
      </c>
      <c r="K115" s="147" t="s">
        <v>206</v>
      </c>
      <c r="L115" s="147" t="s">
        <v>206</v>
      </c>
      <c r="M115" s="3"/>
    </row>
    <row r="116" spans="1:13">
      <c r="A116" s="16" t="s">
        <v>409</v>
      </c>
      <c r="B116" s="2"/>
      <c r="C116" s="2"/>
      <c r="D116" s="2"/>
      <c r="E116" s="2"/>
      <c r="F116" s="2"/>
      <c r="G116" s="2"/>
      <c r="H116" s="2"/>
      <c r="I116" s="2"/>
      <c r="J116" s="2"/>
      <c r="K116" s="2"/>
      <c r="L116" s="2"/>
      <c r="M116" s="2"/>
    </row>
    <row r="117" spans="1:13">
      <c r="B117" s="2"/>
      <c r="C117" s="2"/>
      <c r="D117" s="2"/>
      <c r="E117" s="2"/>
      <c r="F117" s="2"/>
      <c r="G117" s="2"/>
      <c r="H117" s="2"/>
      <c r="I117" s="2"/>
      <c r="J117" s="2"/>
      <c r="K117" s="2"/>
      <c r="L117" s="2"/>
      <c r="M117" s="2"/>
    </row>
    <row r="118" spans="1:13" ht="5.0999999999999996" customHeight="1">
      <c r="B118" s="2"/>
      <c r="C118" s="2"/>
      <c r="D118" s="2"/>
      <c r="E118" s="2"/>
      <c r="F118" s="2"/>
      <c r="G118" s="2"/>
      <c r="H118" s="2"/>
      <c r="I118" s="2"/>
      <c r="J118" s="2"/>
      <c r="K118" s="2"/>
      <c r="L118" s="2"/>
      <c r="M118" s="2"/>
    </row>
  </sheetData>
  <sheetProtection formatColumns="0" formatRows="0" insertRows="0" deleteRows="0" selectLockedCells="1"/>
  <mergeCells count="917">
    <mergeCell ref="C7:L7"/>
    <mergeCell ref="C8:L8"/>
    <mergeCell ref="C9:L9"/>
    <mergeCell ref="C10:L10"/>
    <mergeCell ref="C11:L11"/>
    <mergeCell ref="C13:L13"/>
    <mergeCell ref="C14:D15"/>
    <mergeCell ref="E15"/>
    <mergeCell ref="F15"/>
    <mergeCell ref="G15"/>
    <mergeCell ref="H15"/>
    <mergeCell ref="I15"/>
    <mergeCell ref="E14:I14"/>
    <mergeCell ref="J15"/>
    <mergeCell ref="K15"/>
    <mergeCell ref="J14:L14"/>
    <mergeCell ref="L15"/>
    <mergeCell ref="I16"/>
    <mergeCell ref="J16"/>
    <mergeCell ref="K16"/>
    <mergeCell ref="L16"/>
    <mergeCell ref="C17:D17"/>
    <mergeCell ref="E17"/>
    <mergeCell ref="F17"/>
    <mergeCell ref="G17"/>
    <mergeCell ref="H17"/>
    <mergeCell ref="I17"/>
    <mergeCell ref="J17"/>
    <mergeCell ref="K17"/>
    <mergeCell ref="L17"/>
    <mergeCell ref="C16:D16"/>
    <mergeCell ref="E16"/>
    <mergeCell ref="F16"/>
    <mergeCell ref="G16"/>
    <mergeCell ref="H16"/>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E21"/>
    <mergeCell ref="F21"/>
    <mergeCell ref="G21"/>
    <mergeCell ref="H21"/>
    <mergeCell ref="I21"/>
    <mergeCell ref="J21"/>
    <mergeCell ref="K21"/>
    <mergeCell ref="L21"/>
    <mergeCell ref="C20:D20"/>
    <mergeCell ref="E20"/>
    <mergeCell ref="F20"/>
    <mergeCell ref="G20"/>
    <mergeCell ref="H20"/>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 ref="I32"/>
    <mergeCell ref="J32"/>
    <mergeCell ref="K32"/>
    <mergeCell ref="L32"/>
    <mergeCell ref="C33:D33"/>
    <mergeCell ref="E33"/>
    <mergeCell ref="F33"/>
    <mergeCell ref="G33"/>
    <mergeCell ref="H33"/>
    <mergeCell ref="I33"/>
    <mergeCell ref="J33"/>
    <mergeCell ref="K33"/>
    <mergeCell ref="L33"/>
    <mergeCell ref="C32:D32"/>
    <mergeCell ref="E32"/>
    <mergeCell ref="F32"/>
    <mergeCell ref="G32"/>
    <mergeCell ref="H32"/>
    <mergeCell ref="I34"/>
    <mergeCell ref="J34"/>
    <mergeCell ref="K34"/>
    <mergeCell ref="L34"/>
    <mergeCell ref="C35:D35"/>
    <mergeCell ref="E35"/>
    <mergeCell ref="F35"/>
    <mergeCell ref="G35"/>
    <mergeCell ref="H35"/>
    <mergeCell ref="I35"/>
    <mergeCell ref="J35"/>
    <mergeCell ref="K35"/>
    <mergeCell ref="L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I38"/>
    <mergeCell ref="J38"/>
    <mergeCell ref="K38"/>
    <mergeCell ref="L38"/>
    <mergeCell ref="C39:D39"/>
    <mergeCell ref="E39"/>
    <mergeCell ref="F39"/>
    <mergeCell ref="G39"/>
    <mergeCell ref="H39"/>
    <mergeCell ref="I39"/>
    <mergeCell ref="J39"/>
    <mergeCell ref="K39"/>
    <mergeCell ref="L39"/>
    <mergeCell ref="C38:D38"/>
    <mergeCell ref="E38"/>
    <mergeCell ref="F38"/>
    <mergeCell ref="G38"/>
    <mergeCell ref="H38"/>
    <mergeCell ref="I40"/>
    <mergeCell ref="J40"/>
    <mergeCell ref="K40"/>
    <mergeCell ref="L40"/>
    <mergeCell ref="C41:D41"/>
    <mergeCell ref="E41"/>
    <mergeCell ref="F41"/>
    <mergeCell ref="G41"/>
    <mergeCell ref="H41"/>
    <mergeCell ref="I41"/>
    <mergeCell ref="J41"/>
    <mergeCell ref="K41"/>
    <mergeCell ref="L41"/>
    <mergeCell ref="C40:D40"/>
    <mergeCell ref="E40"/>
    <mergeCell ref="F40"/>
    <mergeCell ref="G40"/>
    <mergeCell ref="H40"/>
    <mergeCell ref="I42"/>
    <mergeCell ref="J42"/>
    <mergeCell ref="K42"/>
    <mergeCell ref="L42"/>
    <mergeCell ref="C43:D43"/>
    <mergeCell ref="E43"/>
    <mergeCell ref="F43"/>
    <mergeCell ref="G43"/>
    <mergeCell ref="H43"/>
    <mergeCell ref="I43"/>
    <mergeCell ref="J43"/>
    <mergeCell ref="K43"/>
    <mergeCell ref="L43"/>
    <mergeCell ref="C42:D42"/>
    <mergeCell ref="E42"/>
    <mergeCell ref="F42"/>
    <mergeCell ref="G42"/>
    <mergeCell ref="H42"/>
    <mergeCell ref="I44"/>
    <mergeCell ref="J44"/>
    <mergeCell ref="K44"/>
    <mergeCell ref="L44"/>
    <mergeCell ref="C45:D45"/>
    <mergeCell ref="E45"/>
    <mergeCell ref="F45"/>
    <mergeCell ref="G45"/>
    <mergeCell ref="H45"/>
    <mergeCell ref="I45"/>
    <mergeCell ref="J45"/>
    <mergeCell ref="K45"/>
    <mergeCell ref="L45"/>
    <mergeCell ref="C44:D44"/>
    <mergeCell ref="E44"/>
    <mergeCell ref="F44"/>
    <mergeCell ref="G44"/>
    <mergeCell ref="H44"/>
    <mergeCell ref="I46"/>
    <mergeCell ref="J46"/>
    <mergeCell ref="K46"/>
    <mergeCell ref="L46"/>
    <mergeCell ref="C47:D47"/>
    <mergeCell ref="E47"/>
    <mergeCell ref="F47"/>
    <mergeCell ref="G47"/>
    <mergeCell ref="H47"/>
    <mergeCell ref="I47"/>
    <mergeCell ref="J47"/>
    <mergeCell ref="K47"/>
    <mergeCell ref="L47"/>
    <mergeCell ref="C46:D46"/>
    <mergeCell ref="E46"/>
    <mergeCell ref="F46"/>
    <mergeCell ref="G46"/>
    <mergeCell ref="H46"/>
    <mergeCell ref="I48"/>
    <mergeCell ref="J48"/>
    <mergeCell ref="K48"/>
    <mergeCell ref="L48"/>
    <mergeCell ref="C49:D49"/>
    <mergeCell ref="E49"/>
    <mergeCell ref="F49"/>
    <mergeCell ref="G49"/>
    <mergeCell ref="H49"/>
    <mergeCell ref="I49"/>
    <mergeCell ref="J49"/>
    <mergeCell ref="K49"/>
    <mergeCell ref="L49"/>
    <mergeCell ref="C48:D48"/>
    <mergeCell ref="E48"/>
    <mergeCell ref="F48"/>
    <mergeCell ref="G48"/>
    <mergeCell ref="H48"/>
    <mergeCell ref="I50"/>
    <mergeCell ref="J50"/>
    <mergeCell ref="K50"/>
    <mergeCell ref="L50"/>
    <mergeCell ref="C51:D51"/>
    <mergeCell ref="E51"/>
    <mergeCell ref="F51"/>
    <mergeCell ref="G51"/>
    <mergeCell ref="H51"/>
    <mergeCell ref="I51"/>
    <mergeCell ref="J51"/>
    <mergeCell ref="K51"/>
    <mergeCell ref="L51"/>
    <mergeCell ref="C50:D50"/>
    <mergeCell ref="E50"/>
    <mergeCell ref="F50"/>
    <mergeCell ref="G50"/>
    <mergeCell ref="H50"/>
    <mergeCell ref="I52"/>
    <mergeCell ref="J52"/>
    <mergeCell ref="K52"/>
    <mergeCell ref="L52"/>
    <mergeCell ref="C53:D53"/>
    <mergeCell ref="E53"/>
    <mergeCell ref="F53"/>
    <mergeCell ref="G53"/>
    <mergeCell ref="H53"/>
    <mergeCell ref="I53"/>
    <mergeCell ref="J53"/>
    <mergeCell ref="K53"/>
    <mergeCell ref="L53"/>
    <mergeCell ref="C52:D52"/>
    <mergeCell ref="E52"/>
    <mergeCell ref="F52"/>
    <mergeCell ref="G52"/>
    <mergeCell ref="H52"/>
    <mergeCell ref="I54"/>
    <mergeCell ref="J54"/>
    <mergeCell ref="K54"/>
    <mergeCell ref="L54"/>
    <mergeCell ref="C55:D55"/>
    <mergeCell ref="E55"/>
    <mergeCell ref="F55"/>
    <mergeCell ref="G55"/>
    <mergeCell ref="H55"/>
    <mergeCell ref="I55"/>
    <mergeCell ref="J55"/>
    <mergeCell ref="K55"/>
    <mergeCell ref="L55"/>
    <mergeCell ref="C54:D54"/>
    <mergeCell ref="E54"/>
    <mergeCell ref="F54"/>
    <mergeCell ref="G54"/>
    <mergeCell ref="H54"/>
    <mergeCell ref="I56"/>
    <mergeCell ref="J56"/>
    <mergeCell ref="K56"/>
    <mergeCell ref="L56"/>
    <mergeCell ref="C57:D57"/>
    <mergeCell ref="E57"/>
    <mergeCell ref="F57"/>
    <mergeCell ref="G57"/>
    <mergeCell ref="H57"/>
    <mergeCell ref="I57"/>
    <mergeCell ref="J57"/>
    <mergeCell ref="K57"/>
    <mergeCell ref="L57"/>
    <mergeCell ref="C56:D56"/>
    <mergeCell ref="E56"/>
    <mergeCell ref="F56"/>
    <mergeCell ref="G56"/>
    <mergeCell ref="H56"/>
    <mergeCell ref="I58"/>
    <mergeCell ref="J58"/>
    <mergeCell ref="K58"/>
    <mergeCell ref="L58"/>
    <mergeCell ref="C59:D59"/>
    <mergeCell ref="E59"/>
    <mergeCell ref="F59"/>
    <mergeCell ref="G59"/>
    <mergeCell ref="H59"/>
    <mergeCell ref="I59"/>
    <mergeCell ref="J59"/>
    <mergeCell ref="K59"/>
    <mergeCell ref="L59"/>
    <mergeCell ref="C58:D58"/>
    <mergeCell ref="E58"/>
    <mergeCell ref="F58"/>
    <mergeCell ref="G58"/>
    <mergeCell ref="H58"/>
    <mergeCell ref="I60"/>
    <mergeCell ref="J60"/>
    <mergeCell ref="K60"/>
    <mergeCell ref="L60"/>
    <mergeCell ref="C61:D61"/>
    <mergeCell ref="E61"/>
    <mergeCell ref="F61"/>
    <mergeCell ref="G61"/>
    <mergeCell ref="H61"/>
    <mergeCell ref="I61"/>
    <mergeCell ref="J61"/>
    <mergeCell ref="K61"/>
    <mergeCell ref="L61"/>
    <mergeCell ref="C60:D60"/>
    <mergeCell ref="E60"/>
    <mergeCell ref="F60"/>
    <mergeCell ref="G60"/>
    <mergeCell ref="H60"/>
    <mergeCell ref="I62"/>
    <mergeCell ref="J62"/>
    <mergeCell ref="K62"/>
    <mergeCell ref="L62"/>
    <mergeCell ref="C63:D63"/>
    <mergeCell ref="E63"/>
    <mergeCell ref="F63"/>
    <mergeCell ref="G63"/>
    <mergeCell ref="H63"/>
    <mergeCell ref="I63"/>
    <mergeCell ref="J63"/>
    <mergeCell ref="K63"/>
    <mergeCell ref="L63"/>
    <mergeCell ref="C62:D62"/>
    <mergeCell ref="E62"/>
    <mergeCell ref="F62"/>
    <mergeCell ref="G62"/>
    <mergeCell ref="H62"/>
    <mergeCell ref="I64"/>
    <mergeCell ref="J64"/>
    <mergeCell ref="K64"/>
    <mergeCell ref="L64"/>
    <mergeCell ref="C65:D65"/>
    <mergeCell ref="E65"/>
    <mergeCell ref="F65"/>
    <mergeCell ref="G65"/>
    <mergeCell ref="H65"/>
    <mergeCell ref="I65"/>
    <mergeCell ref="J65"/>
    <mergeCell ref="K65"/>
    <mergeCell ref="L65"/>
    <mergeCell ref="C64:D64"/>
    <mergeCell ref="E64"/>
    <mergeCell ref="F64"/>
    <mergeCell ref="G64"/>
    <mergeCell ref="H64"/>
    <mergeCell ref="I66"/>
    <mergeCell ref="J66"/>
    <mergeCell ref="K66"/>
    <mergeCell ref="L66"/>
    <mergeCell ref="C67:D67"/>
    <mergeCell ref="E67"/>
    <mergeCell ref="F67"/>
    <mergeCell ref="G67"/>
    <mergeCell ref="H67"/>
    <mergeCell ref="I67"/>
    <mergeCell ref="J67"/>
    <mergeCell ref="K67"/>
    <mergeCell ref="L67"/>
    <mergeCell ref="C66:D66"/>
    <mergeCell ref="E66"/>
    <mergeCell ref="F66"/>
    <mergeCell ref="G66"/>
    <mergeCell ref="H66"/>
    <mergeCell ref="I68"/>
    <mergeCell ref="J68"/>
    <mergeCell ref="K68"/>
    <mergeCell ref="L68"/>
    <mergeCell ref="C69:D69"/>
    <mergeCell ref="E69"/>
    <mergeCell ref="F69"/>
    <mergeCell ref="G69"/>
    <mergeCell ref="H69"/>
    <mergeCell ref="I69"/>
    <mergeCell ref="J69"/>
    <mergeCell ref="K69"/>
    <mergeCell ref="L69"/>
    <mergeCell ref="C68:D68"/>
    <mergeCell ref="E68"/>
    <mergeCell ref="F68"/>
    <mergeCell ref="G68"/>
    <mergeCell ref="H68"/>
    <mergeCell ref="I70"/>
    <mergeCell ref="J70"/>
    <mergeCell ref="K70"/>
    <mergeCell ref="L70"/>
    <mergeCell ref="C71:D71"/>
    <mergeCell ref="E71"/>
    <mergeCell ref="F71"/>
    <mergeCell ref="G71"/>
    <mergeCell ref="H71"/>
    <mergeCell ref="I71"/>
    <mergeCell ref="J71"/>
    <mergeCell ref="K71"/>
    <mergeCell ref="L71"/>
    <mergeCell ref="C70:D70"/>
    <mergeCell ref="E70"/>
    <mergeCell ref="F70"/>
    <mergeCell ref="G70"/>
    <mergeCell ref="H70"/>
    <mergeCell ref="I72"/>
    <mergeCell ref="J72"/>
    <mergeCell ref="K72"/>
    <mergeCell ref="L72"/>
    <mergeCell ref="C73:D73"/>
    <mergeCell ref="E73"/>
    <mergeCell ref="F73"/>
    <mergeCell ref="G73"/>
    <mergeCell ref="H73"/>
    <mergeCell ref="I73"/>
    <mergeCell ref="J73"/>
    <mergeCell ref="K73"/>
    <mergeCell ref="L73"/>
    <mergeCell ref="C72:D72"/>
    <mergeCell ref="E72"/>
    <mergeCell ref="F72"/>
    <mergeCell ref="G72"/>
    <mergeCell ref="H72"/>
    <mergeCell ref="I74"/>
    <mergeCell ref="J74"/>
    <mergeCell ref="K74"/>
    <mergeCell ref="L74"/>
    <mergeCell ref="C75:D75"/>
    <mergeCell ref="E75"/>
    <mergeCell ref="F75"/>
    <mergeCell ref="G75"/>
    <mergeCell ref="H75"/>
    <mergeCell ref="I75"/>
    <mergeCell ref="J75"/>
    <mergeCell ref="K75"/>
    <mergeCell ref="L75"/>
    <mergeCell ref="C74:D74"/>
    <mergeCell ref="E74"/>
    <mergeCell ref="F74"/>
    <mergeCell ref="G74"/>
    <mergeCell ref="H74"/>
    <mergeCell ref="I76"/>
    <mergeCell ref="J76"/>
    <mergeCell ref="K76"/>
    <mergeCell ref="L76"/>
    <mergeCell ref="C77:D77"/>
    <mergeCell ref="E77"/>
    <mergeCell ref="F77"/>
    <mergeCell ref="G77"/>
    <mergeCell ref="H77"/>
    <mergeCell ref="I77"/>
    <mergeCell ref="J77"/>
    <mergeCell ref="K77"/>
    <mergeCell ref="L77"/>
    <mergeCell ref="C76:D76"/>
    <mergeCell ref="E76"/>
    <mergeCell ref="F76"/>
    <mergeCell ref="G76"/>
    <mergeCell ref="H76"/>
    <mergeCell ref="I78"/>
    <mergeCell ref="J78"/>
    <mergeCell ref="K78"/>
    <mergeCell ref="L78"/>
    <mergeCell ref="C79:D79"/>
    <mergeCell ref="E79"/>
    <mergeCell ref="F79"/>
    <mergeCell ref="G79"/>
    <mergeCell ref="H79"/>
    <mergeCell ref="I79"/>
    <mergeCell ref="J79"/>
    <mergeCell ref="K79"/>
    <mergeCell ref="L79"/>
    <mergeCell ref="C78:D78"/>
    <mergeCell ref="E78"/>
    <mergeCell ref="F78"/>
    <mergeCell ref="G78"/>
    <mergeCell ref="H78"/>
    <mergeCell ref="I80"/>
    <mergeCell ref="J80"/>
    <mergeCell ref="K80"/>
    <mergeCell ref="L80"/>
    <mergeCell ref="C81:D81"/>
    <mergeCell ref="E81"/>
    <mergeCell ref="F81"/>
    <mergeCell ref="G81"/>
    <mergeCell ref="H81"/>
    <mergeCell ref="I81"/>
    <mergeCell ref="J81"/>
    <mergeCell ref="K81"/>
    <mergeCell ref="L81"/>
    <mergeCell ref="C80:D80"/>
    <mergeCell ref="E80"/>
    <mergeCell ref="F80"/>
    <mergeCell ref="G80"/>
    <mergeCell ref="H80"/>
    <mergeCell ref="I82"/>
    <mergeCell ref="J82"/>
    <mergeCell ref="K82"/>
    <mergeCell ref="L82"/>
    <mergeCell ref="C83:D83"/>
    <mergeCell ref="E83"/>
    <mergeCell ref="F83"/>
    <mergeCell ref="G83"/>
    <mergeCell ref="H83"/>
    <mergeCell ref="I83"/>
    <mergeCell ref="J83"/>
    <mergeCell ref="K83"/>
    <mergeCell ref="L83"/>
    <mergeCell ref="C82:D82"/>
    <mergeCell ref="E82"/>
    <mergeCell ref="F82"/>
    <mergeCell ref="G82"/>
    <mergeCell ref="H82"/>
    <mergeCell ref="I84"/>
    <mergeCell ref="J84"/>
    <mergeCell ref="K84"/>
    <mergeCell ref="L84"/>
    <mergeCell ref="C85:D85"/>
    <mergeCell ref="E85"/>
    <mergeCell ref="F85"/>
    <mergeCell ref="G85"/>
    <mergeCell ref="H85"/>
    <mergeCell ref="I85"/>
    <mergeCell ref="J85"/>
    <mergeCell ref="K85"/>
    <mergeCell ref="L85"/>
    <mergeCell ref="C84:D84"/>
    <mergeCell ref="E84"/>
    <mergeCell ref="F84"/>
    <mergeCell ref="G84"/>
    <mergeCell ref="H84"/>
    <mergeCell ref="I86"/>
    <mergeCell ref="J86"/>
    <mergeCell ref="K86"/>
    <mergeCell ref="L86"/>
    <mergeCell ref="C87:D87"/>
    <mergeCell ref="E87"/>
    <mergeCell ref="F87"/>
    <mergeCell ref="G87"/>
    <mergeCell ref="H87"/>
    <mergeCell ref="I87"/>
    <mergeCell ref="J87"/>
    <mergeCell ref="K87"/>
    <mergeCell ref="L87"/>
    <mergeCell ref="C86:D86"/>
    <mergeCell ref="E86"/>
    <mergeCell ref="F86"/>
    <mergeCell ref="G86"/>
    <mergeCell ref="H86"/>
    <mergeCell ref="I88"/>
    <mergeCell ref="J88"/>
    <mergeCell ref="K88"/>
    <mergeCell ref="L88"/>
    <mergeCell ref="C89:D89"/>
    <mergeCell ref="E89"/>
    <mergeCell ref="F89"/>
    <mergeCell ref="G89"/>
    <mergeCell ref="H89"/>
    <mergeCell ref="I89"/>
    <mergeCell ref="J89"/>
    <mergeCell ref="K89"/>
    <mergeCell ref="L89"/>
    <mergeCell ref="C88:D88"/>
    <mergeCell ref="E88"/>
    <mergeCell ref="F88"/>
    <mergeCell ref="G88"/>
    <mergeCell ref="H88"/>
    <mergeCell ref="I90"/>
    <mergeCell ref="J90"/>
    <mergeCell ref="K90"/>
    <mergeCell ref="L90"/>
    <mergeCell ref="C91:D91"/>
    <mergeCell ref="E91"/>
    <mergeCell ref="F91"/>
    <mergeCell ref="G91"/>
    <mergeCell ref="H91"/>
    <mergeCell ref="I91"/>
    <mergeCell ref="J91"/>
    <mergeCell ref="K91"/>
    <mergeCell ref="L91"/>
    <mergeCell ref="C90:D90"/>
    <mergeCell ref="E90"/>
    <mergeCell ref="F90"/>
    <mergeCell ref="G90"/>
    <mergeCell ref="H90"/>
    <mergeCell ref="I92"/>
    <mergeCell ref="J92"/>
    <mergeCell ref="K92"/>
    <mergeCell ref="L92"/>
    <mergeCell ref="C93:D93"/>
    <mergeCell ref="E93"/>
    <mergeCell ref="F93"/>
    <mergeCell ref="G93"/>
    <mergeCell ref="H93"/>
    <mergeCell ref="I93"/>
    <mergeCell ref="J93"/>
    <mergeCell ref="K93"/>
    <mergeCell ref="L93"/>
    <mergeCell ref="C92:D92"/>
    <mergeCell ref="E92"/>
    <mergeCell ref="F92"/>
    <mergeCell ref="G92"/>
    <mergeCell ref="H92"/>
    <mergeCell ref="I94"/>
    <mergeCell ref="J94"/>
    <mergeCell ref="K94"/>
    <mergeCell ref="L94"/>
    <mergeCell ref="C95:D95"/>
    <mergeCell ref="E95"/>
    <mergeCell ref="F95"/>
    <mergeCell ref="G95"/>
    <mergeCell ref="H95"/>
    <mergeCell ref="I95"/>
    <mergeCell ref="J95"/>
    <mergeCell ref="K95"/>
    <mergeCell ref="L95"/>
    <mergeCell ref="C94:D94"/>
    <mergeCell ref="E94"/>
    <mergeCell ref="F94"/>
    <mergeCell ref="G94"/>
    <mergeCell ref="H94"/>
    <mergeCell ref="I96"/>
    <mergeCell ref="J96"/>
    <mergeCell ref="K96"/>
    <mergeCell ref="L96"/>
    <mergeCell ref="C97:D97"/>
    <mergeCell ref="E97"/>
    <mergeCell ref="F97"/>
    <mergeCell ref="G97"/>
    <mergeCell ref="H97"/>
    <mergeCell ref="I97"/>
    <mergeCell ref="J97"/>
    <mergeCell ref="K97"/>
    <mergeCell ref="L97"/>
    <mergeCell ref="C96:D96"/>
    <mergeCell ref="E96"/>
    <mergeCell ref="F96"/>
    <mergeCell ref="G96"/>
    <mergeCell ref="H96"/>
    <mergeCell ref="I98"/>
    <mergeCell ref="J98"/>
    <mergeCell ref="K98"/>
    <mergeCell ref="L98"/>
    <mergeCell ref="C99:D99"/>
    <mergeCell ref="E99"/>
    <mergeCell ref="F99"/>
    <mergeCell ref="G99"/>
    <mergeCell ref="H99"/>
    <mergeCell ref="I99"/>
    <mergeCell ref="J99"/>
    <mergeCell ref="K99"/>
    <mergeCell ref="L99"/>
    <mergeCell ref="C98:D98"/>
    <mergeCell ref="E98"/>
    <mergeCell ref="F98"/>
    <mergeCell ref="G98"/>
    <mergeCell ref="H98"/>
    <mergeCell ref="I100"/>
    <mergeCell ref="J100"/>
    <mergeCell ref="K100"/>
    <mergeCell ref="L100"/>
    <mergeCell ref="C101:D101"/>
    <mergeCell ref="E101"/>
    <mergeCell ref="F101"/>
    <mergeCell ref="G101"/>
    <mergeCell ref="H101"/>
    <mergeCell ref="I101"/>
    <mergeCell ref="J101"/>
    <mergeCell ref="K101"/>
    <mergeCell ref="L101"/>
    <mergeCell ref="C100:D100"/>
    <mergeCell ref="E100"/>
    <mergeCell ref="F100"/>
    <mergeCell ref="G100"/>
    <mergeCell ref="H100"/>
    <mergeCell ref="I102"/>
    <mergeCell ref="J102"/>
    <mergeCell ref="K102"/>
    <mergeCell ref="L102"/>
    <mergeCell ref="C103:D103"/>
    <mergeCell ref="E103"/>
    <mergeCell ref="F103"/>
    <mergeCell ref="G103"/>
    <mergeCell ref="H103"/>
    <mergeCell ref="I103"/>
    <mergeCell ref="J103"/>
    <mergeCell ref="K103"/>
    <mergeCell ref="L103"/>
    <mergeCell ref="C102:D102"/>
    <mergeCell ref="E102"/>
    <mergeCell ref="F102"/>
    <mergeCell ref="G102"/>
    <mergeCell ref="H102"/>
    <mergeCell ref="I104"/>
    <mergeCell ref="J104"/>
    <mergeCell ref="K104"/>
    <mergeCell ref="L104"/>
    <mergeCell ref="C105:D105"/>
    <mergeCell ref="E105"/>
    <mergeCell ref="F105"/>
    <mergeCell ref="G105"/>
    <mergeCell ref="H105"/>
    <mergeCell ref="I105"/>
    <mergeCell ref="J105"/>
    <mergeCell ref="K105"/>
    <mergeCell ref="L105"/>
    <mergeCell ref="C104:D104"/>
    <mergeCell ref="E104"/>
    <mergeCell ref="F104"/>
    <mergeCell ref="G104"/>
    <mergeCell ref="H104"/>
    <mergeCell ref="I106"/>
    <mergeCell ref="J106"/>
    <mergeCell ref="K106"/>
    <mergeCell ref="L106"/>
    <mergeCell ref="C107:D107"/>
    <mergeCell ref="E107"/>
    <mergeCell ref="F107"/>
    <mergeCell ref="G107"/>
    <mergeCell ref="H107"/>
    <mergeCell ref="I107"/>
    <mergeCell ref="J107"/>
    <mergeCell ref="K107"/>
    <mergeCell ref="L107"/>
    <mergeCell ref="C106:D106"/>
    <mergeCell ref="E106"/>
    <mergeCell ref="F106"/>
    <mergeCell ref="G106"/>
    <mergeCell ref="H106"/>
    <mergeCell ref="I108"/>
    <mergeCell ref="J108"/>
    <mergeCell ref="K108"/>
    <mergeCell ref="L108"/>
    <mergeCell ref="C109:D109"/>
    <mergeCell ref="E109"/>
    <mergeCell ref="F109"/>
    <mergeCell ref="G109"/>
    <mergeCell ref="H109"/>
    <mergeCell ref="I109"/>
    <mergeCell ref="J109"/>
    <mergeCell ref="K109"/>
    <mergeCell ref="L109"/>
    <mergeCell ref="C108:D108"/>
    <mergeCell ref="E108"/>
    <mergeCell ref="F108"/>
    <mergeCell ref="G108"/>
    <mergeCell ref="H108"/>
    <mergeCell ref="I110"/>
    <mergeCell ref="J110"/>
    <mergeCell ref="K110"/>
    <mergeCell ref="L110"/>
    <mergeCell ref="C111:D111"/>
    <mergeCell ref="E111"/>
    <mergeCell ref="F111"/>
    <mergeCell ref="G111"/>
    <mergeCell ref="H111"/>
    <mergeCell ref="I111"/>
    <mergeCell ref="J111"/>
    <mergeCell ref="K111"/>
    <mergeCell ref="L111"/>
    <mergeCell ref="C110:D110"/>
    <mergeCell ref="E110"/>
    <mergeCell ref="F110"/>
    <mergeCell ref="G110"/>
    <mergeCell ref="H110"/>
    <mergeCell ref="I112"/>
    <mergeCell ref="J112"/>
    <mergeCell ref="K112"/>
    <mergeCell ref="L112"/>
    <mergeCell ref="C113:D113"/>
    <mergeCell ref="E113"/>
    <mergeCell ref="F113"/>
    <mergeCell ref="G113"/>
    <mergeCell ref="H113"/>
    <mergeCell ref="I113"/>
    <mergeCell ref="J113"/>
    <mergeCell ref="K113"/>
    <mergeCell ref="L113"/>
    <mergeCell ref="C112:D112"/>
    <mergeCell ref="E112"/>
    <mergeCell ref="F112"/>
    <mergeCell ref="G112"/>
    <mergeCell ref="H112"/>
    <mergeCell ref="I114"/>
    <mergeCell ref="J114"/>
    <mergeCell ref="K114"/>
    <mergeCell ref="L114"/>
    <mergeCell ref="C115:D115"/>
    <mergeCell ref="E115"/>
    <mergeCell ref="F115"/>
    <mergeCell ref="G115"/>
    <mergeCell ref="H115"/>
    <mergeCell ref="I115"/>
    <mergeCell ref="J115"/>
    <mergeCell ref="K115"/>
    <mergeCell ref="L115"/>
    <mergeCell ref="C114:D114"/>
    <mergeCell ref="E114"/>
    <mergeCell ref="F114"/>
    <mergeCell ref="G114"/>
    <mergeCell ref="H114"/>
  </mergeCells>
  <dataValidations count="200">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52" orientation="landscape" horizontalDpi="200" verticalDpi="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N118"/>
  <sheetViews>
    <sheetView showGridLines="0" view="pageBreakPreview" zoomScale="85" zoomScaleNormal="85" zoomScaleSheetLayoutView="85" workbookViewId="0">
      <selection activeCell="G43" sqref="G43"/>
    </sheetView>
  </sheetViews>
  <sheetFormatPr defaultRowHeight="15"/>
  <cols>
    <col min="1" max="1" width="9.140625" style="1" customWidth="1"/>
    <col min="2" max="3" width="1" style="1" customWidth="1"/>
    <col min="4" max="4" width="8.7109375" style="1" customWidth="1"/>
    <col min="5" max="11" width="15.7109375" style="1" customWidth="1"/>
    <col min="12" max="12" width="25.7109375" style="1" customWidth="1"/>
    <col min="13" max="13" width="15.7109375" style="1" customWidth="1"/>
    <col min="14" max="14" width="1" style="1" customWidth="1"/>
    <col min="15" max="15" width="9.140625" style="1" customWidth="1"/>
    <col min="16" max="16384" width="9.140625" style="1"/>
  </cols>
  <sheetData>
    <row r="2" spans="2:14" ht="5.0999999999999996" customHeight="1">
      <c r="B2" s="5" t="s">
        <v>573</v>
      </c>
      <c r="C2" s="2"/>
      <c r="D2" s="2"/>
      <c r="E2" s="2"/>
      <c r="F2" s="2"/>
      <c r="G2" s="2"/>
      <c r="H2" s="2"/>
      <c r="I2" s="2"/>
      <c r="J2" s="2"/>
      <c r="K2" s="2"/>
      <c r="L2" s="2"/>
      <c r="M2" s="2"/>
      <c r="N2" s="2"/>
    </row>
    <row r="3" spans="2:14" hidden="1">
      <c r="B3" s="5" t="s">
        <v>7</v>
      </c>
      <c r="C3" s="20"/>
      <c r="D3" s="20"/>
      <c r="E3" s="2"/>
      <c r="F3" s="2"/>
      <c r="G3" s="2"/>
      <c r="H3" s="2"/>
      <c r="I3" s="2"/>
      <c r="J3" s="2"/>
      <c r="K3" s="2"/>
      <c r="L3" s="2"/>
      <c r="M3" s="2"/>
      <c r="N3" s="2"/>
    </row>
    <row r="4" spans="2:14" hidden="1">
      <c r="B4" s="2"/>
      <c r="C4" s="20"/>
      <c r="D4" s="20"/>
      <c r="E4" s="2"/>
      <c r="F4" s="2"/>
      <c r="G4" s="2"/>
      <c r="H4" s="2"/>
      <c r="I4" s="2"/>
      <c r="J4" s="2"/>
      <c r="K4" s="2"/>
      <c r="L4" s="2"/>
      <c r="M4" s="2"/>
      <c r="N4" s="2"/>
    </row>
    <row r="5" spans="2:14" hidden="1">
      <c r="B5" s="2"/>
      <c r="C5" s="20"/>
      <c r="D5" s="20"/>
      <c r="E5" s="2"/>
      <c r="F5" s="2"/>
      <c r="G5" s="2"/>
      <c r="H5" s="2"/>
      <c r="I5" s="2"/>
      <c r="J5" s="2"/>
      <c r="K5" s="2"/>
      <c r="L5" s="2"/>
      <c r="M5" s="2"/>
      <c r="N5" s="2"/>
    </row>
    <row r="6" spans="2:14" hidden="1">
      <c r="B6" s="2"/>
      <c r="C6" s="29"/>
      <c r="D6" s="29"/>
      <c r="E6" s="2"/>
      <c r="F6" s="2"/>
      <c r="G6" s="2"/>
      <c r="H6" s="2"/>
      <c r="I6" s="2"/>
      <c r="J6" s="2"/>
      <c r="K6" s="2"/>
      <c r="L6" s="2"/>
      <c r="M6" s="2"/>
      <c r="N6" s="2"/>
    </row>
    <row r="7" spans="2:14" ht="17.25">
      <c r="B7" s="2"/>
      <c r="C7" s="123" t="str">
        <f>UPPER('Data Umum'!D7)</f>
        <v/>
      </c>
      <c r="D7" s="123"/>
      <c r="E7" s="123"/>
      <c r="F7" s="123"/>
      <c r="G7" s="123"/>
      <c r="H7" s="123"/>
      <c r="I7" s="123"/>
      <c r="J7" s="123"/>
      <c r="K7" s="123"/>
      <c r="L7" s="123"/>
      <c r="M7" s="123"/>
      <c r="N7" s="2"/>
    </row>
    <row r="8" spans="2:14">
      <c r="B8" s="2"/>
      <c r="C8" s="124" t="s">
        <v>1095</v>
      </c>
      <c r="D8" s="124"/>
      <c r="E8" s="124"/>
      <c r="F8" s="124"/>
      <c r="G8" s="124"/>
      <c r="H8" s="124"/>
      <c r="I8" s="124"/>
      <c r="J8" s="124"/>
      <c r="K8" s="124"/>
      <c r="L8" s="124"/>
      <c r="M8" s="124"/>
      <c r="N8" s="2"/>
    </row>
    <row r="9" spans="2:14">
      <c r="B9" s="2"/>
      <c r="C9" s="124" t="s">
        <v>501</v>
      </c>
      <c r="D9" s="124"/>
      <c r="E9" s="124"/>
      <c r="F9" s="124"/>
      <c r="G9" s="124"/>
      <c r="H9" s="124"/>
      <c r="I9" s="124"/>
      <c r="J9" s="124"/>
      <c r="K9" s="124"/>
      <c r="L9" s="124"/>
      <c r="M9" s="124"/>
      <c r="N9" s="2"/>
    </row>
    <row r="10" spans="2:14">
      <c r="B10" s="2"/>
      <c r="C10" s="155" t="s">
        <v>574</v>
      </c>
      <c r="D10" s="155"/>
      <c r="E10" s="155"/>
      <c r="F10" s="155"/>
      <c r="G10" s="155"/>
      <c r="H10" s="155"/>
      <c r="I10" s="155"/>
      <c r="J10" s="155"/>
      <c r="K10" s="155"/>
      <c r="L10" s="155"/>
      <c r="M10" s="155"/>
      <c r="N10" s="2"/>
    </row>
    <row r="11" spans="2:14">
      <c r="B11" s="2"/>
      <c r="C11" s="152" t="s">
        <v>1061</v>
      </c>
      <c r="D11" s="125"/>
      <c r="E11" s="125"/>
      <c r="F11" s="125"/>
      <c r="G11" s="125"/>
      <c r="H11" s="125"/>
      <c r="I11" s="125"/>
      <c r="J11" s="125"/>
      <c r="K11" s="125"/>
      <c r="L11" s="125"/>
      <c r="M11" s="125"/>
      <c r="N11" s="2"/>
    </row>
    <row r="12" spans="2:14" hidden="1">
      <c r="B12" s="2"/>
      <c r="C12" s="31"/>
      <c r="D12" s="31"/>
      <c r="E12" s="31"/>
      <c r="F12" s="31"/>
      <c r="G12" s="31"/>
      <c r="H12" s="31"/>
      <c r="I12" s="31"/>
      <c r="J12" s="31"/>
      <c r="K12" s="31"/>
      <c r="L12" s="31"/>
      <c r="M12" s="31"/>
      <c r="N12" s="2"/>
    </row>
    <row r="13" spans="2:14">
      <c r="B13" s="2"/>
      <c r="C13" s="141" t="s">
        <v>43</v>
      </c>
      <c r="D13" s="141"/>
      <c r="E13" s="141"/>
      <c r="F13" s="141"/>
      <c r="G13" s="141"/>
      <c r="H13" s="141"/>
      <c r="I13" s="141"/>
      <c r="J13" s="141"/>
      <c r="K13" s="141"/>
      <c r="L13" s="141"/>
      <c r="M13" s="141"/>
      <c r="N13" s="2"/>
    </row>
    <row r="14" spans="2:14">
      <c r="B14" s="2"/>
      <c r="C14" s="127" t="s">
        <v>308</v>
      </c>
      <c r="D14" s="128"/>
      <c r="E14" s="127" t="str">
        <f>"Kode Bank"</f>
        <v>Kode Bank</v>
      </c>
      <c r="F14" s="127" t="str">
        <f>"Nama Bank"</f>
        <v>Nama Bank</v>
      </c>
      <c r="G14" s="127" t="str">
        <f>"Jenis Bank"</f>
        <v>Jenis Bank</v>
      </c>
      <c r="H14" s="127" t="str">
        <f>"Peringkat"</f>
        <v>Peringkat</v>
      </c>
      <c r="I14" s="127" t="str">
        <f>"Klaster"</f>
        <v>Klaster</v>
      </c>
      <c r="J14" s="127" t="str">
        <f>"Saldo SAK"</f>
        <v>Saldo SAK</v>
      </c>
      <c r="K14" s="127" t="str">
        <f>"AYD"</f>
        <v>AYD</v>
      </c>
      <c r="L14" s="127" t="str">
        <f>"Saldo SAK Lancar (Kurang dari satu tahun)"</f>
        <v>Saldo SAK Lancar (Kurang dari satu tahun)</v>
      </c>
      <c r="M14" s="127" t="str">
        <f>"Keterangan"</f>
        <v>Keterangan</v>
      </c>
      <c r="N14" s="2"/>
    </row>
    <row r="15" spans="2:14">
      <c r="B15" s="2"/>
      <c r="C15" s="128"/>
      <c r="D15" s="128"/>
      <c r="E15" s="128"/>
      <c r="F15" s="128"/>
      <c r="G15" s="128"/>
      <c r="H15" s="128"/>
      <c r="I15" s="128"/>
      <c r="J15" s="128"/>
      <c r="K15" s="128"/>
      <c r="L15" s="128"/>
      <c r="M15" s="128"/>
      <c r="N15" s="2"/>
    </row>
    <row r="16" spans="2:14">
      <c r="B16" s="2"/>
      <c r="C16" s="137" t="s">
        <v>7</v>
      </c>
      <c r="D16" s="128"/>
      <c r="E16" s="138"/>
      <c r="F16" s="138"/>
      <c r="G16" s="138"/>
      <c r="H16" s="138"/>
      <c r="I16" s="138"/>
      <c r="J16" s="121"/>
      <c r="K16" s="121"/>
      <c r="L16" s="121"/>
      <c r="M16" s="138"/>
      <c r="N16" s="2"/>
    </row>
    <row r="17" spans="2:14">
      <c r="B17" s="2"/>
      <c r="C17" s="137" t="s">
        <v>309</v>
      </c>
      <c r="D17" s="128"/>
      <c r="E17" s="138"/>
      <c r="F17" s="138"/>
      <c r="G17" s="138"/>
      <c r="H17" s="138"/>
      <c r="I17" s="138"/>
      <c r="J17" s="121"/>
      <c r="K17" s="121"/>
      <c r="L17" s="121"/>
      <c r="M17" s="138"/>
      <c r="N17" s="2"/>
    </row>
    <row r="18" spans="2:14">
      <c r="B18" s="2"/>
      <c r="C18" s="137" t="s">
        <v>310</v>
      </c>
      <c r="D18" s="128"/>
      <c r="E18" s="138"/>
      <c r="F18" s="138"/>
      <c r="G18" s="138"/>
      <c r="H18" s="138"/>
      <c r="I18" s="138"/>
      <c r="J18" s="121"/>
      <c r="K18" s="121"/>
      <c r="L18" s="121"/>
      <c r="M18" s="138"/>
      <c r="N18" s="2"/>
    </row>
    <row r="19" spans="2:14">
      <c r="B19" s="2"/>
      <c r="C19" s="137" t="s">
        <v>311</v>
      </c>
      <c r="D19" s="128"/>
      <c r="E19" s="138"/>
      <c r="F19" s="138"/>
      <c r="G19" s="138"/>
      <c r="H19" s="138"/>
      <c r="I19" s="138"/>
      <c r="J19" s="121"/>
      <c r="K19" s="121"/>
      <c r="L19" s="121"/>
      <c r="M19" s="138"/>
      <c r="N19" s="2"/>
    </row>
    <row r="20" spans="2:14">
      <c r="B20" s="2"/>
      <c r="C20" s="137" t="s">
        <v>312</v>
      </c>
      <c r="D20" s="128"/>
      <c r="E20" s="138"/>
      <c r="F20" s="138"/>
      <c r="G20" s="138"/>
      <c r="H20" s="138"/>
      <c r="I20" s="138"/>
      <c r="J20" s="121"/>
      <c r="K20" s="121"/>
      <c r="L20" s="121"/>
      <c r="M20" s="138"/>
      <c r="N20" s="2"/>
    </row>
    <row r="21" spans="2:14">
      <c r="B21" s="2"/>
      <c r="C21" s="137" t="s">
        <v>313</v>
      </c>
      <c r="D21" s="128"/>
      <c r="E21" s="138"/>
      <c r="F21" s="138"/>
      <c r="G21" s="138"/>
      <c r="H21" s="138"/>
      <c r="I21" s="138"/>
      <c r="J21" s="121"/>
      <c r="K21" s="121"/>
      <c r="L21" s="121"/>
      <c r="M21" s="138"/>
      <c r="N21" s="2"/>
    </row>
    <row r="22" spans="2:14">
      <c r="B22" s="2"/>
      <c r="C22" s="137" t="s">
        <v>314</v>
      </c>
      <c r="D22" s="128"/>
      <c r="E22" s="138"/>
      <c r="F22" s="138"/>
      <c r="G22" s="138"/>
      <c r="H22" s="138"/>
      <c r="I22" s="138"/>
      <c r="J22" s="121"/>
      <c r="K22" s="121"/>
      <c r="L22" s="121"/>
      <c r="M22" s="138"/>
      <c r="N22" s="2"/>
    </row>
    <row r="23" spans="2:14">
      <c r="B23" s="2"/>
      <c r="C23" s="137" t="s">
        <v>315</v>
      </c>
      <c r="D23" s="128"/>
      <c r="E23" s="138"/>
      <c r="F23" s="138"/>
      <c r="G23" s="138"/>
      <c r="H23" s="138"/>
      <c r="I23" s="138"/>
      <c r="J23" s="121"/>
      <c r="K23" s="121"/>
      <c r="L23" s="121"/>
      <c r="M23" s="138"/>
      <c r="N23" s="2"/>
    </row>
    <row r="24" spans="2:14">
      <c r="B24" s="2"/>
      <c r="C24" s="137" t="s">
        <v>316</v>
      </c>
      <c r="D24" s="128"/>
      <c r="E24" s="138"/>
      <c r="F24" s="138"/>
      <c r="G24" s="138"/>
      <c r="H24" s="138"/>
      <c r="I24" s="138"/>
      <c r="J24" s="121"/>
      <c r="K24" s="121"/>
      <c r="L24" s="121"/>
      <c r="M24" s="138"/>
      <c r="N24" s="2"/>
    </row>
    <row r="25" spans="2:14">
      <c r="B25" s="2"/>
      <c r="C25" s="137" t="s">
        <v>317</v>
      </c>
      <c r="D25" s="128"/>
      <c r="E25" s="138"/>
      <c r="F25" s="138"/>
      <c r="G25" s="138"/>
      <c r="H25" s="138"/>
      <c r="I25" s="138"/>
      <c r="J25" s="121"/>
      <c r="K25" s="121"/>
      <c r="L25" s="121"/>
      <c r="M25" s="138"/>
      <c r="N25" s="2"/>
    </row>
    <row r="26" spans="2:14">
      <c r="B26" s="2"/>
      <c r="C26" s="149" t="s">
        <v>318</v>
      </c>
      <c r="D26" s="150"/>
      <c r="E26" s="151" t="s">
        <v>206</v>
      </c>
      <c r="F26" s="151" t="s">
        <v>206</v>
      </c>
      <c r="G26" s="151" t="s">
        <v>206</v>
      </c>
      <c r="H26" s="151" t="s">
        <v>206</v>
      </c>
      <c r="I26" s="151" t="s">
        <v>206</v>
      </c>
      <c r="J26" s="148">
        <v>0</v>
      </c>
      <c r="K26" s="148">
        <v>0</v>
      </c>
      <c r="L26" s="148">
        <v>0</v>
      </c>
      <c r="M26" s="151" t="s">
        <v>206</v>
      </c>
      <c r="N26" s="2"/>
    </row>
    <row r="27" spans="2:14">
      <c r="B27" s="2"/>
      <c r="C27" s="142" t="s">
        <v>319</v>
      </c>
      <c r="D27" s="143"/>
      <c r="E27" s="147" t="s">
        <v>206</v>
      </c>
      <c r="F27" s="147" t="s">
        <v>206</v>
      </c>
      <c r="G27" s="147" t="s">
        <v>206</v>
      </c>
      <c r="H27" s="147" t="s">
        <v>206</v>
      </c>
      <c r="I27" s="147" t="s">
        <v>206</v>
      </c>
      <c r="J27" s="144">
        <v>0</v>
      </c>
      <c r="K27" s="144">
        <v>0</v>
      </c>
      <c r="L27" s="144">
        <v>0</v>
      </c>
      <c r="M27" s="147" t="s">
        <v>206</v>
      </c>
      <c r="N27" s="2"/>
    </row>
    <row r="28" spans="2:14">
      <c r="B28" s="2"/>
      <c r="C28" s="142" t="s">
        <v>320</v>
      </c>
      <c r="D28" s="143"/>
      <c r="E28" s="147" t="s">
        <v>206</v>
      </c>
      <c r="F28" s="147" t="s">
        <v>206</v>
      </c>
      <c r="G28" s="147" t="s">
        <v>206</v>
      </c>
      <c r="H28" s="147" t="s">
        <v>206</v>
      </c>
      <c r="I28" s="147" t="s">
        <v>206</v>
      </c>
      <c r="J28" s="144">
        <v>0</v>
      </c>
      <c r="K28" s="144">
        <v>0</v>
      </c>
      <c r="L28" s="144">
        <v>0</v>
      </c>
      <c r="M28" s="147" t="s">
        <v>206</v>
      </c>
      <c r="N28" s="2"/>
    </row>
    <row r="29" spans="2:14">
      <c r="B29" s="2"/>
      <c r="C29" s="142" t="s">
        <v>321</v>
      </c>
      <c r="D29" s="143"/>
      <c r="E29" s="147" t="s">
        <v>206</v>
      </c>
      <c r="F29" s="147" t="s">
        <v>206</v>
      </c>
      <c r="G29" s="147" t="s">
        <v>206</v>
      </c>
      <c r="H29" s="147" t="s">
        <v>206</v>
      </c>
      <c r="I29" s="147" t="s">
        <v>206</v>
      </c>
      <c r="J29" s="144">
        <v>0</v>
      </c>
      <c r="K29" s="144">
        <v>0</v>
      </c>
      <c r="L29" s="144">
        <v>0</v>
      </c>
      <c r="M29" s="147" t="s">
        <v>206</v>
      </c>
      <c r="N29" s="2"/>
    </row>
    <row r="30" spans="2:14">
      <c r="B30" s="2"/>
      <c r="C30" s="142" t="s">
        <v>322</v>
      </c>
      <c r="D30" s="143"/>
      <c r="E30" s="147" t="s">
        <v>206</v>
      </c>
      <c r="F30" s="147" t="s">
        <v>206</v>
      </c>
      <c r="G30" s="147" t="s">
        <v>206</v>
      </c>
      <c r="H30" s="147" t="s">
        <v>206</v>
      </c>
      <c r="I30" s="147" t="s">
        <v>206</v>
      </c>
      <c r="J30" s="144">
        <v>0</v>
      </c>
      <c r="K30" s="144">
        <v>0</v>
      </c>
      <c r="L30" s="144">
        <v>0</v>
      </c>
      <c r="M30" s="147" t="s">
        <v>206</v>
      </c>
      <c r="N30" s="2"/>
    </row>
    <row r="31" spans="2:14">
      <c r="B31" s="2"/>
      <c r="C31" s="142" t="s">
        <v>323</v>
      </c>
      <c r="D31" s="143"/>
      <c r="E31" s="147" t="s">
        <v>206</v>
      </c>
      <c r="F31" s="147" t="s">
        <v>206</v>
      </c>
      <c r="G31" s="147" t="s">
        <v>206</v>
      </c>
      <c r="H31" s="147" t="s">
        <v>206</v>
      </c>
      <c r="I31" s="147" t="s">
        <v>206</v>
      </c>
      <c r="J31" s="144">
        <v>0</v>
      </c>
      <c r="K31" s="144">
        <v>0</v>
      </c>
      <c r="L31" s="144">
        <v>0</v>
      </c>
      <c r="M31" s="147" t="s">
        <v>206</v>
      </c>
      <c r="N31" s="2"/>
    </row>
    <row r="32" spans="2:14">
      <c r="B32" s="2"/>
      <c r="C32" s="142" t="s">
        <v>324</v>
      </c>
      <c r="D32" s="143"/>
      <c r="E32" s="147" t="s">
        <v>206</v>
      </c>
      <c r="F32" s="147" t="s">
        <v>206</v>
      </c>
      <c r="G32" s="147" t="s">
        <v>206</v>
      </c>
      <c r="H32" s="147" t="s">
        <v>206</v>
      </c>
      <c r="I32" s="147" t="s">
        <v>206</v>
      </c>
      <c r="J32" s="144">
        <v>0</v>
      </c>
      <c r="K32" s="144">
        <v>0</v>
      </c>
      <c r="L32" s="144">
        <v>0</v>
      </c>
      <c r="M32" s="147" t="s">
        <v>206</v>
      </c>
      <c r="N32" s="2"/>
    </row>
    <row r="33" spans="2:14">
      <c r="B33" s="2"/>
      <c r="C33" s="142" t="s">
        <v>325</v>
      </c>
      <c r="D33" s="143"/>
      <c r="E33" s="147" t="s">
        <v>206</v>
      </c>
      <c r="F33" s="147" t="s">
        <v>206</v>
      </c>
      <c r="G33" s="147" t="s">
        <v>206</v>
      </c>
      <c r="H33" s="147" t="s">
        <v>206</v>
      </c>
      <c r="I33" s="147" t="s">
        <v>206</v>
      </c>
      <c r="J33" s="144">
        <v>0</v>
      </c>
      <c r="K33" s="144">
        <v>0</v>
      </c>
      <c r="L33" s="144">
        <v>0</v>
      </c>
      <c r="M33" s="147" t="s">
        <v>206</v>
      </c>
      <c r="N33" s="2"/>
    </row>
    <row r="34" spans="2:14">
      <c r="B34" s="2"/>
      <c r="C34" s="142" t="s">
        <v>326</v>
      </c>
      <c r="D34" s="143"/>
      <c r="E34" s="147" t="s">
        <v>206</v>
      </c>
      <c r="F34" s="147" t="s">
        <v>206</v>
      </c>
      <c r="G34" s="147" t="s">
        <v>206</v>
      </c>
      <c r="H34" s="147" t="s">
        <v>206</v>
      </c>
      <c r="I34" s="147" t="s">
        <v>206</v>
      </c>
      <c r="J34" s="144">
        <v>0</v>
      </c>
      <c r="K34" s="144">
        <v>0</v>
      </c>
      <c r="L34" s="144">
        <v>0</v>
      </c>
      <c r="M34" s="147" t="s">
        <v>206</v>
      </c>
      <c r="N34" s="2"/>
    </row>
    <row r="35" spans="2:14">
      <c r="B35" s="2"/>
      <c r="C35" s="142" t="s">
        <v>327</v>
      </c>
      <c r="D35" s="143"/>
      <c r="E35" s="147" t="s">
        <v>206</v>
      </c>
      <c r="F35" s="147" t="s">
        <v>206</v>
      </c>
      <c r="G35" s="147" t="s">
        <v>206</v>
      </c>
      <c r="H35" s="147" t="s">
        <v>206</v>
      </c>
      <c r="I35" s="147" t="s">
        <v>206</v>
      </c>
      <c r="J35" s="144">
        <v>0</v>
      </c>
      <c r="K35" s="144">
        <v>0</v>
      </c>
      <c r="L35" s="144">
        <v>0</v>
      </c>
      <c r="M35" s="147" t="s">
        <v>206</v>
      </c>
      <c r="N35" s="2"/>
    </row>
    <row r="36" spans="2:14">
      <c r="B36" s="2"/>
      <c r="C36" s="142" t="s">
        <v>328</v>
      </c>
      <c r="D36" s="143"/>
      <c r="E36" s="147" t="s">
        <v>206</v>
      </c>
      <c r="F36" s="147" t="s">
        <v>206</v>
      </c>
      <c r="G36" s="147" t="s">
        <v>206</v>
      </c>
      <c r="H36" s="147" t="s">
        <v>206</v>
      </c>
      <c r="I36" s="147" t="s">
        <v>206</v>
      </c>
      <c r="J36" s="144">
        <v>0</v>
      </c>
      <c r="K36" s="144">
        <v>0</v>
      </c>
      <c r="L36" s="144">
        <v>0</v>
      </c>
      <c r="M36" s="147" t="s">
        <v>206</v>
      </c>
      <c r="N36" s="2"/>
    </row>
    <row r="37" spans="2:14">
      <c r="B37" s="2"/>
      <c r="C37" s="142" t="s">
        <v>329</v>
      </c>
      <c r="D37" s="143"/>
      <c r="E37" s="147" t="s">
        <v>206</v>
      </c>
      <c r="F37" s="147" t="s">
        <v>206</v>
      </c>
      <c r="G37" s="147" t="s">
        <v>206</v>
      </c>
      <c r="H37" s="147" t="s">
        <v>206</v>
      </c>
      <c r="I37" s="147" t="s">
        <v>206</v>
      </c>
      <c r="J37" s="144">
        <v>0</v>
      </c>
      <c r="K37" s="144">
        <v>0</v>
      </c>
      <c r="L37" s="144">
        <v>0</v>
      </c>
      <c r="M37" s="147" t="s">
        <v>206</v>
      </c>
      <c r="N37" s="2"/>
    </row>
    <row r="38" spans="2:14">
      <c r="B38" s="2"/>
      <c r="C38" s="142" t="s">
        <v>330</v>
      </c>
      <c r="D38" s="143"/>
      <c r="E38" s="147" t="s">
        <v>206</v>
      </c>
      <c r="F38" s="147" t="s">
        <v>206</v>
      </c>
      <c r="G38" s="147" t="s">
        <v>206</v>
      </c>
      <c r="H38" s="147" t="s">
        <v>206</v>
      </c>
      <c r="I38" s="147" t="s">
        <v>206</v>
      </c>
      <c r="J38" s="144">
        <v>0</v>
      </c>
      <c r="K38" s="144">
        <v>0</v>
      </c>
      <c r="L38" s="144">
        <v>0</v>
      </c>
      <c r="M38" s="147" t="s">
        <v>206</v>
      </c>
      <c r="N38" s="2"/>
    </row>
    <row r="39" spans="2:14">
      <c r="B39" s="2"/>
      <c r="C39" s="142" t="s">
        <v>331</v>
      </c>
      <c r="D39" s="143"/>
      <c r="E39" s="147" t="s">
        <v>206</v>
      </c>
      <c r="F39" s="147" t="s">
        <v>206</v>
      </c>
      <c r="G39" s="147" t="s">
        <v>206</v>
      </c>
      <c r="H39" s="147" t="s">
        <v>206</v>
      </c>
      <c r="I39" s="147" t="s">
        <v>206</v>
      </c>
      <c r="J39" s="144">
        <v>0</v>
      </c>
      <c r="K39" s="144">
        <v>0</v>
      </c>
      <c r="L39" s="144">
        <v>0</v>
      </c>
      <c r="M39" s="147" t="s">
        <v>206</v>
      </c>
      <c r="N39" s="2"/>
    </row>
    <row r="40" spans="2:14">
      <c r="B40" s="2"/>
      <c r="C40" s="142" t="s">
        <v>332</v>
      </c>
      <c r="D40" s="143"/>
      <c r="E40" s="147" t="s">
        <v>206</v>
      </c>
      <c r="F40" s="147" t="s">
        <v>206</v>
      </c>
      <c r="G40" s="147" t="s">
        <v>206</v>
      </c>
      <c r="H40" s="147" t="s">
        <v>206</v>
      </c>
      <c r="I40" s="147" t="s">
        <v>206</v>
      </c>
      <c r="J40" s="144">
        <v>0</v>
      </c>
      <c r="K40" s="144">
        <v>0</v>
      </c>
      <c r="L40" s="144">
        <v>0</v>
      </c>
      <c r="M40" s="147" t="s">
        <v>206</v>
      </c>
      <c r="N40" s="2"/>
    </row>
    <row r="41" spans="2:14">
      <c r="B41" s="2"/>
      <c r="C41" s="142" t="s">
        <v>333</v>
      </c>
      <c r="D41" s="143"/>
      <c r="E41" s="147" t="s">
        <v>206</v>
      </c>
      <c r="F41" s="147" t="s">
        <v>206</v>
      </c>
      <c r="G41" s="147" t="s">
        <v>206</v>
      </c>
      <c r="H41" s="147" t="s">
        <v>206</v>
      </c>
      <c r="I41" s="147" t="s">
        <v>206</v>
      </c>
      <c r="J41" s="144">
        <v>0</v>
      </c>
      <c r="K41" s="144">
        <v>0</v>
      </c>
      <c r="L41" s="144">
        <v>0</v>
      </c>
      <c r="M41" s="147" t="s">
        <v>206</v>
      </c>
      <c r="N41" s="2"/>
    </row>
    <row r="42" spans="2:14">
      <c r="B42" s="2"/>
      <c r="C42" s="142" t="s">
        <v>334</v>
      </c>
      <c r="D42" s="143"/>
      <c r="E42" s="147" t="s">
        <v>206</v>
      </c>
      <c r="F42" s="147" t="s">
        <v>206</v>
      </c>
      <c r="G42" s="147" t="s">
        <v>206</v>
      </c>
      <c r="H42" s="147" t="s">
        <v>206</v>
      </c>
      <c r="I42" s="147" t="s">
        <v>206</v>
      </c>
      <c r="J42" s="144">
        <v>0</v>
      </c>
      <c r="K42" s="144">
        <v>0</v>
      </c>
      <c r="L42" s="144">
        <v>0</v>
      </c>
      <c r="M42" s="147" t="s">
        <v>206</v>
      </c>
      <c r="N42" s="2"/>
    </row>
    <row r="43" spans="2:14">
      <c r="B43" s="2"/>
      <c r="C43" s="142" t="s">
        <v>335</v>
      </c>
      <c r="D43" s="143"/>
      <c r="E43" s="147" t="s">
        <v>206</v>
      </c>
      <c r="F43" s="147" t="s">
        <v>206</v>
      </c>
      <c r="G43" s="147" t="s">
        <v>206</v>
      </c>
      <c r="H43" s="147" t="s">
        <v>206</v>
      </c>
      <c r="I43" s="147" t="s">
        <v>206</v>
      </c>
      <c r="J43" s="144">
        <v>0</v>
      </c>
      <c r="K43" s="144">
        <v>0</v>
      </c>
      <c r="L43" s="144">
        <v>0</v>
      </c>
      <c r="M43" s="147" t="s">
        <v>206</v>
      </c>
      <c r="N43" s="2"/>
    </row>
    <row r="44" spans="2:14">
      <c r="B44" s="2"/>
      <c r="C44" s="142" t="s">
        <v>336</v>
      </c>
      <c r="D44" s="143"/>
      <c r="E44" s="147" t="s">
        <v>206</v>
      </c>
      <c r="F44" s="147" t="s">
        <v>206</v>
      </c>
      <c r="G44" s="147" t="s">
        <v>206</v>
      </c>
      <c r="H44" s="147" t="s">
        <v>206</v>
      </c>
      <c r="I44" s="147" t="s">
        <v>206</v>
      </c>
      <c r="J44" s="144">
        <v>0</v>
      </c>
      <c r="K44" s="144">
        <v>0</v>
      </c>
      <c r="L44" s="144">
        <v>0</v>
      </c>
      <c r="M44" s="147" t="s">
        <v>206</v>
      </c>
      <c r="N44" s="2"/>
    </row>
    <row r="45" spans="2:14">
      <c r="B45" s="2"/>
      <c r="C45" s="142" t="s">
        <v>337</v>
      </c>
      <c r="D45" s="143"/>
      <c r="E45" s="147" t="s">
        <v>206</v>
      </c>
      <c r="F45" s="147" t="s">
        <v>206</v>
      </c>
      <c r="G45" s="147" t="s">
        <v>206</v>
      </c>
      <c r="H45" s="147" t="s">
        <v>206</v>
      </c>
      <c r="I45" s="147" t="s">
        <v>206</v>
      </c>
      <c r="J45" s="144">
        <v>0</v>
      </c>
      <c r="K45" s="144">
        <v>0</v>
      </c>
      <c r="L45" s="144">
        <v>0</v>
      </c>
      <c r="M45" s="147" t="s">
        <v>206</v>
      </c>
      <c r="N45" s="2"/>
    </row>
    <row r="46" spans="2:14">
      <c r="B46" s="2"/>
      <c r="C46" s="142" t="s">
        <v>338</v>
      </c>
      <c r="D46" s="143"/>
      <c r="E46" s="147" t="s">
        <v>206</v>
      </c>
      <c r="F46" s="147" t="s">
        <v>206</v>
      </c>
      <c r="G46" s="147" t="s">
        <v>206</v>
      </c>
      <c r="H46" s="147" t="s">
        <v>206</v>
      </c>
      <c r="I46" s="147" t="s">
        <v>206</v>
      </c>
      <c r="J46" s="144">
        <v>0</v>
      </c>
      <c r="K46" s="144">
        <v>0</v>
      </c>
      <c r="L46" s="144">
        <v>0</v>
      </c>
      <c r="M46" s="147" t="s">
        <v>206</v>
      </c>
      <c r="N46" s="2"/>
    </row>
    <row r="47" spans="2:14">
      <c r="B47" s="2"/>
      <c r="C47" s="142" t="s">
        <v>339</v>
      </c>
      <c r="D47" s="143"/>
      <c r="E47" s="147" t="s">
        <v>206</v>
      </c>
      <c r="F47" s="147" t="s">
        <v>206</v>
      </c>
      <c r="G47" s="147" t="s">
        <v>206</v>
      </c>
      <c r="H47" s="147" t="s">
        <v>206</v>
      </c>
      <c r="I47" s="147" t="s">
        <v>206</v>
      </c>
      <c r="J47" s="144">
        <v>0</v>
      </c>
      <c r="K47" s="144">
        <v>0</v>
      </c>
      <c r="L47" s="144">
        <v>0</v>
      </c>
      <c r="M47" s="147" t="s">
        <v>206</v>
      </c>
      <c r="N47" s="2"/>
    </row>
    <row r="48" spans="2:14">
      <c r="B48" s="2"/>
      <c r="C48" s="142" t="s">
        <v>340</v>
      </c>
      <c r="D48" s="143"/>
      <c r="E48" s="147" t="s">
        <v>206</v>
      </c>
      <c r="F48" s="147" t="s">
        <v>206</v>
      </c>
      <c r="G48" s="147" t="s">
        <v>206</v>
      </c>
      <c r="H48" s="147" t="s">
        <v>206</v>
      </c>
      <c r="I48" s="147" t="s">
        <v>206</v>
      </c>
      <c r="J48" s="144">
        <v>0</v>
      </c>
      <c r="K48" s="144">
        <v>0</v>
      </c>
      <c r="L48" s="144">
        <v>0</v>
      </c>
      <c r="M48" s="147" t="s">
        <v>206</v>
      </c>
      <c r="N48" s="2"/>
    </row>
    <row r="49" spans="2:14">
      <c r="B49" s="2"/>
      <c r="C49" s="142" t="s">
        <v>341</v>
      </c>
      <c r="D49" s="143"/>
      <c r="E49" s="147" t="s">
        <v>206</v>
      </c>
      <c r="F49" s="147" t="s">
        <v>206</v>
      </c>
      <c r="G49" s="147" t="s">
        <v>206</v>
      </c>
      <c r="H49" s="147" t="s">
        <v>206</v>
      </c>
      <c r="I49" s="147" t="s">
        <v>206</v>
      </c>
      <c r="J49" s="144">
        <v>0</v>
      </c>
      <c r="K49" s="144">
        <v>0</v>
      </c>
      <c r="L49" s="144">
        <v>0</v>
      </c>
      <c r="M49" s="147" t="s">
        <v>206</v>
      </c>
      <c r="N49" s="2"/>
    </row>
    <row r="50" spans="2:14">
      <c r="B50" s="2"/>
      <c r="C50" s="142" t="s">
        <v>342</v>
      </c>
      <c r="D50" s="143"/>
      <c r="E50" s="147" t="s">
        <v>206</v>
      </c>
      <c r="F50" s="147" t="s">
        <v>206</v>
      </c>
      <c r="G50" s="147" t="s">
        <v>206</v>
      </c>
      <c r="H50" s="147" t="s">
        <v>206</v>
      </c>
      <c r="I50" s="147" t="s">
        <v>206</v>
      </c>
      <c r="J50" s="144">
        <v>0</v>
      </c>
      <c r="K50" s="144">
        <v>0</v>
      </c>
      <c r="L50" s="144">
        <v>0</v>
      </c>
      <c r="M50" s="147" t="s">
        <v>206</v>
      </c>
      <c r="N50" s="2"/>
    </row>
    <row r="51" spans="2:14">
      <c r="B51" s="2"/>
      <c r="C51" s="142" t="s">
        <v>343</v>
      </c>
      <c r="D51" s="143"/>
      <c r="E51" s="147" t="s">
        <v>206</v>
      </c>
      <c r="F51" s="147" t="s">
        <v>206</v>
      </c>
      <c r="G51" s="147" t="s">
        <v>206</v>
      </c>
      <c r="H51" s="147" t="s">
        <v>206</v>
      </c>
      <c r="I51" s="147" t="s">
        <v>206</v>
      </c>
      <c r="J51" s="144">
        <v>0</v>
      </c>
      <c r="K51" s="144">
        <v>0</v>
      </c>
      <c r="L51" s="144">
        <v>0</v>
      </c>
      <c r="M51" s="147" t="s">
        <v>206</v>
      </c>
      <c r="N51" s="2"/>
    </row>
    <row r="52" spans="2:14">
      <c r="B52" s="2"/>
      <c r="C52" s="142" t="s">
        <v>344</v>
      </c>
      <c r="D52" s="143"/>
      <c r="E52" s="147" t="s">
        <v>206</v>
      </c>
      <c r="F52" s="147" t="s">
        <v>206</v>
      </c>
      <c r="G52" s="147" t="s">
        <v>206</v>
      </c>
      <c r="H52" s="147" t="s">
        <v>206</v>
      </c>
      <c r="I52" s="147" t="s">
        <v>206</v>
      </c>
      <c r="J52" s="144">
        <v>0</v>
      </c>
      <c r="K52" s="144">
        <v>0</v>
      </c>
      <c r="L52" s="144">
        <v>0</v>
      </c>
      <c r="M52" s="147" t="s">
        <v>206</v>
      </c>
      <c r="N52" s="2"/>
    </row>
    <row r="53" spans="2:14">
      <c r="B53" s="2"/>
      <c r="C53" s="142" t="s">
        <v>345</v>
      </c>
      <c r="D53" s="143"/>
      <c r="E53" s="147" t="s">
        <v>206</v>
      </c>
      <c r="F53" s="147" t="s">
        <v>206</v>
      </c>
      <c r="G53" s="147" t="s">
        <v>206</v>
      </c>
      <c r="H53" s="147" t="s">
        <v>206</v>
      </c>
      <c r="I53" s="147" t="s">
        <v>206</v>
      </c>
      <c r="J53" s="144">
        <v>0</v>
      </c>
      <c r="K53" s="144">
        <v>0</v>
      </c>
      <c r="L53" s="144">
        <v>0</v>
      </c>
      <c r="M53" s="147" t="s">
        <v>206</v>
      </c>
      <c r="N53" s="2"/>
    </row>
    <row r="54" spans="2:14">
      <c r="B54" s="2"/>
      <c r="C54" s="142" t="s">
        <v>346</v>
      </c>
      <c r="D54" s="143"/>
      <c r="E54" s="147" t="s">
        <v>206</v>
      </c>
      <c r="F54" s="147" t="s">
        <v>206</v>
      </c>
      <c r="G54" s="147" t="s">
        <v>206</v>
      </c>
      <c r="H54" s="147" t="s">
        <v>206</v>
      </c>
      <c r="I54" s="147" t="s">
        <v>206</v>
      </c>
      <c r="J54" s="144">
        <v>0</v>
      </c>
      <c r="K54" s="144">
        <v>0</v>
      </c>
      <c r="L54" s="144">
        <v>0</v>
      </c>
      <c r="M54" s="147" t="s">
        <v>206</v>
      </c>
      <c r="N54" s="2"/>
    </row>
    <row r="55" spans="2:14">
      <c r="B55" s="2"/>
      <c r="C55" s="142" t="s">
        <v>347</v>
      </c>
      <c r="D55" s="143"/>
      <c r="E55" s="147" t="s">
        <v>206</v>
      </c>
      <c r="F55" s="147" t="s">
        <v>206</v>
      </c>
      <c r="G55" s="147" t="s">
        <v>206</v>
      </c>
      <c r="H55" s="147" t="s">
        <v>206</v>
      </c>
      <c r="I55" s="147" t="s">
        <v>206</v>
      </c>
      <c r="J55" s="144">
        <v>0</v>
      </c>
      <c r="K55" s="144">
        <v>0</v>
      </c>
      <c r="L55" s="144">
        <v>0</v>
      </c>
      <c r="M55" s="147" t="s">
        <v>206</v>
      </c>
      <c r="N55" s="2"/>
    </row>
    <row r="56" spans="2:14">
      <c r="B56" s="2"/>
      <c r="C56" s="142" t="s">
        <v>348</v>
      </c>
      <c r="D56" s="143"/>
      <c r="E56" s="147" t="s">
        <v>206</v>
      </c>
      <c r="F56" s="147" t="s">
        <v>206</v>
      </c>
      <c r="G56" s="147" t="s">
        <v>206</v>
      </c>
      <c r="H56" s="147" t="s">
        <v>206</v>
      </c>
      <c r="I56" s="147" t="s">
        <v>206</v>
      </c>
      <c r="J56" s="144">
        <v>0</v>
      </c>
      <c r="K56" s="144">
        <v>0</v>
      </c>
      <c r="L56" s="144">
        <v>0</v>
      </c>
      <c r="M56" s="147" t="s">
        <v>206</v>
      </c>
      <c r="N56" s="2"/>
    </row>
    <row r="57" spans="2:14">
      <c r="B57" s="2"/>
      <c r="C57" s="142" t="s">
        <v>349</v>
      </c>
      <c r="D57" s="143"/>
      <c r="E57" s="147" t="s">
        <v>206</v>
      </c>
      <c r="F57" s="147" t="s">
        <v>206</v>
      </c>
      <c r="G57" s="147" t="s">
        <v>206</v>
      </c>
      <c r="H57" s="147" t="s">
        <v>206</v>
      </c>
      <c r="I57" s="147" t="s">
        <v>206</v>
      </c>
      <c r="J57" s="144">
        <v>0</v>
      </c>
      <c r="K57" s="144">
        <v>0</v>
      </c>
      <c r="L57" s="144">
        <v>0</v>
      </c>
      <c r="M57" s="147" t="s">
        <v>206</v>
      </c>
      <c r="N57" s="2"/>
    </row>
    <row r="58" spans="2:14">
      <c r="B58" s="2"/>
      <c r="C58" s="142" t="s">
        <v>350</v>
      </c>
      <c r="D58" s="143"/>
      <c r="E58" s="147" t="s">
        <v>206</v>
      </c>
      <c r="F58" s="147" t="s">
        <v>206</v>
      </c>
      <c r="G58" s="147" t="s">
        <v>206</v>
      </c>
      <c r="H58" s="147" t="s">
        <v>206</v>
      </c>
      <c r="I58" s="147" t="s">
        <v>206</v>
      </c>
      <c r="J58" s="144">
        <v>0</v>
      </c>
      <c r="K58" s="144">
        <v>0</v>
      </c>
      <c r="L58" s="144">
        <v>0</v>
      </c>
      <c r="M58" s="147" t="s">
        <v>206</v>
      </c>
      <c r="N58" s="2"/>
    </row>
    <row r="59" spans="2:14">
      <c r="B59" s="2"/>
      <c r="C59" s="142" t="s">
        <v>351</v>
      </c>
      <c r="D59" s="143"/>
      <c r="E59" s="147" t="s">
        <v>206</v>
      </c>
      <c r="F59" s="147" t="s">
        <v>206</v>
      </c>
      <c r="G59" s="147" t="s">
        <v>206</v>
      </c>
      <c r="H59" s="147" t="s">
        <v>206</v>
      </c>
      <c r="I59" s="147" t="s">
        <v>206</v>
      </c>
      <c r="J59" s="144">
        <v>0</v>
      </c>
      <c r="K59" s="144">
        <v>0</v>
      </c>
      <c r="L59" s="144">
        <v>0</v>
      </c>
      <c r="M59" s="147" t="s">
        <v>206</v>
      </c>
      <c r="N59" s="2"/>
    </row>
    <row r="60" spans="2:14">
      <c r="B60" s="2"/>
      <c r="C60" s="142" t="s">
        <v>352</v>
      </c>
      <c r="D60" s="143"/>
      <c r="E60" s="147" t="s">
        <v>206</v>
      </c>
      <c r="F60" s="147" t="s">
        <v>206</v>
      </c>
      <c r="G60" s="147" t="s">
        <v>206</v>
      </c>
      <c r="H60" s="147" t="s">
        <v>206</v>
      </c>
      <c r="I60" s="147" t="s">
        <v>206</v>
      </c>
      <c r="J60" s="144">
        <v>0</v>
      </c>
      <c r="K60" s="144">
        <v>0</v>
      </c>
      <c r="L60" s="144">
        <v>0</v>
      </c>
      <c r="M60" s="147" t="s">
        <v>206</v>
      </c>
      <c r="N60" s="2"/>
    </row>
    <row r="61" spans="2:14">
      <c r="B61" s="2"/>
      <c r="C61" s="142" t="s">
        <v>353</v>
      </c>
      <c r="D61" s="143"/>
      <c r="E61" s="147" t="s">
        <v>206</v>
      </c>
      <c r="F61" s="147" t="s">
        <v>206</v>
      </c>
      <c r="G61" s="147" t="s">
        <v>206</v>
      </c>
      <c r="H61" s="147" t="s">
        <v>206</v>
      </c>
      <c r="I61" s="147" t="s">
        <v>206</v>
      </c>
      <c r="J61" s="144">
        <v>0</v>
      </c>
      <c r="K61" s="144">
        <v>0</v>
      </c>
      <c r="L61" s="144">
        <v>0</v>
      </c>
      <c r="M61" s="147" t="s">
        <v>206</v>
      </c>
      <c r="N61" s="2"/>
    </row>
    <row r="62" spans="2:14">
      <c r="B62" s="2"/>
      <c r="C62" s="142" t="s">
        <v>354</v>
      </c>
      <c r="D62" s="143"/>
      <c r="E62" s="147" t="s">
        <v>206</v>
      </c>
      <c r="F62" s="147" t="s">
        <v>206</v>
      </c>
      <c r="G62" s="147" t="s">
        <v>206</v>
      </c>
      <c r="H62" s="147" t="s">
        <v>206</v>
      </c>
      <c r="I62" s="147" t="s">
        <v>206</v>
      </c>
      <c r="J62" s="144">
        <v>0</v>
      </c>
      <c r="K62" s="144">
        <v>0</v>
      </c>
      <c r="L62" s="144">
        <v>0</v>
      </c>
      <c r="M62" s="147" t="s">
        <v>206</v>
      </c>
      <c r="N62" s="2"/>
    </row>
    <row r="63" spans="2:14">
      <c r="B63" s="2"/>
      <c r="C63" s="142" t="s">
        <v>355</v>
      </c>
      <c r="D63" s="143"/>
      <c r="E63" s="147" t="s">
        <v>206</v>
      </c>
      <c r="F63" s="147" t="s">
        <v>206</v>
      </c>
      <c r="G63" s="147" t="s">
        <v>206</v>
      </c>
      <c r="H63" s="147" t="s">
        <v>206</v>
      </c>
      <c r="I63" s="147" t="s">
        <v>206</v>
      </c>
      <c r="J63" s="144">
        <v>0</v>
      </c>
      <c r="K63" s="144">
        <v>0</v>
      </c>
      <c r="L63" s="144">
        <v>0</v>
      </c>
      <c r="M63" s="147" t="s">
        <v>206</v>
      </c>
      <c r="N63" s="2"/>
    </row>
    <row r="64" spans="2:14">
      <c r="B64" s="2"/>
      <c r="C64" s="142" t="s">
        <v>356</v>
      </c>
      <c r="D64" s="143"/>
      <c r="E64" s="147" t="s">
        <v>206</v>
      </c>
      <c r="F64" s="147" t="s">
        <v>206</v>
      </c>
      <c r="G64" s="147" t="s">
        <v>206</v>
      </c>
      <c r="H64" s="147" t="s">
        <v>206</v>
      </c>
      <c r="I64" s="147" t="s">
        <v>206</v>
      </c>
      <c r="J64" s="144">
        <v>0</v>
      </c>
      <c r="K64" s="144">
        <v>0</v>
      </c>
      <c r="L64" s="144">
        <v>0</v>
      </c>
      <c r="M64" s="147" t="s">
        <v>206</v>
      </c>
      <c r="N64" s="2"/>
    </row>
    <row r="65" spans="2:14">
      <c r="B65" s="2"/>
      <c r="C65" s="142" t="s">
        <v>357</v>
      </c>
      <c r="D65" s="143"/>
      <c r="E65" s="147" t="s">
        <v>206</v>
      </c>
      <c r="F65" s="147" t="s">
        <v>206</v>
      </c>
      <c r="G65" s="147" t="s">
        <v>206</v>
      </c>
      <c r="H65" s="147" t="s">
        <v>206</v>
      </c>
      <c r="I65" s="147" t="s">
        <v>206</v>
      </c>
      <c r="J65" s="144">
        <v>0</v>
      </c>
      <c r="K65" s="144">
        <v>0</v>
      </c>
      <c r="L65" s="144">
        <v>0</v>
      </c>
      <c r="M65" s="147" t="s">
        <v>206</v>
      </c>
      <c r="N65" s="2"/>
    </row>
    <row r="66" spans="2:14">
      <c r="B66" s="2"/>
      <c r="C66" s="142" t="s">
        <v>358</v>
      </c>
      <c r="D66" s="143"/>
      <c r="E66" s="147" t="s">
        <v>206</v>
      </c>
      <c r="F66" s="147" t="s">
        <v>206</v>
      </c>
      <c r="G66" s="147" t="s">
        <v>206</v>
      </c>
      <c r="H66" s="147" t="s">
        <v>206</v>
      </c>
      <c r="I66" s="147" t="s">
        <v>206</v>
      </c>
      <c r="J66" s="144">
        <v>0</v>
      </c>
      <c r="K66" s="144">
        <v>0</v>
      </c>
      <c r="L66" s="144">
        <v>0</v>
      </c>
      <c r="M66" s="147" t="s">
        <v>206</v>
      </c>
      <c r="N66" s="2"/>
    </row>
    <row r="67" spans="2:14">
      <c r="B67" s="2"/>
      <c r="C67" s="142" t="s">
        <v>359</v>
      </c>
      <c r="D67" s="143"/>
      <c r="E67" s="147" t="s">
        <v>206</v>
      </c>
      <c r="F67" s="147" t="s">
        <v>206</v>
      </c>
      <c r="G67" s="147" t="s">
        <v>206</v>
      </c>
      <c r="H67" s="147" t="s">
        <v>206</v>
      </c>
      <c r="I67" s="147" t="s">
        <v>206</v>
      </c>
      <c r="J67" s="144">
        <v>0</v>
      </c>
      <c r="K67" s="144">
        <v>0</v>
      </c>
      <c r="L67" s="144">
        <v>0</v>
      </c>
      <c r="M67" s="147" t="s">
        <v>206</v>
      </c>
      <c r="N67" s="2"/>
    </row>
    <row r="68" spans="2:14">
      <c r="B68" s="2"/>
      <c r="C68" s="142" t="s">
        <v>360</v>
      </c>
      <c r="D68" s="143"/>
      <c r="E68" s="147" t="s">
        <v>206</v>
      </c>
      <c r="F68" s="147" t="s">
        <v>206</v>
      </c>
      <c r="G68" s="147" t="s">
        <v>206</v>
      </c>
      <c r="H68" s="147" t="s">
        <v>206</v>
      </c>
      <c r="I68" s="147" t="s">
        <v>206</v>
      </c>
      <c r="J68" s="144">
        <v>0</v>
      </c>
      <c r="K68" s="144">
        <v>0</v>
      </c>
      <c r="L68" s="144">
        <v>0</v>
      </c>
      <c r="M68" s="147" t="s">
        <v>206</v>
      </c>
      <c r="N68" s="2"/>
    </row>
    <row r="69" spans="2:14">
      <c r="B69" s="2"/>
      <c r="C69" s="142" t="s">
        <v>361</v>
      </c>
      <c r="D69" s="143"/>
      <c r="E69" s="147" t="s">
        <v>206</v>
      </c>
      <c r="F69" s="147" t="s">
        <v>206</v>
      </c>
      <c r="G69" s="147" t="s">
        <v>206</v>
      </c>
      <c r="H69" s="147" t="s">
        <v>206</v>
      </c>
      <c r="I69" s="147" t="s">
        <v>206</v>
      </c>
      <c r="J69" s="144">
        <v>0</v>
      </c>
      <c r="K69" s="144">
        <v>0</v>
      </c>
      <c r="L69" s="144">
        <v>0</v>
      </c>
      <c r="M69" s="147" t="s">
        <v>206</v>
      </c>
      <c r="N69" s="2"/>
    </row>
    <row r="70" spans="2:14">
      <c r="B70" s="2"/>
      <c r="C70" s="142" t="s">
        <v>362</v>
      </c>
      <c r="D70" s="143"/>
      <c r="E70" s="147" t="s">
        <v>206</v>
      </c>
      <c r="F70" s="147" t="s">
        <v>206</v>
      </c>
      <c r="G70" s="147" t="s">
        <v>206</v>
      </c>
      <c r="H70" s="147" t="s">
        <v>206</v>
      </c>
      <c r="I70" s="147" t="s">
        <v>206</v>
      </c>
      <c r="J70" s="144">
        <v>0</v>
      </c>
      <c r="K70" s="144">
        <v>0</v>
      </c>
      <c r="L70" s="144">
        <v>0</v>
      </c>
      <c r="M70" s="147" t="s">
        <v>206</v>
      </c>
      <c r="N70" s="2"/>
    </row>
    <row r="71" spans="2:14">
      <c r="B71" s="2"/>
      <c r="C71" s="142" t="s">
        <v>363</v>
      </c>
      <c r="D71" s="143"/>
      <c r="E71" s="147" t="s">
        <v>206</v>
      </c>
      <c r="F71" s="147" t="s">
        <v>206</v>
      </c>
      <c r="G71" s="147" t="s">
        <v>206</v>
      </c>
      <c r="H71" s="147" t="s">
        <v>206</v>
      </c>
      <c r="I71" s="147" t="s">
        <v>206</v>
      </c>
      <c r="J71" s="144">
        <v>0</v>
      </c>
      <c r="K71" s="144">
        <v>0</v>
      </c>
      <c r="L71" s="144">
        <v>0</v>
      </c>
      <c r="M71" s="147" t="s">
        <v>206</v>
      </c>
      <c r="N71" s="2"/>
    </row>
    <row r="72" spans="2:14">
      <c r="B72" s="2"/>
      <c r="C72" s="142" t="s">
        <v>364</v>
      </c>
      <c r="D72" s="143"/>
      <c r="E72" s="147" t="s">
        <v>206</v>
      </c>
      <c r="F72" s="147" t="s">
        <v>206</v>
      </c>
      <c r="G72" s="147" t="s">
        <v>206</v>
      </c>
      <c r="H72" s="147" t="s">
        <v>206</v>
      </c>
      <c r="I72" s="147" t="s">
        <v>206</v>
      </c>
      <c r="J72" s="144">
        <v>0</v>
      </c>
      <c r="K72" s="144">
        <v>0</v>
      </c>
      <c r="L72" s="144">
        <v>0</v>
      </c>
      <c r="M72" s="147" t="s">
        <v>206</v>
      </c>
      <c r="N72" s="2"/>
    </row>
    <row r="73" spans="2:14">
      <c r="B73" s="2"/>
      <c r="C73" s="142" t="s">
        <v>365</v>
      </c>
      <c r="D73" s="143"/>
      <c r="E73" s="147" t="s">
        <v>206</v>
      </c>
      <c r="F73" s="147" t="s">
        <v>206</v>
      </c>
      <c r="G73" s="147" t="s">
        <v>206</v>
      </c>
      <c r="H73" s="147" t="s">
        <v>206</v>
      </c>
      <c r="I73" s="147" t="s">
        <v>206</v>
      </c>
      <c r="J73" s="144">
        <v>0</v>
      </c>
      <c r="K73" s="144">
        <v>0</v>
      </c>
      <c r="L73" s="144">
        <v>0</v>
      </c>
      <c r="M73" s="147" t="s">
        <v>206</v>
      </c>
      <c r="N73" s="2"/>
    </row>
    <row r="74" spans="2:14">
      <c r="B74" s="2"/>
      <c r="C74" s="142" t="s">
        <v>366</v>
      </c>
      <c r="D74" s="143"/>
      <c r="E74" s="147" t="s">
        <v>206</v>
      </c>
      <c r="F74" s="147" t="s">
        <v>206</v>
      </c>
      <c r="G74" s="147" t="s">
        <v>206</v>
      </c>
      <c r="H74" s="147" t="s">
        <v>206</v>
      </c>
      <c r="I74" s="147" t="s">
        <v>206</v>
      </c>
      <c r="J74" s="144">
        <v>0</v>
      </c>
      <c r="K74" s="144">
        <v>0</v>
      </c>
      <c r="L74" s="144">
        <v>0</v>
      </c>
      <c r="M74" s="147" t="s">
        <v>206</v>
      </c>
      <c r="N74" s="2"/>
    </row>
    <row r="75" spans="2:14">
      <c r="B75" s="2"/>
      <c r="C75" s="142" t="s">
        <v>367</v>
      </c>
      <c r="D75" s="143"/>
      <c r="E75" s="147" t="s">
        <v>206</v>
      </c>
      <c r="F75" s="147" t="s">
        <v>206</v>
      </c>
      <c r="G75" s="147" t="s">
        <v>206</v>
      </c>
      <c r="H75" s="147" t="s">
        <v>206</v>
      </c>
      <c r="I75" s="147" t="s">
        <v>206</v>
      </c>
      <c r="J75" s="144">
        <v>0</v>
      </c>
      <c r="K75" s="144">
        <v>0</v>
      </c>
      <c r="L75" s="144">
        <v>0</v>
      </c>
      <c r="M75" s="147" t="s">
        <v>206</v>
      </c>
      <c r="N75" s="2"/>
    </row>
    <row r="76" spans="2:14">
      <c r="B76" s="2"/>
      <c r="C76" s="142" t="s">
        <v>368</v>
      </c>
      <c r="D76" s="143"/>
      <c r="E76" s="147" t="s">
        <v>206</v>
      </c>
      <c r="F76" s="147" t="s">
        <v>206</v>
      </c>
      <c r="G76" s="147" t="s">
        <v>206</v>
      </c>
      <c r="H76" s="147" t="s">
        <v>206</v>
      </c>
      <c r="I76" s="147" t="s">
        <v>206</v>
      </c>
      <c r="J76" s="144">
        <v>0</v>
      </c>
      <c r="K76" s="144">
        <v>0</v>
      </c>
      <c r="L76" s="144">
        <v>0</v>
      </c>
      <c r="M76" s="147" t="s">
        <v>206</v>
      </c>
      <c r="N76" s="2"/>
    </row>
    <row r="77" spans="2:14">
      <c r="B77" s="2"/>
      <c r="C77" s="142" t="s">
        <v>369</v>
      </c>
      <c r="D77" s="143"/>
      <c r="E77" s="147" t="s">
        <v>206</v>
      </c>
      <c r="F77" s="147" t="s">
        <v>206</v>
      </c>
      <c r="G77" s="147" t="s">
        <v>206</v>
      </c>
      <c r="H77" s="147" t="s">
        <v>206</v>
      </c>
      <c r="I77" s="147" t="s">
        <v>206</v>
      </c>
      <c r="J77" s="144">
        <v>0</v>
      </c>
      <c r="K77" s="144">
        <v>0</v>
      </c>
      <c r="L77" s="144">
        <v>0</v>
      </c>
      <c r="M77" s="147" t="s">
        <v>206</v>
      </c>
      <c r="N77" s="2"/>
    </row>
    <row r="78" spans="2:14">
      <c r="B78" s="2"/>
      <c r="C78" s="142" t="s">
        <v>370</v>
      </c>
      <c r="D78" s="143"/>
      <c r="E78" s="147" t="s">
        <v>206</v>
      </c>
      <c r="F78" s="147" t="s">
        <v>206</v>
      </c>
      <c r="G78" s="147" t="s">
        <v>206</v>
      </c>
      <c r="H78" s="147" t="s">
        <v>206</v>
      </c>
      <c r="I78" s="147" t="s">
        <v>206</v>
      </c>
      <c r="J78" s="144">
        <v>0</v>
      </c>
      <c r="K78" s="144">
        <v>0</v>
      </c>
      <c r="L78" s="144">
        <v>0</v>
      </c>
      <c r="M78" s="147" t="s">
        <v>206</v>
      </c>
      <c r="N78" s="2"/>
    </row>
    <row r="79" spans="2:14">
      <c r="B79" s="2"/>
      <c r="C79" s="142" t="s">
        <v>371</v>
      </c>
      <c r="D79" s="143"/>
      <c r="E79" s="147" t="s">
        <v>206</v>
      </c>
      <c r="F79" s="147" t="s">
        <v>206</v>
      </c>
      <c r="G79" s="147" t="s">
        <v>206</v>
      </c>
      <c r="H79" s="147" t="s">
        <v>206</v>
      </c>
      <c r="I79" s="147" t="s">
        <v>206</v>
      </c>
      <c r="J79" s="144">
        <v>0</v>
      </c>
      <c r="K79" s="144">
        <v>0</v>
      </c>
      <c r="L79" s="144">
        <v>0</v>
      </c>
      <c r="M79" s="147" t="s">
        <v>206</v>
      </c>
      <c r="N79" s="2"/>
    </row>
    <row r="80" spans="2:14">
      <c r="B80" s="2"/>
      <c r="C80" s="142" t="s">
        <v>372</v>
      </c>
      <c r="D80" s="143"/>
      <c r="E80" s="147" t="s">
        <v>206</v>
      </c>
      <c r="F80" s="147" t="s">
        <v>206</v>
      </c>
      <c r="G80" s="147" t="s">
        <v>206</v>
      </c>
      <c r="H80" s="147" t="s">
        <v>206</v>
      </c>
      <c r="I80" s="147" t="s">
        <v>206</v>
      </c>
      <c r="J80" s="144">
        <v>0</v>
      </c>
      <c r="K80" s="144">
        <v>0</v>
      </c>
      <c r="L80" s="144">
        <v>0</v>
      </c>
      <c r="M80" s="147" t="s">
        <v>206</v>
      </c>
      <c r="N80" s="2"/>
    </row>
    <row r="81" spans="2:14">
      <c r="B81" s="2"/>
      <c r="C81" s="142" t="s">
        <v>373</v>
      </c>
      <c r="D81" s="143"/>
      <c r="E81" s="147" t="s">
        <v>206</v>
      </c>
      <c r="F81" s="147" t="s">
        <v>206</v>
      </c>
      <c r="G81" s="147" t="s">
        <v>206</v>
      </c>
      <c r="H81" s="147" t="s">
        <v>206</v>
      </c>
      <c r="I81" s="147" t="s">
        <v>206</v>
      </c>
      <c r="J81" s="144">
        <v>0</v>
      </c>
      <c r="K81" s="144">
        <v>0</v>
      </c>
      <c r="L81" s="144">
        <v>0</v>
      </c>
      <c r="M81" s="147" t="s">
        <v>206</v>
      </c>
      <c r="N81" s="2"/>
    </row>
    <row r="82" spans="2:14">
      <c r="B82" s="2"/>
      <c r="C82" s="142" t="s">
        <v>374</v>
      </c>
      <c r="D82" s="143"/>
      <c r="E82" s="147" t="s">
        <v>206</v>
      </c>
      <c r="F82" s="147" t="s">
        <v>206</v>
      </c>
      <c r="G82" s="147" t="s">
        <v>206</v>
      </c>
      <c r="H82" s="147" t="s">
        <v>206</v>
      </c>
      <c r="I82" s="147" t="s">
        <v>206</v>
      </c>
      <c r="J82" s="144">
        <v>0</v>
      </c>
      <c r="K82" s="144">
        <v>0</v>
      </c>
      <c r="L82" s="144">
        <v>0</v>
      </c>
      <c r="M82" s="147" t="s">
        <v>206</v>
      </c>
      <c r="N82" s="2"/>
    </row>
    <row r="83" spans="2:14">
      <c r="B83" s="2"/>
      <c r="C83" s="142" t="s">
        <v>375</v>
      </c>
      <c r="D83" s="143"/>
      <c r="E83" s="147" t="s">
        <v>206</v>
      </c>
      <c r="F83" s="147" t="s">
        <v>206</v>
      </c>
      <c r="G83" s="147" t="s">
        <v>206</v>
      </c>
      <c r="H83" s="147" t="s">
        <v>206</v>
      </c>
      <c r="I83" s="147" t="s">
        <v>206</v>
      </c>
      <c r="J83" s="144">
        <v>0</v>
      </c>
      <c r="K83" s="144">
        <v>0</v>
      </c>
      <c r="L83" s="144">
        <v>0</v>
      </c>
      <c r="M83" s="147" t="s">
        <v>206</v>
      </c>
      <c r="N83" s="2"/>
    </row>
    <row r="84" spans="2:14">
      <c r="B84" s="2"/>
      <c r="C84" s="142" t="s">
        <v>376</v>
      </c>
      <c r="D84" s="143"/>
      <c r="E84" s="147" t="s">
        <v>206</v>
      </c>
      <c r="F84" s="147" t="s">
        <v>206</v>
      </c>
      <c r="G84" s="147" t="s">
        <v>206</v>
      </c>
      <c r="H84" s="147" t="s">
        <v>206</v>
      </c>
      <c r="I84" s="147" t="s">
        <v>206</v>
      </c>
      <c r="J84" s="144">
        <v>0</v>
      </c>
      <c r="K84" s="144">
        <v>0</v>
      </c>
      <c r="L84" s="144">
        <v>0</v>
      </c>
      <c r="M84" s="147" t="s">
        <v>206</v>
      </c>
      <c r="N84" s="2"/>
    </row>
    <row r="85" spans="2:14">
      <c r="B85" s="2"/>
      <c r="C85" s="142" t="s">
        <v>377</v>
      </c>
      <c r="D85" s="143"/>
      <c r="E85" s="147" t="s">
        <v>206</v>
      </c>
      <c r="F85" s="147" t="s">
        <v>206</v>
      </c>
      <c r="G85" s="147" t="s">
        <v>206</v>
      </c>
      <c r="H85" s="147" t="s">
        <v>206</v>
      </c>
      <c r="I85" s="147" t="s">
        <v>206</v>
      </c>
      <c r="J85" s="144">
        <v>0</v>
      </c>
      <c r="K85" s="144">
        <v>0</v>
      </c>
      <c r="L85" s="144">
        <v>0</v>
      </c>
      <c r="M85" s="147" t="s">
        <v>206</v>
      </c>
      <c r="N85" s="2"/>
    </row>
    <row r="86" spans="2:14">
      <c r="B86" s="2"/>
      <c r="C86" s="142" t="s">
        <v>378</v>
      </c>
      <c r="D86" s="143"/>
      <c r="E86" s="147" t="s">
        <v>206</v>
      </c>
      <c r="F86" s="147" t="s">
        <v>206</v>
      </c>
      <c r="G86" s="147" t="s">
        <v>206</v>
      </c>
      <c r="H86" s="147" t="s">
        <v>206</v>
      </c>
      <c r="I86" s="147" t="s">
        <v>206</v>
      </c>
      <c r="J86" s="144">
        <v>0</v>
      </c>
      <c r="K86" s="144">
        <v>0</v>
      </c>
      <c r="L86" s="144">
        <v>0</v>
      </c>
      <c r="M86" s="147" t="s">
        <v>206</v>
      </c>
      <c r="N86" s="2"/>
    </row>
    <row r="87" spans="2:14">
      <c r="B87" s="2"/>
      <c r="C87" s="142" t="s">
        <v>379</v>
      </c>
      <c r="D87" s="143"/>
      <c r="E87" s="147" t="s">
        <v>206</v>
      </c>
      <c r="F87" s="147" t="s">
        <v>206</v>
      </c>
      <c r="G87" s="147" t="s">
        <v>206</v>
      </c>
      <c r="H87" s="147" t="s">
        <v>206</v>
      </c>
      <c r="I87" s="147" t="s">
        <v>206</v>
      </c>
      <c r="J87" s="144">
        <v>0</v>
      </c>
      <c r="K87" s="144">
        <v>0</v>
      </c>
      <c r="L87" s="144">
        <v>0</v>
      </c>
      <c r="M87" s="147" t="s">
        <v>206</v>
      </c>
      <c r="N87" s="2"/>
    </row>
    <row r="88" spans="2:14">
      <c r="B88" s="2"/>
      <c r="C88" s="142" t="s">
        <v>380</v>
      </c>
      <c r="D88" s="143"/>
      <c r="E88" s="147" t="s">
        <v>206</v>
      </c>
      <c r="F88" s="147" t="s">
        <v>206</v>
      </c>
      <c r="G88" s="147" t="s">
        <v>206</v>
      </c>
      <c r="H88" s="147" t="s">
        <v>206</v>
      </c>
      <c r="I88" s="147" t="s">
        <v>206</v>
      </c>
      <c r="J88" s="144">
        <v>0</v>
      </c>
      <c r="K88" s="144">
        <v>0</v>
      </c>
      <c r="L88" s="144">
        <v>0</v>
      </c>
      <c r="M88" s="147" t="s">
        <v>206</v>
      </c>
      <c r="N88" s="2"/>
    </row>
    <row r="89" spans="2:14">
      <c r="B89" s="2"/>
      <c r="C89" s="142" t="s">
        <v>381</v>
      </c>
      <c r="D89" s="143"/>
      <c r="E89" s="147" t="s">
        <v>206</v>
      </c>
      <c r="F89" s="147" t="s">
        <v>206</v>
      </c>
      <c r="G89" s="147" t="s">
        <v>206</v>
      </c>
      <c r="H89" s="147" t="s">
        <v>206</v>
      </c>
      <c r="I89" s="147" t="s">
        <v>206</v>
      </c>
      <c r="J89" s="144">
        <v>0</v>
      </c>
      <c r="K89" s="144">
        <v>0</v>
      </c>
      <c r="L89" s="144">
        <v>0</v>
      </c>
      <c r="M89" s="147" t="s">
        <v>206</v>
      </c>
      <c r="N89" s="2"/>
    </row>
    <row r="90" spans="2:14">
      <c r="B90" s="2"/>
      <c r="C90" s="142" t="s">
        <v>382</v>
      </c>
      <c r="D90" s="143"/>
      <c r="E90" s="147" t="s">
        <v>206</v>
      </c>
      <c r="F90" s="147" t="s">
        <v>206</v>
      </c>
      <c r="G90" s="147" t="s">
        <v>206</v>
      </c>
      <c r="H90" s="147" t="s">
        <v>206</v>
      </c>
      <c r="I90" s="147" t="s">
        <v>206</v>
      </c>
      <c r="J90" s="144">
        <v>0</v>
      </c>
      <c r="K90" s="144">
        <v>0</v>
      </c>
      <c r="L90" s="144">
        <v>0</v>
      </c>
      <c r="M90" s="147" t="s">
        <v>206</v>
      </c>
      <c r="N90" s="2"/>
    </row>
    <row r="91" spans="2:14">
      <c r="B91" s="2"/>
      <c r="C91" s="142" t="s">
        <v>383</v>
      </c>
      <c r="D91" s="143"/>
      <c r="E91" s="147" t="s">
        <v>206</v>
      </c>
      <c r="F91" s="147" t="s">
        <v>206</v>
      </c>
      <c r="G91" s="147" t="s">
        <v>206</v>
      </c>
      <c r="H91" s="147" t="s">
        <v>206</v>
      </c>
      <c r="I91" s="147" t="s">
        <v>206</v>
      </c>
      <c r="J91" s="144">
        <v>0</v>
      </c>
      <c r="K91" s="144">
        <v>0</v>
      </c>
      <c r="L91" s="144">
        <v>0</v>
      </c>
      <c r="M91" s="147" t="s">
        <v>206</v>
      </c>
      <c r="N91" s="2"/>
    </row>
    <row r="92" spans="2:14">
      <c r="B92" s="2"/>
      <c r="C92" s="142" t="s">
        <v>384</v>
      </c>
      <c r="D92" s="143"/>
      <c r="E92" s="147" t="s">
        <v>206</v>
      </c>
      <c r="F92" s="147" t="s">
        <v>206</v>
      </c>
      <c r="G92" s="147" t="s">
        <v>206</v>
      </c>
      <c r="H92" s="147" t="s">
        <v>206</v>
      </c>
      <c r="I92" s="147" t="s">
        <v>206</v>
      </c>
      <c r="J92" s="144">
        <v>0</v>
      </c>
      <c r="K92" s="144">
        <v>0</v>
      </c>
      <c r="L92" s="144">
        <v>0</v>
      </c>
      <c r="M92" s="147" t="s">
        <v>206</v>
      </c>
      <c r="N92" s="2"/>
    </row>
    <row r="93" spans="2:14">
      <c r="B93" s="2"/>
      <c r="C93" s="142" t="s">
        <v>385</v>
      </c>
      <c r="D93" s="143"/>
      <c r="E93" s="147" t="s">
        <v>206</v>
      </c>
      <c r="F93" s="147" t="s">
        <v>206</v>
      </c>
      <c r="G93" s="147" t="s">
        <v>206</v>
      </c>
      <c r="H93" s="147" t="s">
        <v>206</v>
      </c>
      <c r="I93" s="147" t="s">
        <v>206</v>
      </c>
      <c r="J93" s="144">
        <v>0</v>
      </c>
      <c r="K93" s="144">
        <v>0</v>
      </c>
      <c r="L93" s="144">
        <v>0</v>
      </c>
      <c r="M93" s="147" t="s">
        <v>206</v>
      </c>
      <c r="N93" s="2"/>
    </row>
    <row r="94" spans="2:14">
      <c r="B94" s="2"/>
      <c r="C94" s="142" t="s">
        <v>386</v>
      </c>
      <c r="D94" s="143"/>
      <c r="E94" s="147" t="s">
        <v>206</v>
      </c>
      <c r="F94" s="147" t="s">
        <v>206</v>
      </c>
      <c r="G94" s="147" t="s">
        <v>206</v>
      </c>
      <c r="H94" s="147" t="s">
        <v>206</v>
      </c>
      <c r="I94" s="147" t="s">
        <v>206</v>
      </c>
      <c r="J94" s="144">
        <v>0</v>
      </c>
      <c r="K94" s="144">
        <v>0</v>
      </c>
      <c r="L94" s="144">
        <v>0</v>
      </c>
      <c r="M94" s="147" t="s">
        <v>206</v>
      </c>
      <c r="N94" s="2"/>
    </row>
    <row r="95" spans="2:14">
      <c r="B95" s="2"/>
      <c r="C95" s="142" t="s">
        <v>387</v>
      </c>
      <c r="D95" s="143"/>
      <c r="E95" s="147" t="s">
        <v>206</v>
      </c>
      <c r="F95" s="147" t="s">
        <v>206</v>
      </c>
      <c r="G95" s="147" t="s">
        <v>206</v>
      </c>
      <c r="H95" s="147" t="s">
        <v>206</v>
      </c>
      <c r="I95" s="147" t="s">
        <v>206</v>
      </c>
      <c r="J95" s="144">
        <v>0</v>
      </c>
      <c r="K95" s="144">
        <v>0</v>
      </c>
      <c r="L95" s="144">
        <v>0</v>
      </c>
      <c r="M95" s="147" t="s">
        <v>206</v>
      </c>
      <c r="N95" s="2"/>
    </row>
    <row r="96" spans="2:14">
      <c r="B96" s="2"/>
      <c r="C96" s="142" t="s">
        <v>388</v>
      </c>
      <c r="D96" s="143"/>
      <c r="E96" s="147" t="s">
        <v>206</v>
      </c>
      <c r="F96" s="147" t="s">
        <v>206</v>
      </c>
      <c r="G96" s="147" t="s">
        <v>206</v>
      </c>
      <c r="H96" s="147" t="s">
        <v>206</v>
      </c>
      <c r="I96" s="147" t="s">
        <v>206</v>
      </c>
      <c r="J96" s="144">
        <v>0</v>
      </c>
      <c r="K96" s="144">
        <v>0</v>
      </c>
      <c r="L96" s="144">
        <v>0</v>
      </c>
      <c r="M96" s="147" t="s">
        <v>206</v>
      </c>
      <c r="N96" s="2"/>
    </row>
    <row r="97" spans="2:14">
      <c r="B97" s="2"/>
      <c r="C97" s="142" t="s">
        <v>389</v>
      </c>
      <c r="D97" s="143"/>
      <c r="E97" s="147" t="s">
        <v>206</v>
      </c>
      <c r="F97" s="147" t="s">
        <v>206</v>
      </c>
      <c r="G97" s="147" t="s">
        <v>206</v>
      </c>
      <c r="H97" s="147" t="s">
        <v>206</v>
      </c>
      <c r="I97" s="147" t="s">
        <v>206</v>
      </c>
      <c r="J97" s="144">
        <v>0</v>
      </c>
      <c r="K97" s="144">
        <v>0</v>
      </c>
      <c r="L97" s="144">
        <v>0</v>
      </c>
      <c r="M97" s="147" t="s">
        <v>206</v>
      </c>
      <c r="N97" s="2"/>
    </row>
    <row r="98" spans="2:14">
      <c r="B98" s="2"/>
      <c r="C98" s="142" t="s">
        <v>390</v>
      </c>
      <c r="D98" s="143"/>
      <c r="E98" s="147" t="s">
        <v>206</v>
      </c>
      <c r="F98" s="147" t="s">
        <v>206</v>
      </c>
      <c r="G98" s="147" t="s">
        <v>206</v>
      </c>
      <c r="H98" s="147" t="s">
        <v>206</v>
      </c>
      <c r="I98" s="147" t="s">
        <v>206</v>
      </c>
      <c r="J98" s="144">
        <v>0</v>
      </c>
      <c r="K98" s="144">
        <v>0</v>
      </c>
      <c r="L98" s="144">
        <v>0</v>
      </c>
      <c r="M98" s="147" t="s">
        <v>206</v>
      </c>
      <c r="N98" s="2"/>
    </row>
    <row r="99" spans="2:14">
      <c r="B99" s="2"/>
      <c r="C99" s="142" t="s">
        <v>391</v>
      </c>
      <c r="D99" s="143"/>
      <c r="E99" s="147" t="s">
        <v>206</v>
      </c>
      <c r="F99" s="147" t="s">
        <v>206</v>
      </c>
      <c r="G99" s="147" t="s">
        <v>206</v>
      </c>
      <c r="H99" s="147" t="s">
        <v>206</v>
      </c>
      <c r="I99" s="147" t="s">
        <v>206</v>
      </c>
      <c r="J99" s="144">
        <v>0</v>
      </c>
      <c r="K99" s="144">
        <v>0</v>
      </c>
      <c r="L99" s="144">
        <v>0</v>
      </c>
      <c r="M99" s="147" t="s">
        <v>206</v>
      </c>
      <c r="N99" s="2"/>
    </row>
    <row r="100" spans="2:14">
      <c r="B100" s="2"/>
      <c r="C100" s="142" t="s">
        <v>392</v>
      </c>
      <c r="D100" s="143"/>
      <c r="E100" s="147" t="s">
        <v>206</v>
      </c>
      <c r="F100" s="147" t="s">
        <v>206</v>
      </c>
      <c r="G100" s="147" t="s">
        <v>206</v>
      </c>
      <c r="H100" s="147" t="s">
        <v>206</v>
      </c>
      <c r="I100" s="147" t="s">
        <v>206</v>
      </c>
      <c r="J100" s="144">
        <v>0</v>
      </c>
      <c r="K100" s="144">
        <v>0</v>
      </c>
      <c r="L100" s="144">
        <v>0</v>
      </c>
      <c r="M100" s="147" t="s">
        <v>206</v>
      </c>
      <c r="N100" s="2"/>
    </row>
    <row r="101" spans="2:14">
      <c r="B101" s="2"/>
      <c r="C101" s="142" t="s">
        <v>393</v>
      </c>
      <c r="D101" s="143"/>
      <c r="E101" s="147" t="s">
        <v>206</v>
      </c>
      <c r="F101" s="147" t="s">
        <v>206</v>
      </c>
      <c r="G101" s="147" t="s">
        <v>206</v>
      </c>
      <c r="H101" s="147" t="s">
        <v>206</v>
      </c>
      <c r="I101" s="147" t="s">
        <v>206</v>
      </c>
      <c r="J101" s="144">
        <v>0</v>
      </c>
      <c r="K101" s="144">
        <v>0</v>
      </c>
      <c r="L101" s="144">
        <v>0</v>
      </c>
      <c r="M101" s="147" t="s">
        <v>206</v>
      </c>
      <c r="N101" s="2"/>
    </row>
    <row r="102" spans="2:14">
      <c r="B102" s="2"/>
      <c r="C102" s="142" t="s">
        <v>394</v>
      </c>
      <c r="D102" s="143"/>
      <c r="E102" s="147" t="s">
        <v>206</v>
      </c>
      <c r="F102" s="147" t="s">
        <v>206</v>
      </c>
      <c r="G102" s="147" t="s">
        <v>206</v>
      </c>
      <c r="H102" s="147" t="s">
        <v>206</v>
      </c>
      <c r="I102" s="147" t="s">
        <v>206</v>
      </c>
      <c r="J102" s="144">
        <v>0</v>
      </c>
      <c r="K102" s="144">
        <v>0</v>
      </c>
      <c r="L102" s="144">
        <v>0</v>
      </c>
      <c r="M102" s="147" t="s">
        <v>206</v>
      </c>
      <c r="N102" s="2"/>
    </row>
    <row r="103" spans="2:14">
      <c r="B103" s="2"/>
      <c r="C103" s="142" t="s">
        <v>395</v>
      </c>
      <c r="D103" s="143"/>
      <c r="E103" s="147" t="s">
        <v>206</v>
      </c>
      <c r="F103" s="147" t="s">
        <v>206</v>
      </c>
      <c r="G103" s="147" t="s">
        <v>206</v>
      </c>
      <c r="H103" s="147" t="s">
        <v>206</v>
      </c>
      <c r="I103" s="147" t="s">
        <v>206</v>
      </c>
      <c r="J103" s="144">
        <v>0</v>
      </c>
      <c r="K103" s="144">
        <v>0</v>
      </c>
      <c r="L103" s="144">
        <v>0</v>
      </c>
      <c r="M103" s="147" t="s">
        <v>206</v>
      </c>
      <c r="N103" s="2"/>
    </row>
    <row r="104" spans="2:14">
      <c r="B104" s="2"/>
      <c r="C104" s="142" t="s">
        <v>396</v>
      </c>
      <c r="D104" s="143"/>
      <c r="E104" s="147" t="s">
        <v>206</v>
      </c>
      <c r="F104" s="147" t="s">
        <v>206</v>
      </c>
      <c r="G104" s="147" t="s">
        <v>206</v>
      </c>
      <c r="H104" s="147" t="s">
        <v>206</v>
      </c>
      <c r="I104" s="147" t="s">
        <v>206</v>
      </c>
      <c r="J104" s="144">
        <v>0</v>
      </c>
      <c r="K104" s="144">
        <v>0</v>
      </c>
      <c r="L104" s="144">
        <v>0</v>
      </c>
      <c r="M104" s="147" t="s">
        <v>206</v>
      </c>
      <c r="N104" s="2"/>
    </row>
    <row r="105" spans="2:14">
      <c r="B105" s="2"/>
      <c r="C105" s="142" t="s">
        <v>397</v>
      </c>
      <c r="D105" s="143"/>
      <c r="E105" s="147" t="s">
        <v>206</v>
      </c>
      <c r="F105" s="147" t="s">
        <v>206</v>
      </c>
      <c r="G105" s="147" t="s">
        <v>206</v>
      </c>
      <c r="H105" s="147" t="s">
        <v>206</v>
      </c>
      <c r="I105" s="147" t="s">
        <v>206</v>
      </c>
      <c r="J105" s="144">
        <v>0</v>
      </c>
      <c r="K105" s="144">
        <v>0</v>
      </c>
      <c r="L105" s="144">
        <v>0</v>
      </c>
      <c r="M105" s="147" t="s">
        <v>206</v>
      </c>
      <c r="N105" s="2"/>
    </row>
    <row r="106" spans="2:14">
      <c r="B106" s="2"/>
      <c r="C106" s="142" t="s">
        <v>398</v>
      </c>
      <c r="D106" s="143"/>
      <c r="E106" s="147" t="s">
        <v>206</v>
      </c>
      <c r="F106" s="147" t="s">
        <v>206</v>
      </c>
      <c r="G106" s="147" t="s">
        <v>206</v>
      </c>
      <c r="H106" s="147" t="s">
        <v>206</v>
      </c>
      <c r="I106" s="147" t="s">
        <v>206</v>
      </c>
      <c r="J106" s="144">
        <v>0</v>
      </c>
      <c r="K106" s="144">
        <v>0</v>
      </c>
      <c r="L106" s="144">
        <v>0</v>
      </c>
      <c r="M106" s="147" t="s">
        <v>206</v>
      </c>
      <c r="N106" s="2"/>
    </row>
    <row r="107" spans="2:14">
      <c r="B107" s="2"/>
      <c r="C107" s="142" t="s">
        <v>399</v>
      </c>
      <c r="D107" s="143"/>
      <c r="E107" s="147" t="s">
        <v>206</v>
      </c>
      <c r="F107" s="147" t="s">
        <v>206</v>
      </c>
      <c r="G107" s="147" t="s">
        <v>206</v>
      </c>
      <c r="H107" s="147" t="s">
        <v>206</v>
      </c>
      <c r="I107" s="147" t="s">
        <v>206</v>
      </c>
      <c r="J107" s="144">
        <v>0</v>
      </c>
      <c r="K107" s="144">
        <v>0</v>
      </c>
      <c r="L107" s="144">
        <v>0</v>
      </c>
      <c r="M107" s="147" t="s">
        <v>206</v>
      </c>
      <c r="N107" s="2"/>
    </row>
    <row r="108" spans="2:14">
      <c r="B108" s="2"/>
      <c r="C108" s="142" t="s">
        <v>400</v>
      </c>
      <c r="D108" s="143"/>
      <c r="E108" s="147" t="s">
        <v>206</v>
      </c>
      <c r="F108" s="147" t="s">
        <v>206</v>
      </c>
      <c r="G108" s="147" t="s">
        <v>206</v>
      </c>
      <c r="H108" s="147" t="s">
        <v>206</v>
      </c>
      <c r="I108" s="147" t="s">
        <v>206</v>
      </c>
      <c r="J108" s="144">
        <v>0</v>
      </c>
      <c r="K108" s="144">
        <v>0</v>
      </c>
      <c r="L108" s="144">
        <v>0</v>
      </c>
      <c r="M108" s="147" t="s">
        <v>206</v>
      </c>
      <c r="N108" s="2"/>
    </row>
    <row r="109" spans="2:14">
      <c r="B109" s="2"/>
      <c r="C109" s="142" t="s">
        <v>401</v>
      </c>
      <c r="D109" s="143"/>
      <c r="E109" s="147" t="s">
        <v>206</v>
      </c>
      <c r="F109" s="147" t="s">
        <v>206</v>
      </c>
      <c r="G109" s="147" t="s">
        <v>206</v>
      </c>
      <c r="H109" s="147" t="s">
        <v>206</v>
      </c>
      <c r="I109" s="147" t="s">
        <v>206</v>
      </c>
      <c r="J109" s="144">
        <v>0</v>
      </c>
      <c r="K109" s="144">
        <v>0</v>
      </c>
      <c r="L109" s="144">
        <v>0</v>
      </c>
      <c r="M109" s="147" t="s">
        <v>206</v>
      </c>
      <c r="N109" s="2"/>
    </row>
    <row r="110" spans="2:14">
      <c r="B110" s="2"/>
      <c r="C110" s="142" t="s">
        <v>402</v>
      </c>
      <c r="D110" s="143"/>
      <c r="E110" s="147" t="s">
        <v>206</v>
      </c>
      <c r="F110" s="147" t="s">
        <v>206</v>
      </c>
      <c r="G110" s="147" t="s">
        <v>206</v>
      </c>
      <c r="H110" s="147" t="s">
        <v>206</v>
      </c>
      <c r="I110" s="147" t="s">
        <v>206</v>
      </c>
      <c r="J110" s="144">
        <v>0</v>
      </c>
      <c r="K110" s="144">
        <v>0</v>
      </c>
      <c r="L110" s="144">
        <v>0</v>
      </c>
      <c r="M110" s="147" t="s">
        <v>206</v>
      </c>
      <c r="N110" s="2"/>
    </row>
    <row r="111" spans="2:14">
      <c r="B111" s="2"/>
      <c r="C111" s="142" t="s">
        <v>403</v>
      </c>
      <c r="D111" s="143"/>
      <c r="E111" s="147" t="s">
        <v>206</v>
      </c>
      <c r="F111" s="147" t="s">
        <v>206</v>
      </c>
      <c r="G111" s="147" t="s">
        <v>206</v>
      </c>
      <c r="H111" s="147" t="s">
        <v>206</v>
      </c>
      <c r="I111" s="147" t="s">
        <v>206</v>
      </c>
      <c r="J111" s="144">
        <v>0</v>
      </c>
      <c r="K111" s="144">
        <v>0</v>
      </c>
      <c r="L111" s="144">
        <v>0</v>
      </c>
      <c r="M111" s="147" t="s">
        <v>206</v>
      </c>
      <c r="N111" s="2"/>
    </row>
    <row r="112" spans="2:14">
      <c r="B112" s="2"/>
      <c r="C112" s="142" t="s">
        <v>404</v>
      </c>
      <c r="D112" s="143"/>
      <c r="E112" s="147" t="s">
        <v>206</v>
      </c>
      <c r="F112" s="147" t="s">
        <v>206</v>
      </c>
      <c r="G112" s="147" t="s">
        <v>206</v>
      </c>
      <c r="H112" s="147" t="s">
        <v>206</v>
      </c>
      <c r="I112" s="147" t="s">
        <v>206</v>
      </c>
      <c r="J112" s="144">
        <v>0</v>
      </c>
      <c r="K112" s="144">
        <v>0</v>
      </c>
      <c r="L112" s="144">
        <v>0</v>
      </c>
      <c r="M112" s="147" t="s">
        <v>206</v>
      </c>
      <c r="N112" s="2"/>
    </row>
    <row r="113" spans="1:14">
      <c r="B113" s="2"/>
      <c r="C113" s="142" t="s">
        <v>405</v>
      </c>
      <c r="D113" s="143"/>
      <c r="E113" s="147" t="s">
        <v>206</v>
      </c>
      <c r="F113" s="147" t="s">
        <v>206</v>
      </c>
      <c r="G113" s="147" t="s">
        <v>206</v>
      </c>
      <c r="H113" s="147" t="s">
        <v>206</v>
      </c>
      <c r="I113" s="147" t="s">
        <v>206</v>
      </c>
      <c r="J113" s="144">
        <v>0</v>
      </c>
      <c r="K113" s="144">
        <v>0</v>
      </c>
      <c r="L113" s="144">
        <v>0</v>
      </c>
      <c r="M113" s="147" t="s">
        <v>206</v>
      </c>
      <c r="N113" s="2"/>
    </row>
    <row r="114" spans="1:14" s="12" customFormat="1">
      <c r="B114" s="3"/>
      <c r="C114" s="145" t="s">
        <v>406</v>
      </c>
      <c r="D114" s="146"/>
      <c r="E114" s="147" t="s">
        <v>206</v>
      </c>
      <c r="F114" s="147" t="s">
        <v>206</v>
      </c>
      <c r="G114" s="147" t="s">
        <v>206</v>
      </c>
      <c r="H114" s="147" t="s">
        <v>206</v>
      </c>
      <c r="I114" s="147" t="s">
        <v>206</v>
      </c>
      <c r="J114" s="144">
        <v>0</v>
      </c>
      <c r="K114" s="144">
        <v>0</v>
      </c>
      <c r="L114" s="144">
        <v>0</v>
      </c>
      <c r="M114" s="147" t="s">
        <v>206</v>
      </c>
      <c r="N114" s="3"/>
    </row>
    <row r="115" spans="1:14" s="12" customFormat="1">
      <c r="A115" s="15" t="s">
        <v>407</v>
      </c>
      <c r="B115" s="3"/>
      <c r="C115" s="145" t="s">
        <v>408</v>
      </c>
      <c r="D115" s="146"/>
      <c r="E115" s="147" t="s">
        <v>206</v>
      </c>
      <c r="F115" s="147" t="s">
        <v>206</v>
      </c>
      <c r="G115" s="147" t="s">
        <v>206</v>
      </c>
      <c r="H115" s="147" t="s">
        <v>206</v>
      </c>
      <c r="I115" s="147" t="s">
        <v>206</v>
      </c>
      <c r="J115" s="144">
        <v>0</v>
      </c>
      <c r="K115" s="144">
        <v>0</v>
      </c>
      <c r="L115" s="144">
        <v>0</v>
      </c>
      <c r="M115" s="147" t="s">
        <v>206</v>
      </c>
      <c r="N115" s="3"/>
    </row>
    <row r="116" spans="1:14">
      <c r="A116" s="16" t="s">
        <v>409</v>
      </c>
      <c r="B116" s="2"/>
      <c r="C116" s="142" t="s">
        <v>410</v>
      </c>
      <c r="D116" s="143"/>
      <c r="E116" s="10" t="str">
        <f>""</f>
        <v/>
      </c>
      <c r="F116" s="10" t="str">
        <f>""</f>
        <v/>
      </c>
      <c r="G116" s="10" t="str">
        <f>""</f>
        <v/>
      </c>
      <c r="H116" s="10" t="str">
        <f>""</f>
        <v/>
      </c>
      <c r="I116" s="10" t="str">
        <f>""</f>
        <v/>
      </c>
      <c r="J116" s="8">
        <f>SUM(J16:J115)</f>
        <v>0</v>
      </c>
      <c r="K116" s="8">
        <f>SUM(K16:K115)</f>
        <v>0</v>
      </c>
      <c r="L116" s="8">
        <f>SUM(L16:L115)</f>
        <v>0</v>
      </c>
      <c r="M116" s="10" t="str">
        <f>""</f>
        <v/>
      </c>
      <c r="N116" s="2"/>
    </row>
    <row r="117" spans="1:14">
      <c r="B117" s="2"/>
      <c r="C117" s="2"/>
      <c r="D117" s="2"/>
      <c r="E117" s="2"/>
      <c r="F117" s="2"/>
      <c r="G117" s="2"/>
      <c r="H117" s="2"/>
      <c r="I117" s="2"/>
      <c r="J117" s="2"/>
      <c r="K117" s="2"/>
      <c r="L117" s="2"/>
      <c r="M117" s="2"/>
      <c r="N117" s="2"/>
    </row>
    <row r="118" spans="1:14" ht="5.0999999999999996" customHeight="1">
      <c r="B118" s="2"/>
      <c r="C118" s="2"/>
      <c r="D118" s="2"/>
      <c r="E118" s="2"/>
      <c r="F118" s="2"/>
      <c r="G118" s="2"/>
      <c r="H118" s="2"/>
      <c r="I118" s="2"/>
      <c r="J118" s="2"/>
      <c r="K118" s="2"/>
      <c r="L118" s="2"/>
      <c r="M118" s="2"/>
      <c r="N118" s="2"/>
    </row>
  </sheetData>
  <sheetProtection formatColumns="0" formatRows="0" insertRows="0" deleteRows="0" selectLockedCells="1"/>
  <mergeCells count="1017">
    <mergeCell ref="C13:M13"/>
    <mergeCell ref="C14:D15"/>
    <mergeCell ref="E14:E15"/>
    <mergeCell ref="F14:F15"/>
    <mergeCell ref="G14:G15"/>
    <mergeCell ref="H14:H15"/>
    <mergeCell ref="I14:I15"/>
    <mergeCell ref="J14:J15"/>
    <mergeCell ref="K14:K15"/>
    <mergeCell ref="L14:L15"/>
    <mergeCell ref="M14:M15"/>
    <mergeCell ref="C7:M7"/>
    <mergeCell ref="C8:M8"/>
    <mergeCell ref="C9:M9"/>
    <mergeCell ref="C10:M10"/>
    <mergeCell ref="C11:M11"/>
    <mergeCell ref="I17"/>
    <mergeCell ref="J17"/>
    <mergeCell ref="K17"/>
    <mergeCell ref="L17"/>
    <mergeCell ref="M17"/>
    <mergeCell ref="C17:D17"/>
    <mergeCell ref="E17"/>
    <mergeCell ref="F17"/>
    <mergeCell ref="G17"/>
    <mergeCell ref="H17"/>
    <mergeCell ref="I16"/>
    <mergeCell ref="J16"/>
    <mergeCell ref="K16"/>
    <mergeCell ref="L16"/>
    <mergeCell ref="M16"/>
    <mergeCell ref="C16:D16"/>
    <mergeCell ref="E16"/>
    <mergeCell ref="F16"/>
    <mergeCell ref="G16"/>
    <mergeCell ref="H16"/>
    <mergeCell ref="I19"/>
    <mergeCell ref="J19"/>
    <mergeCell ref="K19"/>
    <mergeCell ref="L19"/>
    <mergeCell ref="M19"/>
    <mergeCell ref="C19:D19"/>
    <mergeCell ref="E19"/>
    <mergeCell ref="F19"/>
    <mergeCell ref="G19"/>
    <mergeCell ref="H19"/>
    <mergeCell ref="I18"/>
    <mergeCell ref="J18"/>
    <mergeCell ref="K18"/>
    <mergeCell ref="L18"/>
    <mergeCell ref="M18"/>
    <mergeCell ref="C18:D18"/>
    <mergeCell ref="E18"/>
    <mergeCell ref="F18"/>
    <mergeCell ref="G18"/>
    <mergeCell ref="H18"/>
    <mergeCell ref="I21"/>
    <mergeCell ref="J21"/>
    <mergeCell ref="K21"/>
    <mergeCell ref="L21"/>
    <mergeCell ref="M21"/>
    <mergeCell ref="C21:D21"/>
    <mergeCell ref="E21"/>
    <mergeCell ref="F21"/>
    <mergeCell ref="G21"/>
    <mergeCell ref="H21"/>
    <mergeCell ref="I20"/>
    <mergeCell ref="J20"/>
    <mergeCell ref="K20"/>
    <mergeCell ref="L20"/>
    <mergeCell ref="M20"/>
    <mergeCell ref="C20:D20"/>
    <mergeCell ref="E20"/>
    <mergeCell ref="F20"/>
    <mergeCell ref="G20"/>
    <mergeCell ref="H20"/>
    <mergeCell ref="I23"/>
    <mergeCell ref="J23"/>
    <mergeCell ref="K23"/>
    <mergeCell ref="L23"/>
    <mergeCell ref="M23"/>
    <mergeCell ref="C23:D23"/>
    <mergeCell ref="E23"/>
    <mergeCell ref="F23"/>
    <mergeCell ref="G23"/>
    <mergeCell ref="H23"/>
    <mergeCell ref="I22"/>
    <mergeCell ref="J22"/>
    <mergeCell ref="K22"/>
    <mergeCell ref="L22"/>
    <mergeCell ref="M22"/>
    <mergeCell ref="C22:D22"/>
    <mergeCell ref="E22"/>
    <mergeCell ref="F22"/>
    <mergeCell ref="G22"/>
    <mergeCell ref="H22"/>
    <mergeCell ref="I25"/>
    <mergeCell ref="J25"/>
    <mergeCell ref="K25"/>
    <mergeCell ref="L25"/>
    <mergeCell ref="M25"/>
    <mergeCell ref="C25:D25"/>
    <mergeCell ref="E25"/>
    <mergeCell ref="F25"/>
    <mergeCell ref="G25"/>
    <mergeCell ref="H25"/>
    <mergeCell ref="I24"/>
    <mergeCell ref="J24"/>
    <mergeCell ref="K24"/>
    <mergeCell ref="L24"/>
    <mergeCell ref="M24"/>
    <mergeCell ref="C24:D24"/>
    <mergeCell ref="E24"/>
    <mergeCell ref="F24"/>
    <mergeCell ref="G24"/>
    <mergeCell ref="H24"/>
    <mergeCell ref="I27"/>
    <mergeCell ref="J27"/>
    <mergeCell ref="K27"/>
    <mergeCell ref="L27"/>
    <mergeCell ref="M27"/>
    <mergeCell ref="C27:D27"/>
    <mergeCell ref="E27"/>
    <mergeCell ref="F27"/>
    <mergeCell ref="G27"/>
    <mergeCell ref="H27"/>
    <mergeCell ref="I26"/>
    <mergeCell ref="J26"/>
    <mergeCell ref="K26"/>
    <mergeCell ref="L26"/>
    <mergeCell ref="M26"/>
    <mergeCell ref="C26:D26"/>
    <mergeCell ref="E26"/>
    <mergeCell ref="F26"/>
    <mergeCell ref="G26"/>
    <mergeCell ref="H26"/>
    <mergeCell ref="I29"/>
    <mergeCell ref="J29"/>
    <mergeCell ref="K29"/>
    <mergeCell ref="L29"/>
    <mergeCell ref="M29"/>
    <mergeCell ref="C29:D29"/>
    <mergeCell ref="E29"/>
    <mergeCell ref="F29"/>
    <mergeCell ref="G29"/>
    <mergeCell ref="H29"/>
    <mergeCell ref="I28"/>
    <mergeCell ref="J28"/>
    <mergeCell ref="K28"/>
    <mergeCell ref="L28"/>
    <mergeCell ref="M28"/>
    <mergeCell ref="C28:D28"/>
    <mergeCell ref="E28"/>
    <mergeCell ref="F28"/>
    <mergeCell ref="G28"/>
    <mergeCell ref="H28"/>
    <mergeCell ref="I31"/>
    <mergeCell ref="J31"/>
    <mergeCell ref="K31"/>
    <mergeCell ref="L31"/>
    <mergeCell ref="M31"/>
    <mergeCell ref="C31:D31"/>
    <mergeCell ref="E31"/>
    <mergeCell ref="F31"/>
    <mergeCell ref="G31"/>
    <mergeCell ref="H31"/>
    <mergeCell ref="I30"/>
    <mergeCell ref="J30"/>
    <mergeCell ref="K30"/>
    <mergeCell ref="L30"/>
    <mergeCell ref="M30"/>
    <mergeCell ref="C30:D30"/>
    <mergeCell ref="E30"/>
    <mergeCell ref="F30"/>
    <mergeCell ref="G30"/>
    <mergeCell ref="H30"/>
    <mergeCell ref="I33"/>
    <mergeCell ref="J33"/>
    <mergeCell ref="K33"/>
    <mergeCell ref="L33"/>
    <mergeCell ref="M33"/>
    <mergeCell ref="C33:D33"/>
    <mergeCell ref="E33"/>
    <mergeCell ref="F33"/>
    <mergeCell ref="G33"/>
    <mergeCell ref="H33"/>
    <mergeCell ref="I32"/>
    <mergeCell ref="J32"/>
    <mergeCell ref="K32"/>
    <mergeCell ref="L32"/>
    <mergeCell ref="M32"/>
    <mergeCell ref="C32:D32"/>
    <mergeCell ref="E32"/>
    <mergeCell ref="F32"/>
    <mergeCell ref="G32"/>
    <mergeCell ref="H32"/>
    <mergeCell ref="I35"/>
    <mergeCell ref="J35"/>
    <mergeCell ref="K35"/>
    <mergeCell ref="L35"/>
    <mergeCell ref="M35"/>
    <mergeCell ref="C35:D35"/>
    <mergeCell ref="E35"/>
    <mergeCell ref="F35"/>
    <mergeCell ref="G35"/>
    <mergeCell ref="H35"/>
    <mergeCell ref="I34"/>
    <mergeCell ref="J34"/>
    <mergeCell ref="K34"/>
    <mergeCell ref="L34"/>
    <mergeCell ref="M34"/>
    <mergeCell ref="C34:D34"/>
    <mergeCell ref="E34"/>
    <mergeCell ref="F34"/>
    <mergeCell ref="G34"/>
    <mergeCell ref="H34"/>
    <mergeCell ref="I37"/>
    <mergeCell ref="J37"/>
    <mergeCell ref="K37"/>
    <mergeCell ref="L37"/>
    <mergeCell ref="M37"/>
    <mergeCell ref="C37:D37"/>
    <mergeCell ref="E37"/>
    <mergeCell ref="F37"/>
    <mergeCell ref="G37"/>
    <mergeCell ref="H37"/>
    <mergeCell ref="I36"/>
    <mergeCell ref="J36"/>
    <mergeCell ref="K36"/>
    <mergeCell ref="L36"/>
    <mergeCell ref="M36"/>
    <mergeCell ref="C36:D36"/>
    <mergeCell ref="E36"/>
    <mergeCell ref="F36"/>
    <mergeCell ref="G36"/>
    <mergeCell ref="H36"/>
    <mergeCell ref="I39"/>
    <mergeCell ref="J39"/>
    <mergeCell ref="K39"/>
    <mergeCell ref="L39"/>
    <mergeCell ref="M39"/>
    <mergeCell ref="C39:D39"/>
    <mergeCell ref="E39"/>
    <mergeCell ref="F39"/>
    <mergeCell ref="G39"/>
    <mergeCell ref="H39"/>
    <mergeCell ref="I38"/>
    <mergeCell ref="J38"/>
    <mergeCell ref="K38"/>
    <mergeCell ref="L38"/>
    <mergeCell ref="M38"/>
    <mergeCell ref="C38:D38"/>
    <mergeCell ref="E38"/>
    <mergeCell ref="F38"/>
    <mergeCell ref="G38"/>
    <mergeCell ref="H38"/>
    <mergeCell ref="I41"/>
    <mergeCell ref="J41"/>
    <mergeCell ref="K41"/>
    <mergeCell ref="L41"/>
    <mergeCell ref="M41"/>
    <mergeCell ref="C41:D41"/>
    <mergeCell ref="E41"/>
    <mergeCell ref="F41"/>
    <mergeCell ref="G41"/>
    <mergeCell ref="H41"/>
    <mergeCell ref="I40"/>
    <mergeCell ref="J40"/>
    <mergeCell ref="K40"/>
    <mergeCell ref="L40"/>
    <mergeCell ref="M40"/>
    <mergeCell ref="C40:D40"/>
    <mergeCell ref="E40"/>
    <mergeCell ref="F40"/>
    <mergeCell ref="G40"/>
    <mergeCell ref="H40"/>
    <mergeCell ref="I43"/>
    <mergeCell ref="J43"/>
    <mergeCell ref="K43"/>
    <mergeCell ref="L43"/>
    <mergeCell ref="M43"/>
    <mergeCell ref="C43:D43"/>
    <mergeCell ref="E43"/>
    <mergeCell ref="F43"/>
    <mergeCell ref="G43"/>
    <mergeCell ref="H43"/>
    <mergeCell ref="I42"/>
    <mergeCell ref="J42"/>
    <mergeCell ref="K42"/>
    <mergeCell ref="L42"/>
    <mergeCell ref="M42"/>
    <mergeCell ref="C42:D42"/>
    <mergeCell ref="E42"/>
    <mergeCell ref="F42"/>
    <mergeCell ref="G42"/>
    <mergeCell ref="H42"/>
    <mergeCell ref="I45"/>
    <mergeCell ref="J45"/>
    <mergeCell ref="K45"/>
    <mergeCell ref="L45"/>
    <mergeCell ref="M45"/>
    <mergeCell ref="C45:D45"/>
    <mergeCell ref="E45"/>
    <mergeCell ref="F45"/>
    <mergeCell ref="G45"/>
    <mergeCell ref="H45"/>
    <mergeCell ref="I44"/>
    <mergeCell ref="J44"/>
    <mergeCell ref="K44"/>
    <mergeCell ref="L44"/>
    <mergeCell ref="M44"/>
    <mergeCell ref="C44:D44"/>
    <mergeCell ref="E44"/>
    <mergeCell ref="F44"/>
    <mergeCell ref="G44"/>
    <mergeCell ref="H44"/>
    <mergeCell ref="I47"/>
    <mergeCell ref="J47"/>
    <mergeCell ref="K47"/>
    <mergeCell ref="L47"/>
    <mergeCell ref="M47"/>
    <mergeCell ref="C47:D47"/>
    <mergeCell ref="E47"/>
    <mergeCell ref="F47"/>
    <mergeCell ref="G47"/>
    <mergeCell ref="H47"/>
    <mergeCell ref="I46"/>
    <mergeCell ref="J46"/>
    <mergeCell ref="K46"/>
    <mergeCell ref="L46"/>
    <mergeCell ref="M46"/>
    <mergeCell ref="C46:D46"/>
    <mergeCell ref="E46"/>
    <mergeCell ref="F46"/>
    <mergeCell ref="G46"/>
    <mergeCell ref="H46"/>
    <mergeCell ref="I49"/>
    <mergeCell ref="J49"/>
    <mergeCell ref="K49"/>
    <mergeCell ref="L49"/>
    <mergeCell ref="M49"/>
    <mergeCell ref="C49:D49"/>
    <mergeCell ref="E49"/>
    <mergeCell ref="F49"/>
    <mergeCell ref="G49"/>
    <mergeCell ref="H49"/>
    <mergeCell ref="I48"/>
    <mergeCell ref="J48"/>
    <mergeCell ref="K48"/>
    <mergeCell ref="L48"/>
    <mergeCell ref="M48"/>
    <mergeCell ref="C48:D48"/>
    <mergeCell ref="E48"/>
    <mergeCell ref="F48"/>
    <mergeCell ref="G48"/>
    <mergeCell ref="H48"/>
    <mergeCell ref="I51"/>
    <mergeCell ref="J51"/>
    <mergeCell ref="K51"/>
    <mergeCell ref="L51"/>
    <mergeCell ref="M51"/>
    <mergeCell ref="C51:D51"/>
    <mergeCell ref="E51"/>
    <mergeCell ref="F51"/>
    <mergeCell ref="G51"/>
    <mergeCell ref="H51"/>
    <mergeCell ref="I50"/>
    <mergeCell ref="J50"/>
    <mergeCell ref="K50"/>
    <mergeCell ref="L50"/>
    <mergeCell ref="M50"/>
    <mergeCell ref="C50:D50"/>
    <mergeCell ref="E50"/>
    <mergeCell ref="F50"/>
    <mergeCell ref="G50"/>
    <mergeCell ref="H50"/>
    <mergeCell ref="I53"/>
    <mergeCell ref="J53"/>
    <mergeCell ref="K53"/>
    <mergeCell ref="L53"/>
    <mergeCell ref="M53"/>
    <mergeCell ref="C53:D53"/>
    <mergeCell ref="E53"/>
    <mergeCell ref="F53"/>
    <mergeCell ref="G53"/>
    <mergeCell ref="H53"/>
    <mergeCell ref="I52"/>
    <mergeCell ref="J52"/>
    <mergeCell ref="K52"/>
    <mergeCell ref="L52"/>
    <mergeCell ref="M52"/>
    <mergeCell ref="C52:D52"/>
    <mergeCell ref="E52"/>
    <mergeCell ref="F52"/>
    <mergeCell ref="G52"/>
    <mergeCell ref="H52"/>
    <mergeCell ref="I55"/>
    <mergeCell ref="J55"/>
    <mergeCell ref="K55"/>
    <mergeCell ref="L55"/>
    <mergeCell ref="M55"/>
    <mergeCell ref="C55:D55"/>
    <mergeCell ref="E55"/>
    <mergeCell ref="F55"/>
    <mergeCell ref="G55"/>
    <mergeCell ref="H55"/>
    <mergeCell ref="I54"/>
    <mergeCell ref="J54"/>
    <mergeCell ref="K54"/>
    <mergeCell ref="L54"/>
    <mergeCell ref="M54"/>
    <mergeCell ref="C54:D54"/>
    <mergeCell ref="E54"/>
    <mergeCell ref="F54"/>
    <mergeCell ref="G54"/>
    <mergeCell ref="H54"/>
    <mergeCell ref="I57"/>
    <mergeCell ref="J57"/>
    <mergeCell ref="K57"/>
    <mergeCell ref="L57"/>
    <mergeCell ref="M57"/>
    <mergeCell ref="C57:D57"/>
    <mergeCell ref="E57"/>
    <mergeCell ref="F57"/>
    <mergeCell ref="G57"/>
    <mergeCell ref="H57"/>
    <mergeCell ref="I56"/>
    <mergeCell ref="J56"/>
    <mergeCell ref="K56"/>
    <mergeCell ref="L56"/>
    <mergeCell ref="M56"/>
    <mergeCell ref="C56:D56"/>
    <mergeCell ref="E56"/>
    <mergeCell ref="F56"/>
    <mergeCell ref="G56"/>
    <mergeCell ref="H56"/>
    <mergeCell ref="I59"/>
    <mergeCell ref="J59"/>
    <mergeCell ref="K59"/>
    <mergeCell ref="L59"/>
    <mergeCell ref="M59"/>
    <mergeCell ref="C59:D59"/>
    <mergeCell ref="E59"/>
    <mergeCell ref="F59"/>
    <mergeCell ref="G59"/>
    <mergeCell ref="H59"/>
    <mergeCell ref="I58"/>
    <mergeCell ref="J58"/>
    <mergeCell ref="K58"/>
    <mergeCell ref="L58"/>
    <mergeCell ref="M58"/>
    <mergeCell ref="C58:D58"/>
    <mergeCell ref="E58"/>
    <mergeCell ref="F58"/>
    <mergeCell ref="G58"/>
    <mergeCell ref="H58"/>
    <mergeCell ref="I61"/>
    <mergeCell ref="J61"/>
    <mergeCell ref="K61"/>
    <mergeCell ref="L61"/>
    <mergeCell ref="M61"/>
    <mergeCell ref="C61:D61"/>
    <mergeCell ref="E61"/>
    <mergeCell ref="F61"/>
    <mergeCell ref="G61"/>
    <mergeCell ref="H61"/>
    <mergeCell ref="I60"/>
    <mergeCell ref="J60"/>
    <mergeCell ref="K60"/>
    <mergeCell ref="L60"/>
    <mergeCell ref="M60"/>
    <mergeCell ref="C60:D60"/>
    <mergeCell ref="E60"/>
    <mergeCell ref="F60"/>
    <mergeCell ref="G60"/>
    <mergeCell ref="H60"/>
    <mergeCell ref="I63"/>
    <mergeCell ref="J63"/>
    <mergeCell ref="K63"/>
    <mergeCell ref="L63"/>
    <mergeCell ref="M63"/>
    <mergeCell ref="C63:D63"/>
    <mergeCell ref="E63"/>
    <mergeCell ref="F63"/>
    <mergeCell ref="G63"/>
    <mergeCell ref="H63"/>
    <mergeCell ref="I62"/>
    <mergeCell ref="J62"/>
    <mergeCell ref="K62"/>
    <mergeCell ref="L62"/>
    <mergeCell ref="M62"/>
    <mergeCell ref="C62:D62"/>
    <mergeCell ref="E62"/>
    <mergeCell ref="F62"/>
    <mergeCell ref="G62"/>
    <mergeCell ref="H62"/>
    <mergeCell ref="I65"/>
    <mergeCell ref="J65"/>
    <mergeCell ref="K65"/>
    <mergeCell ref="L65"/>
    <mergeCell ref="M65"/>
    <mergeCell ref="C65:D65"/>
    <mergeCell ref="E65"/>
    <mergeCell ref="F65"/>
    <mergeCell ref="G65"/>
    <mergeCell ref="H65"/>
    <mergeCell ref="I64"/>
    <mergeCell ref="J64"/>
    <mergeCell ref="K64"/>
    <mergeCell ref="L64"/>
    <mergeCell ref="M64"/>
    <mergeCell ref="C64:D64"/>
    <mergeCell ref="E64"/>
    <mergeCell ref="F64"/>
    <mergeCell ref="G64"/>
    <mergeCell ref="H64"/>
    <mergeCell ref="I67"/>
    <mergeCell ref="J67"/>
    <mergeCell ref="K67"/>
    <mergeCell ref="L67"/>
    <mergeCell ref="M67"/>
    <mergeCell ref="C67:D67"/>
    <mergeCell ref="E67"/>
    <mergeCell ref="F67"/>
    <mergeCell ref="G67"/>
    <mergeCell ref="H67"/>
    <mergeCell ref="I66"/>
    <mergeCell ref="J66"/>
    <mergeCell ref="K66"/>
    <mergeCell ref="L66"/>
    <mergeCell ref="M66"/>
    <mergeCell ref="C66:D66"/>
    <mergeCell ref="E66"/>
    <mergeCell ref="F66"/>
    <mergeCell ref="G66"/>
    <mergeCell ref="H66"/>
    <mergeCell ref="I69"/>
    <mergeCell ref="J69"/>
    <mergeCell ref="K69"/>
    <mergeCell ref="L69"/>
    <mergeCell ref="M69"/>
    <mergeCell ref="C69:D69"/>
    <mergeCell ref="E69"/>
    <mergeCell ref="F69"/>
    <mergeCell ref="G69"/>
    <mergeCell ref="H69"/>
    <mergeCell ref="I68"/>
    <mergeCell ref="J68"/>
    <mergeCell ref="K68"/>
    <mergeCell ref="L68"/>
    <mergeCell ref="M68"/>
    <mergeCell ref="C68:D68"/>
    <mergeCell ref="E68"/>
    <mergeCell ref="F68"/>
    <mergeCell ref="G68"/>
    <mergeCell ref="H68"/>
    <mergeCell ref="I71"/>
    <mergeCell ref="J71"/>
    <mergeCell ref="K71"/>
    <mergeCell ref="L71"/>
    <mergeCell ref="M71"/>
    <mergeCell ref="C71:D71"/>
    <mergeCell ref="E71"/>
    <mergeCell ref="F71"/>
    <mergeCell ref="G71"/>
    <mergeCell ref="H71"/>
    <mergeCell ref="I70"/>
    <mergeCell ref="J70"/>
    <mergeCell ref="K70"/>
    <mergeCell ref="L70"/>
    <mergeCell ref="M70"/>
    <mergeCell ref="C70:D70"/>
    <mergeCell ref="E70"/>
    <mergeCell ref="F70"/>
    <mergeCell ref="G70"/>
    <mergeCell ref="H70"/>
    <mergeCell ref="I73"/>
    <mergeCell ref="J73"/>
    <mergeCell ref="K73"/>
    <mergeCell ref="L73"/>
    <mergeCell ref="M73"/>
    <mergeCell ref="C73:D73"/>
    <mergeCell ref="E73"/>
    <mergeCell ref="F73"/>
    <mergeCell ref="G73"/>
    <mergeCell ref="H73"/>
    <mergeCell ref="I72"/>
    <mergeCell ref="J72"/>
    <mergeCell ref="K72"/>
    <mergeCell ref="L72"/>
    <mergeCell ref="M72"/>
    <mergeCell ref="C72:D72"/>
    <mergeCell ref="E72"/>
    <mergeCell ref="F72"/>
    <mergeCell ref="G72"/>
    <mergeCell ref="H72"/>
    <mergeCell ref="I75"/>
    <mergeCell ref="J75"/>
    <mergeCell ref="K75"/>
    <mergeCell ref="L75"/>
    <mergeCell ref="M75"/>
    <mergeCell ref="C75:D75"/>
    <mergeCell ref="E75"/>
    <mergeCell ref="F75"/>
    <mergeCell ref="G75"/>
    <mergeCell ref="H75"/>
    <mergeCell ref="I74"/>
    <mergeCell ref="J74"/>
    <mergeCell ref="K74"/>
    <mergeCell ref="L74"/>
    <mergeCell ref="M74"/>
    <mergeCell ref="C74:D74"/>
    <mergeCell ref="E74"/>
    <mergeCell ref="F74"/>
    <mergeCell ref="G74"/>
    <mergeCell ref="H74"/>
    <mergeCell ref="I77"/>
    <mergeCell ref="J77"/>
    <mergeCell ref="K77"/>
    <mergeCell ref="L77"/>
    <mergeCell ref="M77"/>
    <mergeCell ref="C77:D77"/>
    <mergeCell ref="E77"/>
    <mergeCell ref="F77"/>
    <mergeCell ref="G77"/>
    <mergeCell ref="H77"/>
    <mergeCell ref="I76"/>
    <mergeCell ref="J76"/>
    <mergeCell ref="K76"/>
    <mergeCell ref="L76"/>
    <mergeCell ref="M76"/>
    <mergeCell ref="C76:D76"/>
    <mergeCell ref="E76"/>
    <mergeCell ref="F76"/>
    <mergeCell ref="G76"/>
    <mergeCell ref="H76"/>
    <mergeCell ref="I79"/>
    <mergeCell ref="J79"/>
    <mergeCell ref="K79"/>
    <mergeCell ref="L79"/>
    <mergeCell ref="M79"/>
    <mergeCell ref="C79:D79"/>
    <mergeCell ref="E79"/>
    <mergeCell ref="F79"/>
    <mergeCell ref="G79"/>
    <mergeCell ref="H79"/>
    <mergeCell ref="I78"/>
    <mergeCell ref="J78"/>
    <mergeCell ref="K78"/>
    <mergeCell ref="L78"/>
    <mergeCell ref="M78"/>
    <mergeCell ref="C78:D78"/>
    <mergeCell ref="E78"/>
    <mergeCell ref="F78"/>
    <mergeCell ref="G78"/>
    <mergeCell ref="H78"/>
    <mergeCell ref="I81"/>
    <mergeCell ref="J81"/>
    <mergeCell ref="K81"/>
    <mergeCell ref="L81"/>
    <mergeCell ref="M81"/>
    <mergeCell ref="C81:D81"/>
    <mergeCell ref="E81"/>
    <mergeCell ref="F81"/>
    <mergeCell ref="G81"/>
    <mergeCell ref="H81"/>
    <mergeCell ref="I80"/>
    <mergeCell ref="J80"/>
    <mergeCell ref="K80"/>
    <mergeCell ref="L80"/>
    <mergeCell ref="M80"/>
    <mergeCell ref="C80:D80"/>
    <mergeCell ref="E80"/>
    <mergeCell ref="F80"/>
    <mergeCell ref="G80"/>
    <mergeCell ref="H80"/>
    <mergeCell ref="I83"/>
    <mergeCell ref="J83"/>
    <mergeCell ref="K83"/>
    <mergeCell ref="L83"/>
    <mergeCell ref="M83"/>
    <mergeCell ref="C83:D83"/>
    <mergeCell ref="E83"/>
    <mergeCell ref="F83"/>
    <mergeCell ref="G83"/>
    <mergeCell ref="H83"/>
    <mergeCell ref="I82"/>
    <mergeCell ref="J82"/>
    <mergeCell ref="K82"/>
    <mergeCell ref="L82"/>
    <mergeCell ref="M82"/>
    <mergeCell ref="C82:D82"/>
    <mergeCell ref="E82"/>
    <mergeCell ref="F82"/>
    <mergeCell ref="G82"/>
    <mergeCell ref="H82"/>
    <mergeCell ref="I85"/>
    <mergeCell ref="J85"/>
    <mergeCell ref="K85"/>
    <mergeCell ref="L85"/>
    <mergeCell ref="M85"/>
    <mergeCell ref="C85:D85"/>
    <mergeCell ref="E85"/>
    <mergeCell ref="F85"/>
    <mergeCell ref="G85"/>
    <mergeCell ref="H85"/>
    <mergeCell ref="I84"/>
    <mergeCell ref="J84"/>
    <mergeCell ref="K84"/>
    <mergeCell ref="L84"/>
    <mergeCell ref="M84"/>
    <mergeCell ref="C84:D84"/>
    <mergeCell ref="E84"/>
    <mergeCell ref="F84"/>
    <mergeCell ref="G84"/>
    <mergeCell ref="H84"/>
    <mergeCell ref="I87"/>
    <mergeCell ref="J87"/>
    <mergeCell ref="K87"/>
    <mergeCell ref="L87"/>
    <mergeCell ref="M87"/>
    <mergeCell ref="C87:D87"/>
    <mergeCell ref="E87"/>
    <mergeCell ref="F87"/>
    <mergeCell ref="G87"/>
    <mergeCell ref="H87"/>
    <mergeCell ref="I86"/>
    <mergeCell ref="J86"/>
    <mergeCell ref="K86"/>
    <mergeCell ref="L86"/>
    <mergeCell ref="M86"/>
    <mergeCell ref="C86:D86"/>
    <mergeCell ref="E86"/>
    <mergeCell ref="F86"/>
    <mergeCell ref="G86"/>
    <mergeCell ref="H86"/>
    <mergeCell ref="I89"/>
    <mergeCell ref="J89"/>
    <mergeCell ref="K89"/>
    <mergeCell ref="L89"/>
    <mergeCell ref="M89"/>
    <mergeCell ref="C89:D89"/>
    <mergeCell ref="E89"/>
    <mergeCell ref="F89"/>
    <mergeCell ref="G89"/>
    <mergeCell ref="H89"/>
    <mergeCell ref="I88"/>
    <mergeCell ref="J88"/>
    <mergeCell ref="K88"/>
    <mergeCell ref="L88"/>
    <mergeCell ref="M88"/>
    <mergeCell ref="C88:D88"/>
    <mergeCell ref="E88"/>
    <mergeCell ref="F88"/>
    <mergeCell ref="G88"/>
    <mergeCell ref="H88"/>
    <mergeCell ref="I91"/>
    <mergeCell ref="J91"/>
    <mergeCell ref="K91"/>
    <mergeCell ref="L91"/>
    <mergeCell ref="M91"/>
    <mergeCell ref="C91:D91"/>
    <mergeCell ref="E91"/>
    <mergeCell ref="F91"/>
    <mergeCell ref="G91"/>
    <mergeCell ref="H91"/>
    <mergeCell ref="I90"/>
    <mergeCell ref="J90"/>
    <mergeCell ref="K90"/>
    <mergeCell ref="L90"/>
    <mergeCell ref="M90"/>
    <mergeCell ref="C90:D90"/>
    <mergeCell ref="E90"/>
    <mergeCell ref="F90"/>
    <mergeCell ref="G90"/>
    <mergeCell ref="H90"/>
    <mergeCell ref="I93"/>
    <mergeCell ref="J93"/>
    <mergeCell ref="K93"/>
    <mergeCell ref="L93"/>
    <mergeCell ref="M93"/>
    <mergeCell ref="C93:D93"/>
    <mergeCell ref="E93"/>
    <mergeCell ref="F93"/>
    <mergeCell ref="G93"/>
    <mergeCell ref="H93"/>
    <mergeCell ref="I92"/>
    <mergeCell ref="J92"/>
    <mergeCell ref="K92"/>
    <mergeCell ref="L92"/>
    <mergeCell ref="M92"/>
    <mergeCell ref="C92:D92"/>
    <mergeCell ref="E92"/>
    <mergeCell ref="F92"/>
    <mergeCell ref="G92"/>
    <mergeCell ref="H92"/>
    <mergeCell ref="I95"/>
    <mergeCell ref="J95"/>
    <mergeCell ref="K95"/>
    <mergeCell ref="L95"/>
    <mergeCell ref="M95"/>
    <mergeCell ref="C95:D95"/>
    <mergeCell ref="E95"/>
    <mergeCell ref="F95"/>
    <mergeCell ref="G95"/>
    <mergeCell ref="H95"/>
    <mergeCell ref="I94"/>
    <mergeCell ref="J94"/>
    <mergeCell ref="K94"/>
    <mergeCell ref="L94"/>
    <mergeCell ref="M94"/>
    <mergeCell ref="C94:D94"/>
    <mergeCell ref="E94"/>
    <mergeCell ref="F94"/>
    <mergeCell ref="G94"/>
    <mergeCell ref="H94"/>
    <mergeCell ref="I97"/>
    <mergeCell ref="J97"/>
    <mergeCell ref="K97"/>
    <mergeCell ref="L97"/>
    <mergeCell ref="M97"/>
    <mergeCell ref="C97:D97"/>
    <mergeCell ref="E97"/>
    <mergeCell ref="F97"/>
    <mergeCell ref="G97"/>
    <mergeCell ref="H97"/>
    <mergeCell ref="I96"/>
    <mergeCell ref="J96"/>
    <mergeCell ref="K96"/>
    <mergeCell ref="L96"/>
    <mergeCell ref="M96"/>
    <mergeCell ref="C96:D96"/>
    <mergeCell ref="E96"/>
    <mergeCell ref="F96"/>
    <mergeCell ref="G96"/>
    <mergeCell ref="H96"/>
    <mergeCell ref="I99"/>
    <mergeCell ref="J99"/>
    <mergeCell ref="K99"/>
    <mergeCell ref="L99"/>
    <mergeCell ref="M99"/>
    <mergeCell ref="C99:D99"/>
    <mergeCell ref="E99"/>
    <mergeCell ref="F99"/>
    <mergeCell ref="G99"/>
    <mergeCell ref="H99"/>
    <mergeCell ref="I98"/>
    <mergeCell ref="J98"/>
    <mergeCell ref="K98"/>
    <mergeCell ref="L98"/>
    <mergeCell ref="M98"/>
    <mergeCell ref="C98:D98"/>
    <mergeCell ref="E98"/>
    <mergeCell ref="F98"/>
    <mergeCell ref="G98"/>
    <mergeCell ref="H98"/>
    <mergeCell ref="I101"/>
    <mergeCell ref="J101"/>
    <mergeCell ref="K101"/>
    <mergeCell ref="L101"/>
    <mergeCell ref="M101"/>
    <mergeCell ref="C101:D101"/>
    <mergeCell ref="E101"/>
    <mergeCell ref="F101"/>
    <mergeCell ref="G101"/>
    <mergeCell ref="H101"/>
    <mergeCell ref="I100"/>
    <mergeCell ref="J100"/>
    <mergeCell ref="K100"/>
    <mergeCell ref="L100"/>
    <mergeCell ref="M100"/>
    <mergeCell ref="C100:D100"/>
    <mergeCell ref="E100"/>
    <mergeCell ref="F100"/>
    <mergeCell ref="G100"/>
    <mergeCell ref="H100"/>
    <mergeCell ref="I103"/>
    <mergeCell ref="J103"/>
    <mergeCell ref="K103"/>
    <mergeCell ref="L103"/>
    <mergeCell ref="M103"/>
    <mergeCell ref="C103:D103"/>
    <mergeCell ref="E103"/>
    <mergeCell ref="F103"/>
    <mergeCell ref="G103"/>
    <mergeCell ref="H103"/>
    <mergeCell ref="I102"/>
    <mergeCell ref="J102"/>
    <mergeCell ref="K102"/>
    <mergeCell ref="L102"/>
    <mergeCell ref="M102"/>
    <mergeCell ref="C102:D102"/>
    <mergeCell ref="E102"/>
    <mergeCell ref="F102"/>
    <mergeCell ref="G102"/>
    <mergeCell ref="H102"/>
    <mergeCell ref="I105"/>
    <mergeCell ref="J105"/>
    <mergeCell ref="K105"/>
    <mergeCell ref="L105"/>
    <mergeCell ref="M105"/>
    <mergeCell ref="C105:D105"/>
    <mergeCell ref="E105"/>
    <mergeCell ref="F105"/>
    <mergeCell ref="G105"/>
    <mergeCell ref="H105"/>
    <mergeCell ref="I104"/>
    <mergeCell ref="J104"/>
    <mergeCell ref="K104"/>
    <mergeCell ref="L104"/>
    <mergeCell ref="M104"/>
    <mergeCell ref="C104:D104"/>
    <mergeCell ref="E104"/>
    <mergeCell ref="F104"/>
    <mergeCell ref="G104"/>
    <mergeCell ref="H104"/>
    <mergeCell ref="I107"/>
    <mergeCell ref="J107"/>
    <mergeCell ref="K107"/>
    <mergeCell ref="L107"/>
    <mergeCell ref="M107"/>
    <mergeCell ref="C107:D107"/>
    <mergeCell ref="E107"/>
    <mergeCell ref="F107"/>
    <mergeCell ref="G107"/>
    <mergeCell ref="H107"/>
    <mergeCell ref="I106"/>
    <mergeCell ref="J106"/>
    <mergeCell ref="K106"/>
    <mergeCell ref="L106"/>
    <mergeCell ref="M106"/>
    <mergeCell ref="C106:D106"/>
    <mergeCell ref="E106"/>
    <mergeCell ref="F106"/>
    <mergeCell ref="G106"/>
    <mergeCell ref="H106"/>
    <mergeCell ref="I109"/>
    <mergeCell ref="J109"/>
    <mergeCell ref="K109"/>
    <mergeCell ref="L109"/>
    <mergeCell ref="M109"/>
    <mergeCell ref="C109:D109"/>
    <mergeCell ref="E109"/>
    <mergeCell ref="F109"/>
    <mergeCell ref="G109"/>
    <mergeCell ref="H109"/>
    <mergeCell ref="I108"/>
    <mergeCell ref="J108"/>
    <mergeCell ref="K108"/>
    <mergeCell ref="L108"/>
    <mergeCell ref="M108"/>
    <mergeCell ref="C108:D108"/>
    <mergeCell ref="E108"/>
    <mergeCell ref="F108"/>
    <mergeCell ref="G108"/>
    <mergeCell ref="H108"/>
    <mergeCell ref="I111"/>
    <mergeCell ref="J111"/>
    <mergeCell ref="K111"/>
    <mergeCell ref="L111"/>
    <mergeCell ref="M111"/>
    <mergeCell ref="C111:D111"/>
    <mergeCell ref="E111"/>
    <mergeCell ref="F111"/>
    <mergeCell ref="G111"/>
    <mergeCell ref="H111"/>
    <mergeCell ref="I110"/>
    <mergeCell ref="J110"/>
    <mergeCell ref="K110"/>
    <mergeCell ref="L110"/>
    <mergeCell ref="M110"/>
    <mergeCell ref="C110:D110"/>
    <mergeCell ref="E110"/>
    <mergeCell ref="F110"/>
    <mergeCell ref="G110"/>
    <mergeCell ref="H110"/>
    <mergeCell ref="I113"/>
    <mergeCell ref="J113"/>
    <mergeCell ref="K113"/>
    <mergeCell ref="L113"/>
    <mergeCell ref="M113"/>
    <mergeCell ref="C113:D113"/>
    <mergeCell ref="E113"/>
    <mergeCell ref="F113"/>
    <mergeCell ref="G113"/>
    <mergeCell ref="H113"/>
    <mergeCell ref="I112"/>
    <mergeCell ref="J112"/>
    <mergeCell ref="K112"/>
    <mergeCell ref="L112"/>
    <mergeCell ref="M112"/>
    <mergeCell ref="C112:D112"/>
    <mergeCell ref="E112"/>
    <mergeCell ref="F112"/>
    <mergeCell ref="G112"/>
    <mergeCell ref="H112"/>
    <mergeCell ref="C116:D116"/>
    <mergeCell ref="I115"/>
    <mergeCell ref="J115"/>
    <mergeCell ref="K115"/>
    <mergeCell ref="L115"/>
    <mergeCell ref="M115"/>
    <mergeCell ref="C115:D115"/>
    <mergeCell ref="E115"/>
    <mergeCell ref="F115"/>
    <mergeCell ref="G115"/>
    <mergeCell ref="H115"/>
    <mergeCell ref="I114"/>
    <mergeCell ref="J114"/>
    <mergeCell ref="K114"/>
    <mergeCell ref="L114"/>
    <mergeCell ref="M114"/>
    <mergeCell ref="C114:D114"/>
    <mergeCell ref="E114"/>
    <mergeCell ref="F114"/>
    <mergeCell ref="G114"/>
    <mergeCell ref="H114"/>
  </mergeCells>
  <dataValidations count="300">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s>
  <printOptions horizontalCentered="1"/>
  <pageMargins left="0.7" right="0.7" top="0.75" bottom="0.75" header="0.3" footer="0.3"/>
  <pageSetup paperSize="150" scale="81" orientation="landscape" horizontalDpi="200" verticalDpi="200" r:id="rId1"/>
  <extLst>
    <ext xmlns:x14="http://schemas.microsoft.com/office/spreadsheetml/2009/9/main" uri="{CCE6A557-97BC-4b89-ADB6-D9C93CAAB3DF}">
      <x14:dataValidations xmlns:xm="http://schemas.microsoft.com/office/excel/2006/main" count="100">
        <x14:dataValidation type="list" showErrorMessage="1" errorTitle="Kesalahan Nilai Data" error="Data yang dimasukkan harus tersedia dalam daftar!">
          <x14:formula1>
            <xm:f>ListOfValues!B1:B4</xm:f>
          </x14:formula1>
          <xm:sqref>G16</xm:sqref>
        </x14:dataValidation>
        <x14:dataValidation type="list" showErrorMessage="1" errorTitle="Kesalahan Nilai Data" error="Data yang dimasukkan harus tersedia dalam daftar!">
          <x14:formula1>
            <xm:f>ListOfValues!B1:B4</xm:f>
          </x14:formula1>
          <xm:sqref>G17</xm:sqref>
        </x14:dataValidation>
        <x14:dataValidation type="list" showErrorMessage="1" errorTitle="Kesalahan Nilai Data" error="Data yang dimasukkan harus tersedia dalam daftar!">
          <x14:formula1>
            <xm:f>ListOfValues!B1:B4</xm:f>
          </x14:formula1>
          <xm:sqref>G18</xm:sqref>
        </x14:dataValidation>
        <x14:dataValidation type="list" showErrorMessage="1" errorTitle="Kesalahan Nilai Data" error="Data yang dimasukkan harus tersedia dalam daftar!">
          <x14:formula1>
            <xm:f>ListOfValues!B1:B4</xm:f>
          </x14:formula1>
          <xm:sqref>G19</xm:sqref>
        </x14:dataValidation>
        <x14:dataValidation type="list" showErrorMessage="1" errorTitle="Kesalahan Nilai Data" error="Data yang dimasukkan harus tersedia dalam daftar!">
          <x14:formula1>
            <xm:f>ListOfValues!B1:B4</xm:f>
          </x14:formula1>
          <xm:sqref>G20</xm:sqref>
        </x14:dataValidation>
        <x14:dataValidation type="list" showErrorMessage="1" errorTitle="Kesalahan Nilai Data" error="Data yang dimasukkan harus tersedia dalam daftar!">
          <x14:formula1>
            <xm:f>ListOfValues!B1:B4</xm:f>
          </x14:formula1>
          <xm:sqref>G21</xm:sqref>
        </x14:dataValidation>
        <x14:dataValidation type="list" showErrorMessage="1" errorTitle="Kesalahan Nilai Data" error="Data yang dimasukkan harus tersedia dalam daftar!">
          <x14:formula1>
            <xm:f>ListOfValues!B1:B4</xm:f>
          </x14:formula1>
          <xm:sqref>G22</xm:sqref>
        </x14:dataValidation>
        <x14:dataValidation type="list" showErrorMessage="1" errorTitle="Kesalahan Nilai Data" error="Data yang dimasukkan harus tersedia dalam daftar!">
          <x14:formula1>
            <xm:f>ListOfValues!B1:B4</xm:f>
          </x14:formula1>
          <xm:sqref>G23</xm:sqref>
        </x14:dataValidation>
        <x14:dataValidation type="list" showErrorMessage="1" errorTitle="Kesalahan Nilai Data" error="Data yang dimasukkan harus tersedia dalam daftar!">
          <x14:formula1>
            <xm:f>ListOfValues!B1:B4</xm:f>
          </x14:formula1>
          <xm:sqref>G24</xm:sqref>
        </x14:dataValidation>
        <x14:dataValidation type="list" showErrorMessage="1" errorTitle="Kesalahan Nilai Data" error="Data yang dimasukkan harus tersedia dalam daftar!">
          <x14:formula1>
            <xm:f>ListOfValues!B1:B4</xm:f>
          </x14:formula1>
          <xm:sqref>G25</xm:sqref>
        </x14:dataValidation>
        <x14:dataValidation type="list" showErrorMessage="1" errorTitle="Kesalahan Nilai Data" error="Data yang dimasukkan harus tersedia dalam daftar!">
          <x14:formula1>
            <xm:f>ListOfValues!B1:B4</xm:f>
          </x14:formula1>
          <xm:sqref>G26</xm:sqref>
        </x14:dataValidation>
        <x14:dataValidation type="list" showErrorMessage="1" errorTitle="Kesalahan Nilai Data" error="Data yang dimasukkan harus tersedia dalam daftar!">
          <x14:formula1>
            <xm:f>ListOfValues!B1:B4</xm:f>
          </x14:formula1>
          <xm:sqref>G27</xm:sqref>
        </x14:dataValidation>
        <x14:dataValidation type="list" showErrorMessage="1" errorTitle="Kesalahan Nilai Data" error="Data yang dimasukkan harus tersedia dalam daftar!">
          <x14:formula1>
            <xm:f>ListOfValues!B1:B4</xm:f>
          </x14:formula1>
          <xm:sqref>G28</xm:sqref>
        </x14:dataValidation>
        <x14:dataValidation type="list" showErrorMessage="1" errorTitle="Kesalahan Nilai Data" error="Data yang dimasukkan harus tersedia dalam daftar!">
          <x14:formula1>
            <xm:f>ListOfValues!B1:B4</xm:f>
          </x14:formula1>
          <xm:sqref>G29</xm:sqref>
        </x14:dataValidation>
        <x14:dataValidation type="list" showErrorMessage="1" errorTitle="Kesalahan Nilai Data" error="Data yang dimasukkan harus tersedia dalam daftar!">
          <x14:formula1>
            <xm:f>ListOfValues!B1:B4</xm:f>
          </x14:formula1>
          <xm:sqref>G30</xm:sqref>
        </x14:dataValidation>
        <x14:dataValidation type="list" showErrorMessage="1" errorTitle="Kesalahan Nilai Data" error="Data yang dimasukkan harus tersedia dalam daftar!">
          <x14:formula1>
            <xm:f>ListOfValues!B1:B4</xm:f>
          </x14:formula1>
          <xm:sqref>G31</xm:sqref>
        </x14:dataValidation>
        <x14:dataValidation type="list" showErrorMessage="1" errorTitle="Kesalahan Nilai Data" error="Data yang dimasukkan harus tersedia dalam daftar!">
          <x14:formula1>
            <xm:f>ListOfValues!B1:B4</xm:f>
          </x14:formula1>
          <xm:sqref>G32</xm:sqref>
        </x14:dataValidation>
        <x14:dataValidation type="list" showErrorMessage="1" errorTitle="Kesalahan Nilai Data" error="Data yang dimasukkan harus tersedia dalam daftar!">
          <x14:formula1>
            <xm:f>ListOfValues!B1:B4</xm:f>
          </x14:formula1>
          <xm:sqref>G33</xm:sqref>
        </x14:dataValidation>
        <x14:dataValidation type="list" showErrorMessage="1" errorTitle="Kesalahan Nilai Data" error="Data yang dimasukkan harus tersedia dalam daftar!">
          <x14:formula1>
            <xm:f>ListOfValues!B1:B4</xm:f>
          </x14:formula1>
          <xm:sqref>G34</xm:sqref>
        </x14:dataValidation>
        <x14:dataValidation type="list" showErrorMessage="1" errorTitle="Kesalahan Nilai Data" error="Data yang dimasukkan harus tersedia dalam daftar!">
          <x14:formula1>
            <xm:f>ListOfValues!B1:B4</xm:f>
          </x14:formula1>
          <xm:sqref>G35</xm:sqref>
        </x14:dataValidation>
        <x14:dataValidation type="list" showErrorMessage="1" errorTitle="Kesalahan Nilai Data" error="Data yang dimasukkan harus tersedia dalam daftar!">
          <x14:formula1>
            <xm:f>ListOfValues!B1:B4</xm:f>
          </x14:formula1>
          <xm:sqref>G36</xm:sqref>
        </x14:dataValidation>
        <x14:dataValidation type="list" showErrorMessage="1" errorTitle="Kesalahan Nilai Data" error="Data yang dimasukkan harus tersedia dalam daftar!">
          <x14:formula1>
            <xm:f>ListOfValues!B1:B4</xm:f>
          </x14:formula1>
          <xm:sqref>G37</xm:sqref>
        </x14:dataValidation>
        <x14:dataValidation type="list" showErrorMessage="1" errorTitle="Kesalahan Nilai Data" error="Data yang dimasukkan harus tersedia dalam daftar!">
          <x14:formula1>
            <xm:f>ListOfValues!B1:B4</xm:f>
          </x14:formula1>
          <xm:sqref>G38</xm:sqref>
        </x14:dataValidation>
        <x14:dataValidation type="list" showErrorMessage="1" errorTitle="Kesalahan Nilai Data" error="Data yang dimasukkan harus tersedia dalam daftar!">
          <x14:formula1>
            <xm:f>ListOfValues!B1:B4</xm:f>
          </x14:formula1>
          <xm:sqref>G39</xm:sqref>
        </x14:dataValidation>
        <x14:dataValidation type="list" showErrorMessage="1" errorTitle="Kesalahan Nilai Data" error="Data yang dimasukkan harus tersedia dalam daftar!">
          <x14:formula1>
            <xm:f>ListOfValues!B1:B4</xm:f>
          </x14:formula1>
          <xm:sqref>G40</xm:sqref>
        </x14:dataValidation>
        <x14:dataValidation type="list" showErrorMessage="1" errorTitle="Kesalahan Nilai Data" error="Data yang dimasukkan harus tersedia dalam daftar!">
          <x14:formula1>
            <xm:f>ListOfValues!B1:B4</xm:f>
          </x14:formula1>
          <xm:sqref>G41</xm:sqref>
        </x14:dataValidation>
        <x14:dataValidation type="list" showErrorMessage="1" errorTitle="Kesalahan Nilai Data" error="Data yang dimasukkan harus tersedia dalam daftar!">
          <x14:formula1>
            <xm:f>ListOfValues!B1:B4</xm:f>
          </x14:formula1>
          <xm:sqref>G42</xm:sqref>
        </x14:dataValidation>
        <x14:dataValidation type="list" showErrorMessage="1" errorTitle="Kesalahan Nilai Data" error="Data yang dimasukkan harus tersedia dalam daftar!">
          <x14:formula1>
            <xm:f>ListOfValues!B1:B4</xm:f>
          </x14:formula1>
          <xm:sqref>G43</xm:sqref>
        </x14:dataValidation>
        <x14:dataValidation type="list" showErrorMessage="1" errorTitle="Kesalahan Nilai Data" error="Data yang dimasukkan harus tersedia dalam daftar!">
          <x14:formula1>
            <xm:f>ListOfValues!B1:B4</xm:f>
          </x14:formula1>
          <xm:sqref>G44</xm:sqref>
        </x14:dataValidation>
        <x14:dataValidation type="list" showErrorMessage="1" errorTitle="Kesalahan Nilai Data" error="Data yang dimasukkan harus tersedia dalam daftar!">
          <x14:formula1>
            <xm:f>ListOfValues!B1:B4</xm:f>
          </x14:formula1>
          <xm:sqref>G45</xm:sqref>
        </x14:dataValidation>
        <x14:dataValidation type="list" showErrorMessage="1" errorTitle="Kesalahan Nilai Data" error="Data yang dimasukkan harus tersedia dalam daftar!">
          <x14:formula1>
            <xm:f>ListOfValues!B1:B4</xm:f>
          </x14:formula1>
          <xm:sqref>G46</xm:sqref>
        </x14:dataValidation>
        <x14:dataValidation type="list" showErrorMessage="1" errorTitle="Kesalahan Nilai Data" error="Data yang dimasukkan harus tersedia dalam daftar!">
          <x14:formula1>
            <xm:f>ListOfValues!B1:B4</xm:f>
          </x14:formula1>
          <xm:sqref>G47</xm:sqref>
        </x14:dataValidation>
        <x14:dataValidation type="list" showErrorMessage="1" errorTitle="Kesalahan Nilai Data" error="Data yang dimasukkan harus tersedia dalam daftar!">
          <x14:formula1>
            <xm:f>ListOfValues!B1:B4</xm:f>
          </x14:formula1>
          <xm:sqref>G48</xm:sqref>
        </x14:dataValidation>
        <x14:dataValidation type="list" showErrorMessage="1" errorTitle="Kesalahan Nilai Data" error="Data yang dimasukkan harus tersedia dalam daftar!">
          <x14:formula1>
            <xm:f>ListOfValues!B1:B4</xm:f>
          </x14:formula1>
          <xm:sqref>G49</xm:sqref>
        </x14:dataValidation>
        <x14:dataValidation type="list" showErrorMessage="1" errorTitle="Kesalahan Nilai Data" error="Data yang dimasukkan harus tersedia dalam daftar!">
          <x14:formula1>
            <xm:f>ListOfValues!B1:B4</xm:f>
          </x14:formula1>
          <xm:sqref>G50</xm:sqref>
        </x14:dataValidation>
        <x14:dataValidation type="list" showErrorMessage="1" errorTitle="Kesalahan Nilai Data" error="Data yang dimasukkan harus tersedia dalam daftar!">
          <x14:formula1>
            <xm:f>ListOfValues!B1:B4</xm:f>
          </x14:formula1>
          <xm:sqref>G51</xm:sqref>
        </x14:dataValidation>
        <x14:dataValidation type="list" showErrorMessage="1" errorTitle="Kesalahan Nilai Data" error="Data yang dimasukkan harus tersedia dalam daftar!">
          <x14:formula1>
            <xm:f>ListOfValues!B1:B4</xm:f>
          </x14:formula1>
          <xm:sqref>G52</xm:sqref>
        </x14:dataValidation>
        <x14:dataValidation type="list" showErrorMessage="1" errorTitle="Kesalahan Nilai Data" error="Data yang dimasukkan harus tersedia dalam daftar!">
          <x14:formula1>
            <xm:f>ListOfValues!B1:B4</xm:f>
          </x14:formula1>
          <xm:sqref>G53</xm:sqref>
        </x14:dataValidation>
        <x14:dataValidation type="list" showErrorMessage="1" errorTitle="Kesalahan Nilai Data" error="Data yang dimasukkan harus tersedia dalam daftar!">
          <x14:formula1>
            <xm:f>ListOfValues!B1:B4</xm:f>
          </x14:formula1>
          <xm:sqref>G54</xm:sqref>
        </x14:dataValidation>
        <x14:dataValidation type="list" showErrorMessage="1" errorTitle="Kesalahan Nilai Data" error="Data yang dimasukkan harus tersedia dalam daftar!">
          <x14:formula1>
            <xm:f>ListOfValues!B1:B4</xm:f>
          </x14:formula1>
          <xm:sqref>G55</xm:sqref>
        </x14:dataValidation>
        <x14:dataValidation type="list" showErrorMessage="1" errorTitle="Kesalahan Nilai Data" error="Data yang dimasukkan harus tersedia dalam daftar!">
          <x14:formula1>
            <xm:f>ListOfValues!B1:B4</xm:f>
          </x14:formula1>
          <xm:sqref>G56</xm:sqref>
        </x14:dataValidation>
        <x14:dataValidation type="list" showErrorMessage="1" errorTitle="Kesalahan Nilai Data" error="Data yang dimasukkan harus tersedia dalam daftar!">
          <x14:formula1>
            <xm:f>ListOfValues!B1:B4</xm:f>
          </x14:formula1>
          <xm:sqref>G57</xm:sqref>
        </x14:dataValidation>
        <x14:dataValidation type="list" showErrorMessage="1" errorTitle="Kesalahan Nilai Data" error="Data yang dimasukkan harus tersedia dalam daftar!">
          <x14:formula1>
            <xm:f>ListOfValues!B1:B4</xm:f>
          </x14:formula1>
          <xm:sqref>G58</xm:sqref>
        </x14:dataValidation>
        <x14:dataValidation type="list" showErrorMessage="1" errorTitle="Kesalahan Nilai Data" error="Data yang dimasukkan harus tersedia dalam daftar!">
          <x14:formula1>
            <xm:f>ListOfValues!B1:B4</xm:f>
          </x14:formula1>
          <xm:sqref>G59</xm:sqref>
        </x14:dataValidation>
        <x14:dataValidation type="list" showErrorMessage="1" errorTitle="Kesalahan Nilai Data" error="Data yang dimasukkan harus tersedia dalam daftar!">
          <x14:formula1>
            <xm:f>ListOfValues!B1:B4</xm:f>
          </x14:formula1>
          <xm:sqref>G60</xm:sqref>
        </x14:dataValidation>
        <x14:dataValidation type="list" showErrorMessage="1" errorTitle="Kesalahan Nilai Data" error="Data yang dimasukkan harus tersedia dalam daftar!">
          <x14:formula1>
            <xm:f>ListOfValues!B1:B4</xm:f>
          </x14:formula1>
          <xm:sqref>G61</xm:sqref>
        </x14:dataValidation>
        <x14:dataValidation type="list" showErrorMessage="1" errorTitle="Kesalahan Nilai Data" error="Data yang dimasukkan harus tersedia dalam daftar!">
          <x14:formula1>
            <xm:f>ListOfValues!B1:B4</xm:f>
          </x14:formula1>
          <xm:sqref>G62</xm:sqref>
        </x14:dataValidation>
        <x14:dataValidation type="list" showErrorMessage="1" errorTitle="Kesalahan Nilai Data" error="Data yang dimasukkan harus tersedia dalam daftar!">
          <x14:formula1>
            <xm:f>ListOfValues!B1:B4</xm:f>
          </x14:formula1>
          <xm:sqref>G63</xm:sqref>
        </x14:dataValidation>
        <x14:dataValidation type="list" showErrorMessage="1" errorTitle="Kesalahan Nilai Data" error="Data yang dimasukkan harus tersedia dalam daftar!">
          <x14:formula1>
            <xm:f>ListOfValues!B1:B4</xm:f>
          </x14:formula1>
          <xm:sqref>G64</xm:sqref>
        </x14:dataValidation>
        <x14:dataValidation type="list" showErrorMessage="1" errorTitle="Kesalahan Nilai Data" error="Data yang dimasukkan harus tersedia dalam daftar!">
          <x14:formula1>
            <xm:f>ListOfValues!B1:B4</xm:f>
          </x14:formula1>
          <xm:sqref>G65</xm:sqref>
        </x14:dataValidation>
        <x14:dataValidation type="list" showErrorMessage="1" errorTitle="Kesalahan Nilai Data" error="Data yang dimasukkan harus tersedia dalam daftar!">
          <x14:formula1>
            <xm:f>ListOfValues!B1:B4</xm:f>
          </x14:formula1>
          <xm:sqref>G66</xm:sqref>
        </x14:dataValidation>
        <x14:dataValidation type="list" showErrorMessage="1" errorTitle="Kesalahan Nilai Data" error="Data yang dimasukkan harus tersedia dalam daftar!">
          <x14:formula1>
            <xm:f>ListOfValues!B1:B4</xm:f>
          </x14:formula1>
          <xm:sqref>G67</xm:sqref>
        </x14:dataValidation>
        <x14:dataValidation type="list" showErrorMessage="1" errorTitle="Kesalahan Nilai Data" error="Data yang dimasukkan harus tersedia dalam daftar!">
          <x14:formula1>
            <xm:f>ListOfValues!B1:B4</xm:f>
          </x14:formula1>
          <xm:sqref>G68</xm:sqref>
        </x14:dataValidation>
        <x14:dataValidation type="list" showErrorMessage="1" errorTitle="Kesalahan Nilai Data" error="Data yang dimasukkan harus tersedia dalam daftar!">
          <x14:formula1>
            <xm:f>ListOfValues!B1:B4</xm:f>
          </x14:formula1>
          <xm:sqref>G69</xm:sqref>
        </x14:dataValidation>
        <x14:dataValidation type="list" showErrorMessage="1" errorTitle="Kesalahan Nilai Data" error="Data yang dimasukkan harus tersedia dalam daftar!">
          <x14:formula1>
            <xm:f>ListOfValues!B1:B4</xm:f>
          </x14:formula1>
          <xm:sqref>G70</xm:sqref>
        </x14:dataValidation>
        <x14:dataValidation type="list" showErrorMessage="1" errorTitle="Kesalahan Nilai Data" error="Data yang dimasukkan harus tersedia dalam daftar!">
          <x14:formula1>
            <xm:f>ListOfValues!B1:B4</xm:f>
          </x14:formula1>
          <xm:sqref>G71</xm:sqref>
        </x14:dataValidation>
        <x14:dataValidation type="list" showErrorMessage="1" errorTitle="Kesalahan Nilai Data" error="Data yang dimasukkan harus tersedia dalam daftar!">
          <x14:formula1>
            <xm:f>ListOfValues!B1:B4</xm:f>
          </x14:formula1>
          <xm:sqref>G72</xm:sqref>
        </x14:dataValidation>
        <x14:dataValidation type="list" showErrorMessage="1" errorTitle="Kesalahan Nilai Data" error="Data yang dimasukkan harus tersedia dalam daftar!">
          <x14:formula1>
            <xm:f>ListOfValues!B1:B4</xm:f>
          </x14:formula1>
          <xm:sqref>G73</xm:sqref>
        </x14:dataValidation>
        <x14:dataValidation type="list" showErrorMessage="1" errorTitle="Kesalahan Nilai Data" error="Data yang dimasukkan harus tersedia dalam daftar!">
          <x14:formula1>
            <xm:f>ListOfValues!B1:B4</xm:f>
          </x14:formula1>
          <xm:sqref>G74</xm:sqref>
        </x14:dataValidation>
        <x14:dataValidation type="list" showErrorMessage="1" errorTitle="Kesalahan Nilai Data" error="Data yang dimasukkan harus tersedia dalam daftar!">
          <x14:formula1>
            <xm:f>ListOfValues!B1:B4</xm:f>
          </x14:formula1>
          <xm:sqref>G75</xm:sqref>
        </x14:dataValidation>
        <x14:dataValidation type="list" showErrorMessage="1" errorTitle="Kesalahan Nilai Data" error="Data yang dimasukkan harus tersedia dalam daftar!">
          <x14:formula1>
            <xm:f>ListOfValues!B1:B4</xm:f>
          </x14:formula1>
          <xm:sqref>G76</xm:sqref>
        </x14:dataValidation>
        <x14:dataValidation type="list" showErrorMessage="1" errorTitle="Kesalahan Nilai Data" error="Data yang dimasukkan harus tersedia dalam daftar!">
          <x14:formula1>
            <xm:f>ListOfValues!B1:B4</xm:f>
          </x14:formula1>
          <xm:sqref>G77</xm:sqref>
        </x14:dataValidation>
        <x14:dataValidation type="list" showErrorMessage="1" errorTitle="Kesalahan Nilai Data" error="Data yang dimasukkan harus tersedia dalam daftar!">
          <x14:formula1>
            <xm:f>ListOfValues!B1:B4</xm:f>
          </x14:formula1>
          <xm:sqref>G78</xm:sqref>
        </x14:dataValidation>
        <x14:dataValidation type="list" showErrorMessage="1" errorTitle="Kesalahan Nilai Data" error="Data yang dimasukkan harus tersedia dalam daftar!">
          <x14:formula1>
            <xm:f>ListOfValues!B1:B4</xm:f>
          </x14:formula1>
          <xm:sqref>G79</xm:sqref>
        </x14:dataValidation>
        <x14:dataValidation type="list" showErrorMessage="1" errorTitle="Kesalahan Nilai Data" error="Data yang dimasukkan harus tersedia dalam daftar!">
          <x14:formula1>
            <xm:f>ListOfValues!B1:B4</xm:f>
          </x14:formula1>
          <xm:sqref>G80</xm:sqref>
        </x14:dataValidation>
        <x14:dataValidation type="list" showErrorMessage="1" errorTitle="Kesalahan Nilai Data" error="Data yang dimasukkan harus tersedia dalam daftar!">
          <x14:formula1>
            <xm:f>ListOfValues!B1:B4</xm:f>
          </x14:formula1>
          <xm:sqref>G81</xm:sqref>
        </x14:dataValidation>
        <x14:dataValidation type="list" showErrorMessage="1" errorTitle="Kesalahan Nilai Data" error="Data yang dimasukkan harus tersedia dalam daftar!">
          <x14:formula1>
            <xm:f>ListOfValues!B1:B4</xm:f>
          </x14:formula1>
          <xm:sqref>G82</xm:sqref>
        </x14:dataValidation>
        <x14:dataValidation type="list" showErrorMessage="1" errorTitle="Kesalahan Nilai Data" error="Data yang dimasukkan harus tersedia dalam daftar!">
          <x14:formula1>
            <xm:f>ListOfValues!B1:B4</xm:f>
          </x14:formula1>
          <xm:sqref>G83</xm:sqref>
        </x14:dataValidation>
        <x14:dataValidation type="list" showErrorMessage="1" errorTitle="Kesalahan Nilai Data" error="Data yang dimasukkan harus tersedia dalam daftar!">
          <x14:formula1>
            <xm:f>ListOfValues!B1:B4</xm:f>
          </x14:formula1>
          <xm:sqref>G84</xm:sqref>
        </x14:dataValidation>
        <x14:dataValidation type="list" showErrorMessage="1" errorTitle="Kesalahan Nilai Data" error="Data yang dimasukkan harus tersedia dalam daftar!">
          <x14:formula1>
            <xm:f>ListOfValues!B1:B4</xm:f>
          </x14:formula1>
          <xm:sqref>G85</xm:sqref>
        </x14:dataValidation>
        <x14:dataValidation type="list" showErrorMessage="1" errorTitle="Kesalahan Nilai Data" error="Data yang dimasukkan harus tersedia dalam daftar!">
          <x14:formula1>
            <xm:f>ListOfValues!B1:B4</xm:f>
          </x14:formula1>
          <xm:sqref>G86</xm:sqref>
        </x14:dataValidation>
        <x14:dataValidation type="list" showErrorMessage="1" errorTitle="Kesalahan Nilai Data" error="Data yang dimasukkan harus tersedia dalam daftar!">
          <x14:formula1>
            <xm:f>ListOfValues!B1:B4</xm:f>
          </x14:formula1>
          <xm:sqref>G87</xm:sqref>
        </x14:dataValidation>
        <x14:dataValidation type="list" showErrorMessage="1" errorTitle="Kesalahan Nilai Data" error="Data yang dimasukkan harus tersedia dalam daftar!">
          <x14:formula1>
            <xm:f>ListOfValues!B1:B4</xm:f>
          </x14:formula1>
          <xm:sqref>G88</xm:sqref>
        </x14:dataValidation>
        <x14:dataValidation type="list" showErrorMessage="1" errorTitle="Kesalahan Nilai Data" error="Data yang dimasukkan harus tersedia dalam daftar!">
          <x14:formula1>
            <xm:f>ListOfValues!B1:B4</xm:f>
          </x14:formula1>
          <xm:sqref>G89</xm:sqref>
        </x14:dataValidation>
        <x14:dataValidation type="list" showErrorMessage="1" errorTitle="Kesalahan Nilai Data" error="Data yang dimasukkan harus tersedia dalam daftar!">
          <x14:formula1>
            <xm:f>ListOfValues!B1:B4</xm:f>
          </x14:formula1>
          <xm:sqref>G90</xm:sqref>
        </x14:dataValidation>
        <x14:dataValidation type="list" showErrorMessage="1" errorTitle="Kesalahan Nilai Data" error="Data yang dimasukkan harus tersedia dalam daftar!">
          <x14:formula1>
            <xm:f>ListOfValues!B1:B4</xm:f>
          </x14:formula1>
          <xm:sqref>G91</xm:sqref>
        </x14:dataValidation>
        <x14:dataValidation type="list" showErrorMessage="1" errorTitle="Kesalahan Nilai Data" error="Data yang dimasukkan harus tersedia dalam daftar!">
          <x14:formula1>
            <xm:f>ListOfValues!B1:B4</xm:f>
          </x14:formula1>
          <xm:sqref>G92</xm:sqref>
        </x14:dataValidation>
        <x14:dataValidation type="list" showErrorMessage="1" errorTitle="Kesalahan Nilai Data" error="Data yang dimasukkan harus tersedia dalam daftar!">
          <x14:formula1>
            <xm:f>ListOfValues!B1:B4</xm:f>
          </x14:formula1>
          <xm:sqref>G93</xm:sqref>
        </x14:dataValidation>
        <x14:dataValidation type="list" showErrorMessage="1" errorTitle="Kesalahan Nilai Data" error="Data yang dimasukkan harus tersedia dalam daftar!">
          <x14:formula1>
            <xm:f>ListOfValues!B1:B4</xm:f>
          </x14:formula1>
          <xm:sqref>G94</xm:sqref>
        </x14:dataValidation>
        <x14:dataValidation type="list" showErrorMessage="1" errorTitle="Kesalahan Nilai Data" error="Data yang dimasukkan harus tersedia dalam daftar!">
          <x14:formula1>
            <xm:f>ListOfValues!B1:B4</xm:f>
          </x14:formula1>
          <xm:sqref>G95</xm:sqref>
        </x14:dataValidation>
        <x14:dataValidation type="list" showErrorMessage="1" errorTitle="Kesalahan Nilai Data" error="Data yang dimasukkan harus tersedia dalam daftar!">
          <x14:formula1>
            <xm:f>ListOfValues!B1:B4</xm:f>
          </x14:formula1>
          <xm:sqref>G96</xm:sqref>
        </x14:dataValidation>
        <x14:dataValidation type="list" showErrorMessage="1" errorTitle="Kesalahan Nilai Data" error="Data yang dimasukkan harus tersedia dalam daftar!">
          <x14:formula1>
            <xm:f>ListOfValues!B1:B4</xm:f>
          </x14:formula1>
          <xm:sqref>G97</xm:sqref>
        </x14:dataValidation>
        <x14:dataValidation type="list" showErrorMessage="1" errorTitle="Kesalahan Nilai Data" error="Data yang dimasukkan harus tersedia dalam daftar!">
          <x14:formula1>
            <xm:f>ListOfValues!B1:B4</xm:f>
          </x14:formula1>
          <xm:sqref>G98</xm:sqref>
        </x14:dataValidation>
        <x14:dataValidation type="list" showErrorMessage="1" errorTitle="Kesalahan Nilai Data" error="Data yang dimasukkan harus tersedia dalam daftar!">
          <x14:formula1>
            <xm:f>ListOfValues!B1:B4</xm:f>
          </x14:formula1>
          <xm:sqref>G99</xm:sqref>
        </x14:dataValidation>
        <x14:dataValidation type="list" showErrorMessage="1" errorTitle="Kesalahan Nilai Data" error="Data yang dimasukkan harus tersedia dalam daftar!">
          <x14:formula1>
            <xm:f>ListOfValues!B1:B4</xm:f>
          </x14:formula1>
          <xm:sqref>G100</xm:sqref>
        </x14:dataValidation>
        <x14:dataValidation type="list" showErrorMessage="1" errorTitle="Kesalahan Nilai Data" error="Data yang dimasukkan harus tersedia dalam daftar!">
          <x14:formula1>
            <xm:f>ListOfValues!B1:B4</xm:f>
          </x14:formula1>
          <xm:sqref>G101</xm:sqref>
        </x14:dataValidation>
        <x14:dataValidation type="list" showErrorMessage="1" errorTitle="Kesalahan Nilai Data" error="Data yang dimasukkan harus tersedia dalam daftar!">
          <x14:formula1>
            <xm:f>ListOfValues!B1:B4</xm:f>
          </x14:formula1>
          <xm:sqref>G102</xm:sqref>
        </x14:dataValidation>
        <x14:dataValidation type="list" showErrorMessage="1" errorTitle="Kesalahan Nilai Data" error="Data yang dimasukkan harus tersedia dalam daftar!">
          <x14:formula1>
            <xm:f>ListOfValues!B1:B4</xm:f>
          </x14:formula1>
          <xm:sqref>G103</xm:sqref>
        </x14:dataValidation>
        <x14:dataValidation type="list" showErrorMessage="1" errorTitle="Kesalahan Nilai Data" error="Data yang dimasukkan harus tersedia dalam daftar!">
          <x14:formula1>
            <xm:f>ListOfValues!B1:B4</xm:f>
          </x14:formula1>
          <xm:sqref>G104</xm:sqref>
        </x14:dataValidation>
        <x14:dataValidation type="list" showErrorMessage="1" errorTitle="Kesalahan Nilai Data" error="Data yang dimasukkan harus tersedia dalam daftar!">
          <x14:formula1>
            <xm:f>ListOfValues!B1:B4</xm:f>
          </x14:formula1>
          <xm:sqref>G105</xm:sqref>
        </x14:dataValidation>
        <x14:dataValidation type="list" showErrorMessage="1" errorTitle="Kesalahan Nilai Data" error="Data yang dimasukkan harus tersedia dalam daftar!">
          <x14:formula1>
            <xm:f>ListOfValues!B1:B4</xm:f>
          </x14:formula1>
          <xm:sqref>G106</xm:sqref>
        </x14:dataValidation>
        <x14:dataValidation type="list" showErrorMessage="1" errorTitle="Kesalahan Nilai Data" error="Data yang dimasukkan harus tersedia dalam daftar!">
          <x14:formula1>
            <xm:f>ListOfValues!B1:B4</xm:f>
          </x14:formula1>
          <xm:sqref>G107</xm:sqref>
        </x14:dataValidation>
        <x14:dataValidation type="list" showErrorMessage="1" errorTitle="Kesalahan Nilai Data" error="Data yang dimasukkan harus tersedia dalam daftar!">
          <x14:formula1>
            <xm:f>ListOfValues!B1:B4</xm:f>
          </x14:formula1>
          <xm:sqref>G108</xm:sqref>
        </x14:dataValidation>
        <x14:dataValidation type="list" showErrorMessage="1" errorTitle="Kesalahan Nilai Data" error="Data yang dimasukkan harus tersedia dalam daftar!">
          <x14:formula1>
            <xm:f>ListOfValues!B1:B4</xm:f>
          </x14:formula1>
          <xm:sqref>G109</xm:sqref>
        </x14:dataValidation>
        <x14:dataValidation type="list" showErrorMessage="1" errorTitle="Kesalahan Nilai Data" error="Data yang dimasukkan harus tersedia dalam daftar!">
          <x14:formula1>
            <xm:f>ListOfValues!B1:B4</xm:f>
          </x14:formula1>
          <xm:sqref>G110</xm:sqref>
        </x14:dataValidation>
        <x14:dataValidation type="list" showErrorMessage="1" errorTitle="Kesalahan Nilai Data" error="Data yang dimasukkan harus tersedia dalam daftar!">
          <x14:formula1>
            <xm:f>ListOfValues!B1:B4</xm:f>
          </x14:formula1>
          <xm:sqref>G111</xm:sqref>
        </x14:dataValidation>
        <x14:dataValidation type="list" showErrorMessage="1" errorTitle="Kesalahan Nilai Data" error="Data yang dimasukkan harus tersedia dalam daftar!">
          <x14:formula1>
            <xm:f>ListOfValues!B1:B4</xm:f>
          </x14:formula1>
          <xm:sqref>G112</xm:sqref>
        </x14:dataValidation>
        <x14:dataValidation type="list" showErrorMessage="1" errorTitle="Kesalahan Nilai Data" error="Data yang dimasukkan harus tersedia dalam daftar!">
          <x14:formula1>
            <xm:f>ListOfValues!B1:B4</xm:f>
          </x14:formula1>
          <xm:sqref>G113</xm:sqref>
        </x14:dataValidation>
        <x14:dataValidation type="list" showErrorMessage="1" errorTitle="Kesalahan Nilai Data" error="Data yang dimasukkan harus tersedia dalam daftar!">
          <x14:formula1>
            <xm:f>ListOfValues!B1:B4</xm:f>
          </x14:formula1>
          <xm:sqref>G114</xm:sqref>
        </x14:dataValidation>
        <x14:dataValidation type="list" showErrorMessage="1" errorTitle="Kesalahan Nilai Data" error="Data yang dimasukkan harus tersedia dalam daftar!">
          <x14:formula1>
            <xm:f>ListOfValues!B1:B4</xm:f>
          </x14:formula1>
          <xm:sqref>G115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4"/>
  <sheetViews>
    <sheetView showGridLines="0" view="pageBreakPreview" zoomScaleNormal="100" zoomScaleSheetLayoutView="100" zoomScalePageLayoutView="70" workbookViewId="0">
      <selection activeCell="E27" sqref="E27"/>
    </sheetView>
  </sheetViews>
  <sheetFormatPr defaultColWidth="9.140625" defaultRowHeight="14.25"/>
  <cols>
    <col min="1" max="3" width="3.140625" style="86" customWidth="1"/>
    <col min="4" max="8" width="20.7109375" style="86" customWidth="1"/>
    <col min="9" max="9" width="3.140625" style="86" customWidth="1"/>
    <col min="10" max="16384" width="9.140625" style="86"/>
  </cols>
  <sheetData>
    <row r="1" spans="2:11">
      <c r="H1" s="67"/>
      <c r="I1" s="68"/>
    </row>
    <row r="2" spans="2:11" ht="15">
      <c r="B2" s="115" t="s">
        <v>1062</v>
      </c>
      <c r="C2" s="115"/>
      <c r="D2" s="115"/>
      <c r="E2" s="115"/>
      <c r="F2" s="115"/>
      <c r="G2" s="115"/>
      <c r="H2" s="115"/>
      <c r="I2" s="69"/>
      <c r="J2" s="69"/>
      <c r="K2" s="69"/>
    </row>
    <row r="3" spans="2:11" ht="15">
      <c r="B3" s="115" t="s">
        <v>1063</v>
      </c>
      <c r="C3" s="115"/>
      <c r="D3" s="115"/>
      <c r="E3" s="115"/>
      <c r="F3" s="115"/>
      <c r="G3" s="115"/>
      <c r="H3" s="115"/>
      <c r="I3" s="69"/>
      <c r="J3" s="69"/>
      <c r="K3" s="69"/>
    </row>
    <row r="4" spans="2:11" ht="15">
      <c r="B4" s="69"/>
      <c r="D4" s="70" t="s">
        <v>1064</v>
      </c>
      <c r="E4" s="71">
        <v>43100</v>
      </c>
      <c r="F4" s="70" t="s">
        <v>1065</v>
      </c>
      <c r="G4" s="72" t="s">
        <v>1066</v>
      </c>
      <c r="I4" s="69"/>
      <c r="J4" s="69"/>
      <c r="K4" s="69"/>
    </row>
    <row r="5" spans="2:11" ht="15" customHeight="1">
      <c r="B5" s="110" t="s">
        <v>1067</v>
      </c>
      <c r="C5" s="113"/>
      <c r="D5" s="113"/>
      <c r="E5" s="113"/>
      <c r="F5" s="113"/>
      <c r="G5" s="113"/>
      <c r="H5" s="113"/>
      <c r="I5" s="69"/>
      <c r="J5" s="69"/>
      <c r="K5" s="69"/>
    </row>
    <row r="6" spans="2:11" ht="15">
      <c r="G6" s="88"/>
    </row>
    <row r="7" spans="2:11" ht="14.25" customHeight="1">
      <c r="B7" s="116" t="s">
        <v>1068</v>
      </c>
      <c r="C7" s="116"/>
      <c r="D7" s="116"/>
      <c r="E7" s="116"/>
      <c r="F7" s="116"/>
      <c r="G7" s="116"/>
      <c r="H7" s="116"/>
    </row>
    <row r="8" spans="2:11">
      <c r="B8" s="117"/>
      <c r="C8" s="117"/>
      <c r="D8" s="117"/>
      <c r="E8" s="117"/>
      <c r="F8" s="117"/>
      <c r="G8" s="117"/>
      <c r="H8" s="117"/>
    </row>
    <row r="9" spans="2:11" ht="14.25" customHeight="1">
      <c r="B9" s="86" t="s">
        <v>1069</v>
      </c>
      <c r="C9" s="116" t="s">
        <v>1070</v>
      </c>
      <c r="D9" s="116"/>
      <c r="E9" s="116"/>
      <c r="F9" s="116"/>
      <c r="G9" s="116"/>
      <c r="H9" s="116"/>
    </row>
    <row r="10" spans="2:11" ht="15">
      <c r="B10" s="87"/>
      <c r="C10" s="118" t="s">
        <v>1067</v>
      </c>
      <c r="D10" s="118"/>
      <c r="E10" s="118"/>
      <c r="F10" s="118"/>
      <c r="G10" s="118"/>
      <c r="H10" s="118"/>
    </row>
    <row r="11" spans="2:11">
      <c r="B11" s="87" t="s">
        <v>1071</v>
      </c>
      <c r="C11" s="116" t="s">
        <v>1072</v>
      </c>
      <c r="D11" s="114"/>
      <c r="E11" s="114"/>
      <c r="F11" s="114"/>
      <c r="G11" s="114"/>
      <c r="H11" s="114"/>
    </row>
    <row r="12" spans="2:11">
      <c r="B12" s="87"/>
      <c r="C12" s="114" t="s">
        <v>1073</v>
      </c>
      <c r="D12" s="114"/>
      <c r="E12" s="114"/>
      <c r="F12" s="114"/>
      <c r="G12" s="114"/>
      <c r="H12" s="114"/>
    </row>
    <row r="13" spans="2:11">
      <c r="B13" s="87" t="s">
        <v>1074</v>
      </c>
      <c r="C13" s="114" t="s">
        <v>1075</v>
      </c>
      <c r="D13" s="114"/>
      <c r="E13" s="114"/>
      <c r="F13" s="114"/>
      <c r="G13" s="114"/>
      <c r="H13" s="114"/>
    </row>
    <row r="14" spans="2:11">
      <c r="B14" s="87"/>
      <c r="C14" s="114" t="s">
        <v>1076</v>
      </c>
      <c r="D14" s="114"/>
      <c r="E14" s="114"/>
      <c r="F14" s="114"/>
      <c r="G14" s="114"/>
      <c r="H14" s="114"/>
    </row>
    <row r="15" spans="2:11">
      <c r="B15" s="87"/>
      <c r="C15" s="87"/>
      <c r="D15" s="87"/>
      <c r="E15" s="87"/>
      <c r="F15" s="87"/>
      <c r="G15" s="87"/>
      <c r="H15" s="87"/>
    </row>
    <row r="16" spans="2:11">
      <c r="B16" s="114" t="s">
        <v>1077</v>
      </c>
      <c r="C16" s="114"/>
      <c r="D16" s="114"/>
      <c r="E16" s="114"/>
      <c r="F16" s="114"/>
      <c r="G16" s="114"/>
      <c r="H16" s="114"/>
    </row>
    <row r="17" spans="2:9">
      <c r="B17" s="87"/>
      <c r="C17" s="87"/>
      <c r="D17" s="87"/>
      <c r="E17" s="87"/>
      <c r="F17" s="87"/>
      <c r="G17" s="108" t="s">
        <v>1078</v>
      </c>
      <c r="H17" s="109"/>
    </row>
    <row r="18" spans="2:9">
      <c r="B18" s="89"/>
      <c r="C18" s="89"/>
      <c r="G18" s="111" t="s">
        <v>1067</v>
      </c>
      <c r="H18" s="112"/>
    </row>
    <row r="19" spans="2:9">
      <c r="B19" s="89"/>
      <c r="C19" s="89"/>
      <c r="G19" s="73"/>
      <c r="H19" s="73"/>
      <c r="I19" s="74"/>
    </row>
    <row r="20" spans="2:9">
      <c r="B20" s="89"/>
      <c r="C20" s="89"/>
      <c r="G20" s="73"/>
      <c r="H20" s="73"/>
      <c r="I20" s="74"/>
    </row>
    <row r="21" spans="2:9">
      <c r="B21" s="89"/>
      <c r="C21" s="89"/>
      <c r="G21" s="73"/>
      <c r="H21" s="73"/>
    </row>
    <row r="22" spans="2:9">
      <c r="B22" s="89"/>
      <c r="C22" s="89"/>
      <c r="G22" s="108" t="s">
        <v>1079</v>
      </c>
      <c r="H22" s="109"/>
    </row>
    <row r="23" spans="2:9">
      <c r="B23" s="89"/>
      <c r="C23" s="89"/>
      <c r="G23" s="111" t="s">
        <v>1080</v>
      </c>
      <c r="H23" s="112"/>
    </row>
    <row r="24" spans="2:9">
      <c r="C24" s="89"/>
    </row>
    <row r="25" spans="2:9">
      <c r="B25" s="86" t="s">
        <v>1081</v>
      </c>
      <c r="C25" s="89"/>
      <c r="D25" s="113" t="s">
        <v>1082</v>
      </c>
      <c r="E25" s="113"/>
      <c r="F25" s="86" t="s">
        <v>1083</v>
      </c>
      <c r="G25" s="113" t="s">
        <v>1084</v>
      </c>
      <c r="H25" s="113"/>
    </row>
    <row r="26" spans="2:9">
      <c r="B26" s="86" t="s">
        <v>1085</v>
      </c>
      <c r="C26" s="89"/>
    </row>
    <row r="27" spans="2:9">
      <c r="C27" s="89"/>
    </row>
    <row r="28" spans="2:9" ht="15">
      <c r="B28" s="89" t="s">
        <v>1069</v>
      </c>
      <c r="C28" s="90" t="s">
        <v>1067</v>
      </c>
      <c r="D28" s="75"/>
      <c r="E28" s="75"/>
      <c r="F28" s="75"/>
      <c r="G28" s="86" t="s">
        <v>1086</v>
      </c>
    </row>
    <row r="29" spans="2:9" ht="14.25" customHeight="1">
      <c r="C29" s="87" t="s">
        <v>1087</v>
      </c>
      <c r="D29" s="87"/>
      <c r="E29" s="87"/>
      <c r="F29" s="87"/>
      <c r="G29" s="87"/>
      <c r="H29" s="87"/>
    </row>
    <row r="30" spans="2:9">
      <c r="B30" s="76" t="s">
        <v>1071</v>
      </c>
      <c r="C30" s="86" t="s">
        <v>1088</v>
      </c>
    </row>
    <row r="31" spans="2:9">
      <c r="C31" s="87" t="s">
        <v>1089</v>
      </c>
      <c r="D31" s="87"/>
      <c r="E31" s="87"/>
      <c r="F31" s="87"/>
      <c r="G31" s="87"/>
      <c r="H31" s="87"/>
    </row>
    <row r="32" spans="2:9">
      <c r="C32" s="87" t="s">
        <v>1090</v>
      </c>
      <c r="D32" s="87"/>
      <c r="E32" s="87"/>
      <c r="F32" s="87"/>
      <c r="G32" s="87"/>
      <c r="H32" s="87"/>
    </row>
    <row r="33" spans="2:8">
      <c r="B33" s="107"/>
      <c r="C33" s="107"/>
      <c r="D33" s="107"/>
      <c r="E33" s="107"/>
      <c r="F33" s="107"/>
      <c r="G33" s="107"/>
      <c r="H33" s="107"/>
    </row>
    <row r="34" spans="2:8">
      <c r="B34" s="107" t="s">
        <v>1077</v>
      </c>
      <c r="C34" s="107"/>
      <c r="D34" s="107"/>
      <c r="E34" s="107"/>
      <c r="F34" s="107"/>
      <c r="G34" s="107"/>
      <c r="H34" s="107"/>
    </row>
    <row r="35" spans="2:8">
      <c r="G35" s="108" t="s">
        <v>1078</v>
      </c>
      <c r="H35" s="109"/>
    </row>
    <row r="39" spans="2:8">
      <c r="G39" s="110" t="str">
        <f>D25</f>
        <v>"Nama Aktuaris"</v>
      </c>
      <c r="H39" s="110"/>
    </row>
    <row r="40" spans="2:8">
      <c r="G40" s="110" t="str">
        <f>G25</f>
        <v>"No Reg PAI"</v>
      </c>
      <c r="H40" s="110"/>
    </row>
    <row r="44" spans="2:8">
      <c r="B44" s="86" t="s">
        <v>1091</v>
      </c>
    </row>
  </sheetData>
  <mergeCells count="23">
    <mergeCell ref="B16:H16"/>
    <mergeCell ref="B2:H2"/>
    <mergeCell ref="B3:H3"/>
    <mergeCell ref="B5:H5"/>
    <mergeCell ref="B7:H7"/>
    <mergeCell ref="B8:H8"/>
    <mergeCell ref="C9:H9"/>
    <mergeCell ref="C10:H10"/>
    <mergeCell ref="C11:H11"/>
    <mergeCell ref="C12:H12"/>
    <mergeCell ref="C13:H13"/>
    <mergeCell ref="C14:H14"/>
    <mergeCell ref="G17:H17"/>
    <mergeCell ref="G18:H18"/>
    <mergeCell ref="G22:H22"/>
    <mergeCell ref="G23:H23"/>
    <mergeCell ref="D25:E25"/>
    <mergeCell ref="G25:H25"/>
    <mergeCell ref="B33:H33"/>
    <mergeCell ref="B34:H34"/>
    <mergeCell ref="G35:H35"/>
    <mergeCell ref="G39:H39"/>
    <mergeCell ref="G40:H40"/>
  </mergeCells>
  <printOptions horizontalCentered="1"/>
  <pageMargins left="0.98425196850393704" right="0.98425196850393704" top="1.1811023622047245" bottom="0.98425196850393704" header="0.31496062992125984" footer="0.31496062992125984"/>
  <pageSetup paperSize="226" scale="6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2:M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H30" sqref="H30"/>
    </sheetView>
  </sheetViews>
  <sheetFormatPr defaultRowHeight="1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575</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0"/>
      <c r="D6" s="20"/>
      <c r="E6" s="2"/>
      <c r="F6" s="2"/>
      <c r="G6" s="2"/>
      <c r="H6" s="2"/>
      <c r="I6" s="2"/>
      <c r="J6" s="2"/>
      <c r="K6" s="2"/>
      <c r="L6" s="2"/>
      <c r="M6" s="2"/>
    </row>
    <row r="7" spans="2:13" ht="17.25">
      <c r="B7" s="2"/>
      <c r="C7" s="156" t="str">
        <f>UPPER('Data Umum'!D7)</f>
        <v/>
      </c>
      <c r="D7" s="156"/>
      <c r="E7" s="157"/>
      <c r="F7" s="157"/>
      <c r="G7" s="157"/>
      <c r="H7" s="157"/>
      <c r="I7" s="157"/>
      <c r="J7" s="157"/>
      <c r="K7" s="157"/>
      <c r="L7" s="157"/>
      <c r="M7" s="2"/>
    </row>
    <row r="8" spans="2:13">
      <c r="B8" s="2"/>
      <c r="C8" s="158" t="s">
        <v>1095</v>
      </c>
      <c r="D8" s="158"/>
      <c r="E8" s="129"/>
      <c r="F8" s="129"/>
      <c r="G8" s="129"/>
      <c r="H8" s="129"/>
      <c r="I8" s="129"/>
      <c r="J8" s="129"/>
      <c r="K8" s="129"/>
      <c r="L8" s="129"/>
      <c r="M8" s="2"/>
    </row>
    <row r="9" spans="2:13">
      <c r="B9" s="2"/>
      <c r="C9" s="158" t="s">
        <v>576</v>
      </c>
      <c r="D9" s="158"/>
      <c r="E9" s="129"/>
      <c r="F9" s="129"/>
      <c r="G9" s="129"/>
      <c r="H9" s="129"/>
      <c r="I9" s="129"/>
      <c r="J9" s="129"/>
      <c r="K9" s="129"/>
      <c r="L9" s="129"/>
      <c r="M9" s="2"/>
    </row>
    <row r="10" spans="2:13">
      <c r="B10" s="2"/>
      <c r="C10" s="158" t="s">
        <v>577</v>
      </c>
      <c r="D10" s="158"/>
      <c r="E10" s="129"/>
      <c r="F10" s="129"/>
      <c r="G10" s="129"/>
      <c r="H10" s="129"/>
      <c r="I10" s="129"/>
      <c r="J10" s="129"/>
      <c r="K10" s="129"/>
      <c r="L10" s="129"/>
      <c r="M10" s="2"/>
    </row>
    <row r="11" spans="2:13">
      <c r="B11" s="2"/>
      <c r="C11" s="159" t="str">
        <f>""</f>
        <v/>
      </c>
      <c r="D11" s="159"/>
      <c r="E11" s="130"/>
      <c r="F11" s="130"/>
      <c r="G11" s="130"/>
      <c r="H11" s="130"/>
      <c r="I11" s="130"/>
      <c r="J11" s="130"/>
      <c r="K11" s="130"/>
      <c r="L11" s="130"/>
      <c r="M11" s="2"/>
    </row>
    <row r="12" spans="2:13" hidden="1">
      <c r="B12" s="2"/>
      <c r="C12" s="20"/>
      <c r="D12" s="20"/>
      <c r="E12" s="2"/>
      <c r="F12" s="2"/>
      <c r="G12" s="2"/>
      <c r="H12" s="2"/>
      <c r="I12" s="2"/>
      <c r="J12" s="2"/>
      <c r="K12" s="2"/>
      <c r="L12" s="2"/>
      <c r="M12" s="2"/>
    </row>
    <row r="13" spans="2:13">
      <c r="B13" s="2"/>
      <c r="C13" s="160" t="s">
        <v>43</v>
      </c>
      <c r="D13" s="160"/>
      <c r="E13" s="161"/>
      <c r="F13" s="161"/>
      <c r="G13" s="161"/>
      <c r="H13" s="161"/>
      <c r="I13" s="161"/>
      <c r="J13" s="161"/>
      <c r="K13" s="161"/>
      <c r="L13" s="161"/>
      <c r="M13" s="2"/>
    </row>
    <row r="14" spans="2:13">
      <c r="B14" s="2"/>
      <c r="C14" s="127" t="s">
        <v>308</v>
      </c>
      <c r="D14" s="128"/>
      <c r="E14" s="162" t="str">
        <f>"Kode Bank"</f>
        <v>Kode Bank</v>
      </c>
      <c r="F14" s="162" t="str">
        <f>"Nama Bank"</f>
        <v>Nama Bank</v>
      </c>
      <c r="G14" s="162" t="str">
        <f>"Peringkat"</f>
        <v>Peringkat</v>
      </c>
      <c r="H14" s="162" t="str">
        <f>"Klaster"</f>
        <v>Klaster</v>
      </c>
      <c r="I14" s="162" t="str">
        <f>"Saldo SAK"</f>
        <v>Saldo SAK</v>
      </c>
      <c r="J14" s="162" t="str">
        <f>"AYD"</f>
        <v>AYD</v>
      </c>
      <c r="K14" s="162" t="str">
        <f>"Saldo SAK lancar (Kurang dari satu tahun)"</f>
        <v>Saldo SAK lancar (Kurang dari satu tahun)</v>
      </c>
      <c r="L14" s="162" t="str">
        <f>"Keterangan"</f>
        <v>Keterangan</v>
      </c>
      <c r="M14" s="2"/>
    </row>
    <row r="15" spans="2:13">
      <c r="B15" s="2"/>
      <c r="C15" s="128"/>
      <c r="D15" s="128"/>
      <c r="E15" s="163"/>
      <c r="F15" s="163"/>
      <c r="G15" s="163"/>
      <c r="H15" s="163"/>
      <c r="I15" s="163"/>
      <c r="J15" s="163"/>
      <c r="K15" s="163"/>
      <c r="L15" s="163"/>
      <c r="M15" s="2"/>
    </row>
    <row r="16" spans="2:13">
      <c r="B16" s="2"/>
      <c r="C16" s="137" t="s">
        <v>7</v>
      </c>
      <c r="D16" s="128"/>
      <c r="E16" s="147" t="s">
        <v>206</v>
      </c>
      <c r="F16" s="147" t="s">
        <v>206</v>
      </c>
      <c r="G16" s="147" t="s">
        <v>206</v>
      </c>
      <c r="H16" s="147" t="s">
        <v>206</v>
      </c>
      <c r="I16" s="144">
        <v>0</v>
      </c>
      <c r="J16" s="144">
        <v>0</v>
      </c>
      <c r="K16" s="144">
        <v>0</v>
      </c>
      <c r="L16" s="147" t="s">
        <v>206</v>
      </c>
      <c r="M16" s="2"/>
    </row>
    <row r="17" spans="2:13">
      <c r="B17" s="2"/>
      <c r="C17" s="142" t="s">
        <v>309</v>
      </c>
      <c r="D17" s="143"/>
      <c r="E17" s="147" t="s">
        <v>206</v>
      </c>
      <c r="F17" s="147" t="s">
        <v>206</v>
      </c>
      <c r="G17" s="147" t="s">
        <v>206</v>
      </c>
      <c r="H17" s="147" t="s">
        <v>206</v>
      </c>
      <c r="I17" s="144">
        <v>0</v>
      </c>
      <c r="J17" s="144">
        <v>0</v>
      </c>
      <c r="K17" s="144">
        <v>0</v>
      </c>
      <c r="L17" s="147" t="s">
        <v>206</v>
      </c>
      <c r="M17" s="2"/>
    </row>
    <row r="18" spans="2:13">
      <c r="B18" s="2"/>
      <c r="C18" s="142" t="s">
        <v>310</v>
      </c>
      <c r="D18" s="143"/>
      <c r="E18" s="147" t="s">
        <v>206</v>
      </c>
      <c r="F18" s="147" t="s">
        <v>206</v>
      </c>
      <c r="G18" s="147" t="s">
        <v>206</v>
      </c>
      <c r="H18" s="147" t="s">
        <v>206</v>
      </c>
      <c r="I18" s="144">
        <v>0</v>
      </c>
      <c r="J18" s="144">
        <v>0</v>
      </c>
      <c r="K18" s="144">
        <v>0</v>
      </c>
      <c r="L18" s="147" t="s">
        <v>206</v>
      </c>
      <c r="M18" s="2"/>
    </row>
    <row r="19" spans="2:13">
      <c r="B19" s="2"/>
      <c r="C19" s="142" t="s">
        <v>311</v>
      </c>
      <c r="D19" s="143"/>
      <c r="E19" s="147" t="s">
        <v>206</v>
      </c>
      <c r="F19" s="147" t="s">
        <v>206</v>
      </c>
      <c r="G19" s="147" t="s">
        <v>206</v>
      </c>
      <c r="H19" s="147" t="s">
        <v>206</v>
      </c>
      <c r="I19" s="144">
        <v>0</v>
      </c>
      <c r="J19" s="144">
        <v>0</v>
      </c>
      <c r="K19" s="144">
        <v>0</v>
      </c>
      <c r="L19" s="147" t="s">
        <v>206</v>
      </c>
      <c r="M19" s="2"/>
    </row>
    <row r="20" spans="2:13">
      <c r="B20" s="2"/>
      <c r="C20" s="142" t="s">
        <v>312</v>
      </c>
      <c r="D20" s="143"/>
      <c r="E20" s="147" t="s">
        <v>206</v>
      </c>
      <c r="F20" s="147" t="s">
        <v>206</v>
      </c>
      <c r="G20" s="147" t="s">
        <v>206</v>
      </c>
      <c r="H20" s="147" t="s">
        <v>206</v>
      </c>
      <c r="I20" s="144">
        <v>0</v>
      </c>
      <c r="J20" s="144">
        <v>0</v>
      </c>
      <c r="K20" s="144">
        <v>0</v>
      </c>
      <c r="L20" s="147" t="s">
        <v>206</v>
      </c>
      <c r="M20" s="2"/>
    </row>
    <row r="21" spans="2:13">
      <c r="B21" s="2"/>
      <c r="C21" s="142" t="s">
        <v>313</v>
      </c>
      <c r="D21" s="143"/>
      <c r="E21" s="147" t="s">
        <v>206</v>
      </c>
      <c r="F21" s="147" t="s">
        <v>206</v>
      </c>
      <c r="G21" s="147" t="s">
        <v>206</v>
      </c>
      <c r="H21" s="147" t="s">
        <v>206</v>
      </c>
      <c r="I21" s="144">
        <v>0</v>
      </c>
      <c r="J21" s="144">
        <v>0</v>
      </c>
      <c r="K21" s="144">
        <v>0</v>
      </c>
      <c r="L21" s="147" t="s">
        <v>206</v>
      </c>
      <c r="M21" s="2"/>
    </row>
    <row r="22" spans="2:13">
      <c r="B22" s="2"/>
      <c r="C22" s="142" t="s">
        <v>314</v>
      </c>
      <c r="D22" s="143"/>
      <c r="E22" s="147" t="s">
        <v>206</v>
      </c>
      <c r="F22" s="147" t="s">
        <v>206</v>
      </c>
      <c r="G22" s="147" t="s">
        <v>206</v>
      </c>
      <c r="H22" s="147" t="s">
        <v>206</v>
      </c>
      <c r="I22" s="144">
        <v>0</v>
      </c>
      <c r="J22" s="144">
        <v>0</v>
      </c>
      <c r="K22" s="144">
        <v>0</v>
      </c>
      <c r="L22" s="147" t="s">
        <v>206</v>
      </c>
      <c r="M22" s="2"/>
    </row>
    <row r="23" spans="2:13">
      <c r="B23" s="2"/>
      <c r="C23" s="142" t="s">
        <v>315</v>
      </c>
      <c r="D23" s="143"/>
      <c r="E23" s="147" t="s">
        <v>206</v>
      </c>
      <c r="F23" s="147" t="s">
        <v>206</v>
      </c>
      <c r="G23" s="147" t="s">
        <v>206</v>
      </c>
      <c r="H23" s="147" t="s">
        <v>206</v>
      </c>
      <c r="I23" s="144">
        <v>0</v>
      </c>
      <c r="J23" s="144">
        <v>0</v>
      </c>
      <c r="K23" s="144">
        <v>0</v>
      </c>
      <c r="L23" s="147" t="s">
        <v>206</v>
      </c>
      <c r="M23" s="2"/>
    </row>
    <row r="24" spans="2:13">
      <c r="B24" s="2"/>
      <c r="C24" s="142" t="s">
        <v>316</v>
      </c>
      <c r="D24" s="143"/>
      <c r="E24" s="147" t="s">
        <v>206</v>
      </c>
      <c r="F24" s="147" t="s">
        <v>206</v>
      </c>
      <c r="G24" s="147" t="s">
        <v>206</v>
      </c>
      <c r="H24" s="147" t="s">
        <v>206</v>
      </c>
      <c r="I24" s="144">
        <v>0</v>
      </c>
      <c r="J24" s="144">
        <v>0</v>
      </c>
      <c r="K24" s="144">
        <v>0</v>
      </c>
      <c r="L24" s="147" t="s">
        <v>206</v>
      </c>
      <c r="M24" s="2"/>
    </row>
    <row r="25" spans="2:13">
      <c r="B25" s="2"/>
      <c r="C25" s="142" t="s">
        <v>317</v>
      </c>
      <c r="D25" s="143"/>
      <c r="E25" s="147" t="s">
        <v>206</v>
      </c>
      <c r="F25" s="147" t="s">
        <v>206</v>
      </c>
      <c r="G25" s="147" t="s">
        <v>206</v>
      </c>
      <c r="H25" s="147" t="s">
        <v>206</v>
      </c>
      <c r="I25" s="144">
        <v>0</v>
      </c>
      <c r="J25" s="144">
        <v>0</v>
      </c>
      <c r="K25" s="144">
        <v>0</v>
      </c>
      <c r="L25" s="147" t="s">
        <v>206</v>
      </c>
      <c r="M25" s="2"/>
    </row>
    <row r="26" spans="2:13">
      <c r="B26" s="2"/>
      <c r="C26" s="142" t="s">
        <v>318</v>
      </c>
      <c r="D26" s="143"/>
      <c r="E26" s="147" t="s">
        <v>206</v>
      </c>
      <c r="F26" s="147" t="s">
        <v>206</v>
      </c>
      <c r="G26" s="147" t="s">
        <v>206</v>
      </c>
      <c r="H26" s="147" t="s">
        <v>206</v>
      </c>
      <c r="I26" s="144">
        <v>0</v>
      </c>
      <c r="J26" s="144">
        <v>0</v>
      </c>
      <c r="K26" s="144">
        <v>0</v>
      </c>
      <c r="L26" s="147" t="s">
        <v>206</v>
      </c>
      <c r="M26" s="2"/>
    </row>
    <row r="27" spans="2:13">
      <c r="B27" s="2"/>
      <c r="C27" s="142" t="s">
        <v>319</v>
      </c>
      <c r="D27" s="143"/>
      <c r="E27" s="147" t="s">
        <v>206</v>
      </c>
      <c r="F27" s="147" t="s">
        <v>206</v>
      </c>
      <c r="G27" s="147" t="s">
        <v>206</v>
      </c>
      <c r="H27" s="147" t="s">
        <v>206</v>
      </c>
      <c r="I27" s="144">
        <v>0</v>
      </c>
      <c r="J27" s="144">
        <v>0</v>
      </c>
      <c r="K27" s="144">
        <v>0</v>
      </c>
      <c r="L27" s="147" t="s">
        <v>206</v>
      </c>
      <c r="M27" s="2"/>
    </row>
    <row r="28" spans="2:13">
      <c r="B28" s="2"/>
      <c r="C28" s="142" t="s">
        <v>320</v>
      </c>
      <c r="D28" s="143"/>
      <c r="E28" s="147" t="s">
        <v>206</v>
      </c>
      <c r="F28" s="147" t="s">
        <v>206</v>
      </c>
      <c r="G28" s="147" t="s">
        <v>206</v>
      </c>
      <c r="H28" s="147" t="s">
        <v>206</v>
      </c>
      <c r="I28" s="144">
        <v>0</v>
      </c>
      <c r="J28" s="144">
        <v>0</v>
      </c>
      <c r="K28" s="144">
        <v>0</v>
      </c>
      <c r="L28" s="147" t="s">
        <v>206</v>
      </c>
      <c r="M28" s="2"/>
    </row>
    <row r="29" spans="2:13">
      <c r="B29" s="2"/>
      <c r="C29" s="142" t="s">
        <v>321</v>
      </c>
      <c r="D29" s="143"/>
      <c r="E29" s="147" t="s">
        <v>206</v>
      </c>
      <c r="F29" s="147" t="s">
        <v>206</v>
      </c>
      <c r="G29" s="147" t="s">
        <v>206</v>
      </c>
      <c r="H29" s="147" t="s">
        <v>206</v>
      </c>
      <c r="I29" s="144">
        <v>0</v>
      </c>
      <c r="J29" s="144">
        <v>0</v>
      </c>
      <c r="K29" s="144">
        <v>0</v>
      </c>
      <c r="L29" s="147" t="s">
        <v>206</v>
      </c>
      <c r="M29" s="2"/>
    </row>
    <row r="30" spans="2:13">
      <c r="B30" s="2"/>
      <c r="C30" s="142" t="s">
        <v>322</v>
      </c>
      <c r="D30" s="143"/>
      <c r="E30" s="147" t="s">
        <v>206</v>
      </c>
      <c r="F30" s="147" t="s">
        <v>206</v>
      </c>
      <c r="G30" s="147" t="s">
        <v>206</v>
      </c>
      <c r="H30" s="147" t="s">
        <v>206</v>
      </c>
      <c r="I30" s="144">
        <v>0</v>
      </c>
      <c r="J30" s="144">
        <v>0</v>
      </c>
      <c r="K30" s="144">
        <v>0</v>
      </c>
      <c r="L30" s="147" t="s">
        <v>206</v>
      </c>
      <c r="M30" s="2"/>
    </row>
    <row r="31" spans="2:13">
      <c r="B31" s="2"/>
      <c r="C31" s="142" t="s">
        <v>323</v>
      </c>
      <c r="D31" s="143"/>
      <c r="E31" s="147" t="s">
        <v>206</v>
      </c>
      <c r="F31" s="147" t="s">
        <v>206</v>
      </c>
      <c r="G31" s="147" t="s">
        <v>206</v>
      </c>
      <c r="H31" s="147" t="s">
        <v>206</v>
      </c>
      <c r="I31" s="144">
        <v>0</v>
      </c>
      <c r="J31" s="144">
        <v>0</v>
      </c>
      <c r="K31" s="144">
        <v>0</v>
      </c>
      <c r="L31" s="147" t="s">
        <v>206</v>
      </c>
      <c r="M31" s="2"/>
    </row>
    <row r="32" spans="2:13">
      <c r="B32" s="2"/>
      <c r="C32" s="142" t="s">
        <v>324</v>
      </c>
      <c r="D32" s="143"/>
      <c r="E32" s="147" t="s">
        <v>206</v>
      </c>
      <c r="F32" s="147" t="s">
        <v>206</v>
      </c>
      <c r="G32" s="147" t="s">
        <v>206</v>
      </c>
      <c r="H32" s="147" t="s">
        <v>206</v>
      </c>
      <c r="I32" s="144">
        <v>0</v>
      </c>
      <c r="J32" s="144">
        <v>0</v>
      </c>
      <c r="K32" s="144">
        <v>0</v>
      </c>
      <c r="L32" s="147" t="s">
        <v>206</v>
      </c>
      <c r="M32" s="2"/>
    </row>
    <row r="33" spans="2:13">
      <c r="B33" s="2"/>
      <c r="C33" s="142" t="s">
        <v>325</v>
      </c>
      <c r="D33" s="143"/>
      <c r="E33" s="147" t="s">
        <v>206</v>
      </c>
      <c r="F33" s="147" t="s">
        <v>206</v>
      </c>
      <c r="G33" s="147" t="s">
        <v>206</v>
      </c>
      <c r="H33" s="147" t="s">
        <v>206</v>
      </c>
      <c r="I33" s="144">
        <v>0</v>
      </c>
      <c r="J33" s="144">
        <v>0</v>
      </c>
      <c r="K33" s="144">
        <v>0</v>
      </c>
      <c r="L33" s="147" t="s">
        <v>206</v>
      </c>
      <c r="M33" s="2"/>
    </row>
    <row r="34" spans="2:13">
      <c r="B34" s="2"/>
      <c r="C34" s="142" t="s">
        <v>326</v>
      </c>
      <c r="D34" s="143"/>
      <c r="E34" s="147" t="s">
        <v>206</v>
      </c>
      <c r="F34" s="147" t="s">
        <v>206</v>
      </c>
      <c r="G34" s="147" t="s">
        <v>206</v>
      </c>
      <c r="H34" s="147" t="s">
        <v>206</v>
      </c>
      <c r="I34" s="144">
        <v>0</v>
      </c>
      <c r="J34" s="144">
        <v>0</v>
      </c>
      <c r="K34" s="144">
        <v>0</v>
      </c>
      <c r="L34" s="147" t="s">
        <v>206</v>
      </c>
      <c r="M34" s="2"/>
    </row>
    <row r="35" spans="2:13">
      <c r="B35" s="2"/>
      <c r="C35" s="142" t="s">
        <v>327</v>
      </c>
      <c r="D35" s="143"/>
      <c r="E35" s="147" t="s">
        <v>206</v>
      </c>
      <c r="F35" s="147" t="s">
        <v>206</v>
      </c>
      <c r="G35" s="147" t="s">
        <v>206</v>
      </c>
      <c r="H35" s="147" t="s">
        <v>206</v>
      </c>
      <c r="I35" s="144">
        <v>0</v>
      </c>
      <c r="J35" s="144">
        <v>0</v>
      </c>
      <c r="K35" s="144">
        <v>0</v>
      </c>
      <c r="L35" s="147" t="s">
        <v>206</v>
      </c>
      <c r="M35" s="2"/>
    </row>
    <row r="36" spans="2:13">
      <c r="B36" s="2"/>
      <c r="C36" s="142" t="s">
        <v>328</v>
      </c>
      <c r="D36" s="143"/>
      <c r="E36" s="147" t="s">
        <v>206</v>
      </c>
      <c r="F36" s="147" t="s">
        <v>206</v>
      </c>
      <c r="G36" s="147" t="s">
        <v>206</v>
      </c>
      <c r="H36" s="147" t="s">
        <v>206</v>
      </c>
      <c r="I36" s="144">
        <v>0</v>
      </c>
      <c r="J36" s="144">
        <v>0</v>
      </c>
      <c r="K36" s="144">
        <v>0</v>
      </c>
      <c r="L36" s="147" t="s">
        <v>206</v>
      </c>
      <c r="M36" s="2"/>
    </row>
    <row r="37" spans="2:13">
      <c r="B37" s="2"/>
      <c r="C37" s="142" t="s">
        <v>329</v>
      </c>
      <c r="D37" s="143"/>
      <c r="E37" s="147" t="s">
        <v>206</v>
      </c>
      <c r="F37" s="147" t="s">
        <v>206</v>
      </c>
      <c r="G37" s="147" t="s">
        <v>206</v>
      </c>
      <c r="H37" s="147" t="s">
        <v>206</v>
      </c>
      <c r="I37" s="144">
        <v>0</v>
      </c>
      <c r="J37" s="144">
        <v>0</v>
      </c>
      <c r="K37" s="144">
        <v>0</v>
      </c>
      <c r="L37" s="147" t="s">
        <v>206</v>
      </c>
      <c r="M37" s="2"/>
    </row>
    <row r="38" spans="2:13">
      <c r="B38" s="2"/>
      <c r="C38" s="142" t="s">
        <v>330</v>
      </c>
      <c r="D38" s="143"/>
      <c r="E38" s="147" t="s">
        <v>206</v>
      </c>
      <c r="F38" s="147" t="s">
        <v>206</v>
      </c>
      <c r="G38" s="147" t="s">
        <v>206</v>
      </c>
      <c r="H38" s="147" t="s">
        <v>206</v>
      </c>
      <c r="I38" s="144">
        <v>0</v>
      </c>
      <c r="J38" s="144">
        <v>0</v>
      </c>
      <c r="K38" s="144">
        <v>0</v>
      </c>
      <c r="L38" s="147" t="s">
        <v>206</v>
      </c>
      <c r="M38" s="2"/>
    </row>
    <row r="39" spans="2:13">
      <c r="B39" s="2"/>
      <c r="C39" s="142" t="s">
        <v>331</v>
      </c>
      <c r="D39" s="143"/>
      <c r="E39" s="147" t="s">
        <v>206</v>
      </c>
      <c r="F39" s="147" t="s">
        <v>206</v>
      </c>
      <c r="G39" s="147" t="s">
        <v>206</v>
      </c>
      <c r="H39" s="147" t="s">
        <v>206</v>
      </c>
      <c r="I39" s="144">
        <v>0</v>
      </c>
      <c r="J39" s="144">
        <v>0</v>
      </c>
      <c r="K39" s="144">
        <v>0</v>
      </c>
      <c r="L39" s="147" t="s">
        <v>206</v>
      </c>
      <c r="M39" s="2"/>
    </row>
    <row r="40" spans="2:13">
      <c r="B40" s="2"/>
      <c r="C40" s="142" t="s">
        <v>332</v>
      </c>
      <c r="D40" s="143"/>
      <c r="E40" s="147" t="s">
        <v>206</v>
      </c>
      <c r="F40" s="147" t="s">
        <v>206</v>
      </c>
      <c r="G40" s="147" t="s">
        <v>206</v>
      </c>
      <c r="H40" s="147" t="s">
        <v>206</v>
      </c>
      <c r="I40" s="144">
        <v>0</v>
      </c>
      <c r="J40" s="144">
        <v>0</v>
      </c>
      <c r="K40" s="144">
        <v>0</v>
      </c>
      <c r="L40" s="147" t="s">
        <v>206</v>
      </c>
      <c r="M40" s="2"/>
    </row>
    <row r="41" spans="2:13">
      <c r="B41" s="2"/>
      <c r="C41" s="142" t="s">
        <v>333</v>
      </c>
      <c r="D41" s="143"/>
      <c r="E41" s="147" t="s">
        <v>206</v>
      </c>
      <c r="F41" s="147" t="s">
        <v>206</v>
      </c>
      <c r="G41" s="147" t="s">
        <v>206</v>
      </c>
      <c r="H41" s="147" t="s">
        <v>206</v>
      </c>
      <c r="I41" s="144">
        <v>0</v>
      </c>
      <c r="J41" s="144">
        <v>0</v>
      </c>
      <c r="K41" s="144">
        <v>0</v>
      </c>
      <c r="L41" s="147" t="s">
        <v>206</v>
      </c>
      <c r="M41" s="2"/>
    </row>
    <row r="42" spans="2:13">
      <c r="B42" s="2"/>
      <c r="C42" s="142" t="s">
        <v>334</v>
      </c>
      <c r="D42" s="143"/>
      <c r="E42" s="147" t="s">
        <v>206</v>
      </c>
      <c r="F42" s="147" t="s">
        <v>206</v>
      </c>
      <c r="G42" s="147" t="s">
        <v>206</v>
      </c>
      <c r="H42" s="147" t="s">
        <v>206</v>
      </c>
      <c r="I42" s="144">
        <v>0</v>
      </c>
      <c r="J42" s="144">
        <v>0</v>
      </c>
      <c r="K42" s="144">
        <v>0</v>
      </c>
      <c r="L42" s="147" t="s">
        <v>206</v>
      </c>
      <c r="M42" s="2"/>
    </row>
    <row r="43" spans="2:13">
      <c r="B43" s="2"/>
      <c r="C43" s="142" t="s">
        <v>335</v>
      </c>
      <c r="D43" s="143"/>
      <c r="E43" s="147" t="s">
        <v>206</v>
      </c>
      <c r="F43" s="147" t="s">
        <v>206</v>
      </c>
      <c r="G43" s="147" t="s">
        <v>206</v>
      </c>
      <c r="H43" s="147" t="s">
        <v>206</v>
      </c>
      <c r="I43" s="144">
        <v>0</v>
      </c>
      <c r="J43" s="144">
        <v>0</v>
      </c>
      <c r="K43" s="144">
        <v>0</v>
      </c>
      <c r="L43" s="147" t="s">
        <v>206</v>
      </c>
      <c r="M43" s="2"/>
    </row>
    <row r="44" spans="2:13">
      <c r="B44" s="2"/>
      <c r="C44" s="142" t="s">
        <v>336</v>
      </c>
      <c r="D44" s="143"/>
      <c r="E44" s="147" t="s">
        <v>206</v>
      </c>
      <c r="F44" s="147" t="s">
        <v>206</v>
      </c>
      <c r="G44" s="147" t="s">
        <v>206</v>
      </c>
      <c r="H44" s="147" t="s">
        <v>206</v>
      </c>
      <c r="I44" s="144">
        <v>0</v>
      </c>
      <c r="J44" s="144">
        <v>0</v>
      </c>
      <c r="K44" s="144">
        <v>0</v>
      </c>
      <c r="L44" s="147" t="s">
        <v>206</v>
      </c>
      <c r="M44" s="2"/>
    </row>
    <row r="45" spans="2:13">
      <c r="B45" s="2"/>
      <c r="C45" s="142" t="s">
        <v>337</v>
      </c>
      <c r="D45" s="143"/>
      <c r="E45" s="147" t="s">
        <v>206</v>
      </c>
      <c r="F45" s="147" t="s">
        <v>206</v>
      </c>
      <c r="G45" s="147" t="s">
        <v>206</v>
      </c>
      <c r="H45" s="147" t="s">
        <v>206</v>
      </c>
      <c r="I45" s="144">
        <v>0</v>
      </c>
      <c r="J45" s="144">
        <v>0</v>
      </c>
      <c r="K45" s="144">
        <v>0</v>
      </c>
      <c r="L45" s="147" t="s">
        <v>206</v>
      </c>
      <c r="M45" s="2"/>
    </row>
    <row r="46" spans="2:13">
      <c r="B46" s="2"/>
      <c r="C46" s="142" t="s">
        <v>338</v>
      </c>
      <c r="D46" s="143"/>
      <c r="E46" s="147" t="s">
        <v>206</v>
      </c>
      <c r="F46" s="147" t="s">
        <v>206</v>
      </c>
      <c r="G46" s="147" t="s">
        <v>206</v>
      </c>
      <c r="H46" s="147" t="s">
        <v>206</v>
      </c>
      <c r="I46" s="144">
        <v>0</v>
      </c>
      <c r="J46" s="144">
        <v>0</v>
      </c>
      <c r="K46" s="144">
        <v>0</v>
      </c>
      <c r="L46" s="147" t="s">
        <v>206</v>
      </c>
      <c r="M46" s="2"/>
    </row>
    <row r="47" spans="2:13">
      <c r="B47" s="2"/>
      <c r="C47" s="142" t="s">
        <v>339</v>
      </c>
      <c r="D47" s="143"/>
      <c r="E47" s="147" t="s">
        <v>206</v>
      </c>
      <c r="F47" s="147" t="s">
        <v>206</v>
      </c>
      <c r="G47" s="147" t="s">
        <v>206</v>
      </c>
      <c r="H47" s="147" t="s">
        <v>206</v>
      </c>
      <c r="I47" s="144">
        <v>0</v>
      </c>
      <c r="J47" s="144">
        <v>0</v>
      </c>
      <c r="K47" s="144">
        <v>0</v>
      </c>
      <c r="L47" s="147" t="s">
        <v>206</v>
      </c>
      <c r="M47" s="2"/>
    </row>
    <row r="48" spans="2:13">
      <c r="B48" s="2"/>
      <c r="C48" s="142" t="s">
        <v>340</v>
      </c>
      <c r="D48" s="143"/>
      <c r="E48" s="147" t="s">
        <v>206</v>
      </c>
      <c r="F48" s="147" t="s">
        <v>206</v>
      </c>
      <c r="G48" s="147" t="s">
        <v>206</v>
      </c>
      <c r="H48" s="147" t="s">
        <v>206</v>
      </c>
      <c r="I48" s="144">
        <v>0</v>
      </c>
      <c r="J48" s="144">
        <v>0</v>
      </c>
      <c r="K48" s="144">
        <v>0</v>
      </c>
      <c r="L48" s="147" t="s">
        <v>206</v>
      </c>
      <c r="M48" s="2"/>
    </row>
    <row r="49" spans="2:13">
      <c r="B49" s="2"/>
      <c r="C49" s="142" t="s">
        <v>341</v>
      </c>
      <c r="D49" s="143"/>
      <c r="E49" s="147" t="s">
        <v>206</v>
      </c>
      <c r="F49" s="147" t="s">
        <v>206</v>
      </c>
      <c r="G49" s="147" t="s">
        <v>206</v>
      </c>
      <c r="H49" s="147" t="s">
        <v>206</v>
      </c>
      <c r="I49" s="144">
        <v>0</v>
      </c>
      <c r="J49" s="144">
        <v>0</v>
      </c>
      <c r="K49" s="144">
        <v>0</v>
      </c>
      <c r="L49" s="147" t="s">
        <v>206</v>
      </c>
      <c r="M49" s="2"/>
    </row>
    <row r="50" spans="2:13">
      <c r="B50" s="2"/>
      <c r="C50" s="142" t="s">
        <v>342</v>
      </c>
      <c r="D50" s="143"/>
      <c r="E50" s="147" t="s">
        <v>206</v>
      </c>
      <c r="F50" s="147" t="s">
        <v>206</v>
      </c>
      <c r="G50" s="147" t="s">
        <v>206</v>
      </c>
      <c r="H50" s="147" t="s">
        <v>206</v>
      </c>
      <c r="I50" s="144">
        <v>0</v>
      </c>
      <c r="J50" s="144">
        <v>0</v>
      </c>
      <c r="K50" s="144">
        <v>0</v>
      </c>
      <c r="L50" s="147" t="s">
        <v>206</v>
      </c>
      <c r="M50" s="2"/>
    </row>
    <row r="51" spans="2:13">
      <c r="B51" s="2"/>
      <c r="C51" s="142" t="s">
        <v>343</v>
      </c>
      <c r="D51" s="143"/>
      <c r="E51" s="147" t="s">
        <v>206</v>
      </c>
      <c r="F51" s="147" t="s">
        <v>206</v>
      </c>
      <c r="G51" s="147" t="s">
        <v>206</v>
      </c>
      <c r="H51" s="147" t="s">
        <v>206</v>
      </c>
      <c r="I51" s="144">
        <v>0</v>
      </c>
      <c r="J51" s="144">
        <v>0</v>
      </c>
      <c r="K51" s="144">
        <v>0</v>
      </c>
      <c r="L51" s="147" t="s">
        <v>206</v>
      </c>
      <c r="M51" s="2"/>
    </row>
    <row r="52" spans="2:13">
      <c r="B52" s="2"/>
      <c r="C52" s="142" t="s">
        <v>344</v>
      </c>
      <c r="D52" s="143"/>
      <c r="E52" s="147" t="s">
        <v>206</v>
      </c>
      <c r="F52" s="147" t="s">
        <v>206</v>
      </c>
      <c r="G52" s="147" t="s">
        <v>206</v>
      </c>
      <c r="H52" s="147" t="s">
        <v>206</v>
      </c>
      <c r="I52" s="144">
        <v>0</v>
      </c>
      <c r="J52" s="144">
        <v>0</v>
      </c>
      <c r="K52" s="144">
        <v>0</v>
      </c>
      <c r="L52" s="147" t="s">
        <v>206</v>
      </c>
      <c r="M52" s="2"/>
    </row>
    <row r="53" spans="2:13">
      <c r="B53" s="2"/>
      <c r="C53" s="142" t="s">
        <v>345</v>
      </c>
      <c r="D53" s="143"/>
      <c r="E53" s="147" t="s">
        <v>206</v>
      </c>
      <c r="F53" s="147" t="s">
        <v>206</v>
      </c>
      <c r="G53" s="147" t="s">
        <v>206</v>
      </c>
      <c r="H53" s="147" t="s">
        <v>206</v>
      </c>
      <c r="I53" s="144">
        <v>0</v>
      </c>
      <c r="J53" s="144">
        <v>0</v>
      </c>
      <c r="K53" s="144">
        <v>0</v>
      </c>
      <c r="L53" s="147" t="s">
        <v>206</v>
      </c>
      <c r="M53" s="2"/>
    </row>
    <row r="54" spans="2:13">
      <c r="B54" s="2"/>
      <c r="C54" s="142" t="s">
        <v>346</v>
      </c>
      <c r="D54" s="143"/>
      <c r="E54" s="147" t="s">
        <v>206</v>
      </c>
      <c r="F54" s="147" t="s">
        <v>206</v>
      </c>
      <c r="G54" s="147" t="s">
        <v>206</v>
      </c>
      <c r="H54" s="147" t="s">
        <v>206</v>
      </c>
      <c r="I54" s="144">
        <v>0</v>
      </c>
      <c r="J54" s="144">
        <v>0</v>
      </c>
      <c r="K54" s="144">
        <v>0</v>
      </c>
      <c r="L54" s="147" t="s">
        <v>206</v>
      </c>
      <c r="M54" s="2"/>
    </row>
    <row r="55" spans="2:13">
      <c r="B55" s="2"/>
      <c r="C55" s="142" t="s">
        <v>347</v>
      </c>
      <c r="D55" s="143"/>
      <c r="E55" s="147" t="s">
        <v>206</v>
      </c>
      <c r="F55" s="147" t="s">
        <v>206</v>
      </c>
      <c r="G55" s="147" t="s">
        <v>206</v>
      </c>
      <c r="H55" s="147" t="s">
        <v>206</v>
      </c>
      <c r="I55" s="144">
        <v>0</v>
      </c>
      <c r="J55" s="144">
        <v>0</v>
      </c>
      <c r="K55" s="144">
        <v>0</v>
      </c>
      <c r="L55" s="147" t="s">
        <v>206</v>
      </c>
      <c r="M55" s="2"/>
    </row>
    <row r="56" spans="2:13">
      <c r="B56" s="2"/>
      <c r="C56" s="142" t="s">
        <v>348</v>
      </c>
      <c r="D56" s="143"/>
      <c r="E56" s="147" t="s">
        <v>206</v>
      </c>
      <c r="F56" s="147" t="s">
        <v>206</v>
      </c>
      <c r="G56" s="147" t="s">
        <v>206</v>
      </c>
      <c r="H56" s="147" t="s">
        <v>206</v>
      </c>
      <c r="I56" s="144">
        <v>0</v>
      </c>
      <c r="J56" s="144">
        <v>0</v>
      </c>
      <c r="K56" s="144">
        <v>0</v>
      </c>
      <c r="L56" s="147" t="s">
        <v>206</v>
      </c>
      <c r="M56" s="2"/>
    </row>
    <row r="57" spans="2:13">
      <c r="B57" s="2"/>
      <c r="C57" s="142" t="s">
        <v>349</v>
      </c>
      <c r="D57" s="143"/>
      <c r="E57" s="147" t="s">
        <v>206</v>
      </c>
      <c r="F57" s="147" t="s">
        <v>206</v>
      </c>
      <c r="G57" s="147" t="s">
        <v>206</v>
      </c>
      <c r="H57" s="147" t="s">
        <v>206</v>
      </c>
      <c r="I57" s="144">
        <v>0</v>
      </c>
      <c r="J57" s="144">
        <v>0</v>
      </c>
      <c r="K57" s="144">
        <v>0</v>
      </c>
      <c r="L57" s="147" t="s">
        <v>206</v>
      </c>
      <c r="M57" s="2"/>
    </row>
    <row r="58" spans="2:13">
      <c r="B58" s="2"/>
      <c r="C58" s="142" t="s">
        <v>350</v>
      </c>
      <c r="D58" s="143"/>
      <c r="E58" s="147" t="s">
        <v>206</v>
      </c>
      <c r="F58" s="147" t="s">
        <v>206</v>
      </c>
      <c r="G58" s="147" t="s">
        <v>206</v>
      </c>
      <c r="H58" s="147" t="s">
        <v>206</v>
      </c>
      <c r="I58" s="144">
        <v>0</v>
      </c>
      <c r="J58" s="144">
        <v>0</v>
      </c>
      <c r="K58" s="144">
        <v>0</v>
      </c>
      <c r="L58" s="147" t="s">
        <v>206</v>
      </c>
      <c r="M58" s="2"/>
    </row>
    <row r="59" spans="2:13">
      <c r="B59" s="2"/>
      <c r="C59" s="142" t="s">
        <v>351</v>
      </c>
      <c r="D59" s="143"/>
      <c r="E59" s="147" t="s">
        <v>206</v>
      </c>
      <c r="F59" s="147" t="s">
        <v>206</v>
      </c>
      <c r="G59" s="147" t="s">
        <v>206</v>
      </c>
      <c r="H59" s="147" t="s">
        <v>206</v>
      </c>
      <c r="I59" s="144">
        <v>0</v>
      </c>
      <c r="J59" s="144">
        <v>0</v>
      </c>
      <c r="K59" s="144">
        <v>0</v>
      </c>
      <c r="L59" s="147" t="s">
        <v>206</v>
      </c>
      <c r="M59" s="2"/>
    </row>
    <row r="60" spans="2:13">
      <c r="B60" s="2"/>
      <c r="C60" s="142" t="s">
        <v>352</v>
      </c>
      <c r="D60" s="143"/>
      <c r="E60" s="147" t="s">
        <v>206</v>
      </c>
      <c r="F60" s="147" t="s">
        <v>206</v>
      </c>
      <c r="G60" s="147" t="s">
        <v>206</v>
      </c>
      <c r="H60" s="147" t="s">
        <v>206</v>
      </c>
      <c r="I60" s="144">
        <v>0</v>
      </c>
      <c r="J60" s="144">
        <v>0</v>
      </c>
      <c r="K60" s="144">
        <v>0</v>
      </c>
      <c r="L60" s="147" t="s">
        <v>206</v>
      </c>
      <c r="M60" s="2"/>
    </row>
    <row r="61" spans="2:13">
      <c r="B61" s="2"/>
      <c r="C61" s="142" t="s">
        <v>353</v>
      </c>
      <c r="D61" s="143"/>
      <c r="E61" s="147" t="s">
        <v>206</v>
      </c>
      <c r="F61" s="147" t="s">
        <v>206</v>
      </c>
      <c r="G61" s="147" t="s">
        <v>206</v>
      </c>
      <c r="H61" s="147" t="s">
        <v>206</v>
      </c>
      <c r="I61" s="144">
        <v>0</v>
      </c>
      <c r="J61" s="144">
        <v>0</v>
      </c>
      <c r="K61" s="144">
        <v>0</v>
      </c>
      <c r="L61" s="147" t="s">
        <v>206</v>
      </c>
      <c r="M61" s="2"/>
    </row>
    <row r="62" spans="2:13">
      <c r="B62" s="2"/>
      <c r="C62" s="142" t="s">
        <v>354</v>
      </c>
      <c r="D62" s="143"/>
      <c r="E62" s="147" t="s">
        <v>206</v>
      </c>
      <c r="F62" s="147" t="s">
        <v>206</v>
      </c>
      <c r="G62" s="147" t="s">
        <v>206</v>
      </c>
      <c r="H62" s="147" t="s">
        <v>206</v>
      </c>
      <c r="I62" s="144">
        <v>0</v>
      </c>
      <c r="J62" s="144">
        <v>0</v>
      </c>
      <c r="K62" s="144">
        <v>0</v>
      </c>
      <c r="L62" s="147" t="s">
        <v>206</v>
      </c>
      <c r="M62" s="2"/>
    </row>
    <row r="63" spans="2:13">
      <c r="B63" s="2"/>
      <c r="C63" s="142" t="s">
        <v>355</v>
      </c>
      <c r="D63" s="143"/>
      <c r="E63" s="147" t="s">
        <v>206</v>
      </c>
      <c r="F63" s="147" t="s">
        <v>206</v>
      </c>
      <c r="G63" s="147" t="s">
        <v>206</v>
      </c>
      <c r="H63" s="147" t="s">
        <v>206</v>
      </c>
      <c r="I63" s="144">
        <v>0</v>
      </c>
      <c r="J63" s="144">
        <v>0</v>
      </c>
      <c r="K63" s="144">
        <v>0</v>
      </c>
      <c r="L63" s="147" t="s">
        <v>206</v>
      </c>
      <c r="M63" s="2"/>
    </row>
    <row r="64" spans="2:13">
      <c r="B64" s="2"/>
      <c r="C64" s="142" t="s">
        <v>356</v>
      </c>
      <c r="D64" s="143"/>
      <c r="E64" s="147" t="s">
        <v>206</v>
      </c>
      <c r="F64" s="147" t="s">
        <v>206</v>
      </c>
      <c r="G64" s="147" t="s">
        <v>206</v>
      </c>
      <c r="H64" s="147" t="s">
        <v>206</v>
      </c>
      <c r="I64" s="144">
        <v>0</v>
      </c>
      <c r="J64" s="144">
        <v>0</v>
      </c>
      <c r="K64" s="144">
        <v>0</v>
      </c>
      <c r="L64" s="147" t="s">
        <v>206</v>
      </c>
      <c r="M64" s="2"/>
    </row>
    <row r="65" spans="2:13">
      <c r="B65" s="2"/>
      <c r="C65" s="142" t="s">
        <v>357</v>
      </c>
      <c r="D65" s="143"/>
      <c r="E65" s="147" t="s">
        <v>206</v>
      </c>
      <c r="F65" s="147" t="s">
        <v>206</v>
      </c>
      <c r="G65" s="147" t="s">
        <v>206</v>
      </c>
      <c r="H65" s="147" t="s">
        <v>206</v>
      </c>
      <c r="I65" s="144">
        <v>0</v>
      </c>
      <c r="J65" s="144">
        <v>0</v>
      </c>
      <c r="K65" s="144">
        <v>0</v>
      </c>
      <c r="L65" s="147" t="s">
        <v>206</v>
      </c>
      <c r="M65" s="2"/>
    </row>
    <row r="66" spans="2:13">
      <c r="B66" s="2"/>
      <c r="C66" s="142" t="s">
        <v>358</v>
      </c>
      <c r="D66" s="143"/>
      <c r="E66" s="147" t="s">
        <v>206</v>
      </c>
      <c r="F66" s="147" t="s">
        <v>206</v>
      </c>
      <c r="G66" s="147" t="s">
        <v>206</v>
      </c>
      <c r="H66" s="147" t="s">
        <v>206</v>
      </c>
      <c r="I66" s="144">
        <v>0</v>
      </c>
      <c r="J66" s="144">
        <v>0</v>
      </c>
      <c r="K66" s="144">
        <v>0</v>
      </c>
      <c r="L66" s="147" t="s">
        <v>206</v>
      </c>
      <c r="M66" s="2"/>
    </row>
    <row r="67" spans="2:13">
      <c r="B67" s="2"/>
      <c r="C67" s="142" t="s">
        <v>359</v>
      </c>
      <c r="D67" s="143"/>
      <c r="E67" s="147" t="s">
        <v>206</v>
      </c>
      <c r="F67" s="147" t="s">
        <v>206</v>
      </c>
      <c r="G67" s="147" t="s">
        <v>206</v>
      </c>
      <c r="H67" s="147" t="s">
        <v>206</v>
      </c>
      <c r="I67" s="144">
        <v>0</v>
      </c>
      <c r="J67" s="144">
        <v>0</v>
      </c>
      <c r="K67" s="144">
        <v>0</v>
      </c>
      <c r="L67" s="147" t="s">
        <v>206</v>
      </c>
      <c r="M67" s="2"/>
    </row>
    <row r="68" spans="2:13">
      <c r="B68" s="2"/>
      <c r="C68" s="142" t="s">
        <v>360</v>
      </c>
      <c r="D68" s="143"/>
      <c r="E68" s="147" t="s">
        <v>206</v>
      </c>
      <c r="F68" s="147" t="s">
        <v>206</v>
      </c>
      <c r="G68" s="147" t="s">
        <v>206</v>
      </c>
      <c r="H68" s="147" t="s">
        <v>206</v>
      </c>
      <c r="I68" s="144">
        <v>0</v>
      </c>
      <c r="J68" s="144">
        <v>0</v>
      </c>
      <c r="K68" s="144">
        <v>0</v>
      </c>
      <c r="L68" s="147" t="s">
        <v>206</v>
      </c>
      <c r="M68" s="2"/>
    </row>
    <row r="69" spans="2:13">
      <c r="B69" s="2"/>
      <c r="C69" s="142" t="s">
        <v>361</v>
      </c>
      <c r="D69" s="143"/>
      <c r="E69" s="147" t="s">
        <v>206</v>
      </c>
      <c r="F69" s="147" t="s">
        <v>206</v>
      </c>
      <c r="G69" s="147" t="s">
        <v>206</v>
      </c>
      <c r="H69" s="147" t="s">
        <v>206</v>
      </c>
      <c r="I69" s="144">
        <v>0</v>
      </c>
      <c r="J69" s="144">
        <v>0</v>
      </c>
      <c r="K69" s="144">
        <v>0</v>
      </c>
      <c r="L69" s="147" t="s">
        <v>206</v>
      </c>
      <c r="M69" s="2"/>
    </row>
    <row r="70" spans="2:13">
      <c r="B70" s="2"/>
      <c r="C70" s="142" t="s">
        <v>362</v>
      </c>
      <c r="D70" s="143"/>
      <c r="E70" s="147" t="s">
        <v>206</v>
      </c>
      <c r="F70" s="147" t="s">
        <v>206</v>
      </c>
      <c r="G70" s="147" t="s">
        <v>206</v>
      </c>
      <c r="H70" s="147" t="s">
        <v>206</v>
      </c>
      <c r="I70" s="144">
        <v>0</v>
      </c>
      <c r="J70" s="144">
        <v>0</v>
      </c>
      <c r="K70" s="144">
        <v>0</v>
      </c>
      <c r="L70" s="147" t="s">
        <v>206</v>
      </c>
      <c r="M70" s="2"/>
    </row>
    <row r="71" spans="2:13">
      <c r="B71" s="2"/>
      <c r="C71" s="142" t="s">
        <v>363</v>
      </c>
      <c r="D71" s="143"/>
      <c r="E71" s="147" t="s">
        <v>206</v>
      </c>
      <c r="F71" s="147" t="s">
        <v>206</v>
      </c>
      <c r="G71" s="147" t="s">
        <v>206</v>
      </c>
      <c r="H71" s="147" t="s">
        <v>206</v>
      </c>
      <c r="I71" s="144">
        <v>0</v>
      </c>
      <c r="J71" s="144">
        <v>0</v>
      </c>
      <c r="K71" s="144">
        <v>0</v>
      </c>
      <c r="L71" s="147" t="s">
        <v>206</v>
      </c>
      <c r="M71" s="2"/>
    </row>
    <row r="72" spans="2:13">
      <c r="B72" s="2"/>
      <c r="C72" s="142" t="s">
        <v>364</v>
      </c>
      <c r="D72" s="143"/>
      <c r="E72" s="147" t="s">
        <v>206</v>
      </c>
      <c r="F72" s="147" t="s">
        <v>206</v>
      </c>
      <c r="G72" s="147" t="s">
        <v>206</v>
      </c>
      <c r="H72" s="147" t="s">
        <v>206</v>
      </c>
      <c r="I72" s="144">
        <v>0</v>
      </c>
      <c r="J72" s="144">
        <v>0</v>
      </c>
      <c r="K72" s="144">
        <v>0</v>
      </c>
      <c r="L72" s="147" t="s">
        <v>206</v>
      </c>
      <c r="M72" s="2"/>
    </row>
    <row r="73" spans="2:13">
      <c r="B73" s="2"/>
      <c r="C73" s="142" t="s">
        <v>365</v>
      </c>
      <c r="D73" s="143"/>
      <c r="E73" s="147" t="s">
        <v>206</v>
      </c>
      <c r="F73" s="147" t="s">
        <v>206</v>
      </c>
      <c r="G73" s="147" t="s">
        <v>206</v>
      </c>
      <c r="H73" s="147" t="s">
        <v>206</v>
      </c>
      <c r="I73" s="144">
        <v>0</v>
      </c>
      <c r="J73" s="144">
        <v>0</v>
      </c>
      <c r="K73" s="144">
        <v>0</v>
      </c>
      <c r="L73" s="147" t="s">
        <v>206</v>
      </c>
      <c r="M73" s="2"/>
    </row>
    <row r="74" spans="2:13">
      <c r="B74" s="2"/>
      <c r="C74" s="142" t="s">
        <v>366</v>
      </c>
      <c r="D74" s="143"/>
      <c r="E74" s="147" t="s">
        <v>206</v>
      </c>
      <c r="F74" s="147" t="s">
        <v>206</v>
      </c>
      <c r="G74" s="147" t="s">
        <v>206</v>
      </c>
      <c r="H74" s="147" t="s">
        <v>206</v>
      </c>
      <c r="I74" s="144">
        <v>0</v>
      </c>
      <c r="J74" s="144">
        <v>0</v>
      </c>
      <c r="K74" s="144">
        <v>0</v>
      </c>
      <c r="L74" s="147" t="s">
        <v>206</v>
      </c>
      <c r="M74" s="2"/>
    </row>
    <row r="75" spans="2:13">
      <c r="B75" s="2"/>
      <c r="C75" s="142" t="s">
        <v>367</v>
      </c>
      <c r="D75" s="143"/>
      <c r="E75" s="147" t="s">
        <v>206</v>
      </c>
      <c r="F75" s="147" t="s">
        <v>206</v>
      </c>
      <c r="G75" s="147" t="s">
        <v>206</v>
      </c>
      <c r="H75" s="147" t="s">
        <v>206</v>
      </c>
      <c r="I75" s="144">
        <v>0</v>
      </c>
      <c r="J75" s="144">
        <v>0</v>
      </c>
      <c r="K75" s="144">
        <v>0</v>
      </c>
      <c r="L75" s="147" t="s">
        <v>206</v>
      </c>
      <c r="M75" s="2"/>
    </row>
    <row r="76" spans="2:13">
      <c r="B76" s="2"/>
      <c r="C76" s="142" t="s">
        <v>368</v>
      </c>
      <c r="D76" s="143"/>
      <c r="E76" s="147" t="s">
        <v>206</v>
      </c>
      <c r="F76" s="147" t="s">
        <v>206</v>
      </c>
      <c r="G76" s="147" t="s">
        <v>206</v>
      </c>
      <c r="H76" s="147" t="s">
        <v>206</v>
      </c>
      <c r="I76" s="144">
        <v>0</v>
      </c>
      <c r="J76" s="144">
        <v>0</v>
      </c>
      <c r="K76" s="144">
        <v>0</v>
      </c>
      <c r="L76" s="147" t="s">
        <v>206</v>
      </c>
      <c r="M76" s="2"/>
    </row>
    <row r="77" spans="2:13">
      <c r="B77" s="2"/>
      <c r="C77" s="142" t="s">
        <v>369</v>
      </c>
      <c r="D77" s="143"/>
      <c r="E77" s="147" t="s">
        <v>206</v>
      </c>
      <c r="F77" s="147" t="s">
        <v>206</v>
      </c>
      <c r="G77" s="147" t="s">
        <v>206</v>
      </c>
      <c r="H77" s="147" t="s">
        <v>206</v>
      </c>
      <c r="I77" s="144">
        <v>0</v>
      </c>
      <c r="J77" s="144">
        <v>0</v>
      </c>
      <c r="K77" s="144">
        <v>0</v>
      </c>
      <c r="L77" s="147" t="s">
        <v>206</v>
      </c>
      <c r="M77" s="2"/>
    </row>
    <row r="78" spans="2:13">
      <c r="B78" s="2"/>
      <c r="C78" s="142" t="s">
        <v>370</v>
      </c>
      <c r="D78" s="143"/>
      <c r="E78" s="147" t="s">
        <v>206</v>
      </c>
      <c r="F78" s="147" t="s">
        <v>206</v>
      </c>
      <c r="G78" s="147" t="s">
        <v>206</v>
      </c>
      <c r="H78" s="147" t="s">
        <v>206</v>
      </c>
      <c r="I78" s="144">
        <v>0</v>
      </c>
      <c r="J78" s="144">
        <v>0</v>
      </c>
      <c r="K78" s="144">
        <v>0</v>
      </c>
      <c r="L78" s="147" t="s">
        <v>206</v>
      </c>
      <c r="M78" s="2"/>
    </row>
    <row r="79" spans="2:13">
      <c r="B79" s="2"/>
      <c r="C79" s="142" t="s">
        <v>371</v>
      </c>
      <c r="D79" s="143"/>
      <c r="E79" s="147" t="s">
        <v>206</v>
      </c>
      <c r="F79" s="147" t="s">
        <v>206</v>
      </c>
      <c r="G79" s="147" t="s">
        <v>206</v>
      </c>
      <c r="H79" s="147" t="s">
        <v>206</v>
      </c>
      <c r="I79" s="144">
        <v>0</v>
      </c>
      <c r="J79" s="144">
        <v>0</v>
      </c>
      <c r="K79" s="144">
        <v>0</v>
      </c>
      <c r="L79" s="147" t="s">
        <v>206</v>
      </c>
      <c r="M79" s="2"/>
    </row>
    <row r="80" spans="2:13">
      <c r="B80" s="2"/>
      <c r="C80" s="142" t="s">
        <v>372</v>
      </c>
      <c r="D80" s="143"/>
      <c r="E80" s="147" t="s">
        <v>206</v>
      </c>
      <c r="F80" s="147" t="s">
        <v>206</v>
      </c>
      <c r="G80" s="147" t="s">
        <v>206</v>
      </c>
      <c r="H80" s="147" t="s">
        <v>206</v>
      </c>
      <c r="I80" s="144">
        <v>0</v>
      </c>
      <c r="J80" s="144">
        <v>0</v>
      </c>
      <c r="K80" s="144">
        <v>0</v>
      </c>
      <c r="L80" s="147" t="s">
        <v>206</v>
      </c>
      <c r="M80" s="2"/>
    </row>
    <row r="81" spans="2:13">
      <c r="B81" s="2"/>
      <c r="C81" s="142" t="s">
        <v>373</v>
      </c>
      <c r="D81" s="143"/>
      <c r="E81" s="147" t="s">
        <v>206</v>
      </c>
      <c r="F81" s="147" t="s">
        <v>206</v>
      </c>
      <c r="G81" s="147" t="s">
        <v>206</v>
      </c>
      <c r="H81" s="147" t="s">
        <v>206</v>
      </c>
      <c r="I81" s="144">
        <v>0</v>
      </c>
      <c r="J81" s="144">
        <v>0</v>
      </c>
      <c r="K81" s="144">
        <v>0</v>
      </c>
      <c r="L81" s="147" t="s">
        <v>206</v>
      </c>
      <c r="M81" s="2"/>
    </row>
    <row r="82" spans="2:13">
      <c r="B82" s="2"/>
      <c r="C82" s="142" t="s">
        <v>374</v>
      </c>
      <c r="D82" s="143"/>
      <c r="E82" s="147" t="s">
        <v>206</v>
      </c>
      <c r="F82" s="147" t="s">
        <v>206</v>
      </c>
      <c r="G82" s="147" t="s">
        <v>206</v>
      </c>
      <c r="H82" s="147" t="s">
        <v>206</v>
      </c>
      <c r="I82" s="144">
        <v>0</v>
      </c>
      <c r="J82" s="144">
        <v>0</v>
      </c>
      <c r="K82" s="144">
        <v>0</v>
      </c>
      <c r="L82" s="147" t="s">
        <v>206</v>
      </c>
      <c r="M82" s="2"/>
    </row>
    <row r="83" spans="2:13">
      <c r="B83" s="2"/>
      <c r="C83" s="142" t="s">
        <v>375</v>
      </c>
      <c r="D83" s="143"/>
      <c r="E83" s="147" t="s">
        <v>206</v>
      </c>
      <c r="F83" s="147" t="s">
        <v>206</v>
      </c>
      <c r="G83" s="147" t="s">
        <v>206</v>
      </c>
      <c r="H83" s="147" t="s">
        <v>206</v>
      </c>
      <c r="I83" s="144">
        <v>0</v>
      </c>
      <c r="J83" s="144">
        <v>0</v>
      </c>
      <c r="K83" s="144">
        <v>0</v>
      </c>
      <c r="L83" s="147" t="s">
        <v>206</v>
      </c>
      <c r="M83" s="2"/>
    </row>
    <row r="84" spans="2:13">
      <c r="B84" s="2"/>
      <c r="C84" s="142" t="s">
        <v>376</v>
      </c>
      <c r="D84" s="143"/>
      <c r="E84" s="147" t="s">
        <v>206</v>
      </c>
      <c r="F84" s="147" t="s">
        <v>206</v>
      </c>
      <c r="G84" s="147" t="s">
        <v>206</v>
      </c>
      <c r="H84" s="147" t="s">
        <v>206</v>
      </c>
      <c r="I84" s="144">
        <v>0</v>
      </c>
      <c r="J84" s="144">
        <v>0</v>
      </c>
      <c r="K84" s="144">
        <v>0</v>
      </c>
      <c r="L84" s="147" t="s">
        <v>206</v>
      </c>
      <c r="M84" s="2"/>
    </row>
    <row r="85" spans="2:13">
      <c r="B85" s="2"/>
      <c r="C85" s="142" t="s">
        <v>377</v>
      </c>
      <c r="D85" s="143"/>
      <c r="E85" s="147" t="s">
        <v>206</v>
      </c>
      <c r="F85" s="147" t="s">
        <v>206</v>
      </c>
      <c r="G85" s="147" t="s">
        <v>206</v>
      </c>
      <c r="H85" s="147" t="s">
        <v>206</v>
      </c>
      <c r="I85" s="144">
        <v>0</v>
      </c>
      <c r="J85" s="144">
        <v>0</v>
      </c>
      <c r="K85" s="144">
        <v>0</v>
      </c>
      <c r="L85" s="147" t="s">
        <v>206</v>
      </c>
      <c r="M85" s="2"/>
    </row>
    <row r="86" spans="2:13">
      <c r="B86" s="2"/>
      <c r="C86" s="142" t="s">
        <v>378</v>
      </c>
      <c r="D86" s="143"/>
      <c r="E86" s="147" t="s">
        <v>206</v>
      </c>
      <c r="F86" s="147" t="s">
        <v>206</v>
      </c>
      <c r="G86" s="147" t="s">
        <v>206</v>
      </c>
      <c r="H86" s="147" t="s">
        <v>206</v>
      </c>
      <c r="I86" s="144">
        <v>0</v>
      </c>
      <c r="J86" s="144">
        <v>0</v>
      </c>
      <c r="K86" s="144">
        <v>0</v>
      </c>
      <c r="L86" s="147" t="s">
        <v>206</v>
      </c>
      <c r="M86" s="2"/>
    </row>
    <row r="87" spans="2:13">
      <c r="B87" s="2"/>
      <c r="C87" s="142" t="s">
        <v>379</v>
      </c>
      <c r="D87" s="143"/>
      <c r="E87" s="147" t="s">
        <v>206</v>
      </c>
      <c r="F87" s="147" t="s">
        <v>206</v>
      </c>
      <c r="G87" s="147" t="s">
        <v>206</v>
      </c>
      <c r="H87" s="147" t="s">
        <v>206</v>
      </c>
      <c r="I87" s="144">
        <v>0</v>
      </c>
      <c r="J87" s="144">
        <v>0</v>
      </c>
      <c r="K87" s="144">
        <v>0</v>
      </c>
      <c r="L87" s="147" t="s">
        <v>206</v>
      </c>
      <c r="M87" s="2"/>
    </row>
    <row r="88" spans="2:13">
      <c r="B88" s="2"/>
      <c r="C88" s="142" t="s">
        <v>380</v>
      </c>
      <c r="D88" s="143"/>
      <c r="E88" s="147" t="s">
        <v>206</v>
      </c>
      <c r="F88" s="147" t="s">
        <v>206</v>
      </c>
      <c r="G88" s="147" t="s">
        <v>206</v>
      </c>
      <c r="H88" s="147" t="s">
        <v>206</v>
      </c>
      <c r="I88" s="144">
        <v>0</v>
      </c>
      <c r="J88" s="144">
        <v>0</v>
      </c>
      <c r="K88" s="144">
        <v>0</v>
      </c>
      <c r="L88" s="147" t="s">
        <v>206</v>
      </c>
      <c r="M88" s="2"/>
    </row>
    <row r="89" spans="2:13">
      <c r="B89" s="2"/>
      <c r="C89" s="142" t="s">
        <v>381</v>
      </c>
      <c r="D89" s="143"/>
      <c r="E89" s="147" t="s">
        <v>206</v>
      </c>
      <c r="F89" s="147" t="s">
        <v>206</v>
      </c>
      <c r="G89" s="147" t="s">
        <v>206</v>
      </c>
      <c r="H89" s="147" t="s">
        <v>206</v>
      </c>
      <c r="I89" s="144">
        <v>0</v>
      </c>
      <c r="J89" s="144">
        <v>0</v>
      </c>
      <c r="K89" s="144">
        <v>0</v>
      </c>
      <c r="L89" s="147" t="s">
        <v>206</v>
      </c>
      <c r="M89" s="2"/>
    </row>
    <row r="90" spans="2:13">
      <c r="B90" s="2"/>
      <c r="C90" s="142" t="s">
        <v>382</v>
      </c>
      <c r="D90" s="143"/>
      <c r="E90" s="147" t="s">
        <v>206</v>
      </c>
      <c r="F90" s="147" t="s">
        <v>206</v>
      </c>
      <c r="G90" s="147" t="s">
        <v>206</v>
      </c>
      <c r="H90" s="147" t="s">
        <v>206</v>
      </c>
      <c r="I90" s="144">
        <v>0</v>
      </c>
      <c r="J90" s="144">
        <v>0</v>
      </c>
      <c r="K90" s="144">
        <v>0</v>
      </c>
      <c r="L90" s="147" t="s">
        <v>206</v>
      </c>
      <c r="M90" s="2"/>
    </row>
    <row r="91" spans="2:13">
      <c r="B91" s="2"/>
      <c r="C91" s="142" t="s">
        <v>383</v>
      </c>
      <c r="D91" s="143"/>
      <c r="E91" s="147" t="s">
        <v>206</v>
      </c>
      <c r="F91" s="147" t="s">
        <v>206</v>
      </c>
      <c r="G91" s="147" t="s">
        <v>206</v>
      </c>
      <c r="H91" s="147" t="s">
        <v>206</v>
      </c>
      <c r="I91" s="144">
        <v>0</v>
      </c>
      <c r="J91" s="144">
        <v>0</v>
      </c>
      <c r="K91" s="144">
        <v>0</v>
      </c>
      <c r="L91" s="147" t="s">
        <v>206</v>
      </c>
      <c r="M91" s="2"/>
    </row>
    <row r="92" spans="2:13">
      <c r="B92" s="2"/>
      <c r="C92" s="142" t="s">
        <v>384</v>
      </c>
      <c r="D92" s="143"/>
      <c r="E92" s="147" t="s">
        <v>206</v>
      </c>
      <c r="F92" s="147" t="s">
        <v>206</v>
      </c>
      <c r="G92" s="147" t="s">
        <v>206</v>
      </c>
      <c r="H92" s="147" t="s">
        <v>206</v>
      </c>
      <c r="I92" s="144">
        <v>0</v>
      </c>
      <c r="J92" s="144">
        <v>0</v>
      </c>
      <c r="K92" s="144">
        <v>0</v>
      </c>
      <c r="L92" s="147" t="s">
        <v>206</v>
      </c>
      <c r="M92" s="2"/>
    </row>
    <row r="93" spans="2:13">
      <c r="B93" s="2"/>
      <c r="C93" s="142" t="s">
        <v>385</v>
      </c>
      <c r="D93" s="143"/>
      <c r="E93" s="147" t="s">
        <v>206</v>
      </c>
      <c r="F93" s="147" t="s">
        <v>206</v>
      </c>
      <c r="G93" s="147" t="s">
        <v>206</v>
      </c>
      <c r="H93" s="147" t="s">
        <v>206</v>
      </c>
      <c r="I93" s="144">
        <v>0</v>
      </c>
      <c r="J93" s="144">
        <v>0</v>
      </c>
      <c r="K93" s="144">
        <v>0</v>
      </c>
      <c r="L93" s="147" t="s">
        <v>206</v>
      </c>
      <c r="M93" s="2"/>
    </row>
    <row r="94" spans="2:13">
      <c r="B94" s="2"/>
      <c r="C94" s="142" t="s">
        <v>386</v>
      </c>
      <c r="D94" s="143"/>
      <c r="E94" s="147" t="s">
        <v>206</v>
      </c>
      <c r="F94" s="147" t="s">
        <v>206</v>
      </c>
      <c r="G94" s="147" t="s">
        <v>206</v>
      </c>
      <c r="H94" s="147" t="s">
        <v>206</v>
      </c>
      <c r="I94" s="144">
        <v>0</v>
      </c>
      <c r="J94" s="144">
        <v>0</v>
      </c>
      <c r="K94" s="144">
        <v>0</v>
      </c>
      <c r="L94" s="147" t="s">
        <v>206</v>
      </c>
      <c r="M94" s="2"/>
    </row>
    <row r="95" spans="2:13">
      <c r="B95" s="2"/>
      <c r="C95" s="142" t="s">
        <v>387</v>
      </c>
      <c r="D95" s="143"/>
      <c r="E95" s="147" t="s">
        <v>206</v>
      </c>
      <c r="F95" s="147" t="s">
        <v>206</v>
      </c>
      <c r="G95" s="147" t="s">
        <v>206</v>
      </c>
      <c r="H95" s="147" t="s">
        <v>206</v>
      </c>
      <c r="I95" s="144">
        <v>0</v>
      </c>
      <c r="J95" s="144">
        <v>0</v>
      </c>
      <c r="K95" s="144">
        <v>0</v>
      </c>
      <c r="L95" s="147" t="s">
        <v>206</v>
      </c>
      <c r="M95" s="2"/>
    </row>
    <row r="96" spans="2:13">
      <c r="B96" s="2"/>
      <c r="C96" s="142" t="s">
        <v>388</v>
      </c>
      <c r="D96" s="143"/>
      <c r="E96" s="147" t="s">
        <v>206</v>
      </c>
      <c r="F96" s="147" t="s">
        <v>206</v>
      </c>
      <c r="G96" s="147" t="s">
        <v>206</v>
      </c>
      <c r="H96" s="147" t="s">
        <v>206</v>
      </c>
      <c r="I96" s="144">
        <v>0</v>
      </c>
      <c r="J96" s="144">
        <v>0</v>
      </c>
      <c r="K96" s="144">
        <v>0</v>
      </c>
      <c r="L96" s="147" t="s">
        <v>206</v>
      </c>
      <c r="M96" s="2"/>
    </row>
    <row r="97" spans="2:13">
      <c r="B97" s="2"/>
      <c r="C97" s="142" t="s">
        <v>389</v>
      </c>
      <c r="D97" s="143"/>
      <c r="E97" s="147" t="s">
        <v>206</v>
      </c>
      <c r="F97" s="147" t="s">
        <v>206</v>
      </c>
      <c r="G97" s="147" t="s">
        <v>206</v>
      </c>
      <c r="H97" s="147" t="s">
        <v>206</v>
      </c>
      <c r="I97" s="144">
        <v>0</v>
      </c>
      <c r="J97" s="144">
        <v>0</v>
      </c>
      <c r="K97" s="144">
        <v>0</v>
      </c>
      <c r="L97" s="147" t="s">
        <v>206</v>
      </c>
      <c r="M97" s="2"/>
    </row>
    <row r="98" spans="2:13">
      <c r="B98" s="2"/>
      <c r="C98" s="142" t="s">
        <v>390</v>
      </c>
      <c r="D98" s="143"/>
      <c r="E98" s="147" t="s">
        <v>206</v>
      </c>
      <c r="F98" s="147" t="s">
        <v>206</v>
      </c>
      <c r="G98" s="147" t="s">
        <v>206</v>
      </c>
      <c r="H98" s="147" t="s">
        <v>206</v>
      </c>
      <c r="I98" s="144">
        <v>0</v>
      </c>
      <c r="J98" s="144">
        <v>0</v>
      </c>
      <c r="K98" s="144">
        <v>0</v>
      </c>
      <c r="L98" s="147" t="s">
        <v>206</v>
      </c>
      <c r="M98" s="2"/>
    </row>
    <row r="99" spans="2:13">
      <c r="B99" s="2"/>
      <c r="C99" s="142" t="s">
        <v>391</v>
      </c>
      <c r="D99" s="143"/>
      <c r="E99" s="147" t="s">
        <v>206</v>
      </c>
      <c r="F99" s="147" t="s">
        <v>206</v>
      </c>
      <c r="G99" s="147" t="s">
        <v>206</v>
      </c>
      <c r="H99" s="147" t="s">
        <v>206</v>
      </c>
      <c r="I99" s="144">
        <v>0</v>
      </c>
      <c r="J99" s="144">
        <v>0</v>
      </c>
      <c r="K99" s="144">
        <v>0</v>
      </c>
      <c r="L99" s="147" t="s">
        <v>206</v>
      </c>
      <c r="M99" s="2"/>
    </row>
    <row r="100" spans="2:13">
      <c r="B100" s="2"/>
      <c r="C100" s="142" t="s">
        <v>392</v>
      </c>
      <c r="D100" s="143"/>
      <c r="E100" s="147" t="s">
        <v>206</v>
      </c>
      <c r="F100" s="147" t="s">
        <v>206</v>
      </c>
      <c r="G100" s="147" t="s">
        <v>206</v>
      </c>
      <c r="H100" s="147" t="s">
        <v>206</v>
      </c>
      <c r="I100" s="144">
        <v>0</v>
      </c>
      <c r="J100" s="144">
        <v>0</v>
      </c>
      <c r="K100" s="144">
        <v>0</v>
      </c>
      <c r="L100" s="147" t="s">
        <v>206</v>
      </c>
      <c r="M100" s="2"/>
    </row>
    <row r="101" spans="2:13">
      <c r="B101" s="2"/>
      <c r="C101" s="142" t="s">
        <v>393</v>
      </c>
      <c r="D101" s="143"/>
      <c r="E101" s="147" t="s">
        <v>206</v>
      </c>
      <c r="F101" s="147" t="s">
        <v>206</v>
      </c>
      <c r="G101" s="147" t="s">
        <v>206</v>
      </c>
      <c r="H101" s="147" t="s">
        <v>206</v>
      </c>
      <c r="I101" s="144">
        <v>0</v>
      </c>
      <c r="J101" s="144">
        <v>0</v>
      </c>
      <c r="K101" s="144">
        <v>0</v>
      </c>
      <c r="L101" s="147" t="s">
        <v>206</v>
      </c>
      <c r="M101" s="2"/>
    </row>
    <row r="102" spans="2:13">
      <c r="B102" s="2"/>
      <c r="C102" s="142" t="s">
        <v>394</v>
      </c>
      <c r="D102" s="143"/>
      <c r="E102" s="147" t="s">
        <v>206</v>
      </c>
      <c r="F102" s="147" t="s">
        <v>206</v>
      </c>
      <c r="G102" s="147" t="s">
        <v>206</v>
      </c>
      <c r="H102" s="147" t="s">
        <v>206</v>
      </c>
      <c r="I102" s="144">
        <v>0</v>
      </c>
      <c r="J102" s="144">
        <v>0</v>
      </c>
      <c r="K102" s="144">
        <v>0</v>
      </c>
      <c r="L102" s="147" t="s">
        <v>206</v>
      </c>
      <c r="M102" s="2"/>
    </row>
    <row r="103" spans="2:13">
      <c r="B103" s="2"/>
      <c r="C103" s="142" t="s">
        <v>395</v>
      </c>
      <c r="D103" s="143"/>
      <c r="E103" s="147" t="s">
        <v>206</v>
      </c>
      <c r="F103" s="147" t="s">
        <v>206</v>
      </c>
      <c r="G103" s="147" t="s">
        <v>206</v>
      </c>
      <c r="H103" s="147" t="s">
        <v>206</v>
      </c>
      <c r="I103" s="144">
        <v>0</v>
      </c>
      <c r="J103" s="144">
        <v>0</v>
      </c>
      <c r="K103" s="144">
        <v>0</v>
      </c>
      <c r="L103" s="147" t="s">
        <v>206</v>
      </c>
      <c r="M103" s="2"/>
    </row>
    <row r="104" spans="2:13">
      <c r="B104" s="2"/>
      <c r="C104" s="142" t="s">
        <v>396</v>
      </c>
      <c r="D104" s="143"/>
      <c r="E104" s="147" t="s">
        <v>206</v>
      </c>
      <c r="F104" s="147" t="s">
        <v>206</v>
      </c>
      <c r="G104" s="147" t="s">
        <v>206</v>
      </c>
      <c r="H104" s="147" t="s">
        <v>206</v>
      </c>
      <c r="I104" s="144">
        <v>0</v>
      </c>
      <c r="J104" s="144">
        <v>0</v>
      </c>
      <c r="K104" s="144">
        <v>0</v>
      </c>
      <c r="L104" s="147" t="s">
        <v>206</v>
      </c>
      <c r="M104" s="2"/>
    </row>
    <row r="105" spans="2:13">
      <c r="B105" s="2"/>
      <c r="C105" s="142" t="s">
        <v>397</v>
      </c>
      <c r="D105" s="143"/>
      <c r="E105" s="147" t="s">
        <v>206</v>
      </c>
      <c r="F105" s="147" t="s">
        <v>206</v>
      </c>
      <c r="G105" s="147" t="s">
        <v>206</v>
      </c>
      <c r="H105" s="147" t="s">
        <v>206</v>
      </c>
      <c r="I105" s="144">
        <v>0</v>
      </c>
      <c r="J105" s="144">
        <v>0</v>
      </c>
      <c r="K105" s="144">
        <v>0</v>
      </c>
      <c r="L105" s="147" t="s">
        <v>206</v>
      </c>
      <c r="M105" s="2"/>
    </row>
    <row r="106" spans="2:13">
      <c r="B106" s="2"/>
      <c r="C106" s="142" t="s">
        <v>398</v>
      </c>
      <c r="D106" s="143"/>
      <c r="E106" s="147" t="s">
        <v>206</v>
      </c>
      <c r="F106" s="147" t="s">
        <v>206</v>
      </c>
      <c r="G106" s="147" t="s">
        <v>206</v>
      </c>
      <c r="H106" s="147" t="s">
        <v>206</v>
      </c>
      <c r="I106" s="144">
        <v>0</v>
      </c>
      <c r="J106" s="144">
        <v>0</v>
      </c>
      <c r="K106" s="144">
        <v>0</v>
      </c>
      <c r="L106" s="147" t="s">
        <v>206</v>
      </c>
      <c r="M106" s="2"/>
    </row>
    <row r="107" spans="2:13">
      <c r="B107" s="2"/>
      <c r="C107" s="142" t="s">
        <v>399</v>
      </c>
      <c r="D107" s="143"/>
      <c r="E107" s="147" t="s">
        <v>206</v>
      </c>
      <c r="F107" s="147" t="s">
        <v>206</v>
      </c>
      <c r="G107" s="147" t="s">
        <v>206</v>
      </c>
      <c r="H107" s="147" t="s">
        <v>206</v>
      </c>
      <c r="I107" s="144">
        <v>0</v>
      </c>
      <c r="J107" s="144">
        <v>0</v>
      </c>
      <c r="K107" s="144">
        <v>0</v>
      </c>
      <c r="L107" s="147" t="s">
        <v>206</v>
      </c>
      <c r="M107" s="2"/>
    </row>
    <row r="108" spans="2:13">
      <c r="B108" s="2"/>
      <c r="C108" s="142" t="s">
        <v>400</v>
      </c>
      <c r="D108" s="143"/>
      <c r="E108" s="147" t="s">
        <v>206</v>
      </c>
      <c r="F108" s="147" t="s">
        <v>206</v>
      </c>
      <c r="G108" s="147" t="s">
        <v>206</v>
      </c>
      <c r="H108" s="147" t="s">
        <v>206</v>
      </c>
      <c r="I108" s="144">
        <v>0</v>
      </c>
      <c r="J108" s="144">
        <v>0</v>
      </c>
      <c r="K108" s="144">
        <v>0</v>
      </c>
      <c r="L108" s="147" t="s">
        <v>206</v>
      </c>
      <c r="M108" s="2"/>
    </row>
    <row r="109" spans="2:13">
      <c r="B109" s="2"/>
      <c r="C109" s="142" t="s">
        <v>401</v>
      </c>
      <c r="D109" s="143"/>
      <c r="E109" s="147" t="s">
        <v>206</v>
      </c>
      <c r="F109" s="147" t="s">
        <v>206</v>
      </c>
      <c r="G109" s="147" t="s">
        <v>206</v>
      </c>
      <c r="H109" s="147" t="s">
        <v>206</v>
      </c>
      <c r="I109" s="144">
        <v>0</v>
      </c>
      <c r="J109" s="144">
        <v>0</v>
      </c>
      <c r="K109" s="144">
        <v>0</v>
      </c>
      <c r="L109" s="147" t="s">
        <v>206</v>
      </c>
      <c r="M109" s="2"/>
    </row>
    <row r="110" spans="2:13">
      <c r="B110" s="2"/>
      <c r="C110" s="142" t="s">
        <v>402</v>
      </c>
      <c r="D110" s="143"/>
      <c r="E110" s="147" t="s">
        <v>206</v>
      </c>
      <c r="F110" s="147" t="s">
        <v>206</v>
      </c>
      <c r="G110" s="147" t="s">
        <v>206</v>
      </c>
      <c r="H110" s="147" t="s">
        <v>206</v>
      </c>
      <c r="I110" s="144">
        <v>0</v>
      </c>
      <c r="J110" s="144">
        <v>0</v>
      </c>
      <c r="K110" s="144">
        <v>0</v>
      </c>
      <c r="L110" s="147" t="s">
        <v>206</v>
      </c>
      <c r="M110" s="2"/>
    </row>
    <row r="111" spans="2:13">
      <c r="B111" s="2"/>
      <c r="C111" s="142" t="s">
        <v>403</v>
      </c>
      <c r="D111" s="143"/>
      <c r="E111" s="147" t="s">
        <v>206</v>
      </c>
      <c r="F111" s="147" t="s">
        <v>206</v>
      </c>
      <c r="G111" s="147" t="s">
        <v>206</v>
      </c>
      <c r="H111" s="147" t="s">
        <v>206</v>
      </c>
      <c r="I111" s="144">
        <v>0</v>
      </c>
      <c r="J111" s="144">
        <v>0</v>
      </c>
      <c r="K111" s="144">
        <v>0</v>
      </c>
      <c r="L111" s="147" t="s">
        <v>206</v>
      </c>
      <c r="M111" s="2"/>
    </row>
    <row r="112" spans="2:13">
      <c r="B112" s="2"/>
      <c r="C112" s="142" t="s">
        <v>404</v>
      </c>
      <c r="D112" s="143"/>
      <c r="E112" s="147" t="s">
        <v>206</v>
      </c>
      <c r="F112" s="147" t="s">
        <v>206</v>
      </c>
      <c r="G112" s="147" t="s">
        <v>206</v>
      </c>
      <c r="H112" s="147" t="s">
        <v>206</v>
      </c>
      <c r="I112" s="144">
        <v>0</v>
      </c>
      <c r="J112" s="144">
        <v>0</v>
      </c>
      <c r="K112" s="144">
        <v>0</v>
      </c>
      <c r="L112" s="147" t="s">
        <v>206</v>
      </c>
      <c r="M112" s="2"/>
    </row>
    <row r="113" spans="1:13">
      <c r="B113" s="2"/>
      <c r="C113" s="142" t="s">
        <v>405</v>
      </c>
      <c r="D113" s="143"/>
      <c r="E113" s="147" t="s">
        <v>206</v>
      </c>
      <c r="F113" s="147" t="s">
        <v>206</v>
      </c>
      <c r="G113" s="147" t="s">
        <v>206</v>
      </c>
      <c r="H113" s="147" t="s">
        <v>206</v>
      </c>
      <c r="I113" s="144">
        <v>0</v>
      </c>
      <c r="J113" s="144">
        <v>0</v>
      </c>
      <c r="K113" s="144">
        <v>0</v>
      </c>
      <c r="L113" s="147" t="s">
        <v>206</v>
      </c>
      <c r="M113" s="2"/>
    </row>
    <row r="114" spans="1:13" s="12" customFormat="1">
      <c r="B114" s="3"/>
      <c r="C114" s="145" t="s">
        <v>406</v>
      </c>
      <c r="D114" s="146"/>
      <c r="E114" s="147" t="s">
        <v>206</v>
      </c>
      <c r="F114" s="147" t="s">
        <v>206</v>
      </c>
      <c r="G114" s="147" t="s">
        <v>206</v>
      </c>
      <c r="H114" s="147" t="s">
        <v>206</v>
      </c>
      <c r="I114" s="144">
        <v>0</v>
      </c>
      <c r="J114" s="144">
        <v>0</v>
      </c>
      <c r="K114" s="144">
        <v>0</v>
      </c>
      <c r="L114" s="147" t="s">
        <v>206</v>
      </c>
      <c r="M114" s="3"/>
    </row>
    <row r="115" spans="1:13" s="12" customFormat="1">
      <c r="A115" s="15" t="s">
        <v>407</v>
      </c>
      <c r="B115" s="3"/>
      <c r="C115" s="145" t="s">
        <v>408</v>
      </c>
      <c r="D115" s="146"/>
      <c r="E115" s="147" t="s">
        <v>206</v>
      </c>
      <c r="F115" s="147" t="s">
        <v>206</v>
      </c>
      <c r="G115" s="147" t="s">
        <v>206</v>
      </c>
      <c r="H115" s="147" t="s">
        <v>206</v>
      </c>
      <c r="I115" s="144">
        <v>0</v>
      </c>
      <c r="J115" s="144">
        <v>0</v>
      </c>
      <c r="K115" s="144">
        <v>0</v>
      </c>
      <c r="L115" s="147" t="s">
        <v>206</v>
      </c>
      <c r="M115" s="3"/>
    </row>
    <row r="116" spans="1:13">
      <c r="A116" s="16" t="s">
        <v>409</v>
      </c>
      <c r="B116" s="2"/>
      <c r="C116" s="142" t="s">
        <v>410</v>
      </c>
      <c r="D116" s="143"/>
      <c r="E116" s="10" t="str">
        <f>""</f>
        <v/>
      </c>
      <c r="F116" s="10" t="str">
        <f>""</f>
        <v/>
      </c>
      <c r="G116" s="10" t="str">
        <f>""</f>
        <v/>
      </c>
      <c r="H116" s="10" t="str">
        <f>""</f>
        <v/>
      </c>
      <c r="I116" s="8">
        <f>SUM(I16:I115)</f>
        <v>0</v>
      </c>
      <c r="J116" s="8">
        <f>SUM(J16:J115)</f>
        <v>0</v>
      </c>
      <c r="K116" s="8">
        <f>SUM(K16:K115)</f>
        <v>0</v>
      </c>
      <c r="L116" s="10" t="str">
        <f>""</f>
        <v/>
      </c>
      <c r="M116" s="2"/>
    </row>
    <row r="117" spans="1:13">
      <c r="B117" s="2"/>
      <c r="C117" s="2"/>
      <c r="D117" s="2"/>
      <c r="E117" s="2"/>
      <c r="F117" s="2"/>
      <c r="G117" s="2"/>
      <c r="H117" s="2"/>
      <c r="I117" s="2"/>
      <c r="J117" s="2"/>
      <c r="K117" s="2"/>
      <c r="L117" s="2"/>
      <c r="M117" s="2"/>
    </row>
    <row r="118" spans="1:13" ht="5.0999999999999996" customHeight="1">
      <c r="B118" s="2"/>
      <c r="C118" s="2"/>
      <c r="D118" s="2"/>
      <c r="E118" s="2"/>
      <c r="F118" s="2"/>
      <c r="G118" s="2"/>
      <c r="H118" s="2"/>
      <c r="I118" s="2"/>
      <c r="J118" s="2"/>
      <c r="K118" s="2"/>
      <c r="L118" s="2"/>
      <c r="M118" s="2"/>
    </row>
  </sheetData>
  <sheetProtection formatColumns="0" formatRows="0" insertRows="0" deleteRows="0" selectLockedCells="1"/>
  <mergeCells count="916">
    <mergeCell ref="C7:L7"/>
    <mergeCell ref="C8:L8"/>
    <mergeCell ref="C9:L9"/>
    <mergeCell ref="C10:L10"/>
    <mergeCell ref="C11:L11"/>
    <mergeCell ref="C13:L13"/>
    <mergeCell ref="C14:D15"/>
    <mergeCell ref="E14:E15"/>
    <mergeCell ref="F14:F15"/>
    <mergeCell ref="G14:G15"/>
    <mergeCell ref="H14:H15"/>
    <mergeCell ref="I14:I15"/>
    <mergeCell ref="J14:J15"/>
    <mergeCell ref="K14:K15"/>
    <mergeCell ref="L14:L15"/>
    <mergeCell ref="I16"/>
    <mergeCell ref="J16"/>
    <mergeCell ref="K16"/>
    <mergeCell ref="L16"/>
    <mergeCell ref="C17:D17"/>
    <mergeCell ref="E17"/>
    <mergeCell ref="F17"/>
    <mergeCell ref="G17"/>
    <mergeCell ref="H17"/>
    <mergeCell ref="I17"/>
    <mergeCell ref="J17"/>
    <mergeCell ref="K17"/>
    <mergeCell ref="L17"/>
    <mergeCell ref="C16:D16"/>
    <mergeCell ref="E16"/>
    <mergeCell ref="F16"/>
    <mergeCell ref="G16"/>
    <mergeCell ref="H16"/>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E21"/>
    <mergeCell ref="F21"/>
    <mergeCell ref="G21"/>
    <mergeCell ref="H21"/>
    <mergeCell ref="I21"/>
    <mergeCell ref="J21"/>
    <mergeCell ref="K21"/>
    <mergeCell ref="L21"/>
    <mergeCell ref="C20:D20"/>
    <mergeCell ref="E20"/>
    <mergeCell ref="F20"/>
    <mergeCell ref="G20"/>
    <mergeCell ref="H20"/>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 ref="I32"/>
    <mergeCell ref="J32"/>
    <mergeCell ref="K32"/>
    <mergeCell ref="L32"/>
    <mergeCell ref="C33:D33"/>
    <mergeCell ref="E33"/>
    <mergeCell ref="F33"/>
    <mergeCell ref="G33"/>
    <mergeCell ref="H33"/>
    <mergeCell ref="I33"/>
    <mergeCell ref="J33"/>
    <mergeCell ref="K33"/>
    <mergeCell ref="L33"/>
    <mergeCell ref="C32:D32"/>
    <mergeCell ref="E32"/>
    <mergeCell ref="F32"/>
    <mergeCell ref="G32"/>
    <mergeCell ref="H32"/>
    <mergeCell ref="I34"/>
    <mergeCell ref="J34"/>
    <mergeCell ref="K34"/>
    <mergeCell ref="L34"/>
    <mergeCell ref="C35:D35"/>
    <mergeCell ref="E35"/>
    <mergeCell ref="F35"/>
    <mergeCell ref="G35"/>
    <mergeCell ref="H35"/>
    <mergeCell ref="I35"/>
    <mergeCell ref="J35"/>
    <mergeCell ref="K35"/>
    <mergeCell ref="L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I38"/>
    <mergeCell ref="J38"/>
    <mergeCell ref="K38"/>
    <mergeCell ref="L38"/>
    <mergeCell ref="C39:D39"/>
    <mergeCell ref="E39"/>
    <mergeCell ref="F39"/>
    <mergeCell ref="G39"/>
    <mergeCell ref="H39"/>
    <mergeCell ref="I39"/>
    <mergeCell ref="J39"/>
    <mergeCell ref="K39"/>
    <mergeCell ref="L39"/>
    <mergeCell ref="C38:D38"/>
    <mergeCell ref="E38"/>
    <mergeCell ref="F38"/>
    <mergeCell ref="G38"/>
    <mergeCell ref="H38"/>
    <mergeCell ref="I40"/>
    <mergeCell ref="J40"/>
    <mergeCell ref="K40"/>
    <mergeCell ref="L40"/>
    <mergeCell ref="C41:D41"/>
    <mergeCell ref="E41"/>
    <mergeCell ref="F41"/>
    <mergeCell ref="G41"/>
    <mergeCell ref="H41"/>
    <mergeCell ref="I41"/>
    <mergeCell ref="J41"/>
    <mergeCell ref="K41"/>
    <mergeCell ref="L41"/>
    <mergeCell ref="C40:D40"/>
    <mergeCell ref="E40"/>
    <mergeCell ref="F40"/>
    <mergeCell ref="G40"/>
    <mergeCell ref="H40"/>
    <mergeCell ref="I42"/>
    <mergeCell ref="J42"/>
    <mergeCell ref="K42"/>
    <mergeCell ref="L42"/>
    <mergeCell ref="C43:D43"/>
    <mergeCell ref="E43"/>
    <mergeCell ref="F43"/>
    <mergeCell ref="G43"/>
    <mergeCell ref="H43"/>
    <mergeCell ref="I43"/>
    <mergeCell ref="J43"/>
    <mergeCell ref="K43"/>
    <mergeCell ref="L43"/>
    <mergeCell ref="C42:D42"/>
    <mergeCell ref="E42"/>
    <mergeCell ref="F42"/>
    <mergeCell ref="G42"/>
    <mergeCell ref="H42"/>
    <mergeCell ref="I44"/>
    <mergeCell ref="J44"/>
    <mergeCell ref="K44"/>
    <mergeCell ref="L44"/>
    <mergeCell ref="C45:D45"/>
    <mergeCell ref="E45"/>
    <mergeCell ref="F45"/>
    <mergeCell ref="G45"/>
    <mergeCell ref="H45"/>
    <mergeCell ref="I45"/>
    <mergeCell ref="J45"/>
    <mergeCell ref="K45"/>
    <mergeCell ref="L45"/>
    <mergeCell ref="C44:D44"/>
    <mergeCell ref="E44"/>
    <mergeCell ref="F44"/>
    <mergeCell ref="G44"/>
    <mergeCell ref="H44"/>
    <mergeCell ref="I46"/>
    <mergeCell ref="J46"/>
    <mergeCell ref="K46"/>
    <mergeCell ref="L46"/>
    <mergeCell ref="C47:D47"/>
    <mergeCell ref="E47"/>
    <mergeCell ref="F47"/>
    <mergeCell ref="G47"/>
    <mergeCell ref="H47"/>
    <mergeCell ref="I47"/>
    <mergeCell ref="J47"/>
    <mergeCell ref="K47"/>
    <mergeCell ref="L47"/>
    <mergeCell ref="C46:D46"/>
    <mergeCell ref="E46"/>
    <mergeCell ref="F46"/>
    <mergeCell ref="G46"/>
    <mergeCell ref="H46"/>
    <mergeCell ref="I48"/>
    <mergeCell ref="J48"/>
    <mergeCell ref="K48"/>
    <mergeCell ref="L48"/>
    <mergeCell ref="C49:D49"/>
    <mergeCell ref="E49"/>
    <mergeCell ref="F49"/>
    <mergeCell ref="G49"/>
    <mergeCell ref="H49"/>
    <mergeCell ref="I49"/>
    <mergeCell ref="J49"/>
    <mergeCell ref="K49"/>
    <mergeCell ref="L49"/>
    <mergeCell ref="C48:D48"/>
    <mergeCell ref="E48"/>
    <mergeCell ref="F48"/>
    <mergeCell ref="G48"/>
    <mergeCell ref="H48"/>
    <mergeCell ref="I50"/>
    <mergeCell ref="J50"/>
    <mergeCell ref="K50"/>
    <mergeCell ref="L50"/>
    <mergeCell ref="C51:D51"/>
    <mergeCell ref="E51"/>
    <mergeCell ref="F51"/>
    <mergeCell ref="G51"/>
    <mergeCell ref="H51"/>
    <mergeCell ref="I51"/>
    <mergeCell ref="J51"/>
    <mergeCell ref="K51"/>
    <mergeCell ref="L51"/>
    <mergeCell ref="C50:D50"/>
    <mergeCell ref="E50"/>
    <mergeCell ref="F50"/>
    <mergeCell ref="G50"/>
    <mergeCell ref="H50"/>
    <mergeCell ref="I52"/>
    <mergeCell ref="J52"/>
    <mergeCell ref="K52"/>
    <mergeCell ref="L52"/>
    <mergeCell ref="C53:D53"/>
    <mergeCell ref="E53"/>
    <mergeCell ref="F53"/>
    <mergeCell ref="G53"/>
    <mergeCell ref="H53"/>
    <mergeCell ref="I53"/>
    <mergeCell ref="J53"/>
    <mergeCell ref="K53"/>
    <mergeCell ref="L53"/>
    <mergeCell ref="C52:D52"/>
    <mergeCell ref="E52"/>
    <mergeCell ref="F52"/>
    <mergeCell ref="G52"/>
    <mergeCell ref="H52"/>
    <mergeCell ref="I54"/>
    <mergeCell ref="J54"/>
    <mergeCell ref="K54"/>
    <mergeCell ref="L54"/>
    <mergeCell ref="C55:D55"/>
    <mergeCell ref="E55"/>
    <mergeCell ref="F55"/>
    <mergeCell ref="G55"/>
    <mergeCell ref="H55"/>
    <mergeCell ref="I55"/>
    <mergeCell ref="J55"/>
    <mergeCell ref="K55"/>
    <mergeCell ref="L55"/>
    <mergeCell ref="C54:D54"/>
    <mergeCell ref="E54"/>
    <mergeCell ref="F54"/>
    <mergeCell ref="G54"/>
    <mergeCell ref="H54"/>
    <mergeCell ref="I56"/>
    <mergeCell ref="J56"/>
    <mergeCell ref="K56"/>
    <mergeCell ref="L56"/>
    <mergeCell ref="C57:D57"/>
    <mergeCell ref="E57"/>
    <mergeCell ref="F57"/>
    <mergeCell ref="G57"/>
    <mergeCell ref="H57"/>
    <mergeCell ref="I57"/>
    <mergeCell ref="J57"/>
    <mergeCell ref="K57"/>
    <mergeCell ref="L57"/>
    <mergeCell ref="C56:D56"/>
    <mergeCell ref="E56"/>
    <mergeCell ref="F56"/>
    <mergeCell ref="G56"/>
    <mergeCell ref="H56"/>
    <mergeCell ref="I58"/>
    <mergeCell ref="J58"/>
    <mergeCell ref="K58"/>
    <mergeCell ref="L58"/>
    <mergeCell ref="C59:D59"/>
    <mergeCell ref="E59"/>
    <mergeCell ref="F59"/>
    <mergeCell ref="G59"/>
    <mergeCell ref="H59"/>
    <mergeCell ref="I59"/>
    <mergeCell ref="J59"/>
    <mergeCell ref="K59"/>
    <mergeCell ref="L59"/>
    <mergeCell ref="C58:D58"/>
    <mergeCell ref="E58"/>
    <mergeCell ref="F58"/>
    <mergeCell ref="G58"/>
    <mergeCell ref="H58"/>
    <mergeCell ref="I60"/>
    <mergeCell ref="J60"/>
    <mergeCell ref="K60"/>
    <mergeCell ref="L60"/>
    <mergeCell ref="C61:D61"/>
    <mergeCell ref="E61"/>
    <mergeCell ref="F61"/>
    <mergeCell ref="G61"/>
    <mergeCell ref="H61"/>
    <mergeCell ref="I61"/>
    <mergeCell ref="J61"/>
    <mergeCell ref="K61"/>
    <mergeCell ref="L61"/>
    <mergeCell ref="C60:D60"/>
    <mergeCell ref="E60"/>
    <mergeCell ref="F60"/>
    <mergeCell ref="G60"/>
    <mergeCell ref="H60"/>
    <mergeCell ref="I62"/>
    <mergeCell ref="J62"/>
    <mergeCell ref="K62"/>
    <mergeCell ref="L62"/>
    <mergeCell ref="C63:D63"/>
    <mergeCell ref="E63"/>
    <mergeCell ref="F63"/>
    <mergeCell ref="G63"/>
    <mergeCell ref="H63"/>
    <mergeCell ref="I63"/>
    <mergeCell ref="J63"/>
    <mergeCell ref="K63"/>
    <mergeCell ref="L63"/>
    <mergeCell ref="C62:D62"/>
    <mergeCell ref="E62"/>
    <mergeCell ref="F62"/>
    <mergeCell ref="G62"/>
    <mergeCell ref="H62"/>
    <mergeCell ref="I64"/>
    <mergeCell ref="J64"/>
    <mergeCell ref="K64"/>
    <mergeCell ref="L64"/>
    <mergeCell ref="C65:D65"/>
    <mergeCell ref="E65"/>
    <mergeCell ref="F65"/>
    <mergeCell ref="G65"/>
    <mergeCell ref="H65"/>
    <mergeCell ref="I65"/>
    <mergeCell ref="J65"/>
    <mergeCell ref="K65"/>
    <mergeCell ref="L65"/>
    <mergeCell ref="C64:D64"/>
    <mergeCell ref="E64"/>
    <mergeCell ref="F64"/>
    <mergeCell ref="G64"/>
    <mergeCell ref="H64"/>
    <mergeCell ref="I66"/>
    <mergeCell ref="J66"/>
    <mergeCell ref="K66"/>
    <mergeCell ref="L66"/>
    <mergeCell ref="C67:D67"/>
    <mergeCell ref="E67"/>
    <mergeCell ref="F67"/>
    <mergeCell ref="G67"/>
    <mergeCell ref="H67"/>
    <mergeCell ref="I67"/>
    <mergeCell ref="J67"/>
    <mergeCell ref="K67"/>
    <mergeCell ref="L67"/>
    <mergeCell ref="C66:D66"/>
    <mergeCell ref="E66"/>
    <mergeCell ref="F66"/>
    <mergeCell ref="G66"/>
    <mergeCell ref="H66"/>
    <mergeCell ref="I68"/>
    <mergeCell ref="J68"/>
    <mergeCell ref="K68"/>
    <mergeCell ref="L68"/>
    <mergeCell ref="C69:D69"/>
    <mergeCell ref="E69"/>
    <mergeCell ref="F69"/>
    <mergeCell ref="G69"/>
    <mergeCell ref="H69"/>
    <mergeCell ref="I69"/>
    <mergeCell ref="J69"/>
    <mergeCell ref="K69"/>
    <mergeCell ref="L69"/>
    <mergeCell ref="C68:D68"/>
    <mergeCell ref="E68"/>
    <mergeCell ref="F68"/>
    <mergeCell ref="G68"/>
    <mergeCell ref="H68"/>
    <mergeCell ref="I70"/>
    <mergeCell ref="J70"/>
    <mergeCell ref="K70"/>
    <mergeCell ref="L70"/>
    <mergeCell ref="C71:D71"/>
    <mergeCell ref="E71"/>
    <mergeCell ref="F71"/>
    <mergeCell ref="G71"/>
    <mergeCell ref="H71"/>
    <mergeCell ref="I71"/>
    <mergeCell ref="J71"/>
    <mergeCell ref="K71"/>
    <mergeCell ref="L71"/>
    <mergeCell ref="C70:D70"/>
    <mergeCell ref="E70"/>
    <mergeCell ref="F70"/>
    <mergeCell ref="G70"/>
    <mergeCell ref="H70"/>
    <mergeCell ref="I72"/>
    <mergeCell ref="J72"/>
    <mergeCell ref="K72"/>
    <mergeCell ref="L72"/>
    <mergeCell ref="C73:D73"/>
    <mergeCell ref="E73"/>
    <mergeCell ref="F73"/>
    <mergeCell ref="G73"/>
    <mergeCell ref="H73"/>
    <mergeCell ref="I73"/>
    <mergeCell ref="J73"/>
    <mergeCell ref="K73"/>
    <mergeCell ref="L73"/>
    <mergeCell ref="C72:D72"/>
    <mergeCell ref="E72"/>
    <mergeCell ref="F72"/>
    <mergeCell ref="G72"/>
    <mergeCell ref="H72"/>
    <mergeCell ref="I74"/>
    <mergeCell ref="J74"/>
    <mergeCell ref="K74"/>
    <mergeCell ref="L74"/>
    <mergeCell ref="C75:D75"/>
    <mergeCell ref="E75"/>
    <mergeCell ref="F75"/>
    <mergeCell ref="G75"/>
    <mergeCell ref="H75"/>
    <mergeCell ref="I75"/>
    <mergeCell ref="J75"/>
    <mergeCell ref="K75"/>
    <mergeCell ref="L75"/>
    <mergeCell ref="C74:D74"/>
    <mergeCell ref="E74"/>
    <mergeCell ref="F74"/>
    <mergeCell ref="G74"/>
    <mergeCell ref="H74"/>
    <mergeCell ref="I76"/>
    <mergeCell ref="J76"/>
    <mergeCell ref="K76"/>
    <mergeCell ref="L76"/>
    <mergeCell ref="C77:D77"/>
    <mergeCell ref="E77"/>
    <mergeCell ref="F77"/>
    <mergeCell ref="G77"/>
    <mergeCell ref="H77"/>
    <mergeCell ref="I77"/>
    <mergeCell ref="J77"/>
    <mergeCell ref="K77"/>
    <mergeCell ref="L77"/>
    <mergeCell ref="C76:D76"/>
    <mergeCell ref="E76"/>
    <mergeCell ref="F76"/>
    <mergeCell ref="G76"/>
    <mergeCell ref="H76"/>
    <mergeCell ref="I78"/>
    <mergeCell ref="J78"/>
    <mergeCell ref="K78"/>
    <mergeCell ref="L78"/>
    <mergeCell ref="C79:D79"/>
    <mergeCell ref="E79"/>
    <mergeCell ref="F79"/>
    <mergeCell ref="G79"/>
    <mergeCell ref="H79"/>
    <mergeCell ref="I79"/>
    <mergeCell ref="J79"/>
    <mergeCell ref="K79"/>
    <mergeCell ref="L79"/>
    <mergeCell ref="C78:D78"/>
    <mergeCell ref="E78"/>
    <mergeCell ref="F78"/>
    <mergeCell ref="G78"/>
    <mergeCell ref="H78"/>
    <mergeCell ref="I80"/>
    <mergeCell ref="J80"/>
    <mergeCell ref="K80"/>
    <mergeCell ref="L80"/>
    <mergeCell ref="C81:D81"/>
    <mergeCell ref="E81"/>
    <mergeCell ref="F81"/>
    <mergeCell ref="G81"/>
    <mergeCell ref="H81"/>
    <mergeCell ref="I81"/>
    <mergeCell ref="J81"/>
    <mergeCell ref="K81"/>
    <mergeCell ref="L81"/>
    <mergeCell ref="C80:D80"/>
    <mergeCell ref="E80"/>
    <mergeCell ref="F80"/>
    <mergeCell ref="G80"/>
    <mergeCell ref="H80"/>
    <mergeCell ref="I82"/>
    <mergeCell ref="J82"/>
    <mergeCell ref="K82"/>
    <mergeCell ref="L82"/>
    <mergeCell ref="C83:D83"/>
    <mergeCell ref="E83"/>
    <mergeCell ref="F83"/>
    <mergeCell ref="G83"/>
    <mergeCell ref="H83"/>
    <mergeCell ref="I83"/>
    <mergeCell ref="J83"/>
    <mergeCell ref="K83"/>
    <mergeCell ref="L83"/>
    <mergeCell ref="C82:D82"/>
    <mergeCell ref="E82"/>
    <mergeCell ref="F82"/>
    <mergeCell ref="G82"/>
    <mergeCell ref="H82"/>
    <mergeCell ref="I84"/>
    <mergeCell ref="J84"/>
    <mergeCell ref="K84"/>
    <mergeCell ref="L84"/>
    <mergeCell ref="C85:D85"/>
    <mergeCell ref="E85"/>
    <mergeCell ref="F85"/>
    <mergeCell ref="G85"/>
    <mergeCell ref="H85"/>
    <mergeCell ref="I85"/>
    <mergeCell ref="J85"/>
    <mergeCell ref="K85"/>
    <mergeCell ref="L85"/>
    <mergeCell ref="C84:D84"/>
    <mergeCell ref="E84"/>
    <mergeCell ref="F84"/>
    <mergeCell ref="G84"/>
    <mergeCell ref="H84"/>
    <mergeCell ref="I86"/>
    <mergeCell ref="J86"/>
    <mergeCell ref="K86"/>
    <mergeCell ref="L86"/>
    <mergeCell ref="C87:D87"/>
    <mergeCell ref="E87"/>
    <mergeCell ref="F87"/>
    <mergeCell ref="G87"/>
    <mergeCell ref="H87"/>
    <mergeCell ref="I87"/>
    <mergeCell ref="J87"/>
    <mergeCell ref="K87"/>
    <mergeCell ref="L87"/>
    <mergeCell ref="C86:D86"/>
    <mergeCell ref="E86"/>
    <mergeCell ref="F86"/>
    <mergeCell ref="G86"/>
    <mergeCell ref="H86"/>
    <mergeCell ref="I88"/>
    <mergeCell ref="J88"/>
    <mergeCell ref="K88"/>
    <mergeCell ref="L88"/>
    <mergeCell ref="C89:D89"/>
    <mergeCell ref="E89"/>
    <mergeCell ref="F89"/>
    <mergeCell ref="G89"/>
    <mergeCell ref="H89"/>
    <mergeCell ref="I89"/>
    <mergeCell ref="J89"/>
    <mergeCell ref="K89"/>
    <mergeCell ref="L89"/>
    <mergeCell ref="C88:D88"/>
    <mergeCell ref="E88"/>
    <mergeCell ref="F88"/>
    <mergeCell ref="G88"/>
    <mergeCell ref="H88"/>
    <mergeCell ref="I90"/>
    <mergeCell ref="J90"/>
    <mergeCell ref="K90"/>
    <mergeCell ref="L90"/>
    <mergeCell ref="C91:D91"/>
    <mergeCell ref="E91"/>
    <mergeCell ref="F91"/>
    <mergeCell ref="G91"/>
    <mergeCell ref="H91"/>
    <mergeCell ref="I91"/>
    <mergeCell ref="J91"/>
    <mergeCell ref="K91"/>
    <mergeCell ref="L91"/>
    <mergeCell ref="C90:D90"/>
    <mergeCell ref="E90"/>
    <mergeCell ref="F90"/>
    <mergeCell ref="G90"/>
    <mergeCell ref="H90"/>
    <mergeCell ref="I92"/>
    <mergeCell ref="J92"/>
    <mergeCell ref="K92"/>
    <mergeCell ref="L92"/>
    <mergeCell ref="C93:D93"/>
    <mergeCell ref="E93"/>
    <mergeCell ref="F93"/>
    <mergeCell ref="G93"/>
    <mergeCell ref="H93"/>
    <mergeCell ref="I93"/>
    <mergeCell ref="J93"/>
    <mergeCell ref="K93"/>
    <mergeCell ref="L93"/>
    <mergeCell ref="C92:D92"/>
    <mergeCell ref="E92"/>
    <mergeCell ref="F92"/>
    <mergeCell ref="G92"/>
    <mergeCell ref="H92"/>
    <mergeCell ref="I94"/>
    <mergeCell ref="J94"/>
    <mergeCell ref="K94"/>
    <mergeCell ref="L94"/>
    <mergeCell ref="C95:D95"/>
    <mergeCell ref="E95"/>
    <mergeCell ref="F95"/>
    <mergeCell ref="G95"/>
    <mergeCell ref="H95"/>
    <mergeCell ref="I95"/>
    <mergeCell ref="J95"/>
    <mergeCell ref="K95"/>
    <mergeCell ref="L95"/>
    <mergeCell ref="C94:D94"/>
    <mergeCell ref="E94"/>
    <mergeCell ref="F94"/>
    <mergeCell ref="G94"/>
    <mergeCell ref="H94"/>
    <mergeCell ref="I96"/>
    <mergeCell ref="J96"/>
    <mergeCell ref="K96"/>
    <mergeCell ref="L96"/>
    <mergeCell ref="C97:D97"/>
    <mergeCell ref="E97"/>
    <mergeCell ref="F97"/>
    <mergeCell ref="G97"/>
    <mergeCell ref="H97"/>
    <mergeCell ref="I97"/>
    <mergeCell ref="J97"/>
    <mergeCell ref="K97"/>
    <mergeCell ref="L97"/>
    <mergeCell ref="C96:D96"/>
    <mergeCell ref="E96"/>
    <mergeCell ref="F96"/>
    <mergeCell ref="G96"/>
    <mergeCell ref="H96"/>
    <mergeCell ref="I98"/>
    <mergeCell ref="J98"/>
    <mergeCell ref="K98"/>
    <mergeCell ref="L98"/>
    <mergeCell ref="C99:D99"/>
    <mergeCell ref="E99"/>
    <mergeCell ref="F99"/>
    <mergeCell ref="G99"/>
    <mergeCell ref="H99"/>
    <mergeCell ref="I99"/>
    <mergeCell ref="J99"/>
    <mergeCell ref="K99"/>
    <mergeCell ref="L99"/>
    <mergeCell ref="C98:D98"/>
    <mergeCell ref="E98"/>
    <mergeCell ref="F98"/>
    <mergeCell ref="G98"/>
    <mergeCell ref="H98"/>
    <mergeCell ref="I100"/>
    <mergeCell ref="J100"/>
    <mergeCell ref="K100"/>
    <mergeCell ref="L100"/>
    <mergeCell ref="C101:D101"/>
    <mergeCell ref="E101"/>
    <mergeCell ref="F101"/>
    <mergeCell ref="G101"/>
    <mergeCell ref="H101"/>
    <mergeCell ref="I101"/>
    <mergeCell ref="J101"/>
    <mergeCell ref="K101"/>
    <mergeCell ref="L101"/>
    <mergeCell ref="C100:D100"/>
    <mergeCell ref="E100"/>
    <mergeCell ref="F100"/>
    <mergeCell ref="G100"/>
    <mergeCell ref="H100"/>
    <mergeCell ref="I102"/>
    <mergeCell ref="J102"/>
    <mergeCell ref="K102"/>
    <mergeCell ref="L102"/>
    <mergeCell ref="C103:D103"/>
    <mergeCell ref="E103"/>
    <mergeCell ref="F103"/>
    <mergeCell ref="G103"/>
    <mergeCell ref="H103"/>
    <mergeCell ref="I103"/>
    <mergeCell ref="J103"/>
    <mergeCell ref="K103"/>
    <mergeCell ref="L103"/>
    <mergeCell ref="C102:D102"/>
    <mergeCell ref="E102"/>
    <mergeCell ref="F102"/>
    <mergeCell ref="G102"/>
    <mergeCell ref="H102"/>
    <mergeCell ref="I104"/>
    <mergeCell ref="J104"/>
    <mergeCell ref="K104"/>
    <mergeCell ref="L104"/>
    <mergeCell ref="C105:D105"/>
    <mergeCell ref="E105"/>
    <mergeCell ref="F105"/>
    <mergeCell ref="G105"/>
    <mergeCell ref="H105"/>
    <mergeCell ref="I105"/>
    <mergeCell ref="J105"/>
    <mergeCell ref="K105"/>
    <mergeCell ref="L105"/>
    <mergeCell ref="C104:D104"/>
    <mergeCell ref="E104"/>
    <mergeCell ref="F104"/>
    <mergeCell ref="G104"/>
    <mergeCell ref="H104"/>
    <mergeCell ref="I106"/>
    <mergeCell ref="J106"/>
    <mergeCell ref="K106"/>
    <mergeCell ref="L106"/>
    <mergeCell ref="C107:D107"/>
    <mergeCell ref="E107"/>
    <mergeCell ref="F107"/>
    <mergeCell ref="G107"/>
    <mergeCell ref="H107"/>
    <mergeCell ref="I107"/>
    <mergeCell ref="J107"/>
    <mergeCell ref="K107"/>
    <mergeCell ref="L107"/>
    <mergeCell ref="C106:D106"/>
    <mergeCell ref="E106"/>
    <mergeCell ref="F106"/>
    <mergeCell ref="G106"/>
    <mergeCell ref="H106"/>
    <mergeCell ref="I108"/>
    <mergeCell ref="J108"/>
    <mergeCell ref="K108"/>
    <mergeCell ref="L108"/>
    <mergeCell ref="C109:D109"/>
    <mergeCell ref="E109"/>
    <mergeCell ref="F109"/>
    <mergeCell ref="G109"/>
    <mergeCell ref="H109"/>
    <mergeCell ref="I109"/>
    <mergeCell ref="J109"/>
    <mergeCell ref="K109"/>
    <mergeCell ref="L109"/>
    <mergeCell ref="C108:D108"/>
    <mergeCell ref="E108"/>
    <mergeCell ref="F108"/>
    <mergeCell ref="G108"/>
    <mergeCell ref="H108"/>
    <mergeCell ref="I110"/>
    <mergeCell ref="J110"/>
    <mergeCell ref="K110"/>
    <mergeCell ref="L110"/>
    <mergeCell ref="C111:D111"/>
    <mergeCell ref="E111"/>
    <mergeCell ref="F111"/>
    <mergeCell ref="G111"/>
    <mergeCell ref="H111"/>
    <mergeCell ref="I111"/>
    <mergeCell ref="J111"/>
    <mergeCell ref="K111"/>
    <mergeCell ref="L111"/>
    <mergeCell ref="C110:D110"/>
    <mergeCell ref="E110"/>
    <mergeCell ref="F110"/>
    <mergeCell ref="G110"/>
    <mergeCell ref="H110"/>
    <mergeCell ref="I112"/>
    <mergeCell ref="J112"/>
    <mergeCell ref="K112"/>
    <mergeCell ref="L112"/>
    <mergeCell ref="C113:D113"/>
    <mergeCell ref="E113"/>
    <mergeCell ref="F113"/>
    <mergeCell ref="G113"/>
    <mergeCell ref="H113"/>
    <mergeCell ref="I113"/>
    <mergeCell ref="J113"/>
    <mergeCell ref="K113"/>
    <mergeCell ref="L113"/>
    <mergeCell ref="C112:D112"/>
    <mergeCell ref="E112"/>
    <mergeCell ref="F112"/>
    <mergeCell ref="G112"/>
    <mergeCell ref="H112"/>
    <mergeCell ref="C116:D116"/>
    <mergeCell ref="I114"/>
    <mergeCell ref="J114"/>
    <mergeCell ref="K114"/>
    <mergeCell ref="L114"/>
    <mergeCell ref="C115:D115"/>
    <mergeCell ref="E115"/>
    <mergeCell ref="F115"/>
    <mergeCell ref="G115"/>
    <mergeCell ref="H115"/>
    <mergeCell ref="I115"/>
    <mergeCell ref="J115"/>
    <mergeCell ref="K115"/>
    <mergeCell ref="L115"/>
    <mergeCell ref="C114:D114"/>
    <mergeCell ref="E114"/>
    <mergeCell ref="F114"/>
    <mergeCell ref="G114"/>
    <mergeCell ref="H114"/>
  </mergeCells>
  <dataValidations count="3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s>
  <printOptions horizontalCentered="1"/>
  <pageMargins left="0.7" right="0.7" top="0.75" bottom="0.75" header="0.3" footer="0.3"/>
  <pageSetup paperSize="150" scale="32" orientation="portrait" horizontalDpi="200" verticalDpi="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2:M118"/>
  <sheetViews>
    <sheetView showGridLines="0" view="pageBreakPreview" zoomScale="85" zoomScaleNormal="85" zoomScaleSheetLayoutView="85" workbookViewId="0">
      <pane xSplit="4" ySplit="15" topLeftCell="F16" activePane="bottomRight" state="frozen"/>
      <selection activeCell="C3" sqref="C3:D17"/>
      <selection pane="topRight" activeCell="C3" sqref="C3:D17"/>
      <selection pane="bottomLeft" activeCell="C3" sqref="C3:D17"/>
      <selection pane="bottomRight" activeCell="C10" sqref="C10:L10"/>
    </sheetView>
  </sheetViews>
  <sheetFormatPr defaultRowHeight="1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578</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0"/>
      <c r="D6" s="20"/>
      <c r="E6" s="2"/>
      <c r="F6" s="2"/>
      <c r="G6" s="2"/>
      <c r="H6" s="2"/>
      <c r="I6" s="2"/>
      <c r="J6" s="2"/>
      <c r="K6" s="2"/>
      <c r="L6" s="2"/>
      <c r="M6" s="2"/>
    </row>
    <row r="7" spans="2:13" ht="17.25">
      <c r="B7" s="2"/>
      <c r="C7" s="156" t="str">
        <f>UPPER('Data Umum'!D7)</f>
        <v/>
      </c>
      <c r="D7" s="156"/>
      <c r="E7" s="157"/>
      <c r="F7" s="157"/>
      <c r="G7" s="157"/>
      <c r="H7" s="157"/>
      <c r="I7" s="157"/>
      <c r="J7" s="157"/>
      <c r="K7" s="157"/>
      <c r="L7" s="157"/>
      <c r="M7" s="2"/>
    </row>
    <row r="8" spans="2:13">
      <c r="B8" s="2"/>
      <c r="C8" s="158" t="s">
        <v>1095</v>
      </c>
      <c r="D8" s="158"/>
      <c r="E8" s="129"/>
      <c r="F8" s="129"/>
      <c r="G8" s="129"/>
      <c r="H8" s="129"/>
      <c r="I8" s="129"/>
      <c r="J8" s="129"/>
      <c r="K8" s="129"/>
      <c r="L8" s="129"/>
      <c r="M8" s="2"/>
    </row>
    <row r="9" spans="2:13">
      <c r="B9" s="2"/>
      <c r="C9" s="158" t="s">
        <v>579</v>
      </c>
      <c r="D9" s="158"/>
      <c r="E9" s="129"/>
      <c r="F9" s="129"/>
      <c r="G9" s="129"/>
      <c r="H9" s="129"/>
      <c r="I9" s="129"/>
      <c r="J9" s="129"/>
      <c r="K9" s="129"/>
      <c r="L9" s="129"/>
      <c r="M9" s="2"/>
    </row>
    <row r="10" spans="2:13">
      <c r="B10" s="2"/>
      <c r="C10" s="158" t="s">
        <v>1112</v>
      </c>
      <c r="D10" s="158"/>
      <c r="E10" s="129"/>
      <c r="F10" s="129"/>
      <c r="G10" s="129"/>
      <c r="H10" s="129"/>
      <c r="I10" s="129"/>
      <c r="J10" s="129"/>
      <c r="K10" s="129"/>
      <c r="L10" s="129"/>
      <c r="M10" s="2"/>
    </row>
    <row r="11" spans="2:13">
      <c r="B11" s="2"/>
      <c r="C11" s="159" t="str">
        <f>""</f>
        <v/>
      </c>
      <c r="D11" s="159"/>
      <c r="E11" s="130"/>
      <c r="F11" s="130"/>
      <c r="G11" s="130"/>
      <c r="H11" s="130"/>
      <c r="I11" s="130"/>
      <c r="J11" s="130"/>
      <c r="K11" s="130"/>
      <c r="L11" s="130"/>
      <c r="M11" s="2"/>
    </row>
    <row r="12" spans="2:13" hidden="1">
      <c r="B12" s="2"/>
      <c r="C12" s="20"/>
      <c r="D12" s="20"/>
      <c r="E12" s="2"/>
      <c r="F12" s="2"/>
      <c r="G12" s="2"/>
      <c r="H12" s="2"/>
      <c r="I12" s="2"/>
      <c r="J12" s="2"/>
      <c r="K12" s="2"/>
      <c r="L12" s="2"/>
      <c r="M12" s="2"/>
    </row>
    <row r="13" spans="2:13">
      <c r="B13" s="2"/>
      <c r="C13" s="160" t="s">
        <v>43</v>
      </c>
      <c r="D13" s="160"/>
      <c r="E13" s="161"/>
      <c r="F13" s="161"/>
      <c r="G13" s="161"/>
      <c r="H13" s="161"/>
      <c r="I13" s="161"/>
      <c r="J13" s="161"/>
      <c r="K13" s="161"/>
      <c r="L13" s="161"/>
      <c r="M13" s="2"/>
    </row>
    <row r="14" spans="2:13">
      <c r="B14" s="2"/>
      <c r="C14" s="127" t="s">
        <v>308</v>
      </c>
      <c r="D14" s="128"/>
      <c r="E14" s="162" t="str">
        <f>"Kode Emiten"</f>
        <v>Kode Emiten</v>
      </c>
      <c r="F14" s="162" t="str">
        <f>"Nama Emiten/Penerbit"</f>
        <v>Nama Emiten/Penerbit</v>
      </c>
      <c r="G14" s="162" t="str">
        <f>"Sektor Ekonomi"</f>
        <v>Sektor Ekonomi</v>
      </c>
      <c r="H14" s="162" t="str">
        <f>"Kategori"</f>
        <v>Kategori</v>
      </c>
      <c r="I14" s="162" t="str">
        <f>"Saldo SAK"</f>
        <v>Saldo SAK</v>
      </c>
      <c r="J14" s="162" t="str">
        <f>"AYD"</f>
        <v>AYD</v>
      </c>
      <c r="K14" s="162" t="str">
        <f>"Saldo SAK Lancar (Kurang dari satu tahun)"</f>
        <v>Saldo SAK Lancar (Kurang dari satu tahun)</v>
      </c>
      <c r="L14" s="162" t="str">
        <f>"Keterangan"</f>
        <v>Keterangan</v>
      </c>
      <c r="M14" s="2"/>
    </row>
    <row r="15" spans="2:13">
      <c r="B15" s="2"/>
      <c r="C15" s="128"/>
      <c r="D15" s="128"/>
      <c r="E15" s="163"/>
      <c r="F15" s="163"/>
      <c r="G15" s="163"/>
      <c r="H15" s="163"/>
      <c r="I15" s="163"/>
      <c r="J15" s="163"/>
      <c r="K15" s="163"/>
      <c r="L15" s="163"/>
      <c r="M15" s="2"/>
    </row>
    <row r="16" spans="2:13">
      <c r="B16" s="2"/>
      <c r="C16" s="137" t="s">
        <v>7</v>
      </c>
      <c r="D16" s="128"/>
      <c r="E16" s="147" t="s">
        <v>206</v>
      </c>
      <c r="F16" s="147" t="s">
        <v>206</v>
      </c>
      <c r="G16" s="147" t="s">
        <v>206</v>
      </c>
      <c r="H16" s="147" t="s">
        <v>206</v>
      </c>
      <c r="I16" s="144">
        <v>0</v>
      </c>
      <c r="J16" s="144">
        <v>0</v>
      </c>
      <c r="K16" s="144">
        <v>0</v>
      </c>
      <c r="L16" s="147" t="s">
        <v>206</v>
      </c>
      <c r="M16" s="2"/>
    </row>
    <row r="17" spans="2:13">
      <c r="B17" s="2"/>
      <c r="C17" s="142" t="s">
        <v>309</v>
      </c>
      <c r="D17" s="143"/>
      <c r="E17" s="147" t="s">
        <v>206</v>
      </c>
      <c r="F17" s="147" t="s">
        <v>206</v>
      </c>
      <c r="G17" s="147" t="s">
        <v>206</v>
      </c>
      <c r="H17" s="147" t="s">
        <v>206</v>
      </c>
      <c r="I17" s="144">
        <v>0</v>
      </c>
      <c r="J17" s="144">
        <v>0</v>
      </c>
      <c r="K17" s="144">
        <v>0</v>
      </c>
      <c r="L17" s="147" t="s">
        <v>206</v>
      </c>
      <c r="M17" s="2"/>
    </row>
    <row r="18" spans="2:13">
      <c r="B18" s="2"/>
      <c r="C18" s="142" t="s">
        <v>310</v>
      </c>
      <c r="D18" s="143"/>
      <c r="E18" s="147" t="s">
        <v>206</v>
      </c>
      <c r="F18" s="147" t="s">
        <v>206</v>
      </c>
      <c r="G18" s="147" t="s">
        <v>206</v>
      </c>
      <c r="H18" s="147" t="s">
        <v>206</v>
      </c>
      <c r="I18" s="144">
        <v>0</v>
      </c>
      <c r="J18" s="144">
        <v>0</v>
      </c>
      <c r="K18" s="144">
        <v>0</v>
      </c>
      <c r="L18" s="147" t="s">
        <v>206</v>
      </c>
      <c r="M18" s="2"/>
    </row>
    <row r="19" spans="2:13">
      <c r="B19" s="2"/>
      <c r="C19" s="142" t="s">
        <v>311</v>
      </c>
      <c r="D19" s="143"/>
      <c r="E19" s="147" t="s">
        <v>206</v>
      </c>
      <c r="F19" s="147" t="s">
        <v>206</v>
      </c>
      <c r="G19" s="147" t="s">
        <v>206</v>
      </c>
      <c r="H19" s="147" t="s">
        <v>206</v>
      </c>
      <c r="I19" s="144">
        <v>0</v>
      </c>
      <c r="J19" s="144">
        <v>0</v>
      </c>
      <c r="K19" s="144">
        <v>0</v>
      </c>
      <c r="L19" s="147" t="s">
        <v>206</v>
      </c>
      <c r="M19" s="2"/>
    </row>
    <row r="20" spans="2:13">
      <c r="B20" s="2"/>
      <c r="C20" s="142" t="s">
        <v>312</v>
      </c>
      <c r="D20" s="143"/>
      <c r="E20" s="147" t="s">
        <v>206</v>
      </c>
      <c r="F20" s="147" t="s">
        <v>206</v>
      </c>
      <c r="G20" s="147" t="s">
        <v>206</v>
      </c>
      <c r="H20" s="147" t="s">
        <v>206</v>
      </c>
      <c r="I20" s="144">
        <v>0</v>
      </c>
      <c r="J20" s="144">
        <v>0</v>
      </c>
      <c r="K20" s="144">
        <v>0</v>
      </c>
      <c r="L20" s="147" t="s">
        <v>206</v>
      </c>
      <c r="M20" s="2"/>
    </row>
    <row r="21" spans="2:13">
      <c r="B21" s="2"/>
      <c r="C21" s="142" t="s">
        <v>313</v>
      </c>
      <c r="D21" s="143"/>
      <c r="E21" s="147" t="s">
        <v>206</v>
      </c>
      <c r="F21" s="147" t="s">
        <v>206</v>
      </c>
      <c r="G21" s="147" t="s">
        <v>206</v>
      </c>
      <c r="H21" s="147" t="s">
        <v>206</v>
      </c>
      <c r="I21" s="144">
        <v>0</v>
      </c>
      <c r="J21" s="144">
        <v>0</v>
      </c>
      <c r="K21" s="144">
        <v>0</v>
      </c>
      <c r="L21" s="147" t="s">
        <v>206</v>
      </c>
      <c r="M21" s="2"/>
    </row>
    <row r="22" spans="2:13">
      <c r="B22" s="2"/>
      <c r="C22" s="142" t="s">
        <v>314</v>
      </c>
      <c r="D22" s="143"/>
      <c r="E22" s="147" t="s">
        <v>206</v>
      </c>
      <c r="F22" s="147" t="s">
        <v>206</v>
      </c>
      <c r="G22" s="147" t="s">
        <v>206</v>
      </c>
      <c r="H22" s="147" t="s">
        <v>206</v>
      </c>
      <c r="I22" s="144">
        <v>0</v>
      </c>
      <c r="J22" s="144">
        <v>0</v>
      </c>
      <c r="K22" s="144">
        <v>0</v>
      </c>
      <c r="L22" s="147" t="s">
        <v>206</v>
      </c>
      <c r="M22" s="2"/>
    </row>
    <row r="23" spans="2:13">
      <c r="B23" s="2"/>
      <c r="C23" s="142" t="s">
        <v>315</v>
      </c>
      <c r="D23" s="143"/>
      <c r="E23" s="147" t="s">
        <v>206</v>
      </c>
      <c r="F23" s="147" t="s">
        <v>206</v>
      </c>
      <c r="G23" s="147" t="s">
        <v>206</v>
      </c>
      <c r="H23" s="147" t="s">
        <v>206</v>
      </c>
      <c r="I23" s="144">
        <v>0</v>
      </c>
      <c r="J23" s="144">
        <v>0</v>
      </c>
      <c r="K23" s="144">
        <v>0</v>
      </c>
      <c r="L23" s="147" t="s">
        <v>206</v>
      </c>
      <c r="M23" s="2"/>
    </row>
    <row r="24" spans="2:13">
      <c r="B24" s="2"/>
      <c r="C24" s="142" t="s">
        <v>316</v>
      </c>
      <c r="D24" s="143"/>
      <c r="E24" s="147" t="s">
        <v>206</v>
      </c>
      <c r="F24" s="147" t="s">
        <v>206</v>
      </c>
      <c r="G24" s="147" t="s">
        <v>206</v>
      </c>
      <c r="H24" s="147" t="s">
        <v>206</v>
      </c>
      <c r="I24" s="144">
        <v>0</v>
      </c>
      <c r="J24" s="144">
        <v>0</v>
      </c>
      <c r="K24" s="144">
        <v>0</v>
      </c>
      <c r="L24" s="147" t="s">
        <v>206</v>
      </c>
      <c r="M24" s="2"/>
    </row>
    <row r="25" spans="2:13">
      <c r="B25" s="2"/>
      <c r="C25" s="142" t="s">
        <v>317</v>
      </c>
      <c r="D25" s="143"/>
      <c r="E25" s="147" t="s">
        <v>206</v>
      </c>
      <c r="F25" s="147" t="s">
        <v>206</v>
      </c>
      <c r="G25" s="147" t="s">
        <v>206</v>
      </c>
      <c r="H25" s="147" t="s">
        <v>206</v>
      </c>
      <c r="I25" s="144">
        <v>0</v>
      </c>
      <c r="J25" s="144">
        <v>0</v>
      </c>
      <c r="K25" s="144">
        <v>0</v>
      </c>
      <c r="L25" s="147" t="s">
        <v>206</v>
      </c>
      <c r="M25" s="2"/>
    </row>
    <row r="26" spans="2:13">
      <c r="B26" s="2"/>
      <c r="C26" s="142" t="s">
        <v>318</v>
      </c>
      <c r="D26" s="143"/>
      <c r="E26" s="147" t="s">
        <v>206</v>
      </c>
      <c r="F26" s="147" t="s">
        <v>206</v>
      </c>
      <c r="G26" s="147" t="s">
        <v>206</v>
      </c>
      <c r="H26" s="147" t="s">
        <v>206</v>
      </c>
      <c r="I26" s="144">
        <v>0</v>
      </c>
      <c r="J26" s="144">
        <v>0</v>
      </c>
      <c r="K26" s="144">
        <v>0</v>
      </c>
      <c r="L26" s="147" t="s">
        <v>206</v>
      </c>
      <c r="M26" s="2"/>
    </row>
    <row r="27" spans="2:13">
      <c r="B27" s="2"/>
      <c r="C27" s="142" t="s">
        <v>319</v>
      </c>
      <c r="D27" s="143"/>
      <c r="E27" s="147" t="s">
        <v>206</v>
      </c>
      <c r="F27" s="147" t="s">
        <v>206</v>
      </c>
      <c r="G27" s="147" t="s">
        <v>206</v>
      </c>
      <c r="H27" s="147" t="s">
        <v>206</v>
      </c>
      <c r="I27" s="144">
        <v>0</v>
      </c>
      <c r="J27" s="144">
        <v>0</v>
      </c>
      <c r="K27" s="144">
        <v>0</v>
      </c>
      <c r="L27" s="147" t="s">
        <v>206</v>
      </c>
      <c r="M27" s="2"/>
    </row>
    <row r="28" spans="2:13">
      <c r="B28" s="2"/>
      <c r="C28" s="142" t="s">
        <v>320</v>
      </c>
      <c r="D28" s="143"/>
      <c r="E28" s="147" t="s">
        <v>206</v>
      </c>
      <c r="F28" s="147" t="s">
        <v>206</v>
      </c>
      <c r="G28" s="147" t="s">
        <v>206</v>
      </c>
      <c r="H28" s="147" t="s">
        <v>206</v>
      </c>
      <c r="I28" s="144">
        <v>0</v>
      </c>
      <c r="J28" s="144">
        <v>0</v>
      </c>
      <c r="K28" s="144">
        <v>0</v>
      </c>
      <c r="L28" s="147" t="s">
        <v>206</v>
      </c>
      <c r="M28" s="2"/>
    </row>
    <row r="29" spans="2:13">
      <c r="B29" s="2"/>
      <c r="C29" s="142" t="s">
        <v>321</v>
      </c>
      <c r="D29" s="143"/>
      <c r="E29" s="147" t="s">
        <v>206</v>
      </c>
      <c r="F29" s="147" t="s">
        <v>206</v>
      </c>
      <c r="G29" s="147" t="s">
        <v>206</v>
      </c>
      <c r="H29" s="147" t="s">
        <v>206</v>
      </c>
      <c r="I29" s="144">
        <v>0</v>
      </c>
      <c r="J29" s="144">
        <v>0</v>
      </c>
      <c r="K29" s="144">
        <v>0</v>
      </c>
      <c r="L29" s="147" t="s">
        <v>206</v>
      </c>
      <c r="M29" s="2"/>
    </row>
    <row r="30" spans="2:13">
      <c r="B30" s="2"/>
      <c r="C30" s="142" t="s">
        <v>322</v>
      </c>
      <c r="D30" s="143"/>
      <c r="E30" s="147" t="s">
        <v>206</v>
      </c>
      <c r="F30" s="147" t="s">
        <v>206</v>
      </c>
      <c r="G30" s="147" t="s">
        <v>206</v>
      </c>
      <c r="H30" s="147" t="s">
        <v>206</v>
      </c>
      <c r="I30" s="144">
        <v>0</v>
      </c>
      <c r="J30" s="144">
        <v>0</v>
      </c>
      <c r="K30" s="144">
        <v>0</v>
      </c>
      <c r="L30" s="147" t="s">
        <v>206</v>
      </c>
      <c r="M30" s="2"/>
    </row>
    <row r="31" spans="2:13">
      <c r="B31" s="2"/>
      <c r="C31" s="142" t="s">
        <v>323</v>
      </c>
      <c r="D31" s="143"/>
      <c r="E31" s="147" t="s">
        <v>206</v>
      </c>
      <c r="F31" s="147" t="s">
        <v>206</v>
      </c>
      <c r="G31" s="147" t="s">
        <v>206</v>
      </c>
      <c r="H31" s="147" t="s">
        <v>206</v>
      </c>
      <c r="I31" s="144">
        <v>0</v>
      </c>
      <c r="J31" s="144">
        <v>0</v>
      </c>
      <c r="K31" s="144">
        <v>0</v>
      </c>
      <c r="L31" s="147" t="s">
        <v>206</v>
      </c>
      <c r="M31" s="2"/>
    </row>
    <row r="32" spans="2:13">
      <c r="B32" s="2"/>
      <c r="C32" s="142" t="s">
        <v>324</v>
      </c>
      <c r="D32" s="143"/>
      <c r="E32" s="147" t="s">
        <v>206</v>
      </c>
      <c r="F32" s="147" t="s">
        <v>206</v>
      </c>
      <c r="G32" s="147" t="s">
        <v>206</v>
      </c>
      <c r="H32" s="147" t="s">
        <v>206</v>
      </c>
      <c r="I32" s="144">
        <v>0</v>
      </c>
      <c r="J32" s="144">
        <v>0</v>
      </c>
      <c r="K32" s="144">
        <v>0</v>
      </c>
      <c r="L32" s="147" t="s">
        <v>206</v>
      </c>
      <c r="M32" s="2"/>
    </row>
    <row r="33" spans="2:13">
      <c r="B33" s="2"/>
      <c r="C33" s="142" t="s">
        <v>325</v>
      </c>
      <c r="D33" s="143"/>
      <c r="E33" s="147" t="s">
        <v>206</v>
      </c>
      <c r="F33" s="147" t="s">
        <v>206</v>
      </c>
      <c r="G33" s="147" t="s">
        <v>206</v>
      </c>
      <c r="H33" s="147" t="s">
        <v>206</v>
      </c>
      <c r="I33" s="144">
        <v>0</v>
      </c>
      <c r="J33" s="144">
        <v>0</v>
      </c>
      <c r="K33" s="144">
        <v>0</v>
      </c>
      <c r="L33" s="147" t="s">
        <v>206</v>
      </c>
      <c r="M33" s="2"/>
    </row>
    <row r="34" spans="2:13">
      <c r="B34" s="2"/>
      <c r="C34" s="142" t="s">
        <v>326</v>
      </c>
      <c r="D34" s="143"/>
      <c r="E34" s="147" t="s">
        <v>206</v>
      </c>
      <c r="F34" s="147" t="s">
        <v>206</v>
      </c>
      <c r="G34" s="147" t="s">
        <v>206</v>
      </c>
      <c r="H34" s="147" t="s">
        <v>206</v>
      </c>
      <c r="I34" s="144">
        <v>0</v>
      </c>
      <c r="J34" s="144">
        <v>0</v>
      </c>
      <c r="K34" s="144">
        <v>0</v>
      </c>
      <c r="L34" s="147" t="s">
        <v>206</v>
      </c>
      <c r="M34" s="2"/>
    </row>
    <row r="35" spans="2:13">
      <c r="B35" s="2"/>
      <c r="C35" s="142" t="s">
        <v>327</v>
      </c>
      <c r="D35" s="143"/>
      <c r="E35" s="147" t="s">
        <v>206</v>
      </c>
      <c r="F35" s="147" t="s">
        <v>206</v>
      </c>
      <c r="G35" s="147" t="s">
        <v>206</v>
      </c>
      <c r="H35" s="147" t="s">
        <v>206</v>
      </c>
      <c r="I35" s="144">
        <v>0</v>
      </c>
      <c r="J35" s="144">
        <v>0</v>
      </c>
      <c r="K35" s="144">
        <v>0</v>
      </c>
      <c r="L35" s="147" t="s">
        <v>206</v>
      </c>
      <c r="M35" s="2"/>
    </row>
    <row r="36" spans="2:13">
      <c r="B36" s="2"/>
      <c r="C36" s="142" t="s">
        <v>328</v>
      </c>
      <c r="D36" s="143"/>
      <c r="E36" s="147" t="s">
        <v>206</v>
      </c>
      <c r="F36" s="147" t="s">
        <v>206</v>
      </c>
      <c r="G36" s="147" t="s">
        <v>206</v>
      </c>
      <c r="H36" s="147" t="s">
        <v>206</v>
      </c>
      <c r="I36" s="144">
        <v>0</v>
      </c>
      <c r="J36" s="144">
        <v>0</v>
      </c>
      <c r="K36" s="144">
        <v>0</v>
      </c>
      <c r="L36" s="147" t="s">
        <v>206</v>
      </c>
      <c r="M36" s="2"/>
    </row>
    <row r="37" spans="2:13">
      <c r="B37" s="2"/>
      <c r="C37" s="142" t="s">
        <v>329</v>
      </c>
      <c r="D37" s="143"/>
      <c r="E37" s="147" t="s">
        <v>206</v>
      </c>
      <c r="F37" s="147" t="s">
        <v>206</v>
      </c>
      <c r="G37" s="147" t="s">
        <v>206</v>
      </c>
      <c r="H37" s="147" t="s">
        <v>206</v>
      </c>
      <c r="I37" s="144">
        <v>0</v>
      </c>
      <c r="J37" s="144">
        <v>0</v>
      </c>
      <c r="K37" s="144">
        <v>0</v>
      </c>
      <c r="L37" s="147" t="s">
        <v>206</v>
      </c>
      <c r="M37" s="2"/>
    </row>
    <row r="38" spans="2:13">
      <c r="B38" s="2"/>
      <c r="C38" s="142" t="s">
        <v>330</v>
      </c>
      <c r="D38" s="143"/>
      <c r="E38" s="147" t="s">
        <v>206</v>
      </c>
      <c r="F38" s="147" t="s">
        <v>206</v>
      </c>
      <c r="G38" s="147" t="s">
        <v>206</v>
      </c>
      <c r="H38" s="147" t="s">
        <v>206</v>
      </c>
      <c r="I38" s="144">
        <v>0</v>
      </c>
      <c r="J38" s="144">
        <v>0</v>
      </c>
      <c r="K38" s="144">
        <v>0</v>
      </c>
      <c r="L38" s="147" t="s">
        <v>206</v>
      </c>
      <c r="M38" s="2"/>
    </row>
    <row r="39" spans="2:13">
      <c r="B39" s="2"/>
      <c r="C39" s="142" t="s">
        <v>331</v>
      </c>
      <c r="D39" s="143"/>
      <c r="E39" s="147" t="s">
        <v>206</v>
      </c>
      <c r="F39" s="147" t="s">
        <v>206</v>
      </c>
      <c r="G39" s="147" t="s">
        <v>206</v>
      </c>
      <c r="H39" s="147" t="s">
        <v>206</v>
      </c>
      <c r="I39" s="144">
        <v>0</v>
      </c>
      <c r="J39" s="144">
        <v>0</v>
      </c>
      <c r="K39" s="144">
        <v>0</v>
      </c>
      <c r="L39" s="147" t="s">
        <v>206</v>
      </c>
      <c r="M39" s="2"/>
    </row>
    <row r="40" spans="2:13">
      <c r="B40" s="2"/>
      <c r="C40" s="142" t="s">
        <v>332</v>
      </c>
      <c r="D40" s="143"/>
      <c r="E40" s="147" t="s">
        <v>206</v>
      </c>
      <c r="F40" s="147" t="s">
        <v>206</v>
      </c>
      <c r="G40" s="147" t="s">
        <v>206</v>
      </c>
      <c r="H40" s="147" t="s">
        <v>206</v>
      </c>
      <c r="I40" s="144">
        <v>0</v>
      </c>
      <c r="J40" s="144">
        <v>0</v>
      </c>
      <c r="K40" s="144">
        <v>0</v>
      </c>
      <c r="L40" s="147" t="s">
        <v>206</v>
      </c>
      <c r="M40" s="2"/>
    </row>
    <row r="41" spans="2:13">
      <c r="B41" s="2"/>
      <c r="C41" s="142" t="s">
        <v>333</v>
      </c>
      <c r="D41" s="143"/>
      <c r="E41" s="147" t="s">
        <v>206</v>
      </c>
      <c r="F41" s="147" t="s">
        <v>206</v>
      </c>
      <c r="G41" s="147" t="s">
        <v>206</v>
      </c>
      <c r="H41" s="147" t="s">
        <v>206</v>
      </c>
      <c r="I41" s="144">
        <v>0</v>
      </c>
      <c r="J41" s="144">
        <v>0</v>
      </c>
      <c r="K41" s="144">
        <v>0</v>
      </c>
      <c r="L41" s="147" t="s">
        <v>206</v>
      </c>
      <c r="M41" s="2"/>
    </row>
    <row r="42" spans="2:13">
      <c r="B42" s="2"/>
      <c r="C42" s="142" t="s">
        <v>334</v>
      </c>
      <c r="D42" s="143"/>
      <c r="E42" s="147" t="s">
        <v>206</v>
      </c>
      <c r="F42" s="147" t="s">
        <v>206</v>
      </c>
      <c r="G42" s="147" t="s">
        <v>206</v>
      </c>
      <c r="H42" s="147" t="s">
        <v>206</v>
      </c>
      <c r="I42" s="144">
        <v>0</v>
      </c>
      <c r="J42" s="144">
        <v>0</v>
      </c>
      <c r="K42" s="144">
        <v>0</v>
      </c>
      <c r="L42" s="147" t="s">
        <v>206</v>
      </c>
      <c r="M42" s="2"/>
    </row>
    <row r="43" spans="2:13">
      <c r="B43" s="2"/>
      <c r="C43" s="142" t="s">
        <v>335</v>
      </c>
      <c r="D43" s="143"/>
      <c r="E43" s="147" t="s">
        <v>206</v>
      </c>
      <c r="F43" s="147" t="s">
        <v>206</v>
      </c>
      <c r="G43" s="147" t="s">
        <v>206</v>
      </c>
      <c r="H43" s="147" t="s">
        <v>206</v>
      </c>
      <c r="I43" s="144">
        <v>0</v>
      </c>
      <c r="J43" s="144">
        <v>0</v>
      </c>
      <c r="K43" s="144">
        <v>0</v>
      </c>
      <c r="L43" s="147" t="s">
        <v>206</v>
      </c>
      <c r="M43" s="2"/>
    </row>
    <row r="44" spans="2:13">
      <c r="B44" s="2"/>
      <c r="C44" s="142" t="s">
        <v>336</v>
      </c>
      <c r="D44" s="143"/>
      <c r="E44" s="147" t="s">
        <v>206</v>
      </c>
      <c r="F44" s="147" t="s">
        <v>206</v>
      </c>
      <c r="G44" s="147" t="s">
        <v>206</v>
      </c>
      <c r="H44" s="147" t="s">
        <v>206</v>
      </c>
      <c r="I44" s="144">
        <v>0</v>
      </c>
      <c r="J44" s="144">
        <v>0</v>
      </c>
      <c r="K44" s="144">
        <v>0</v>
      </c>
      <c r="L44" s="147" t="s">
        <v>206</v>
      </c>
      <c r="M44" s="2"/>
    </row>
    <row r="45" spans="2:13">
      <c r="B45" s="2"/>
      <c r="C45" s="142" t="s">
        <v>337</v>
      </c>
      <c r="D45" s="143"/>
      <c r="E45" s="147" t="s">
        <v>206</v>
      </c>
      <c r="F45" s="147" t="s">
        <v>206</v>
      </c>
      <c r="G45" s="147" t="s">
        <v>206</v>
      </c>
      <c r="H45" s="147" t="s">
        <v>206</v>
      </c>
      <c r="I45" s="144">
        <v>0</v>
      </c>
      <c r="J45" s="144">
        <v>0</v>
      </c>
      <c r="K45" s="144">
        <v>0</v>
      </c>
      <c r="L45" s="147" t="s">
        <v>206</v>
      </c>
      <c r="M45" s="2"/>
    </row>
    <row r="46" spans="2:13">
      <c r="B46" s="2"/>
      <c r="C46" s="142" t="s">
        <v>338</v>
      </c>
      <c r="D46" s="143"/>
      <c r="E46" s="147" t="s">
        <v>206</v>
      </c>
      <c r="F46" s="147" t="s">
        <v>206</v>
      </c>
      <c r="G46" s="147" t="s">
        <v>206</v>
      </c>
      <c r="H46" s="147" t="s">
        <v>206</v>
      </c>
      <c r="I46" s="144">
        <v>0</v>
      </c>
      <c r="J46" s="144">
        <v>0</v>
      </c>
      <c r="K46" s="144">
        <v>0</v>
      </c>
      <c r="L46" s="147" t="s">
        <v>206</v>
      </c>
      <c r="M46" s="2"/>
    </row>
    <row r="47" spans="2:13">
      <c r="B47" s="2"/>
      <c r="C47" s="142" t="s">
        <v>339</v>
      </c>
      <c r="D47" s="143"/>
      <c r="E47" s="147" t="s">
        <v>206</v>
      </c>
      <c r="F47" s="147" t="s">
        <v>206</v>
      </c>
      <c r="G47" s="147" t="s">
        <v>206</v>
      </c>
      <c r="H47" s="147" t="s">
        <v>206</v>
      </c>
      <c r="I47" s="144">
        <v>0</v>
      </c>
      <c r="J47" s="144">
        <v>0</v>
      </c>
      <c r="K47" s="144">
        <v>0</v>
      </c>
      <c r="L47" s="147" t="s">
        <v>206</v>
      </c>
      <c r="M47" s="2"/>
    </row>
    <row r="48" spans="2:13">
      <c r="B48" s="2"/>
      <c r="C48" s="142" t="s">
        <v>340</v>
      </c>
      <c r="D48" s="143"/>
      <c r="E48" s="147" t="s">
        <v>206</v>
      </c>
      <c r="F48" s="147" t="s">
        <v>206</v>
      </c>
      <c r="G48" s="147" t="s">
        <v>206</v>
      </c>
      <c r="H48" s="147" t="s">
        <v>206</v>
      </c>
      <c r="I48" s="144">
        <v>0</v>
      </c>
      <c r="J48" s="144">
        <v>0</v>
      </c>
      <c r="K48" s="144">
        <v>0</v>
      </c>
      <c r="L48" s="147" t="s">
        <v>206</v>
      </c>
      <c r="M48" s="2"/>
    </row>
    <row r="49" spans="2:13">
      <c r="B49" s="2"/>
      <c r="C49" s="142" t="s">
        <v>341</v>
      </c>
      <c r="D49" s="143"/>
      <c r="E49" s="147" t="s">
        <v>206</v>
      </c>
      <c r="F49" s="147" t="s">
        <v>206</v>
      </c>
      <c r="G49" s="147" t="s">
        <v>206</v>
      </c>
      <c r="H49" s="147" t="s">
        <v>206</v>
      </c>
      <c r="I49" s="144">
        <v>0</v>
      </c>
      <c r="J49" s="144">
        <v>0</v>
      </c>
      <c r="K49" s="144">
        <v>0</v>
      </c>
      <c r="L49" s="147" t="s">
        <v>206</v>
      </c>
      <c r="M49" s="2"/>
    </row>
    <row r="50" spans="2:13">
      <c r="B50" s="2"/>
      <c r="C50" s="142" t="s">
        <v>342</v>
      </c>
      <c r="D50" s="143"/>
      <c r="E50" s="147" t="s">
        <v>206</v>
      </c>
      <c r="F50" s="147" t="s">
        <v>206</v>
      </c>
      <c r="G50" s="147" t="s">
        <v>206</v>
      </c>
      <c r="H50" s="147" t="s">
        <v>206</v>
      </c>
      <c r="I50" s="144">
        <v>0</v>
      </c>
      <c r="J50" s="144">
        <v>0</v>
      </c>
      <c r="K50" s="144">
        <v>0</v>
      </c>
      <c r="L50" s="147" t="s">
        <v>206</v>
      </c>
      <c r="M50" s="2"/>
    </row>
    <row r="51" spans="2:13">
      <c r="B51" s="2"/>
      <c r="C51" s="142" t="s">
        <v>343</v>
      </c>
      <c r="D51" s="143"/>
      <c r="E51" s="147" t="s">
        <v>206</v>
      </c>
      <c r="F51" s="147" t="s">
        <v>206</v>
      </c>
      <c r="G51" s="147" t="s">
        <v>206</v>
      </c>
      <c r="H51" s="147" t="s">
        <v>206</v>
      </c>
      <c r="I51" s="144">
        <v>0</v>
      </c>
      <c r="J51" s="144">
        <v>0</v>
      </c>
      <c r="K51" s="144">
        <v>0</v>
      </c>
      <c r="L51" s="147" t="s">
        <v>206</v>
      </c>
      <c r="M51" s="2"/>
    </row>
    <row r="52" spans="2:13">
      <c r="B52" s="2"/>
      <c r="C52" s="142" t="s">
        <v>344</v>
      </c>
      <c r="D52" s="143"/>
      <c r="E52" s="147" t="s">
        <v>206</v>
      </c>
      <c r="F52" s="147" t="s">
        <v>206</v>
      </c>
      <c r="G52" s="147" t="s">
        <v>206</v>
      </c>
      <c r="H52" s="147" t="s">
        <v>206</v>
      </c>
      <c r="I52" s="144">
        <v>0</v>
      </c>
      <c r="J52" s="144">
        <v>0</v>
      </c>
      <c r="K52" s="144">
        <v>0</v>
      </c>
      <c r="L52" s="147" t="s">
        <v>206</v>
      </c>
      <c r="M52" s="2"/>
    </row>
    <row r="53" spans="2:13">
      <c r="B53" s="2"/>
      <c r="C53" s="142" t="s">
        <v>345</v>
      </c>
      <c r="D53" s="143"/>
      <c r="E53" s="147" t="s">
        <v>206</v>
      </c>
      <c r="F53" s="147" t="s">
        <v>206</v>
      </c>
      <c r="G53" s="147" t="s">
        <v>206</v>
      </c>
      <c r="H53" s="147" t="s">
        <v>206</v>
      </c>
      <c r="I53" s="144">
        <v>0</v>
      </c>
      <c r="J53" s="144">
        <v>0</v>
      </c>
      <c r="K53" s="144">
        <v>0</v>
      </c>
      <c r="L53" s="147" t="s">
        <v>206</v>
      </c>
      <c r="M53" s="2"/>
    </row>
    <row r="54" spans="2:13">
      <c r="B54" s="2"/>
      <c r="C54" s="142" t="s">
        <v>346</v>
      </c>
      <c r="D54" s="143"/>
      <c r="E54" s="147" t="s">
        <v>206</v>
      </c>
      <c r="F54" s="147" t="s">
        <v>206</v>
      </c>
      <c r="G54" s="147" t="s">
        <v>206</v>
      </c>
      <c r="H54" s="147" t="s">
        <v>206</v>
      </c>
      <c r="I54" s="144">
        <v>0</v>
      </c>
      <c r="J54" s="144">
        <v>0</v>
      </c>
      <c r="K54" s="144">
        <v>0</v>
      </c>
      <c r="L54" s="147" t="s">
        <v>206</v>
      </c>
      <c r="M54" s="2"/>
    </row>
    <row r="55" spans="2:13">
      <c r="B55" s="2"/>
      <c r="C55" s="142" t="s">
        <v>347</v>
      </c>
      <c r="D55" s="143"/>
      <c r="E55" s="147" t="s">
        <v>206</v>
      </c>
      <c r="F55" s="147" t="s">
        <v>206</v>
      </c>
      <c r="G55" s="147" t="s">
        <v>206</v>
      </c>
      <c r="H55" s="147" t="s">
        <v>206</v>
      </c>
      <c r="I55" s="144">
        <v>0</v>
      </c>
      <c r="J55" s="144">
        <v>0</v>
      </c>
      <c r="K55" s="144">
        <v>0</v>
      </c>
      <c r="L55" s="147" t="s">
        <v>206</v>
      </c>
      <c r="M55" s="2"/>
    </row>
    <row r="56" spans="2:13">
      <c r="B56" s="2"/>
      <c r="C56" s="142" t="s">
        <v>348</v>
      </c>
      <c r="D56" s="143"/>
      <c r="E56" s="147" t="s">
        <v>206</v>
      </c>
      <c r="F56" s="147" t="s">
        <v>206</v>
      </c>
      <c r="G56" s="147" t="s">
        <v>206</v>
      </c>
      <c r="H56" s="147" t="s">
        <v>206</v>
      </c>
      <c r="I56" s="144">
        <v>0</v>
      </c>
      <c r="J56" s="144">
        <v>0</v>
      </c>
      <c r="K56" s="144">
        <v>0</v>
      </c>
      <c r="L56" s="147" t="s">
        <v>206</v>
      </c>
      <c r="M56" s="2"/>
    </row>
    <row r="57" spans="2:13">
      <c r="B57" s="2"/>
      <c r="C57" s="142" t="s">
        <v>349</v>
      </c>
      <c r="D57" s="143"/>
      <c r="E57" s="147" t="s">
        <v>206</v>
      </c>
      <c r="F57" s="147" t="s">
        <v>206</v>
      </c>
      <c r="G57" s="147" t="s">
        <v>206</v>
      </c>
      <c r="H57" s="147" t="s">
        <v>206</v>
      </c>
      <c r="I57" s="144">
        <v>0</v>
      </c>
      <c r="J57" s="144">
        <v>0</v>
      </c>
      <c r="K57" s="144">
        <v>0</v>
      </c>
      <c r="L57" s="147" t="s">
        <v>206</v>
      </c>
      <c r="M57" s="2"/>
    </row>
    <row r="58" spans="2:13">
      <c r="B58" s="2"/>
      <c r="C58" s="142" t="s">
        <v>350</v>
      </c>
      <c r="D58" s="143"/>
      <c r="E58" s="147" t="s">
        <v>206</v>
      </c>
      <c r="F58" s="147" t="s">
        <v>206</v>
      </c>
      <c r="G58" s="147" t="s">
        <v>206</v>
      </c>
      <c r="H58" s="147" t="s">
        <v>206</v>
      </c>
      <c r="I58" s="144">
        <v>0</v>
      </c>
      <c r="J58" s="144">
        <v>0</v>
      </c>
      <c r="K58" s="144">
        <v>0</v>
      </c>
      <c r="L58" s="147" t="s">
        <v>206</v>
      </c>
      <c r="M58" s="2"/>
    </row>
    <row r="59" spans="2:13">
      <c r="B59" s="2"/>
      <c r="C59" s="142" t="s">
        <v>351</v>
      </c>
      <c r="D59" s="143"/>
      <c r="E59" s="147" t="s">
        <v>206</v>
      </c>
      <c r="F59" s="147" t="s">
        <v>206</v>
      </c>
      <c r="G59" s="147" t="s">
        <v>206</v>
      </c>
      <c r="H59" s="147" t="s">
        <v>206</v>
      </c>
      <c r="I59" s="144">
        <v>0</v>
      </c>
      <c r="J59" s="144">
        <v>0</v>
      </c>
      <c r="K59" s="144">
        <v>0</v>
      </c>
      <c r="L59" s="147" t="s">
        <v>206</v>
      </c>
      <c r="M59" s="2"/>
    </row>
    <row r="60" spans="2:13">
      <c r="B60" s="2"/>
      <c r="C60" s="142" t="s">
        <v>352</v>
      </c>
      <c r="D60" s="143"/>
      <c r="E60" s="147" t="s">
        <v>206</v>
      </c>
      <c r="F60" s="147" t="s">
        <v>206</v>
      </c>
      <c r="G60" s="147" t="s">
        <v>206</v>
      </c>
      <c r="H60" s="147" t="s">
        <v>206</v>
      </c>
      <c r="I60" s="144">
        <v>0</v>
      </c>
      <c r="J60" s="144">
        <v>0</v>
      </c>
      <c r="K60" s="144">
        <v>0</v>
      </c>
      <c r="L60" s="147" t="s">
        <v>206</v>
      </c>
      <c r="M60" s="2"/>
    </row>
    <row r="61" spans="2:13">
      <c r="B61" s="2"/>
      <c r="C61" s="142" t="s">
        <v>353</v>
      </c>
      <c r="D61" s="143"/>
      <c r="E61" s="147" t="s">
        <v>206</v>
      </c>
      <c r="F61" s="147" t="s">
        <v>206</v>
      </c>
      <c r="G61" s="147" t="s">
        <v>206</v>
      </c>
      <c r="H61" s="147" t="s">
        <v>206</v>
      </c>
      <c r="I61" s="144">
        <v>0</v>
      </c>
      <c r="J61" s="144">
        <v>0</v>
      </c>
      <c r="K61" s="144">
        <v>0</v>
      </c>
      <c r="L61" s="147" t="s">
        <v>206</v>
      </c>
      <c r="M61" s="2"/>
    </row>
    <row r="62" spans="2:13">
      <c r="B62" s="2"/>
      <c r="C62" s="142" t="s">
        <v>354</v>
      </c>
      <c r="D62" s="143"/>
      <c r="E62" s="147" t="s">
        <v>206</v>
      </c>
      <c r="F62" s="147" t="s">
        <v>206</v>
      </c>
      <c r="G62" s="147" t="s">
        <v>206</v>
      </c>
      <c r="H62" s="147" t="s">
        <v>206</v>
      </c>
      <c r="I62" s="144">
        <v>0</v>
      </c>
      <c r="J62" s="144">
        <v>0</v>
      </c>
      <c r="K62" s="144">
        <v>0</v>
      </c>
      <c r="L62" s="147" t="s">
        <v>206</v>
      </c>
      <c r="M62" s="2"/>
    </row>
    <row r="63" spans="2:13">
      <c r="B63" s="2"/>
      <c r="C63" s="142" t="s">
        <v>355</v>
      </c>
      <c r="D63" s="143"/>
      <c r="E63" s="147" t="s">
        <v>206</v>
      </c>
      <c r="F63" s="147" t="s">
        <v>206</v>
      </c>
      <c r="G63" s="147" t="s">
        <v>206</v>
      </c>
      <c r="H63" s="147" t="s">
        <v>206</v>
      </c>
      <c r="I63" s="144">
        <v>0</v>
      </c>
      <c r="J63" s="144">
        <v>0</v>
      </c>
      <c r="K63" s="144">
        <v>0</v>
      </c>
      <c r="L63" s="147" t="s">
        <v>206</v>
      </c>
      <c r="M63" s="2"/>
    </row>
    <row r="64" spans="2:13">
      <c r="B64" s="2"/>
      <c r="C64" s="142" t="s">
        <v>356</v>
      </c>
      <c r="D64" s="143"/>
      <c r="E64" s="147" t="s">
        <v>206</v>
      </c>
      <c r="F64" s="147" t="s">
        <v>206</v>
      </c>
      <c r="G64" s="147" t="s">
        <v>206</v>
      </c>
      <c r="H64" s="147" t="s">
        <v>206</v>
      </c>
      <c r="I64" s="144">
        <v>0</v>
      </c>
      <c r="J64" s="144">
        <v>0</v>
      </c>
      <c r="K64" s="144">
        <v>0</v>
      </c>
      <c r="L64" s="147" t="s">
        <v>206</v>
      </c>
      <c r="M64" s="2"/>
    </row>
    <row r="65" spans="2:13">
      <c r="B65" s="2"/>
      <c r="C65" s="142" t="s">
        <v>357</v>
      </c>
      <c r="D65" s="143"/>
      <c r="E65" s="147" t="s">
        <v>206</v>
      </c>
      <c r="F65" s="147" t="s">
        <v>206</v>
      </c>
      <c r="G65" s="147" t="s">
        <v>206</v>
      </c>
      <c r="H65" s="147" t="s">
        <v>206</v>
      </c>
      <c r="I65" s="144">
        <v>0</v>
      </c>
      <c r="J65" s="144">
        <v>0</v>
      </c>
      <c r="K65" s="144">
        <v>0</v>
      </c>
      <c r="L65" s="147" t="s">
        <v>206</v>
      </c>
      <c r="M65" s="2"/>
    </row>
    <row r="66" spans="2:13">
      <c r="B66" s="2"/>
      <c r="C66" s="142" t="s">
        <v>358</v>
      </c>
      <c r="D66" s="143"/>
      <c r="E66" s="147" t="s">
        <v>206</v>
      </c>
      <c r="F66" s="147" t="s">
        <v>206</v>
      </c>
      <c r="G66" s="147" t="s">
        <v>206</v>
      </c>
      <c r="H66" s="147" t="s">
        <v>206</v>
      </c>
      <c r="I66" s="144">
        <v>0</v>
      </c>
      <c r="J66" s="144">
        <v>0</v>
      </c>
      <c r="K66" s="144">
        <v>0</v>
      </c>
      <c r="L66" s="147" t="s">
        <v>206</v>
      </c>
      <c r="M66" s="2"/>
    </row>
    <row r="67" spans="2:13">
      <c r="B67" s="2"/>
      <c r="C67" s="142" t="s">
        <v>359</v>
      </c>
      <c r="D67" s="143"/>
      <c r="E67" s="147" t="s">
        <v>206</v>
      </c>
      <c r="F67" s="147" t="s">
        <v>206</v>
      </c>
      <c r="G67" s="147" t="s">
        <v>206</v>
      </c>
      <c r="H67" s="147" t="s">
        <v>206</v>
      </c>
      <c r="I67" s="144">
        <v>0</v>
      </c>
      <c r="J67" s="144">
        <v>0</v>
      </c>
      <c r="K67" s="144">
        <v>0</v>
      </c>
      <c r="L67" s="147" t="s">
        <v>206</v>
      </c>
      <c r="M67" s="2"/>
    </row>
    <row r="68" spans="2:13">
      <c r="B68" s="2"/>
      <c r="C68" s="142" t="s">
        <v>360</v>
      </c>
      <c r="D68" s="143"/>
      <c r="E68" s="147" t="s">
        <v>206</v>
      </c>
      <c r="F68" s="147" t="s">
        <v>206</v>
      </c>
      <c r="G68" s="147" t="s">
        <v>206</v>
      </c>
      <c r="H68" s="147" t="s">
        <v>206</v>
      </c>
      <c r="I68" s="144">
        <v>0</v>
      </c>
      <c r="J68" s="144">
        <v>0</v>
      </c>
      <c r="K68" s="144">
        <v>0</v>
      </c>
      <c r="L68" s="147" t="s">
        <v>206</v>
      </c>
      <c r="M68" s="2"/>
    </row>
    <row r="69" spans="2:13">
      <c r="B69" s="2"/>
      <c r="C69" s="142" t="s">
        <v>361</v>
      </c>
      <c r="D69" s="143"/>
      <c r="E69" s="147" t="s">
        <v>206</v>
      </c>
      <c r="F69" s="147" t="s">
        <v>206</v>
      </c>
      <c r="G69" s="147" t="s">
        <v>206</v>
      </c>
      <c r="H69" s="147" t="s">
        <v>206</v>
      </c>
      <c r="I69" s="144">
        <v>0</v>
      </c>
      <c r="J69" s="144">
        <v>0</v>
      </c>
      <c r="K69" s="144">
        <v>0</v>
      </c>
      <c r="L69" s="147" t="s">
        <v>206</v>
      </c>
      <c r="M69" s="2"/>
    </row>
    <row r="70" spans="2:13">
      <c r="B70" s="2"/>
      <c r="C70" s="142" t="s">
        <v>362</v>
      </c>
      <c r="D70" s="143"/>
      <c r="E70" s="147" t="s">
        <v>206</v>
      </c>
      <c r="F70" s="147" t="s">
        <v>206</v>
      </c>
      <c r="G70" s="147" t="s">
        <v>206</v>
      </c>
      <c r="H70" s="147" t="s">
        <v>206</v>
      </c>
      <c r="I70" s="144">
        <v>0</v>
      </c>
      <c r="J70" s="144">
        <v>0</v>
      </c>
      <c r="K70" s="144">
        <v>0</v>
      </c>
      <c r="L70" s="147" t="s">
        <v>206</v>
      </c>
      <c r="M70" s="2"/>
    </row>
    <row r="71" spans="2:13">
      <c r="B71" s="2"/>
      <c r="C71" s="142" t="s">
        <v>363</v>
      </c>
      <c r="D71" s="143"/>
      <c r="E71" s="147" t="s">
        <v>206</v>
      </c>
      <c r="F71" s="147" t="s">
        <v>206</v>
      </c>
      <c r="G71" s="147" t="s">
        <v>206</v>
      </c>
      <c r="H71" s="147" t="s">
        <v>206</v>
      </c>
      <c r="I71" s="144">
        <v>0</v>
      </c>
      <c r="J71" s="144">
        <v>0</v>
      </c>
      <c r="K71" s="144">
        <v>0</v>
      </c>
      <c r="L71" s="147" t="s">
        <v>206</v>
      </c>
      <c r="M71" s="2"/>
    </row>
    <row r="72" spans="2:13">
      <c r="B72" s="2"/>
      <c r="C72" s="142" t="s">
        <v>364</v>
      </c>
      <c r="D72" s="143"/>
      <c r="E72" s="147" t="s">
        <v>206</v>
      </c>
      <c r="F72" s="147" t="s">
        <v>206</v>
      </c>
      <c r="G72" s="147" t="s">
        <v>206</v>
      </c>
      <c r="H72" s="147" t="s">
        <v>206</v>
      </c>
      <c r="I72" s="144">
        <v>0</v>
      </c>
      <c r="J72" s="144">
        <v>0</v>
      </c>
      <c r="K72" s="144">
        <v>0</v>
      </c>
      <c r="L72" s="147" t="s">
        <v>206</v>
      </c>
      <c r="M72" s="2"/>
    </row>
    <row r="73" spans="2:13">
      <c r="B73" s="2"/>
      <c r="C73" s="142" t="s">
        <v>365</v>
      </c>
      <c r="D73" s="143"/>
      <c r="E73" s="147" t="s">
        <v>206</v>
      </c>
      <c r="F73" s="147" t="s">
        <v>206</v>
      </c>
      <c r="G73" s="147" t="s">
        <v>206</v>
      </c>
      <c r="H73" s="147" t="s">
        <v>206</v>
      </c>
      <c r="I73" s="144">
        <v>0</v>
      </c>
      <c r="J73" s="144">
        <v>0</v>
      </c>
      <c r="K73" s="144">
        <v>0</v>
      </c>
      <c r="L73" s="147" t="s">
        <v>206</v>
      </c>
      <c r="M73" s="2"/>
    </row>
    <row r="74" spans="2:13">
      <c r="B74" s="2"/>
      <c r="C74" s="142" t="s">
        <v>366</v>
      </c>
      <c r="D74" s="143"/>
      <c r="E74" s="147" t="s">
        <v>206</v>
      </c>
      <c r="F74" s="147" t="s">
        <v>206</v>
      </c>
      <c r="G74" s="147" t="s">
        <v>206</v>
      </c>
      <c r="H74" s="147" t="s">
        <v>206</v>
      </c>
      <c r="I74" s="144">
        <v>0</v>
      </c>
      <c r="J74" s="144">
        <v>0</v>
      </c>
      <c r="K74" s="144">
        <v>0</v>
      </c>
      <c r="L74" s="147" t="s">
        <v>206</v>
      </c>
      <c r="M74" s="2"/>
    </row>
    <row r="75" spans="2:13">
      <c r="B75" s="2"/>
      <c r="C75" s="142" t="s">
        <v>367</v>
      </c>
      <c r="D75" s="143"/>
      <c r="E75" s="147" t="s">
        <v>206</v>
      </c>
      <c r="F75" s="147" t="s">
        <v>206</v>
      </c>
      <c r="G75" s="147" t="s">
        <v>206</v>
      </c>
      <c r="H75" s="147" t="s">
        <v>206</v>
      </c>
      <c r="I75" s="144">
        <v>0</v>
      </c>
      <c r="J75" s="144">
        <v>0</v>
      </c>
      <c r="K75" s="144">
        <v>0</v>
      </c>
      <c r="L75" s="147" t="s">
        <v>206</v>
      </c>
      <c r="M75" s="2"/>
    </row>
    <row r="76" spans="2:13">
      <c r="B76" s="2"/>
      <c r="C76" s="142" t="s">
        <v>368</v>
      </c>
      <c r="D76" s="143"/>
      <c r="E76" s="147" t="s">
        <v>206</v>
      </c>
      <c r="F76" s="147" t="s">
        <v>206</v>
      </c>
      <c r="G76" s="147" t="s">
        <v>206</v>
      </c>
      <c r="H76" s="147" t="s">
        <v>206</v>
      </c>
      <c r="I76" s="144">
        <v>0</v>
      </c>
      <c r="J76" s="144">
        <v>0</v>
      </c>
      <c r="K76" s="144">
        <v>0</v>
      </c>
      <c r="L76" s="147" t="s">
        <v>206</v>
      </c>
      <c r="M76" s="2"/>
    </row>
    <row r="77" spans="2:13">
      <c r="B77" s="2"/>
      <c r="C77" s="142" t="s">
        <v>369</v>
      </c>
      <c r="D77" s="143"/>
      <c r="E77" s="147" t="s">
        <v>206</v>
      </c>
      <c r="F77" s="147" t="s">
        <v>206</v>
      </c>
      <c r="G77" s="147" t="s">
        <v>206</v>
      </c>
      <c r="H77" s="147" t="s">
        <v>206</v>
      </c>
      <c r="I77" s="144">
        <v>0</v>
      </c>
      <c r="J77" s="144">
        <v>0</v>
      </c>
      <c r="K77" s="144">
        <v>0</v>
      </c>
      <c r="L77" s="147" t="s">
        <v>206</v>
      </c>
      <c r="M77" s="2"/>
    </row>
    <row r="78" spans="2:13">
      <c r="B78" s="2"/>
      <c r="C78" s="142" t="s">
        <v>370</v>
      </c>
      <c r="D78" s="143"/>
      <c r="E78" s="147" t="s">
        <v>206</v>
      </c>
      <c r="F78" s="147" t="s">
        <v>206</v>
      </c>
      <c r="G78" s="147" t="s">
        <v>206</v>
      </c>
      <c r="H78" s="147" t="s">
        <v>206</v>
      </c>
      <c r="I78" s="144">
        <v>0</v>
      </c>
      <c r="J78" s="144">
        <v>0</v>
      </c>
      <c r="K78" s="144">
        <v>0</v>
      </c>
      <c r="L78" s="147" t="s">
        <v>206</v>
      </c>
      <c r="M78" s="2"/>
    </row>
    <row r="79" spans="2:13">
      <c r="B79" s="2"/>
      <c r="C79" s="142" t="s">
        <v>371</v>
      </c>
      <c r="D79" s="143"/>
      <c r="E79" s="147" t="s">
        <v>206</v>
      </c>
      <c r="F79" s="147" t="s">
        <v>206</v>
      </c>
      <c r="G79" s="147" t="s">
        <v>206</v>
      </c>
      <c r="H79" s="147" t="s">
        <v>206</v>
      </c>
      <c r="I79" s="144">
        <v>0</v>
      </c>
      <c r="J79" s="144">
        <v>0</v>
      </c>
      <c r="K79" s="144">
        <v>0</v>
      </c>
      <c r="L79" s="147" t="s">
        <v>206</v>
      </c>
      <c r="M79" s="2"/>
    </row>
    <row r="80" spans="2:13">
      <c r="B80" s="2"/>
      <c r="C80" s="142" t="s">
        <v>372</v>
      </c>
      <c r="D80" s="143"/>
      <c r="E80" s="147" t="s">
        <v>206</v>
      </c>
      <c r="F80" s="147" t="s">
        <v>206</v>
      </c>
      <c r="G80" s="147" t="s">
        <v>206</v>
      </c>
      <c r="H80" s="147" t="s">
        <v>206</v>
      </c>
      <c r="I80" s="144">
        <v>0</v>
      </c>
      <c r="J80" s="144">
        <v>0</v>
      </c>
      <c r="K80" s="144">
        <v>0</v>
      </c>
      <c r="L80" s="147" t="s">
        <v>206</v>
      </c>
      <c r="M80" s="2"/>
    </row>
    <row r="81" spans="2:13">
      <c r="B81" s="2"/>
      <c r="C81" s="142" t="s">
        <v>373</v>
      </c>
      <c r="D81" s="143"/>
      <c r="E81" s="147" t="s">
        <v>206</v>
      </c>
      <c r="F81" s="147" t="s">
        <v>206</v>
      </c>
      <c r="G81" s="147" t="s">
        <v>206</v>
      </c>
      <c r="H81" s="147" t="s">
        <v>206</v>
      </c>
      <c r="I81" s="144">
        <v>0</v>
      </c>
      <c r="J81" s="144">
        <v>0</v>
      </c>
      <c r="K81" s="144">
        <v>0</v>
      </c>
      <c r="L81" s="147" t="s">
        <v>206</v>
      </c>
      <c r="M81" s="2"/>
    </row>
    <row r="82" spans="2:13">
      <c r="B82" s="2"/>
      <c r="C82" s="142" t="s">
        <v>374</v>
      </c>
      <c r="D82" s="143"/>
      <c r="E82" s="147" t="s">
        <v>206</v>
      </c>
      <c r="F82" s="147" t="s">
        <v>206</v>
      </c>
      <c r="G82" s="147" t="s">
        <v>206</v>
      </c>
      <c r="H82" s="147" t="s">
        <v>206</v>
      </c>
      <c r="I82" s="144">
        <v>0</v>
      </c>
      <c r="J82" s="144">
        <v>0</v>
      </c>
      <c r="K82" s="144">
        <v>0</v>
      </c>
      <c r="L82" s="147" t="s">
        <v>206</v>
      </c>
      <c r="M82" s="2"/>
    </row>
    <row r="83" spans="2:13">
      <c r="B83" s="2"/>
      <c r="C83" s="142" t="s">
        <v>375</v>
      </c>
      <c r="D83" s="143"/>
      <c r="E83" s="147" t="s">
        <v>206</v>
      </c>
      <c r="F83" s="147" t="s">
        <v>206</v>
      </c>
      <c r="G83" s="147" t="s">
        <v>206</v>
      </c>
      <c r="H83" s="147" t="s">
        <v>206</v>
      </c>
      <c r="I83" s="144">
        <v>0</v>
      </c>
      <c r="J83" s="144">
        <v>0</v>
      </c>
      <c r="K83" s="144">
        <v>0</v>
      </c>
      <c r="L83" s="147" t="s">
        <v>206</v>
      </c>
      <c r="M83" s="2"/>
    </row>
    <row r="84" spans="2:13">
      <c r="B84" s="2"/>
      <c r="C84" s="142" t="s">
        <v>376</v>
      </c>
      <c r="D84" s="143"/>
      <c r="E84" s="147" t="s">
        <v>206</v>
      </c>
      <c r="F84" s="147" t="s">
        <v>206</v>
      </c>
      <c r="G84" s="147" t="s">
        <v>206</v>
      </c>
      <c r="H84" s="147" t="s">
        <v>206</v>
      </c>
      <c r="I84" s="144">
        <v>0</v>
      </c>
      <c r="J84" s="144">
        <v>0</v>
      </c>
      <c r="K84" s="144">
        <v>0</v>
      </c>
      <c r="L84" s="147" t="s">
        <v>206</v>
      </c>
      <c r="M84" s="2"/>
    </row>
    <row r="85" spans="2:13">
      <c r="B85" s="2"/>
      <c r="C85" s="142" t="s">
        <v>377</v>
      </c>
      <c r="D85" s="143"/>
      <c r="E85" s="147" t="s">
        <v>206</v>
      </c>
      <c r="F85" s="147" t="s">
        <v>206</v>
      </c>
      <c r="G85" s="147" t="s">
        <v>206</v>
      </c>
      <c r="H85" s="147" t="s">
        <v>206</v>
      </c>
      <c r="I85" s="144">
        <v>0</v>
      </c>
      <c r="J85" s="144">
        <v>0</v>
      </c>
      <c r="K85" s="144">
        <v>0</v>
      </c>
      <c r="L85" s="147" t="s">
        <v>206</v>
      </c>
      <c r="M85" s="2"/>
    </row>
    <row r="86" spans="2:13">
      <c r="B86" s="2"/>
      <c r="C86" s="142" t="s">
        <v>378</v>
      </c>
      <c r="D86" s="143"/>
      <c r="E86" s="147" t="s">
        <v>206</v>
      </c>
      <c r="F86" s="147" t="s">
        <v>206</v>
      </c>
      <c r="G86" s="147" t="s">
        <v>206</v>
      </c>
      <c r="H86" s="147" t="s">
        <v>206</v>
      </c>
      <c r="I86" s="144">
        <v>0</v>
      </c>
      <c r="J86" s="144">
        <v>0</v>
      </c>
      <c r="K86" s="144">
        <v>0</v>
      </c>
      <c r="L86" s="147" t="s">
        <v>206</v>
      </c>
      <c r="M86" s="2"/>
    </row>
    <row r="87" spans="2:13">
      <c r="B87" s="2"/>
      <c r="C87" s="142" t="s">
        <v>379</v>
      </c>
      <c r="D87" s="143"/>
      <c r="E87" s="147" t="s">
        <v>206</v>
      </c>
      <c r="F87" s="147" t="s">
        <v>206</v>
      </c>
      <c r="G87" s="147" t="s">
        <v>206</v>
      </c>
      <c r="H87" s="147" t="s">
        <v>206</v>
      </c>
      <c r="I87" s="144">
        <v>0</v>
      </c>
      <c r="J87" s="144">
        <v>0</v>
      </c>
      <c r="K87" s="144">
        <v>0</v>
      </c>
      <c r="L87" s="147" t="s">
        <v>206</v>
      </c>
      <c r="M87" s="2"/>
    </row>
    <row r="88" spans="2:13">
      <c r="B88" s="2"/>
      <c r="C88" s="142" t="s">
        <v>380</v>
      </c>
      <c r="D88" s="143"/>
      <c r="E88" s="147" t="s">
        <v>206</v>
      </c>
      <c r="F88" s="147" t="s">
        <v>206</v>
      </c>
      <c r="G88" s="147" t="s">
        <v>206</v>
      </c>
      <c r="H88" s="147" t="s">
        <v>206</v>
      </c>
      <c r="I88" s="144">
        <v>0</v>
      </c>
      <c r="J88" s="144">
        <v>0</v>
      </c>
      <c r="K88" s="144">
        <v>0</v>
      </c>
      <c r="L88" s="147" t="s">
        <v>206</v>
      </c>
      <c r="M88" s="2"/>
    </row>
    <row r="89" spans="2:13">
      <c r="B89" s="2"/>
      <c r="C89" s="142" t="s">
        <v>381</v>
      </c>
      <c r="D89" s="143"/>
      <c r="E89" s="147" t="s">
        <v>206</v>
      </c>
      <c r="F89" s="147" t="s">
        <v>206</v>
      </c>
      <c r="G89" s="147" t="s">
        <v>206</v>
      </c>
      <c r="H89" s="147" t="s">
        <v>206</v>
      </c>
      <c r="I89" s="144">
        <v>0</v>
      </c>
      <c r="J89" s="144">
        <v>0</v>
      </c>
      <c r="K89" s="144">
        <v>0</v>
      </c>
      <c r="L89" s="147" t="s">
        <v>206</v>
      </c>
      <c r="M89" s="2"/>
    </row>
    <row r="90" spans="2:13">
      <c r="B90" s="2"/>
      <c r="C90" s="142" t="s">
        <v>382</v>
      </c>
      <c r="D90" s="143"/>
      <c r="E90" s="147" t="s">
        <v>206</v>
      </c>
      <c r="F90" s="147" t="s">
        <v>206</v>
      </c>
      <c r="G90" s="147" t="s">
        <v>206</v>
      </c>
      <c r="H90" s="147" t="s">
        <v>206</v>
      </c>
      <c r="I90" s="144">
        <v>0</v>
      </c>
      <c r="J90" s="144">
        <v>0</v>
      </c>
      <c r="K90" s="144">
        <v>0</v>
      </c>
      <c r="L90" s="147" t="s">
        <v>206</v>
      </c>
      <c r="M90" s="2"/>
    </row>
    <row r="91" spans="2:13">
      <c r="B91" s="2"/>
      <c r="C91" s="142" t="s">
        <v>383</v>
      </c>
      <c r="D91" s="143"/>
      <c r="E91" s="147" t="s">
        <v>206</v>
      </c>
      <c r="F91" s="147" t="s">
        <v>206</v>
      </c>
      <c r="G91" s="147" t="s">
        <v>206</v>
      </c>
      <c r="H91" s="147" t="s">
        <v>206</v>
      </c>
      <c r="I91" s="144">
        <v>0</v>
      </c>
      <c r="J91" s="144">
        <v>0</v>
      </c>
      <c r="K91" s="144">
        <v>0</v>
      </c>
      <c r="L91" s="147" t="s">
        <v>206</v>
      </c>
      <c r="M91" s="2"/>
    </row>
    <row r="92" spans="2:13">
      <c r="B92" s="2"/>
      <c r="C92" s="142" t="s">
        <v>384</v>
      </c>
      <c r="D92" s="143"/>
      <c r="E92" s="147" t="s">
        <v>206</v>
      </c>
      <c r="F92" s="147" t="s">
        <v>206</v>
      </c>
      <c r="G92" s="147" t="s">
        <v>206</v>
      </c>
      <c r="H92" s="147" t="s">
        <v>206</v>
      </c>
      <c r="I92" s="144">
        <v>0</v>
      </c>
      <c r="J92" s="144">
        <v>0</v>
      </c>
      <c r="K92" s="144">
        <v>0</v>
      </c>
      <c r="L92" s="147" t="s">
        <v>206</v>
      </c>
      <c r="M92" s="2"/>
    </row>
    <row r="93" spans="2:13">
      <c r="B93" s="2"/>
      <c r="C93" s="142" t="s">
        <v>385</v>
      </c>
      <c r="D93" s="143"/>
      <c r="E93" s="147" t="s">
        <v>206</v>
      </c>
      <c r="F93" s="147" t="s">
        <v>206</v>
      </c>
      <c r="G93" s="147" t="s">
        <v>206</v>
      </c>
      <c r="H93" s="147" t="s">
        <v>206</v>
      </c>
      <c r="I93" s="144">
        <v>0</v>
      </c>
      <c r="J93" s="144">
        <v>0</v>
      </c>
      <c r="K93" s="144">
        <v>0</v>
      </c>
      <c r="L93" s="147" t="s">
        <v>206</v>
      </c>
      <c r="M93" s="2"/>
    </row>
    <row r="94" spans="2:13">
      <c r="B94" s="2"/>
      <c r="C94" s="142" t="s">
        <v>386</v>
      </c>
      <c r="D94" s="143"/>
      <c r="E94" s="147" t="s">
        <v>206</v>
      </c>
      <c r="F94" s="147" t="s">
        <v>206</v>
      </c>
      <c r="G94" s="147" t="s">
        <v>206</v>
      </c>
      <c r="H94" s="147" t="s">
        <v>206</v>
      </c>
      <c r="I94" s="144">
        <v>0</v>
      </c>
      <c r="J94" s="144">
        <v>0</v>
      </c>
      <c r="K94" s="144">
        <v>0</v>
      </c>
      <c r="L94" s="147" t="s">
        <v>206</v>
      </c>
      <c r="M94" s="2"/>
    </row>
    <row r="95" spans="2:13">
      <c r="B95" s="2"/>
      <c r="C95" s="142" t="s">
        <v>387</v>
      </c>
      <c r="D95" s="143"/>
      <c r="E95" s="147" t="s">
        <v>206</v>
      </c>
      <c r="F95" s="147" t="s">
        <v>206</v>
      </c>
      <c r="G95" s="147" t="s">
        <v>206</v>
      </c>
      <c r="H95" s="147" t="s">
        <v>206</v>
      </c>
      <c r="I95" s="144">
        <v>0</v>
      </c>
      <c r="J95" s="144">
        <v>0</v>
      </c>
      <c r="K95" s="144">
        <v>0</v>
      </c>
      <c r="L95" s="147" t="s">
        <v>206</v>
      </c>
      <c r="M95" s="2"/>
    </row>
    <row r="96" spans="2:13">
      <c r="B96" s="2"/>
      <c r="C96" s="142" t="s">
        <v>388</v>
      </c>
      <c r="D96" s="143"/>
      <c r="E96" s="147" t="s">
        <v>206</v>
      </c>
      <c r="F96" s="147" t="s">
        <v>206</v>
      </c>
      <c r="G96" s="147" t="s">
        <v>206</v>
      </c>
      <c r="H96" s="147" t="s">
        <v>206</v>
      </c>
      <c r="I96" s="144">
        <v>0</v>
      </c>
      <c r="J96" s="144">
        <v>0</v>
      </c>
      <c r="K96" s="144">
        <v>0</v>
      </c>
      <c r="L96" s="147" t="s">
        <v>206</v>
      </c>
      <c r="M96" s="2"/>
    </row>
    <row r="97" spans="2:13">
      <c r="B97" s="2"/>
      <c r="C97" s="142" t="s">
        <v>389</v>
      </c>
      <c r="D97" s="143"/>
      <c r="E97" s="147" t="s">
        <v>206</v>
      </c>
      <c r="F97" s="147" t="s">
        <v>206</v>
      </c>
      <c r="G97" s="147" t="s">
        <v>206</v>
      </c>
      <c r="H97" s="147" t="s">
        <v>206</v>
      </c>
      <c r="I97" s="144">
        <v>0</v>
      </c>
      <c r="J97" s="144">
        <v>0</v>
      </c>
      <c r="K97" s="144">
        <v>0</v>
      </c>
      <c r="L97" s="147" t="s">
        <v>206</v>
      </c>
      <c r="M97" s="2"/>
    </row>
    <row r="98" spans="2:13">
      <c r="B98" s="2"/>
      <c r="C98" s="142" t="s">
        <v>390</v>
      </c>
      <c r="D98" s="143"/>
      <c r="E98" s="147" t="s">
        <v>206</v>
      </c>
      <c r="F98" s="147" t="s">
        <v>206</v>
      </c>
      <c r="G98" s="147" t="s">
        <v>206</v>
      </c>
      <c r="H98" s="147" t="s">
        <v>206</v>
      </c>
      <c r="I98" s="144">
        <v>0</v>
      </c>
      <c r="J98" s="144">
        <v>0</v>
      </c>
      <c r="K98" s="144">
        <v>0</v>
      </c>
      <c r="L98" s="147" t="s">
        <v>206</v>
      </c>
      <c r="M98" s="2"/>
    </row>
    <row r="99" spans="2:13">
      <c r="B99" s="2"/>
      <c r="C99" s="142" t="s">
        <v>391</v>
      </c>
      <c r="D99" s="143"/>
      <c r="E99" s="147" t="s">
        <v>206</v>
      </c>
      <c r="F99" s="147" t="s">
        <v>206</v>
      </c>
      <c r="G99" s="147" t="s">
        <v>206</v>
      </c>
      <c r="H99" s="147" t="s">
        <v>206</v>
      </c>
      <c r="I99" s="144">
        <v>0</v>
      </c>
      <c r="J99" s="144">
        <v>0</v>
      </c>
      <c r="K99" s="144">
        <v>0</v>
      </c>
      <c r="L99" s="147" t="s">
        <v>206</v>
      </c>
      <c r="M99" s="2"/>
    </row>
    <row r="100" spans="2:13">
      <c r="B100" s="2"/>
      <c r="C100" s="142" t="s">
        <v>392</v>
      </c>
      <c r="D100" s="143"/>
      <c r="E100" s="147" t="s">
        <v>206</v>
      </c>
      <c r="F100" s="147" t="s">
        <v>206</v>
      </c>
      <c r="G100" s="147" t="s">
        <v>206</v>
      </c>
      <c r="H100" s="147" t="s">
        <v>206</v>
      </c>
      <c r="I100" s="144">
        <v>0</v>
      </c>
      <c r="J100" s="144">
        <v>0</v>
      </c>
      <c r="K100" s="144">
        <v>0</v>
      </c>
      <c r="L100" s="147" t="s">
        <v>206</v>
      </c>
      <c r="M100" s="2"/>
    </row>
    <row r="101" spans="2:13">
      <c r="B101" s="2"/>
      <c r="C101" s="142" t="s">
        <v>393</v>
      </c>
      <c r="D101" s="143"/>
      <c r="E101" s="147" t="s">
        <v>206</v>
      </c>
      <c r="F101" s="147" t="s">
        <v>206</v>
      </c>
      <c r="G101" s="147" t="s">
        <v>206</v>
      </c>
      <c r="H101" s="147" t="s">
        <v>206</v>
      </c>
      <c r="I101" s="144">
        <v>0</v>
      </c>
      <c r="J101" s="144">
        <v>0</v>
      </c>
      <c r="K101" s="144">
        <v>0</v>
      </c>
      <c r="L101" s="147" t="s">
        <v>206</v>
      </c>
      <c r="M101" s="2"/>
    </row>
    <row r="102" spans="2:13">
      <c r="B102" s="2"/>
      <c r="C102" s="142" t="s">
        <v>394</v>
      </c>
      <c r="D102" s="143"/>
      <c r="E102" s="147" t="s">
        <v>206</v>
      </c>
      <c r="F102" s="147" t="s">
        <v>206</v>
      </c>
      <c r="G102" s="147" t="s">
        <v>206</v>
      </c>
      <c r="H102" s="147" t="s">
        <v>206</v>
      </c>
      <c r="I102" s="144">
        <v>0</v>
      </c>
      <c r="J102" s="144">
        <v>0</v>
      </c>
      <c r="K102" s="144">
        <v>0</v>
      </c>
      <c r="L102" s="147" t="s">
        <v>206</v>
      </c>
      <c r="M102" s="2"/>
    </row>
    <row r="103" spans="2:13">
      <c r="B103" s="2"/>
      <c r="C103" s="142" t="s">
        <v>395</v>
      </c>
      <c r="D103" s="143"/>
      <c r="E103" s="147" t="s">
        <v>206</v>
      </c>
      <c r="F103" s="147" t="s">
        <v>206</v>
      </c>
      <c r="G103" s="147" t="s">
        <v>206</v>
      </c>
      <c r="H103" s="147" t="s">
        <v>206</v>
      </c>
      <c r="I103" s="144">
        <v>0</v>
      </c>
      <c r="J103" s="144">
        <v>0</v>
      </c>
      <c r="K103" s="144">
        <v>0</v>
      </c>
      <c r="L103" s="147" t="s">
        <v>206</v>
      </c>
      <c r="M103" s="2"/>
    </row>
    <row r="104" spans="2:13">
      <c r="B104" s="2"/>
      <c r="C104" s="142" t="s">
        <v>396</v>
      </c>
      <c r="D104" s="143"/>
      <c r="E104" s="147" t="s">
        <v>206</v>
      </c>
      <c r="F104" s="147" t="s">
        <v>206</v>
      </c>
      <c r="G104" s="147" t="s">
        <v>206</v>
      </c>
      <c r="H104" s="147" t="s">
        <v>206</v>
      </c>
      <c r="I104" s="144">
        <v>0</v>
      </c>
      <c r="J104" s="144">
        <v>0</v>
      </c>
      <c r="K104" s="144">
        <v>0</v>
      </c>
      <c r="L104" s="147" t="s">
        <v>206</v>
      </c>
      <c r="M104" s="2"/>
    </row>
    <row r="105" spans="2:13">
      <c r="B105" s="2"/>
      <c r="C105" s="142" t="s">
        <v>397</v>
      </c>
      <c r="D105" s="143"/>
      <c r="E105" s="147" t="s">
        <v>206</v>
      </c>
      <c r="F105" s="147" t="s">
        <v>206</v>
      </c>
      <c r="G105" s="147" t="s">
        <v>206</v>
      </c>
      <c r="H105" s="147" t="s">
        <v>206</v>
      </c>
      <c r="I105" s="144">
        <v>0</v>
      </c>
      <c r="J105" s="144">
        <v>0</v>
      </c>
      <c r="K105" s="144">
        <v>0</v>
      </c>
      <c r="L105" s="147" t="s">
        <v>206</v>
      </c>
      <c r="M105" s="2"/>
    </row>
    <row r="106" spans="2:13">
      <c r="B106" s="2"/>
      <c r="C106" s="142" t="s">
        <v>398</v>
      </c>
      <c r="D106" s="143"/>
      <c r="E106" s="147" t="s">
        <v>206</v>
      </c>
      <c r="F106" s="147" t="s">
        <v>206</v>
      </c>
      <c r="G106" s="147" t="s">
        <v>206</v>
      </c>
      <c r="H106" s="147" t="s">
        <v>206</v>
      </c>
      <c r="I106" s="144">
        <v>0</v>
      </c>
      <c r="J106" s="144">
        <v>0</v>
      </c>
      <c r="K106" s="144">
        <v>0</v>
      </c>
      <c r="L106" s="147" t="s">
        <v>206</v>
      </c>
      <c r="M106" s="2"/>
    </row>
    <row r="107" spans="2:13">
      <c r="B107" s="2"/>
      <c r="C107" s="142" t="s">
        <v>399</v>
      </c>
      <c r="D107" s="143"/>
      <c r="E107" s="147" t="s">
        <v>206</v>
      </c>
      <c r="F107" s="147" t="s">
        <v>206</v>
      </c>
      <c r="G107" s="147" t="s">
        <v>206</v>
      </c>
      <c r="H107" s="147" t="s">
        <v>206</v>
      </c>
      <c r="I107" s="144">
        <v>0</v>
      </c>
      <c r="J107" s="144">
        <v>0</v>
      </c>
      <c r="K107" s="144">
        <v>0</v>
      </c>
      <c r="L107" s="147" t="s">
        <v>206</v>
      </c>
      <c r="M107" s="2"/>
    </row>
    <row r="108" spans="2:13">
      <c r="B108" s="2"/>
      <c r="C108" s="142" t="s">
        <v>400</v>
      </c>
      <c r="D108" s="143"/>
      <c r="E108" s="147" t="s">
        <v>206</v>
      </c>
      <c r="F108" s="147" t="s">
        <v>206</v>
      </c>
      <c r="G108" s="147" t="s">
        <v>206</v>
      </c>
      <c r="H108" s="147" t="s">
        <v>206</v>
      </c>
      <c r="I108" s="144">
        <v>0</v>
      </c>
      <c r="J108" s="144">
        <v>0</v>
      </c>
      <c r="K108" s="144">
        <v>0</v>
      </c>
      <c r="L108" s="147" t="s">
        <v>206</v>
      </c>
      <c r="M108" s="2"/>
    </row>
    <row r="109" spans="2:13">
      <c r="B109" s="2"/>
      <c r="C109" s="142" t="s">
        <v>401</v>
      </c>
      <c r="D109" s="143"/>
      <c r="E109" s="147" t="s">
        <v>206</v>
      </c>
      <c r="F109" s="147" t="s">
        <v>206</v>
      </c>
      <c r="G109" s="147" t="s">
        <v>206</v>
      </c>
      <c r="H109" s="147" t="s">
        <v>206</v>
      </c>
      <c r="I109" s="144">
        <v>0</v>
      </c>
      <c r="J109" s="144">
        <v>0</v>
      </c>
      <c r="K109" s="144">
        <v>0</v>
      </c>
      <c r="L109" s="147" t="s">
        <v>206</v>
      </c>
      <c r="M109" s="2"/>
    </row>
    <row r="110" spans="2:13">
      <c r="B110" s="2"/>
      <c r="C110" s="142" t="s">
        <v>402</v>
      </c>
      <c r="D110" s="143"/>
      <c r="E110" s="147" t="s">
        <v>206</v>
      </c>
      <c r="F110" s="147" t="s">
        <v>206</v>
      </c>
      <c r="G110" s="147" t="s">
        <v>206</v>
      </c>
      <c r="H110" s="147" t="s">
        <v>206</v>
      </c>
      <c r="I110" s="144">
        <v>0</v>
      </c>
      <c r="J110" s="144">
        <v>0</v>
      </c>
      <c r="K110" s="144">
        <v>0</v>
      </c>
      <c r="L110" s="147" t="s">
        <v>206</v>
      </c>
      <c r="M110" s="2"/>
    </row>
    <row r="111" spans="2:13">
      <c r="B111" s="2"/>
      <c r="C111" s="142" t="s">
        <v>403</v>
      </c>
      <c r="D111" s="143"/>
      <c r="E111" s="147" t="s">
        <v>206</v>
      </c>
      <c r="F111" s="147" t="s">
        <v>206</v>
      </c>
      <c r="G111" s="147" t="s">
        <v>206</v>
      </c>
      <c r="H111" s="147" t="s">
        <v>206</v>
      </c>
      <c r="I111" s="144">
        <v>0</v>
      </c>
      <c r="J111" s="144">
        <v>0</v>
      </c>
      <c r="K111" s="144">
        <v>0</v>
      </c>
      <c r="L111" s="147" t="s">
        <v>206</v>
      </c>
      <c r="M111" s="2"/>
    </row>
    <row r="112" spans="2:13">
      <c r="B112" s="2"/>
      <c r="C112" s="142" t="s">
        <v>404</v>
      </c>
      <c r="D112" s="143"/>
      <c r="E112" s="147" t="s">
        <v>206</v>
      </c>
      <c r="F112" s="147" t="s">
        <v>206</v>
      </c>
      <c r="G112" s="147" t="s">
        <v>206</v>
      </c>
      <c r="H112" s="147" t="s">
        <v>206</v>
      </c>
      <c r="I112" s="144">
        <v>0</v>
      </c>
      <c r="J112" s="144">
        <v>0</v>
      </c>
      <c r="K112" s="144">
        <v>0</v>
      </c>
      <c r="L112" s="147" t="s">
        <v>206</v>
      </c>
      <c r="M112" s="2"/>
    </row>
    <row r="113" spans="1:13">
      <c r="B113" s="2"/>
      <c r="C113" s="142" t="s">
        <v>405</v>
      </c>
      <c r="D113" s="143"/>
      <c r="E113" s="147" t="s">
        <v>206</v>
      </c>
      <c r="F113" s="147" t="s">
        <v>206</v>
      </c>
      <c r="G113" s="147" t="s">
        <v>206</v>
      </c>
      <c r="H113" s="147" t="s">
        <v>206</v>
      </c>
      <c r="I113" s="144">
        <v>0</v>
      </c>
      <c r="J113" s="144">
        <v>0</v>
      </c>
      <c r="K113" s="144">
        <v>0</v>
      </c>
      <c r="L113" s="147" t="s">
        <v>206</v>
      </c>
      <c r="M113" s="2"/>
    </row>
    <row r="114" spans="1:13" s="12" customFormat="1">
      <c r="B114" s="3"/>
      <c r="C114" s="145" t="s">
        <v>406</v>
      </c>
      <c r="D114" s="146"/>
      <c r="E114" s="147" t="s">
        <v>206</v>
      </c>
      <c r="F114" s="147" t="s">
        <v>206</v>
      </c>
      <c r="G114" s="147" t="s">
        <v>206</v>
      </c>
      <c r="H114" s="147" t="s">
        <v>206</v>
      </c>
      <c r="I114" s="144">
        <v>0</v>
      </c>
      <c r="J114" s="144">
        <v>0</v>
      </c>
      <c r="K114" s="144">
        <v>0</v>
      </c>
      <c r="L114" s="147" t="s">
        <v>206</v>
      </c>
      <c r="M114" s="3"/>
    </row>
    <row r="115" spans="1:13" s="12" customFormat="1">
      <c r="A115" s="15" t="s">
        <v>407</v>
      </c>
      <c r="B115" s="3"/>
      <c r="C115" s="145" t="s">
        <v>408</v>
      </c>
      <c r="D115" s="146"/>
      <c r="E115" s="147" t="s">
        <v>206</v>
      </c>
      <c r="F115" s="147" t="s">
        <v>206</v>
      </c>
      <c r="G115" s="147" t="s">
        <v>206</v>
      </c>
      <c r="H115" s="147" t="s">
        <v>206</v>
      </c>
      <c r="I115" s="144">
        <v>0</v>
      </c>
      <c r="J115" s="144">
        <v>0</v>
      </c>
      <c r="K115" s="144">
        <v>0</v>
      </c>
      <c r="L115" s="147" t="s">
        <v>206</v>
      </c>
      <c r="M115" s="3"/>
    </row>
    <row r="116" spans="1:13">
      <c r="A116" s="16" t="s">
        <v>409</v>
      </c>
      <c r="B116" s="2"/>
      <c r="C116" s="142" t="s">
        <v>410</v>
      </c>
      <c r="D116" s="143"/>
      <c r="E116" s="10" t="str">
        <f>""</f>
        <v/>
      </c>
      <c r="F116" s="10" t="str">
        <f>""</f>
        <v/>
      </c>
      <c r="G116" s="10" t="str">
        <f>""</f>
        <v/>
      </c>
      <c r="H116" s="10" t="str">
        <f>""</f>
        <v/>
      </c>
      <c r="I116" s="8">
        <f>SUM(I16:I115)</f>
        <v>0</v>
      </c>
      <c r="J116" s="8">
        <f>SUM(J16:J115)</f>
        <v>0</v>
      </c>
      <c r="K116" s="8">
        <f>SUM(K16:K115)</f>
        <v>0</v>
      </c>
      <c r="L116" s="10" t="str">
        <f>""</f>
        <v/>
      </c>
      <c r="M116" s="2"/>
    </row>
    <row r="117" spans="1:13">
      <c r="B117" s="2"/>
      <c r="C117" s="2"/>
      <c r="D117" s="2"/>
      <c r="E117" s="2"/>
      <c r="F117" s="2"/>
      <c r="G117" s="2"/>
      <c r="H117" s="2"/>
      <c r="I117" s="2"/>
      <c r="J117" s="2"/>
      <c r="K117" s="2"/>
      <c r="L117" s="2"/>
      <c r="M117" s="2"/>
    </row>
    <row r="118" spans="1:13" ht="5.0999999999999996" customHeight="1">
      <c r="B118" s="2"/>
      <c r="C118" s="2"/>
      <c r="D118" s="2"/>
      <c r="E118" s="2"/>
      <c r="F118" s="2"/>
      <c r="G118" s="2"/>
      <c r="H118" s="2"/>
      <c r="I118" s="2"/>
      <c r="J118" s="2"/>
      <c r="K118" s="2"/>
      <c r="L118" s="2"/>
      <c r="M118" s="2"/>
    </row>
  </sheetData>
  <sheetProtection formatColumns="0" formatRows="0" insertRows="0" deleteRows="0" selectLockedCells="1"/>
  <mergeCells count="916">
    <mergeCell ref="C7:L7"/>
    <mergeCell ref="C8:L8"/>
    <mergeCell ref="C9:L9"/>
    <mergeCell ref="C10:L10"/>
    <mergeCell ref="C11:L11"/>
    <mergeCell ref="C13:L13"/>
    <mergeCell ref="C14:D15"/>
    <mergeCell ref="E14:E15"/>
    <mergeCell ref="F14:F15"/>
    <mergeCell ref="G14:G15"/>
    <mergeCell ref="H14:H15"/>
    <mergeCell ref="I14:I15"/>
    <mergeCell ref="J14:J15"/>
    <mergeCell ref="K14:K15"/>
    <mergeCell ref="L14:L15"/>
    <mergeCell ref="I16"/>
    <mergeCell ref="J16"/>
    <mergeCell ref="K16"/>
    <mergeCell ref="L16"/>
    <mergeCell ref="C17:D17"/>
    <mergeCell ref="E17"/>
    <mergeCell ref="F17"/>
    <mergeCell ref="G17"/>
    <mergeCell ref="H17"/>
    <mergeCell ref="I17"/>
    <mergeCell ref="J17"/>
    <mergeCell ref="K17"/>
    <mergeCell ref="L17"/>
    <mergeCell ref="C16:D16"/>
    <mergeCell ref="E16"/>
    <mergeCell ref="F16"/>
    <mergeCell ref="G16"/>
    <mergeCell ref="H16"/>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E21"/>
    <mergeCell ref="F21"/>
    <mergeCell ref="G21"/>
    <mergeCell ref="H21"/>
    <mergeCell ref="I21"/>
    <mergeCell ref="J21"/>
    <mergeCell ref="K21"/>
    <mergeCell ref="L21"/>
    <mergeCell ref="C20:D20"/>
    <mergeCell ref="E20"/>
    <mergeCell ref="F20"/>
    <mergeCell ref="G20"/>
    <mergeCell ref="H20"/>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 ref="I32"/>
    <mergeCell ref="J32"/>
    <mergeCell ref="K32"/>
    <mergeCell ref="L32"/>
    <mergeCell ref="C33:D33"/>
    <mergeCell ref="E33"/>
    <mergeCell ref="F33"/>
    <mergeCell ref="G33"/>
    <mergeCell ref="H33"/>
    <mergeCell ref="I33"/>
    <mergeCell ref="J33"/>
    <mergeCell ref="K33"/>
    <mergeCell ref="L33"/>
    <mergeCell ref="C32:D32"/>
    <mergeCell ref="E32"/>
    <mergeCell ref="F32"/>
    <mergeCell ref="G32"/>
    <mergeCell ref="H32"/>
    <mergeCell ref="I34"/>
    <mergeCell ref="J34"/>
    <mergeCell ref="K34"/>
    <mergeCell ref="L34"/>
    <mergeCell ref="C35:D35"/>
    <mergeCell ref="E35"/>
    <mergeCell ref="F35"/>
    <mergeCell ref="G35"/>
    <mergeCell ref="H35"/>
    <mergeCell ref="I35"/>
    <mergeCell ref="J35"/>
    <mergeCell ref="K35"/>
    <mergeCell ref="L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I38"/>
    <mergeCell ref="J38"/>
    <mergeCell ref="K38"/>
    <mergeCell ref="L38"/>
    <mergeCell ref="C39:D39"/>
    <mergeCell ref="E39"/>
    <mergeCell ref="F39"/>
    <mergeCell ref="G39"/>
    <mergeCell ref="H39"/>
    <mergeCell ref="I39"/>
    <mergeCell ref="J39"/>
    <mergeCell ref="K39"/>
    <mergeCell ref="L39"/>
    <mergeCell ref="C38:D38"/>
    <mergeCell ref="E38"/>
    <mergeCell ref="F38"/>
    <mergeCell ref="G38"/>
    <mergeCell ref="H38"/>
    <mergeCell ref="I40"/>
    <mergeCell ref="J40"/>
    <mergeCell ref="K40"/>
    <mergeCell ref="L40"/>
    <mergeCell ref="C41:D41"/>
    <mergeCell ref="E41"/>
    <mergeCell ref="F41"/>
    <mergeCell ref="G41"/>
    <mergeCell ref="H41"/>
    <mergeCell ref="I41"/>
    <mergeCell ref="J41"/>
    <mergeCell ref="K41"/>
    <mergeCell ref="L41"/>
    <mergeCell ref="C40:D40"/>
    <mergeCell ref="E40"/>
    <mergeCell ref="F40"/>
    <mergeCell ref="G40"/>
    <mergeCell ref="H40"/>
    <mergeCell ref="I42"/>
    <mergeCell ref="J42"/>
    <mergeCell ref="K42"/>
    <mergeCell ref="L42"/>
    <mergeCell ref="C43:D43"/>
    <mergeCell ref="E43"/>
    <mergeCell ref="F43"/>
    <mergeCell ref="G43"/>
    <mergeCell ref="H43"/>
    <mergeCell ref="I43"/>
    <mergeCell ref="J43"/>
    <mergeCell ref="K43"/>
    <mergeCell ref="L43"/>
    <mergeCell ref="C42:D42"/>
    <mergeCell ref="E42"/>
    <mergeCell ref="F42"/>
    <mergeCell ref="G42"/>
    <mergeCell ref="H42"/>
    <mergeCell ref="I44"/>
    <mergeCell ref="J44"/>
    <mergeCell ref="K44"/>
    <mergeCell ref="L44"/>
    <mergeCell ref="C45:D45"/>
    <mergeCell ref="E45"/>
    <mergeCell ref="F45"/>
    <mergeCell ref="G45"/>
    <mergeCell ref="H45"/>
    <mergeCell ref="I45"/>
    <mergeCell ref="J45"/>
    <mergeCell ref="K45"/>
    <mergeCell ref="L45"/>
    <mergeCell ref="C44:D44"/>
    <mergeCell ref="E44"/>
    <mergeCell ref="F44"/>
    <mergeCell ref="G44"/>
    <mergeCell ref="H44"/>
    <mergeCell ref="I46"/>
    <mergeCell ref="J46"/>
    <mergeCell ref="K46"/>
    <mergeCell ref="L46"/>
    <mergeCell ref="C47:D47"/>
    <mergeCell ref="E47"/>
    <mergeCell ref="F47"/>
    <mergeCell ref="G47"/>
    <mergeCell ref="H47"/>
    <mergeCell ref="I47"/>
    <mergeCell ref="J47"/>
    <mergeCell ref="K47"/>
    <mergeCell ref="L47"/>
    <mergeCell ref="C46:D46"/>
    <mergeCell ref="E46"/>
    <mergeCell ref="F46"/>
    <mergeCell ref="G46"/>
    <mergeCell ref="H46"/>
    <mergeCell ref="I48"/>
    <mergeCell ref="J48"/>
    <mergeCell ref="K48"/>
    <mergeCell ref="L48"/>
    <mergeCell ref="C49:D49"/>
    <mergeCell ref="E49"/>
    <mergeCell ref="F49"/>
    <mergeCell ref="G49"/>
    <mergeCell ref="H49"/>
    <mergeCell ref="I49"/>
    <mergeCell ref="J49"/>
    <mergeCell ref="K49"/>
    <mergeCell ref="L49"/>
    <mergeCell ref="C48:D48"/>
    <mergeCell ref="E48"/>
    <mergeCell ref="F48"/>
    <mergeCell ref="G48"/>
    <mergeCell ref="H48"/>
    <mergeCell ref="I50"/>
    <mergeCell ref="J50"/>
    <mergeCell ref="K50"/>
    <mergeCell ref="L50"/>
    <mergeCell ref="C51:D51"/>
    <mergeCell ref="E51"/>
    <mergeCell ref="F51"/>
    <mergeCell ref="G51"/>
    <mergeCell ref="H51"/>
    <mergeCell ref="I51"/>
    <mergeCell ref="J51"/>
    <mergeCell ref="K51"/>
    <mergeCell ref="L51"/>
    <mergeCell ref="C50:D50"/>
    <mergeCell ref="E50"/>
    <mergeCell ref="F50"/>
    <mergeCell ref="G50"/>
    <mergeCell ref="H50"/>
    <mergeCell ref="I52"/>
    <mergeCell ref="J52"/>
    <mergeCell ref="K52"/>
    <mergeCell ref="L52"/>
    <mergeCell ref="C53:D53"/>
    <mergeCell ref="E53"/>
    <mergeCell ref="F53"/>
    <mergeCell ref="G53"/>
    <mergeCell ref="H53"/>
    <mergeCell ref="I53"/>
    <mergeCell ref="J53"/>
    <mergeCell ref="K53"/>
    <mergeCell ref="L53"/>
    <mergeCell ref="C52:D52"/>
    <mergeCell ref="E52"/>
    <mergeCell ref="F52"/>
    <mergeCell ref="G52"/>
    <mergeCell ref="H52"/>
    <mergeCell ref="I54"/>
    <mergeCell ref="J54"/>
    <mergeCell ref="K54"/>
    <mergeCell ref="L54"/>
    <mergeCell ref="C55:D55"/>
    <mergeCell ref="E55"/>
    <mergeCell ref="F55"/>
    <mergeCell ref="G55"/>
    <mergeCell ref="H55"/>
    <mergeCell ref="I55"/>
    <mergeCell ref="J55"/>
    <mergeCell ref="K55"/>
    <mergeCell ref="L55"/>
    <mergeCell ref="C54:D54"/>
    <mergeCell ref="E54"/>
    <mergeCell ref="F54"/>
    <mergeCell ref="G54"/>
    <mergeCell ref="H54"/>
    <mergeCell ref="I56"/>
    <mergeCell ref="J56"/>
    <mergeCell ref="K56"/>
    <mergeCell ref="L56"/>
    <mergeCell ref="C57:D57"/>
    <mergeCell ref="E57"/>
    <mergeCell ref="F57"/>
    <mergeCell ref="G57"/>
    <mergeCell ref="H57"/>
    <mergeCell ref="I57"/>
    <mergeCell ref="J57"/>
    <mergeCell ref="K57"/>
    <mergeCell ref="L57"/>
    <mergeCell ref="C56:D56"/>
    <mergeCell ref="E56"/>
    <mergeCell ref="F56"/>
    <mergeCell ref="G56"/>
    <mergeCell ref="H56"/>
    <mergeCell ref="I58"/>
    <mergeCell ref="J58"/>
    <mergeCell ref="K58"/>
    <mergeCell ref="L58"/>
    <mergeCell ref="C59:D59"/>
    <mergeCell ref="E59"/>
    <mergeCell ref="F59"/>
    <mergeCell ref="G59"/>
    <mergeCell ref="H59"/>
    <mergeCell ref="I59"/>
    <mergeCell ref="J59"/>
    <mergeCell ref="K59"/>
    <mergeCell ref="L59"/>
    <mergeCell ref="C58:D58"/>
    <mergeCell ref="E58"/>
    <mergeCell ref="F58"/>
    <mergeCell ref="G58"/>
    <mergeCell ref="H58"/>
    <mergeCell ref="I60"/>
    <mergeCell ref="J60"/>
    <mergeCell ref="K60"/>
    <mergeCell ref="L60"/>
    <mergeCell ref="C61:D61"/>
    <mergeCell ref="E61"/>
    <mergeCell ref="F61"/>
    <mergeCell ref="G61"/>
    <mergeCell ref="H61"/>
    <mergeCell ref="I61"/>
    <mergeCell ref="J61"/>
    <mergeCell ref="K61"/>
    <mergeCell ref="L61"/>
    <mergeCell ref="C60:D60"/>
    <mergeCell ref="E60"/>
    <mergeCell ref="F60"/>
    <mergeCell ref="G60"/>
    <mergeCell ref="H60"/>
    <mergeCell ref="I62"/>
    <mergeCell ref="J62"/>
    <mergeCell ref="K62"/>
    <mergeCell ref="L62"/>
    <mergeCell ref="C63:D63"/>
    <mergeCell ref="E63"/>
    <mergeCell ref="F63"/>
    <mergeCell ref="G63"/>
    <mergeCell ref="H63"/>
    <mergeCell ref="I63"/>
    <mergeCell ref="J63"/>
    <mergeCell ref="K63"/>
    <mergeCell ref="L63"/>
    <mergeCell ref="C62:D62"/>
    <mergeCell ref="E62"/>
    <mergeCell ref="F62"/>
    <mergeCell ref="G62"/>
    <mergeCell ref="H62"/>
    <mergeCell ref="I64"/>
    <mergeCell ref="J64"/>
    <mergeCell ref="K64"/>
    <mergeCell ref="L64"/>
    <mergeCell ref="C65:D65"/>
    <mergeCell ref="E65"/>
    <mergeCell ref="F65"/>
    <mergeCell ref="G65"/>
    <mergeCell ref="H65"/>
    <mergeCell ref="I65"/>
    <mergeCell ref="J65"/>
    <mergeCell ref="K65"/>
    <mergeCell ref="L65"/>
    <mergeCell ref="C64:D64"/>
    <mergeCell ref="E64"/>
    <mergeCell ref="F64"/>
    <mergeCell ref="G64"/>
    <mergeCell ref="H64"/>
    <mergeCell ref="I66"/>
    <mergeCell ref="J66"/>
    <mergeCell ref="K66"/>
    <mergeCell ref="L66"/>
    <mergeCell ref="C67:D67"/>
    <mergeCell ref="E67"/>
    <mergeCell ref="F67"/>
    <mergeCell ref="G67"/>
    <mergeCell ref="H67"/>
    <mergeCell ref="I67"/>
    <mergeCell ref="J67"/>
    <mergeCell ref="K67"/>
    <mergeCell ref="L67"/>
    <mergeCell ref="C66:D66"/>
    <mergeCell ref="E66"/>
    <mergeCell ref="F66"/>
    <mergeCell ref="G66"/>
    <mergeCell ref="H66"/>
    <mergeCell ref="I68"/>
    <mergeCell ref="J68"/>
    <mergeCell ref="K68"/>
    <mergeCell ref="L68"/>
    <mergeCell ref="C69:D69"/>
    <mergeCell ref="E69"/>
    <mergeCell ref="F69"/>
    <mergeCell ref="G69"/>
    <mergeCell ref="H69"/>
    <mergeCell ref="I69"/>
    <mergeCell ref="J69"/>
    <mergeCell ref="K69"/>
    <mergeCell ref="L69"/>
    <mergeCell ref="C68:D68"/>
    <mergeCell ref="E68"/>
    <mergeCell ref="F68"/>
    <mergeCell ref="G68"/>
    <mergeCell ref="H68"/>
    <mergeCell ref="I70"/>
    <mergeCell ref="J70"/>
    <mergeCell ref="K70"/>
    <mergeCell ref="L70"/>
    <mergeCell ref="C71:D71"/>
    <mergeCell ref="E71"/>
    <mergeCell ref="F71"/>
    <mergeCell ref="G71"/>
    <mergeCell ref="H71"/>
    <mergeCell ref="I71"/>
    <mergeCell ref="J71"/>
    <mergeCell ref="K71"/>
    <mergeCell ref="L71"/>
    <mergeCell ref="C70:D70"/>
    <mergeCell ref="E70"/>
    <mergeCell ref="F70"/>
    <mergeCell ref="G70"/>
    <mergeCell ref="H70"/>
    <mergeCell ref="I72"/>
    <mergeCell ref="J72"/>
    <mergeCell ref="K72"/>
    <mergeCell ref="L72"/>
    <mergeCell ref="C73:D73"/>
    <mergeCell ref="E73"/>
    <mergeCell ref="F73"/>
    <mergeCell ref="G73"/>
    <mergeCell ref="H73"/>
    <mergeCell ref="I73"/>
    <mergeCell ref="J73"/>
    <mergeCell ref="K73"/>
    <mergeCell ref="L73"/>
    <mergeCell ref="C72:D72"/>
    <mergeCell ref="E72"/>
    <mergeCell ref="F72"/>
    <mergeCell ref="G72"/>
    <mergeCell ref="H72"/>
    <mergeCell ref="I74"/>
    <mergeCell ref="J74"/>
    <mergeCell ref="K74"/>
    <mergeCell ref="L74"/>
    <mergeCell ref="C75:D75"/>
    <mergeCell ref="E75"/>
    <mergeCell ref="F75"/>
    <mergeCell ref="G75"/>
    <mergeCell ref="H75"/>
    <mergeCell ref="I75"/>
    <mergeCell ref="J75"/>
    <mergeCell ref="K75"/>
    <mergeCell ref="L75"/>
    <mergeCell ref="C74:D74"/>
    <mergeCell ref="E74"/>
    <mergeCell ref="F74"/>
    <mergeCell ref="G74"/>
    <mergeCell ref="H74"/>
    <mergeCell ref="I76"/>
    <mergeCell ref="J76"/>
    <mergeCell ref="K76"/>
    <mergeCell ref="L76"/>
    <mergeCell ref="C77:D77"/>
    <mergeCell ref="E77"/>
    <mergeCell ref="F77"/>
    <mergeCell ref="G77"/>
    <mergeCell ref="H77"/>
    <mergeCell ref="I77"/>
    <mergeCell ref="J77"/>
    <mergeCell ref="K77"/>
    <mergeCell ref="L77"/>
    <mergeCell ref="C76:D76"/>
    <mergeCell ref="E76"/>
    <mergeCell ref="F76"/>
    <mergeCell ref="G76"/>
    <mergeCell ref="H76"/>
    <mergeCell ref="I78"/>
    <mergeCell ref="J78"/>
    <mergeCell ref="K78"/>
    <mergeCell ref="L78"/>
    <mergeCell ref="C79:D79"/>
    <mergeCell ref="E79"/>
    <mergeCell ref="F79"/>
    <mergeCell ref="G79"/>
    <mergeCell ref="H79"/>
    <mergeCell ref="I79"/>
    <mergeCell ref="J79"/>
    <mergeCell ref="K79"/>
    <mergeCell ref="L79"/>
    <mergeCell ref="C78:D78"/>
    <mergeCell ref="E78"/>
    <mergeCell ref="F78"/>
    <mergeCell ref="G78"/>
    <mergeCell ref="H78"/>
    <mergeCell ref="I80"/>
    <mergeCell ref="J80"/>
    <mergeCell ref="K80"/>
    <mergeCell ref="L80"/>
    <mergeCell ref="C81:D81"/>
    <mergeCell ref="E81"/>
    <mergeCell ref="F81"/>
    <mergeCell ref="G81"/>
    <mergeCell ref="H81"/>
    <mergeCell ref="I81"/>
    <mergeCell ref="J81"/>
    <mergeCell ref="K81"/>
    <mergeCell ref="L81"/>
    <mergeCell ref="C80:D80"/>
    <mergeCell ref="E80"/>
    <mergeCell ref="F80"/>
    <mergeCell ref="G80"/>
    <mergeCell ref="H80"/>
    <mergeCell ref="I82"/>
    <mergeCell ref="J82"/>
    <mergeCell ref="K82"/>
    <mergeCell ref="L82"/>
    <mergeCell ref="C83:D83"/>
    <mergeCell ref="E83"/>
    <mergeCell ref="F83"/>
    <mergeCell ref="G83"/>
    <mergeCell ref="H83"/>
    <mergeCell ref="I83"/>
    <mergeCell ref="J83"/>
    <mergeCell ref="K83"/>
    <mergeCell ref="L83"/>
    <mergeCell ref="C82:D82"/>
    <mergeCell ref="E82"/>
    <mergeCell ref="F82"/>
    <mergeCell ref="G82"/>
    <mergeCell ref="H82"/>
    <mergeCell ref="I84"/>
    <mergeCell ref="J84"/>
    <mergeCell ref="K84"/>
    <mergeCell ref="L84"/>
    <mergeCell ref="C85:D85"/>
    <mergeCell ref="E85"/>
    <mergeCell ref="F85"/>
    <mergeCell ref="G85"/>
    <mergeCell ref="H85"/>
    <mergeCell ref="I85"/>
    <mergeCell ref="J85"/>
    <mergeCell ref="K85"/>
    <mergeCell ref="L85"/>
    <mergeCell ref="C84:D84"/>
    <mergeCell ref="E84"/>
    <mergeCell ref="F84"/>
    <mergeCell ref="G84"/>
    <mergeCell ref="H84"/>
    <mergeCell ref="I86"/>
    <mergeCell ref="J86"/>
    <mergeCell ref="K86"/>
    <mergeCell ref="L86"/>
    <mergeCell ref="C87:D87"/>
    <mergeCell ref="E87"/>
    <mergeCell ref="F87"/>
    <mergeCell ref="G87"/>
    <mergeCell ref="H87"/>
    <mergeCell ref="I87"/>
    <mergeCell ref="J87"/>
    <mergeCell ref="K87"/>
    <mergeCell ref="L87"/>
    <mergeCell ref="C86:D86"/>
    <mergeCell ref="E86"/>
    <mergeCell ref="F86"/>
    <mergeCell ref="G86"/>
    <mergeCell ref="H86"/>
    <mergeCell ref="I88"/>
    <mergeCell ref="J88"/>
    <mergeCell ref="K88"/>
    <mergeCell ref="L88"/>
    <mergeCell ref="C89:D89"/>
    <mergeCell ref="E89"/>
    <mergeCell ref="F89"/>
    <mergeCell ref="G89"/>
    <mergeCell ref="H89"/>
    <mergeCell ref="I89"/>
    <mergeCell ref="J89"/>
    <mergeCell ref="K89"/>
    <mergeCell ref="L89"/>
    <mergeCell ref="C88:D88"/>
    <mergeCell ref="E88"/>
    <mergeCell ref="F88"/>
    <mergeCell ref="G88"/>
    <mergeCell ref="H88"/>
    <mergeCell ref="I90"/>
    <mergeCell ref="J90"/>
    <mergeCell ref="K90"/>
    <mergeCell ref="L90"/>
    <mergeCell ref="C91:D91"/>
    <mergeCell ref="E91"/>
    <mergeCell ref="F91"/>
    <mergeCell ref="G91"/>
    <mergeCell ref="H91"/>
    <mergeCell ref="I91"/>
    <mergeCell ref="J91"/>
    <mergeCell ref="K91"/>
    <mergeCell ref="L91"/>
    <mergeCell ref="C90:D90"/>
    <mergeCell ref="E90"/>
    <mergeCell ref="F90"/>
    <mergeCell ref="G90"/>
    <mergeCell ref="H90"/>
    <mergeCell ref="I92"/>
    <mergeCell ref="J92"/>
    <mergeCell ref="K92"/>
    <mergeCell ref="L92"/>
    <mergeCell ref="C93:D93"/>
    <mergeCell ref="E93"/>
    <mergeCell ref="F93"/>
    <mergeCell ref="G93"/>
    <mergeCell ref="H93"/>
    <mergeCell ref="I93"/>
    <mergeCell ref="J93"/>
    <mergeCell ref="K93"/>
    <mergeCell ref="L93"/>
    <mergeCell ref="C92:D92"/>
    <mergeCell ref="E92"/>
    <mergeCell ref="F92"/>
    <mergeCell ref="G92"/>
    <mergeCell ref="H92"/>
    <mergeCell ref="I94"/>
    <mergeCell ref="J94"/>
    <mergeCell ref="K94"/>
    <mergeCell ref="L94"/>
    <mergeCell ref="C95:D95"/>
    <mergeCell ref="E95"/>
    <mergeCell ref="F95"/>
    <mergeCell ref="G95"/>
    <mergeCell ref="H95"/>
    <mergeCell ref="I95"/>
    <mergeCell ref="J95"/>
    <mergeCell ref="K95"/>
    <mergeCell ref="L95"/>
    <mergeCell ref="C94:D94"/>
    <mergeCell ref="E94"/>
    <mergeCell ref="F94"/>
    <mergeCell ref="G94"/>
    <mergeCell ref="H94"/>
    <mergeCell ref="I96"/>
    <mergeCell ref="J96"/>
    <mergeCell ref="K96"/>
    <mergeCell ref="L96"/>
    <mergeCell ref="C97:D97"/>
    <mergeCell ref="E97"/>
    <mergeCell ref="F97"/>
    <mergeCell ref="G97"/>
    <mergeCell ref="H97"/>
    <mergeCell ref="I97"/>
    <mergeCell ref="J97"/>
    <mergeCell ref="K97"/>
    <mergeCell ref="L97"/>
    <mergeCell ref="C96:D96"/>
    <mergeCell ref="E96"/>
    <mergeCell ref="F96"/>
    <mergeCell ref="G96"/>
    <mergeCell ref="H96"/>
    <mergeCell ref="I98"/>
    <mergeCell ref="J98"/>
    <mergeCell ref="K98"/>
    <mergeCell ref="L98"/>
    <mergeCell ref="C99:D99"/>
    <mergeCell ref="E99"/>
    <mergeCell ref="F99"/>
    <mergeCell ref="G99"/>
    <mergeCell ref="H99"/>
    <mergeCell ref="I99"/>
    <mergeCell ref="J99"/>
    <mergeCell ref="K99"/>
    <mergeCell ref="L99"/>
    <mergeCell ref="C98:D98"/>
    <mergeCell ref="E98"/>
    <mergeCell ref="F98"/>
    <mergeCell ref="G98"/>
    <mergeCell ref="H98"/>
    <mergeCell ref="I100"/>
    <mergeCell ref="J100"/>
    <mergeCell ref="K100"/>
    <mergeCell ref="L100"/>
    <mergeCell ref="C101:D101"/>
    <mergeCell ref="E101"/>
    <mergeCell ref="F101"/>
    <mergeCell ref="G101"/>
    <mergeCell ref="H101"/>
    <mergeCell ref="I101"/>
    <mergeCell ref="J101"/>
    <mergeCell ref="K101"/>
    <mergeCell ref="L101"/>
    <mergeCell ref="C100:D100"/>
    <mergeCell ref="E100"/>
    <mergeCell ref="F100"/>
    <mergeCell ref="G100"/>
    <mergeCell ref="H100"/>
    <mergeCell ref="I102"/>
    <mergeCell ref="J102"/>
    <mergeCell ref="K102"/>
    <mergeCell ref="L102"/>
    <mergeCell ref="C103:D103"/>
    <mergeCell ref="E103"/>
    <mergeCell ref="F103"/>
    <mergeCell ref="G103"/>
    <mergeCell ref="H103"/>
    <mergeCell ref="I103"/>
    <mergeCell ref="J103"/>
    <mergeCell ref="K103"/>
    <mergeCell ref="L103"/>
    <mergeCell ref="C102:D102"/>
    <mergeCell ref="E102"/>
    <mergeCell ref="F102"/>
    <mergeCell ref="G102"/>
    <mergeCell ref="H102"/>
    <mergeCell ref="I104"/>
    <mergeCell ref="J104"/>
    <mergeCell ref="K104"/>
    <mergeCell ref="L104"/>
    <mergeCell ref="C105:D105"/>
    <mergeCell ref="E105"/>
    <mergeCell ref="F105"/>
    <mergeCell ref="G105"/>
    <mergeCell ref="H105"/>
    <mergeCell ref="I105"/>
    <mergeCell ref="J105"/>
    <mergeCell ref="K105"/>
    <mergeCell ref="L105"/>
    <mergeCell ref="C104:D104"/>
    <mergeCell ref="E104"/>
    <mergeCell ref="F104"/>
    <mergeCell ref="G104"/>
    <mergeCell ref="H104"/>
    <mergeCell ref="I106"/>
    <mergeCell ref="J106"/>
    <mergeCell ref="K106"/>
    <mergeCell ref="L106"/>
    <mergeCell ref="C107:D107"/>
    <mergeCell ref="E107"/>
    <mergeCell ref="F107"/>
    <mergeCell ref="G107"/>
    <mergeCell ref="H107"/>
    <mergeCell ref="I107"/>
    <mergeCell ref="J107"/>
    <mergeCell ref="K107"/>
    <mergeCell ref="L107"/>
    <mergeCell ref="C106:D106"/>
    <mergeCell ref="E106"/>
    <mergeCell ref="F106"/>
    <mergeCell ref="G106"/>
    <mergeCell ref="H106"/>
    <mergeCell ref="I108"/>
    <mergeCell ref="J108"/>
    <mergeCell ref="K108"/>
    <mergeCell ref="L108"/>
    <mergeCell ref="C109:D109"/>
    <mergeCell ref="E109"/>
    <mergeCell ref="F109"/>
    <mergeCell ref="G109"/>
    <mergeCell ref="H109"/>
    <mergeCell ref="I109"/>
    <mergeCell ref="J109"/>
    <mergeCell ref="K109"/>
    <mergeCell ref="L109"/>
    <mergeCell ref="C108:D108"/>
    <mergeCell ref="E108"/>
    <mergeCell ref="F108"/>
    <mergeCell ref="G108"/>
    <mergeCell ref="H108"/>
    <mergeCell ref="I110"/>
    <mergeCell ref="J110"/>
    <mergeCell ref="K110"/>
    <mergeCell ref="L110"/>
    <mergeCell ref="C111:D111"/>
    <mergeCell ref="E111"/>
    <mergeCell ref="F111"/>
    <mergeCell ref="G111"/>
    <mergeCell ref="H111"/>
    <mergeCell ref="I111"/>
    <mergeCell ref="J111"/>
    <mergeCell ref="K111"/>
    <mergeCell ref="L111"/>
    <mergeCell ref="C110:D110"/>
    <mergeCell ref="E110"/>
    <mergeCell ref="F110"/>
    <mergeCell ref="G110"/>
    <mergeCell ref="H110"/>
    <mergeCell ref="I112"/>
    <mergeCell ref="J112"/>
    <mergeCell ref="K112"/>
    <mergeCell ref="L112"/>
    <mergeCell ref="C113:D113"/>
    <mergeCell ref="E113"/>
    <mergeCell ref="F113"/>
    <mergeCell ref="G113"/>
    <mergeCell ref="H113"/>
    <mergeCell ref="I113"/>
    <mergeCell ref="J113"/>
    <mergeCell ref="K113"/>
    <mergeCell ref="L113"/>
    <mergeCell ref="C112:D112"/>
    <mergeCell ref="E112"/>
    <mergeCell ref="F112"/>
    <mergeCell ref="G112"/>
    <mergeCell ref="H112"/>
    <mergeCell ref="C116:D116"/>
    <mergeCell ref="I114"/>
    <mergeCell ref="J114"/>
    <mergeCell ref="K114"/>
    <mergeCell ref="L114"/>
    <mergeCell ref="C115:D115"/>
    <mergeCell ref="E115"/>
    <mergeCell ref="F115"/>
    <mergeCell ref="G115"/>
    <mergeCell ref="H115"/>
    <mergeCell ref="I115"/>
    <mergeCell ref="J115"/>
    <mergeCell ref="K115"/>
    <mergeCell ref="L115"/>
    <mergeCell ref="C114:D114"/>
    <mergeCell ref="E114"/>
    <mergeCell ref="F114"/>
    <mergeCell ref="G114"/>
    <mergeCell ref="H114"/>
  </mergeCells>
  <dataValidations count="3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s>
  <printOptions horizontalCentered="1"/>
  <pageMargins left="0.7" right="0.7" top="0.75" bottom="0.75" header="0.3" footer="0.3"/>
  <pageSetup paperSize="150" scale="32" orientation="portrait" horizontalDpi="200" verticalDpi="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2:O118"/>
  <sheetViews>
    <sheetView showGridLines="0" view="pageBreakPreview" zoomScale="85" zoomScaleNormal="85" zoomScaleSheetLayoutView="85" workbookViewId="0">
      <pane xSplit="4" ySplit="15" topLeftCell="H16" activePane="bottomRight" state="frozen"/>
      <selection activeCell="C3" sqref="C3:D17"/>
      <selection pane="topRight" activeCell="C3" sqref="C3:D17"/>
      <selection pane="bottomLeft" activeCell="C3" sqref="C3:D17"/>
      <selection pane="bottomRight" activeCell="F42" sqref="F42"/>
    </sheetView>
  </sheetViews>
  <sheetFormatPr defaultRowHeight="15"/>
  <cols>
    <col min="1" max="1" width="9.140625" style="1" customWidth="1"/>
    <col min="2" max="3" width="1" style="1" customWidth="1"/>
    <col min="4" max="4" width="20" style="1" customWidth="1"/>
    <col min="5" max="14" width="30" style="1" customWidth="1"/>
    <col min="15" max="15" width="1" style="1" customWidth="1"/>
    <col min="16" max="16" width="9.140625" style="1" customWidth="1"/>
    <col min="17" max="16384" width="9.140625" style="1"/>
  </cols>
  <sheetData>
    <row r="2" spans="2:15" ht="5.0999999999999996" customHeight="1">
      <c r="B2" s="5" t="s">
        <v>580</v>
      </c>
      <c r="C2" s="2"/>
      <c r="D2" s="2"/>
      <c r="E2" s="2"/>
      <c r="F2" s="2"/>
      <c r="G2" s="2"/>
      <c r="H2" s="2"/>
      <c r="I2" s="2"/>
      <c r="J2" s="2"/>
      <c r="K2" s="2"/>
      <c r="L2" s="2"/>
      <c r="M2" s="2"/>
      <c r="N2" s="2"/>
      <c r="O2" s="2"/>
    </row>
    <row r="3" spans="2:15" hidden="1">
      <c r="B3" s="5" t="s">
        <v>7</v>
      </c>
      <c r="C3" s="20"/>
      <c r="D3" s="20"/>
      <c r="E3" s="2"/>
      <c r="F3" s="2"/>
      <c r="G3" s="2"/>
      <c r="H3" s="2"/>
      <c r="I3" s="2"/>
      <c r="J3" s="2"/>
      <c r="K3" s="2"/>
      <c r="L3" s="2"/>
      <c r="M3" s="2"/>
      <c r="N3" s="2"/>
      <c r="O3" s="2"/>
    </row>
    <row r="4" spans="2:15" hidden="1">
      <c r="B4" s="2"/>
      <c r="C4" s="20"/>
      <c r="D4" s="20"/>
      <c r="E4" s="2"/>
      <c r="F4" s="2"/>
      <c r="G4" s="2"/>
      <c r="H4" s="2"/>
      <c r="I4" s="2"/>
      <c r="J4" s="2"/>
      <c r="K4" s="2"/>
      <c r="L4" s="2"/>
      <c r="M4" s="2"/>
      <c r="N4" s="2"/>
      <c r="O4" s="2"/>
    </row>
    <row r="5" spans="2:15" hidden="1">
      <c r="B5" s="2"/>
      <c r="C5" s="20"/>
      <c r="D5" s="20"/>
      <c r="E5" s="2"/>
      <c r="F5" s="2"/>
      <c r="G5" s="2"/>
      <c r="H5" s="2"/>
      <c r="I5" s="2"/>
      <c r="J5" s="2"/>
      <c r="K5" s="2"/>
      <c r="L5" s="2"/>
      <c r="M5" s="2"/>
      <c r="N5" s="2"/>
      <c r="O5" s="2"/>
    </row>
    <row r="6" spans="2:15" hidden="1">
      <c r="B6" s="2"/>
      <c r="C6" s="20"/>
      <c r="D6" s="20"/>
      <c r="E6" s="2"/>
      <c r="F6" s="2"/>
      <c r="G6" s="2"/>
      <c r="H6" s="2"/>
      <c r="I6" s="2"/>
      <c r="J6" s="2"/>
      <c r="K6" s="2"/>
      <c r="L6" s="2"/>
      <c r="M6" s="2"/>
      <c r="N6" s="2"/>
      <c r="O6" s="2"/>
    </row>
    <row r="7" spans="2:15" ht="17.25">
      <c r="B7" s="2"/>
      <c r="C7" s="156" t="str">
        <f>UPPER('Data Umum'!D7)</f>
        <v/>
      </c>
      <c r="D7" s="156"/>
      <c r="E7" s="157"/>
      <c r="F7" s="157"/>
      <c r="G7" s="157"/>
      <c r="H7" s="157"/>
      <c r="I7" s="157"/>
      <c r="J7" s="157"/>
      <c r="K7" s="157"/>
      <c r="L7" s="157"/>
      <c r="M7" s="157"/>
      <c r="N7" s="157"/>
      <c r="O7" s="2"/>
    </row>
    <row r="8" spans="2:15">
      <c r="B8" s="2"/>
      <c r="C8" s="158" t="s">
        <v>1095</v>
      </c>
      <c r="D8" s="158"/>
      <c r="E8" s="129"/>
      <c r="F8" s="129"/>
      <c r="G8" s="129"/>
      <c r="H8" s="129"/>
      <c r="I8" s="129"/>
      <c r="J8" s="129"/>
      <c r="K8" s="129"/>
      <c r="L8" s="129"/>
      <c r="M8" s="129"/>
      <c r="N8" s="129"/>
      <c r="O8" s="2"/>
    </row>
    <row r="9" spans="2:15">
      <c r="B9" s="2"/>
      <c r="C9" s="158" t="s">
        <v>581</v>
      </c>
      <c r="D9" s="158"/>
      <c r="E9" s="129"/>
      <c r="F9" s="129"/>
      <c r="G9" s="129"/>
      <c r="H9" s="129"/>
      <c r="I9" s="129"/>
      <c r="J9" s="129"/>
      <c r="K9" s="129"/>
      <c r="L9" s="129"/>
      <c r="M9" s="129"/>
      <c r="N9" s="129"/>
      <c r="O9" s="2"/>
    </row>
    <row r="10" spans="2:15">
      <c r="B10" s="2"/>
      <c r="C10" s="158" t="s">
        <v>582</v>
      </c>
      <c r="D10" s="158"/>
      <c r="E10" s="129"/>
      <c r="F10" s="129"/>
      <c r="G10" s="129"/>
      <c r="H10" s="129"/>
      <c r="I10" s="129"/>
      <c r="J10" s="129"/>
      <c r="K10" s="129"/>
      <c r="L10" s="129"/>
      <c r="M10" s="129"/>
      <c r="N10" s="129"/>
      <c r="O10" s="2"/>
    </row>
    <row r="11" spans="2:15">
      <c r="B11" s="2"/>
      <c r="C11" s="159" t="str">
        <f>""</f>
        <v/>
      </c>
      <c r="D11" s="159"/>
      <c r="E11" s="130"/>
      <c r="F11" s="130"/>
      <c r="G11" s="130"/>
      <c r="H11" s="130"/>
      <c r="I11" s="130"/>
      <c r="J11" s="130"/>
      <c r="K11" s="130"/>
      <c r="L11" s="130"/>
      <c r="M11" s="130"/>
      <c r="N11" s="130"/>
      <c r="O11" s="2"/>
    </row>
    <row r="12" spans="2:15" hidden="1">
      <c r="B12" s="2"/>
      <c r="C12" s="20"/>
      <c r="D12" s="20"/>
      <c r="E12" s="2"/>
      <c r="F12" s="2"/>
      <c r="G12" s="2"/>
      <c r="H12" s="2"/>
      <c r="I12" s="2"/>
      <c r="J12" s="2"/>
      <c r="K12" s="2"/>
      <c r="L12" s="2"/>
      <c r="M12" s="2"/>
      <c r="N12" s="2"/>
      <c r="O12" s="2"/>
    </row>
    <row r="13" spans="2:15">
      <c r="B13" s="2"/>
      <c r="C13" s="160" t="s">
        <v>43</v>
      </c>
      <c r="D13" s="160"/>
      <c r="E13" s="161"/>
      <c r="F13" s="161"/>
      <c r="G13" s="161"/>
      <c r="H13" s="161"/>
      <c r="I13" s="161"/>
      <c r="J13" s="161"/>
      <c r="K13" s="161"/>
      <c r="L13" s="161"/>
      <c r="M13" s="161"/>
      <c r="N13" s="161"/>
      <c r="O13" s="2"/>
    </row>
    <row r="14" spans="2:15">
      <c r="B14" s="2"/>
      <c r="C14" s="127" t="s">
        <v>308</v>
      </c>
      <c r="D14" s="128"/>
      <c r="E14" s="162" t="str">
        <f>"Nama Emiten / Penerbit"</f>
        <v>Nama Emiten / Penerbit</v>
      </c>
      <c r="F14" s="162" t="str">
        <f>"Seri Obligasi"</f>
        <v>Seri Obligasi</v>
      </c>
      <c r="G14" s="162" t="str">
        <f>"Sektor Ekonomi"</f>
        <v>Sektor Ekonomi</v>
      </c>
      <c r="H14" s="162" t="str">
        <f>"Peringkat"</f>
        <v>Peringkat</v>
      </c>
      <c r="I14" s="162" t="str">
        <f>"Klaster"</f>
        <v>Klaster</v>
      </c>
      <c r="J14" s="162" t="str">
        <f>"Saldo SAK"</f>
        <v>Saldo SAK</v>
      </c>
      <c r="K14" s="162" t="str">
        <f>"Selisih Penilaian SAK dan SAP"</f>
        <v>Selisih Penilaian SAK dan SAP</v>
      </c>
      <c r="L14" s="162" t="str">
        <f>"AYD"</f>
        <v>AYD</v>
      </c>
      <c r="M14" s="162" t="str">
        <f>"Saldo SAK Lancar (Kurang dari satu tahun)"</f>
        <v>Saldo SAK Lancar (Kurang dari satu tahun)</v>
      </c>
      <c r="N14" s="162" t="str">
        <f>"Keterangan"</f>
        <v>Keterangan</v>
      </c>
      <c r="O14" s="2"/>
    </row>
    <row r="15" spans="2:15">
      <c r="B15" s="2"/>
      <c r="C15" s="128"/>
      <c r="D15" s="128"/>
      <c r="E15" s="163"/>
      <c r="F15" s="163"/>
      <c r="G15" s="163"/>
      <c r="H15" s="163"/>
      <c r="I15" s="163"/>
      <c r="J15" s="163"/>
      <c r="K15" s="163"/>
      <c r="L15" s="163"/>
      <c r="M15" s="163"/>
      <c r="N15" s="163"/>
      <c r="O15" s="2"/>
    </row>
    <row r="16" spans="2:15">
      <c r="B16" s="2"/>
      <c r="C16" s="137" t="s">
        <v>7</v>
      </c>
      <c r="D16" s="128"/>
      <c r="E16" s="147" t="s">
        <v>206</v>
      </c>
      <c r="F16" s="147" t="s">
        <v>206</v>
      </c>
      <c r="G16" s="147" t="s">
        <v>206</v>
      </c>
      <c r="H16" s="147" t="s">
        <v>206</v>
      </c>
      <c r="I16" s="147" t="s">
        <v>206</v>
      </c>
      <c r="J16" s="144">
        <v>0</v>
      </c>
      <c r="K16" s="144">
        <v>0</v>
      </c>
      <c r="L16" s="144">
        <v>0</v>
      </c>
      <c r="M16" s="144">
        <v>0</v>
      </c>
      <c r="N16" s="147" t="s">
        <v>206</v>
      </c>
      <c r="O16" s="2"/>
    </row>
    <row r="17" spans="2:15">
      <c r="B17" s="2"/>
      <c r="C17" s="142" t="s">
        <v>309</v>
      </c>
      <c r="D17" s="143"/>
      <c r="E17" s="147" t="s">
        <v>206</v>
      </c>
      <c r="F17" s="147" t="s">
        <v>206</v>
      </c>
      <c r="G17" s="147" t="s">
        <v>206</v>
      </c>
      <c r="H17" s="147" t="s">
        <v>206</v>
      </c>
      <c r="I17" s="147" t="s">
        <v>206</v>
      </c>
      <c r="J17" s="144">
        <v>0</v>
      </c>
      <c r="K17" s="144">
        <v>0</v>
      </c>
      <c r="L17" s="144">
        <v>0</v>
      </c>
      <c r="M17" s="144">
        <v>0</v>
      </c>
      <c r="N17" s="147" t="s">
        <v>206</v>
      </c>
      <c r="O17" s="2"/>
    </row>
    <row r="18" spans="2:15">
      <c r="B18" s="2"/>
      <c r="C18" s="142" t="s">
        <v>310</v>
      </c>
      <c r="D18" s="143"/>
      <c r="E18" s="147" t="s">
        <v>206</v>
      </c>
      <c r="F18" s="147" t="s">
        <v>206</v>
      </c>
      <c r="G18" s="147" t="s">
        <v>206</v>
      </c>
      <c r="H18" s="147" t="s">
        <v>206</v>
      </c>
      <c r="I18" s="147" t="s">
        <v>206</v>
      </c>
      <c r="J18" s="144">
        <v>0</v>
      </c>
      <c r="K18" s="144">
        <v>0</v>
      </c>
      <c r="L18" s="144">
        <v>0</v>
      </c>
      <c r="M18" s="144">
        <v>0</v>
      </c>
      <c r="N18" s="147" t="s">
        <v>206</v>
      </c>
      <c r="O18" s="2"/>
    </row>
    <row r="19" spans="2:15">
      <c r="B19" s="2"/>
      <c r="C19" s="142" t="s">
        <v>311</v>
      </c>
      <c r="D19" s="143"/>
      <c r="E19" s="147" t="s">
        <v>206</v>
      </c>
      <c r="F19" s="147" t="s">
        <v>206</v>
      </c>
      <c r="G19" s="147" t="s">
        <v>206</v>
      </c>
      <c r="H19" s="147" t="s">
        <v>206</v>
      </c>
      <c r="I19" s="147" t="s">
        <v>206</v>
      </c>
      <c r="J19" s="144">
        <v>0</v>
      </c>
      <c r="K19" s="144">
        <v>0</v>
      </c>
      <c r="L19" s="144">
        <v>0</v>
      </c>
      <c r="M19" s="144">
        <v>0</v>
      </c>
      <c r="N19" s="147" t="s">
        <v>206</v>
      </c>
      <c r="O19" s="2"/>
    </row>
    <row r="20" spans="2:15">
      <c r="B20" s="2"/>
      <c r="C20" s="142" t="s">
        <v>312</v>
      </c>
      <c r="D20" s="143"/>
      <c r="E20" s="147" t="s">
        <v>206</v>
      </c>
      <c r="F20" s="147" t="s">
        <v>206</v>
      </c>
      <c r="G20" s="147" t="s">
        <v>206</v>
      </c>
      <c r="H20" s="147" t="s">
        <v>206</v>
      </c>
      <c r="I20" s="147" t="s">
        <v>206</v>
      </c>
      <c r="J20" s="144">
        <v>0</v>
      </c>
      <c r="K20" s="144">
        <v>0</v>
      </c>
      <c r="L20" s="144">
        <v>0</v>
      </c>
      <c r="M20" s="144">
        <v>0</v>
      </c>
      <c r="N20" s="147" t="s">
        <v>206</v>
      </c>
      <c r="O20" s="2"/>
    </row>
    <row r="21" spans="2:15">
      <c r="B21" s="2"/>
      <c r="C21" s="142" t="s">
        <v>313</v>
      </c>
      <c r="D21" s="143"/>
      <c r="E21" s="147" t="s">
        <v>206</v>
      </c>
      <c r="F21" s="147" t="s">
        <v>206</v>
      </c>
      <c r="G21" s="147" t="s">
        <v>206</v>
      </c>
      <c r="H21" s="147" t="s">
        <v>206</v>
      </c>
      <c r="I21" s="147" t="s">
        <v>206</v>
      </c>
      <c r="J21" s="144">
        <v>0</v>
      </c>
      <c r="K21" s="144">
        <v>0</v>
      </c>
      <c r="L21" s="144">
        <v>0</v>
      </c>
      <c r="M21" s="144">
        <v>0</v>
      </c>
      <c r="N21" s="147" t="s">
        <v>206</v>
      </c>
      <c r="O21" s="2"/>
    </row>
    <row r="22" spans="2:15">
      <c r="B22" s="2"/>
      <c r="C22" s="142" t="s">
        <v>314</v>
      </c>
      <c r="D22" s="143"/>
      <c r="E22" s="147" t="s">
        <v>206</v>
      </c>
      <c r="F22" s="147" t="s">
        <v>206</v>
      </c>
      <c r="G22" s="147" t="s">
        <v>206</v>
      </c>
      <c r="H22" s="147" t="s">
        <v>206</v>
      </c>
      <c r="I22" s="147" t="s">
        <v>206</v>
      </c>
      <c r="J22" s="144">
        <v>0</v>
      </c>
      <c r="K22" s="144">
        <v>0</v>
      </c>
      <c r="L22" s="144">
        <v>0</v>
      </c>
      <c r="M22" s="144">
        <v>0</v>
      </c>
      <c r="N22" s="147" t="s">
        <v>206</v>
      </c>
      <c r="O22" s="2"/>
    </row>
    <row r="23" spans="2:15">
      <c r="B23" s="2"/>
      <c r="C23" s="142" t="s">
        <v>315</v>
      </c>
      <c r="D23" s="143"/>
      <c r="E23" s="147" t="s">
        <v>206</v>
      </c>
      <c r="F23" s="147" t="s">
        <v>206</v>
      </c>
      <c r="G23" s="147" t="s">
        <v>206</v>
      </c>
      <c r="H23" s="147" t="s">
        <v>206</v>
      </c>
      <c r="I23" s="147" t="s">
        <v>206</v>
      </c>
      <c r="J23" s="144">
        <v>0</v>
      </c>
      <c r="K23" s="144">
        <v>0</v>
      </c>
      <c r="L23" s="144">
        <v>0</v>
      </c>
      <c r="M23" s="144">
        <v>0</v>
      </c>
      <c r="N23" s="147" t="s">
        <v>206</v>
      </c>
      <c r="O23" s="2"/>
    </row>
    <row r="24" spans="2:15">
      <c r="B24" s="2"/>
      <c r="C24" s="142" t="s">
        <v>316</v>
      </c>
      <c r="D24" s="143"/>
      <c r="E24" s="147" t="s">
        <v>206</v>
      </c>
      <c r="F24" s="147" t="s">
        <v>206</v>
      </c>
      <c r="G24" s="147" t="s">
        <v>206</v>
      </c>
      <c r="H24" s="147" t="s">
        <v>206</v>
      </c>
      <c r="I24" s="147" t="s">
        <v>206</v>
      </c>
      <c r="J24" s="144">
        <v>0</v>
      </c>
      <c r="K24" s="144">
        <v>0</v>
      </c>
      <c r="L24" s="144">
        <v>0</v>
      </c>
      <c r="M24" s="144">
        <v>0</v>
      </c>
      <c r="N24" s="147" t="s">
        <v>206</v>
      </c>
      <c r="O24" s="2"/>
    </row>
    <row r="25" spans="2:15">
      <c r="B25" s="2"/>
      <c r="C25" s="142" t="s">
        <v>317</v>
      </c>
      <c r="D25" s="143"/>
      <c r="E25" s="147" t="s">
        <v>206</v>
      </c>
      <c r="F25" s="147" t="s">
        <v>206</v>
      </c>
      <c r="G25" s="147" t="s">
        <v>206</v>
      </c>
      <c r="H25" s="147" t="s">
        <v>206</v>
      </c>
      <c r="I25" s="147" t="s">
        <v>206</v>
      </c>
      <c r="J25" s="144">
        <v>0</v>
      </c>
      <c r="K25" s="144">
        <v>0</v>
      </c>
      <c r="L25" s="144">
        <v>0</v>
      </c>
      <c r="M25" s="144">
        <v>0</v>
      </c>
      <c r="N25" s="147" t="s">
        <v>206</v>
      </c>
      <c r="O25" s="2"/>
    </row>
    <row r="26" spans="2:15">
      <c r="B26" s="2"/>
      <c r="C26" s="142" t="s">
        <v>318</v>
      </c>
      <c r="D26" s="143"/>
      <c r="E26" s="147" t="s">
        <v>206</v>
      </c>
      <c r="F26" s="147" t="s">
        <v>206</v>
      </c>
      <c r="G26" s="147" t="s">
        <v>206</v>
      </c>
      <c r="H26" s="147" t="s">
        <v>206</v>
      </c>
      <c r="I26" s="147" t="s">
        <v>206</v>
      </c>
      <c r="J26" s="144">
        <v>0</v>
      </c>
      <c r="K26" s="144">
        <v>0</v>
      </c>
      <c r="L26" s="144">
        <v>0</v>
      </c>
      <c r="M26" s="144">
        <v>0</v>
      </c>
      <c r="N26" s="147" t="s">
        <v>206</v>
      </c>
      <c r="O26" s="2"/>
    </row>
    <row r="27" spans="2:15">
      <c r="B27" s="2"/>
      <c r="C27" s="142" t="s">
        <v>319</v>
      </c>
      <c r="D27" s="143"/>
      <c r="E27" s="147" t="s">
        <v>206</v>
      </c>
      <c r="F27" s="147" t="s">
        <v>206</v>
      </c>
      <c r="G27" s="147" t="s">
        <v>206</v>
      </c>
      <c r="H27" s="147" t="s">
        <v>206</v>
      </c>
      <c r="I27" s="147" t="s">
        <v>206</v>
      </c>
      <c r="J27" s="144">
        <v>0</v>
      </c>
      <c r="K27" s="144">
        <v>0</v>
      </c>
      <c r="L27" s="144">
        <v>0</v>
      </c>
      <c r="M27" s="144">
        <v>0</v>
      </c>
      <c r="N27" s="147" t="s">
        <v>206</v>
      </c>
      <c r="O27" s="2"/>
    </row>
    <row r="28" spans="2:15">
      <c r="B28" s="2"/>
      <c r="C28" s="142" t="s">
        <v>320</v>
      </c>
      <c r="D28" s="143"/>
      <c r="E28" s="147" t="s">
        <v>206</v>
      </c>
      <c r="F28" s="147" t="s">
        <v>206</v>
      </c>
      <c r="G28" s="147" t="s">
        <v>206</v>
      </c>
      <c r="H28" s="147" t="s">
        <v>206</v>
      </c>
      <c r="I28" s="147" t="s">
        <v>206</v>
      </c>
      <c r="J28" s="144">
        <v>0</v>
      </c>
      <c r="K28" s="144">
        <v>0</v>
      </c>
      <c r="L28" s="144">
        <v>0</v>
      </c>
      <c r="M28" s="144">
        <v>0</v>
      </c>
      <c r="N28" s="147" t="s">
        <v>206</v>
      </c>
      <c r="O28" s="2"/>
    </row>
    <row r="29" spans="2:15">
      <c r="B29" s="2"/>
      <c r="C29" s="142" t="s">
        <v>321</v>
      </c>
      <c r="D29" s="143"/>
      <c r="E29" s="147" t="s">
        <v>206</v>
      </c>
      <c r="F29" s="147" t="s">
        <v>206</v>
      </c>
      <c r="G29" s="147" t="s">
        <v>206</v>
      </c>
      <c r="H29" s="147" t="s">
        <v>206</v>
      </c>
      <c r="I29" s="147" t="s">
        <v>206</v>
      </c>
      <c r="J29" s="144">
        <v>0</v>
      </c>
      <c r="K29" s="144">
        <v>0</v>
      </c>
      <c r="L29" s="144">
        <v>0</v>
      </c>
      <c r="M29" s="144">
        <v>0</v>
      </c>
      <c r="N29" s="147" t="s">
        <v>206</v>
      </c>
      <c r="O29" s="2"/>
    </row>
    <row r="30" spans="2:15">
      <c r="B30" s="2"/>
      <c r="C30" s="142" t="s">
        <v>322</v>
      </c>
      <c r="D30" s="143"/>
      <c r="E30" s="147" t="s">
        <v>206</v>
      </c>
      <c r="F30" s="147" t="s">
        <v>206</v>
      </c>
      <c r="G30" s="147" t="s">
        <v>206</v>
      </c>
      <c r="H30" s="147" t="s">
        <v>206</v>
      </c>
      <c r="I30" s="147" t="s">
        <v>206</v>
      </c>
      <c r="J30" s="144">
        <v>0</v>
      </c>
      <c r="K30" s="144">
        <v>0</v>
      </c>
      <c r="L30" s="144">
        <v>0</v>
      </c>
      <c r="M30" s="144">
        <v>0</v>
      </c>
      <c r="N30" s="147" t="s">
        <v>206</v>
      </c>
      <c r="O30" s="2"/>
    </row>
    <row r="31" spans="2:15">
      <c r="B31" s="2"/>
      <c r="C31" s="142" t="s">
        <v>323</v>
      </c>
      <c r="D31" s="143"/>
      <c r="E31" s="147" t="s">
        <v>206</v>
      </c>
      <c r="F31" s="147" t="s">
        <v>206</v>
      </c>
      <c r="G31" s="147" t="s">
        <v>206</v>
      </c>
      <c r="H31" s="147" t="s">
        <v>206</v>
      </c>
      <c r="I31" s="147" t="s">
        <v>206</v>
      </c>
      <c r="J31" s="144">
        <v>0</v>
      </c>
      <c r="K31" s="144">
        <v>0</v>
      </c>
      <c r="L31" s="144">
        <v>0</v>
      </c>
      <c r="M31" s="144">
        <v>0</v>
      </c>
      <c r="N31" s="147" t="s">
        <v>206</v>
      </c>
      <c r="O31" s="2"/>
    </row>
    <row r="32" spans="2:15">
      <c r="B32" s="2"/>
      <c r="C32" s="142" t="s">
        <v>324</v>
      </c>
      <c r="D32" s="143"/>
      <c r="E32" s="147" t="s">
        <v>206</v>
      </c>
      <c r="F32" s="147" t="s">
        <v>206</v>
      </c>
      <c r="G32" s="147" t="s">
        <v>206</v>
      </c>
      <c r="H32" s="147" t="s">
        <v>206</v>
      </c>
      <c r="I32" s="147" t="s">
        <v>206</v>
      </c>
      <c r="J32" s="144">
        <v>0</v>
      </c>
      <c r="K32" s="144">
        <v>0</v>
      </c>
      <c r="L32" s="144">
        <v>0</v>
      </c>
      <c r="M32" s="144">
        <v>0</v>
      </c>
      <c r="N32" s="147" t="s">
        <v>206</v>
      </c>
      <c r="O32" s="2"/>
    </row>
    <row r="33" spans="2:15">
      <c r="B33" s="2"/>
      <c r="C33" s="142" t="s">
        <v>325</v>
      </c>
      <c r="D33" s="143"/>
      <c r="E33" s="147" t="s">
        <v>206</v>
      </c>
      <c r="F33" s="147" t="s">
        <v>206</v>
      </c>
      <c r="G33" s="147" t="s">
        <v>206</v>
      </c>
      <c r="H33" s="147" t="s">
        <v>206</v>
      </c>
      <c r="I33" s="147" t="s">
        <v>206</v>
      </c>
      <c r="J33" s="144">
        <v>0</v>
      </c>
      <c r="K33" s="144">
        <v>0</v>
      </c>
      <c r="L33" s="144">
        <v>0</v>
      </c>
      <c r="M33" s="144">
        <v>0</v>
      </c>
      <c r="N33" s="147" t="s">
        <v>206</v>
      </c>
      <c r="O33" s="2"/>
    </row>
    <row r="34" spans="2:15">
      <c r="B34" s="2"/>
      <c r="C34" s="142" t="s">
        <v>326</v>
      </c>
      <c r="D34" s="143"/>
      <c r="E34" s="147" t="s">
        <v>206</v>
      </c>
      <c r="F34" s="147" t="s">
        <v>206</v>
      </c>
      <c r="G34" s="147" t="s">
        <v>206</v>
      </c>
      <c r="H34" s="147" t="s">
        <v>206</v>
      </c>
      <c r="I34" s="147" t="s">
        <v>206</v>
      </c>
      <c r="J34" s="144">
        <v>0</v>
      </c>
      <c r="K34" s="144">
        <v>0</v>
      </c>
      <c r="L34" s="144">
        <v>0</v>
      </c>
      <c r="M34" s="144">
        <v>0</v>
      </c>
      <c r="N34" s="147" t="s">
        <v>206</v>
      </c>
      <c r="O34" s="2"/>
    </row>
    <row r="35" spans="2:15">
      <c r="B35" s="2"/>
      <c r="C35" s="142" t="s">
        <v>327</v>
      </c>
      <c r="D35" s="143"/>
      <c r="E35" s="147" t="s">
        <v>206</v>
      </c>
      <c r="F35" s="147" t="s">
        <v>206</v>
      </c>
      <c r="G35" s="147" t="s">
        <v>206</v>
      </c>
      <c r="H35" s="147" t="s">
        <v>206</v>
      </c>
      <c r="I35" s="147" t="s">
        <v>206</v>
      </c>
      <c r="J35" s="144">
        <v>0</v>
      </c>
      <c r="K35" s="144">
        <v>0</v>
      </c>
      <c r="L35" s="144">
        <v>0</v>
      </c>
      <c r="M35" s="144">
        <v>0</v>
      </c>
      <c r="N35" s="147" t="s">
        <v>206</v>
      </c>
      <c r="O35" s="2"/>
    </row>
    <row r="36" spans="2:15">
      <c r="B36" s="2"/>
      <c r="C36" s="142" t="s">
        <v>328</v>
      </c>
      <c r="D36" s="143"/>
      <c r="E36" s="147" t="s">
        <v>206</v>
      </c>
      <c r="F36" s="147" t="s">
        <v>206</v>
      </c>
      <c r="G36" s="147" t="s">
        <v>206</v>
      </c>
      <c r="H36" s="147" t="s">
        <v>206</v>
      </c>
      <c r="I36" s="147" t="s">
        <v>206</v>
      </c>
      <c r="J36" s="144">
        <v>0</v>
      </c>
      <c r="K36" s="144">
        <v>0</v>
      </c>
      <c r="L36" s="144">
        <v>0</v>
      </c>
      <c r="M36" s="144">
        <v>0</v>
      </c>
      <c r="N36" s="147" t="s">
        <v>206</v>
      </c>
      <c r="O36" s="2"/>
    </row>
    <row r="37" spans="2:15">
      <c r="B37" s="2"/>
      <c r="C37" s="142" t="s">
        <v>329</v>
      </c>
      <c r="D37" s="143"/>
      <c r="E37" s="147" t="s">
        <v>206</v>
      </c>
      <c r="F37" s="147" t="s">
        <v>206</v>
      </c>
      <c r="G37" s="147" t="s">
        <v>206</v>
      </c>
      <c r="H37" s="147" t="s">
        <v>206</v>
      </c>
      <c r="I37" s="147" t="s">
        <v>206</v>
      </c>
      <c r="J37" s="144">
        <v>0</v>
      </c>
      <c r="K37" s="144">
        <v>0</v>
      </c>
      <c r="L37" s="144">
        <v>0</v>
      </c>
      <c r="M37" s="144">
        <v>0</v>
      </c>
      <c r="N37" s="147" t="s">
        <v>206</v>
      </c>
      <c r="O37" s="2"/>
    </row>
    <row r="38" spans="2:15">
      <c r="B38" s="2"/>
      <c r="C38" s="142" t="s">
        <v>330</v>
      </c>
      <c r="D38" s="143"/>
      <c r="E38" s="147" t="s">
        <v>206</v>
      </c>
      <c r="F38" s="147" t="s">
        <v>206</v>
      </c>
      <c r="G38" s="147" t="s">
        <v>206</v>
      </c>
      <c r="H38" s="147" t="s">
        <v>206</v>
      </c>
      <c r="I38" s="147" t="s">
        <v>206</v>
      </c>
      <c r="J38" s="144">
        <v>0</v>
      </c>
      <c r="K38" s="144">
        <v>0</v>
      </c>
      <c r="L38" s="144">
        <v>0</v>
      </c>
      <c r="M38" s="144">
        <v>0</v>
      </c>
      <c r="N38" s="147" t="s">
        <v>206</v>
      </c>
      <c r="O38" s="2"/>
    </row>
    <row r="39" spans="2:15">
      <c r="B39" s="2"/>
      <c r="C39" s="142" t="s">
        <v>331</v>
      </c>
      <c r="D39" s="143"/>
      <c r="E39" s="147" t="s">
        <v>206</v>
      </c>
      <c r="F39" s="147" t="s">
        <v>206</v>
      </c>
      <c r="G39" s="147" t="s">
        <v>206</v>
      </c>
      <c r="H39" s="147" t="s">
        <v>206</v>
      </c>
      <c r="I39" s="147" t="s">
        <v>206</v>
      </c>
      <c r="J39" s="144">
        <v>0</v>
      </c>
      <c r="K39" s="144">
        <v>0</v>
      </c>
      <c r="L39" s="144">
        <v>0</v>
      </c>
      <c r="M39" s="144">
        <v>0</v>
      </c>
      <c r="N39" s="147" t="s">
        <v>206</v>
      </c>
      <c r="O39" s="2"/>
    </row>
    <row r="40" spans="2:15">
      <c r="B40" s="2"/>
      <c r="C40" s="142" t="s">
        <v>332</v>
      </c>
      <c r="D40" s="143"/>
      <c r="E40" s="147" t="s">
        <v>206</v>
      </c>
      <c r="F40" s="147" t="s">
        <v>206</v>
      </c>
      <c r="G40" s="147" t="s">
        <v>206</v>
      </c>
      <c r="H40" s="147" t="s">
        <v>206</v>
      </c>
      <c r="I40" s="147" t="s">
        <v>206</v>
      </c>
      <c r="J40" s="144">
        <v>0</v>
      </c>
      <c r="K40" s="144">
        <v>0</v>
      </c>
      <c r="L40" s="144">
        <v>0</v>
      </c>
      <c r="M40" s="144">
        <v>0</v>
      </c>
      <c r="N40" s="147" t="s">
        <v>206</v>
      </c>
      <c r="O40" s="2"/>
    </row>
    <row r="41" spans="2:15">
      <c r="B41" s="2"/>
      <c r="C41" s="142" t="s">
        <v>333</v>
      </c>
      <c r="D41" s="143"/>
      <c r="E41" s="147" t="s">
        <v>206</v>
      </c>
      <c r="F41" s="147" t="s">
        <v>206</v>
      </c>
      <c r="G41" s="147" t="s">
        <v>206</v>
      </c>
      <c r="H41" s="147" t="s">
        <v>206</v>
      </c>
      <c r="I41" s="147" t="s">
        <v>206</v>
      </c>
      <c r="J41" s="144">
        <v>0</v>
      </c>
      <c r="K41" s="144">
        <v>0</v>
      </c>
      <c r="L41" s="144">
        <v>0</v>
      </c>
      <c r="M41" s="144">
        <v>0</v>
      </c>
      <c r="N41" s="147" t="s">
        <v>206</v>
      </c>
      <c r="O41" s="2"/>
    </row>
    <row r="42" spans="2:15">
      <c r="B42" s="2"/>
      <c r="C42" s="142" t="s">
        <v>334</v>
      </c>
      <c r="D42" s="143"/>
      <c r="E42" s="147" t="s">
        <v>206</v>
      </c>
      <c r="F42" s="147" t="s">
        <v>206</v>
      </c>
      <c r="G42" s="147" t="s">
        <v>206</v>
      </c>
      <c r="H42" s="147" t="s">
        <v>206</v>
      </c>
      <c r="I42" s="147" t="s">
        <v>206</v>
      </c>
      <c r="J42" s="144">
        <v>0</v>
      </c>
      <c r="K42" s="144">
        <v>0</v>
      </c>
      <c r="L42" s="144">
        <v>0</v>
      </c>
      <c r="M42" s="144">
        <v>0</v>
      </c>
      <c r="N42" s="147" t="s">
        <v>206</v>
      </c>
      <c r="O42" s="2"/>
    </row>
    <row r="43" spans="2:15">
      <c r="B43" s="2"/>
      <c r="C43" s="142" t="s">
        <v>335</v>
      </c>
      <c r="D43" s="143"/>
      <c r="E43" s="147" t="s">
        <v>206</v>
      </c>
      <c r="F43" s="147" t="s">
        <v>206</v>
      </c>
      <c r="G43" s="147" t="s">
        <v>206</v>
      </c>
      <c r="H43" s="147" t="s">
        <v>206</v>
      </c>
      <c r="I43" s="147" t="s">
        <v>206</v>
      </c>
      <c r="J43" s="144">
        <v>0</v>
      </c>
      <c r="K43" s="144">
        <v>0</v>
      </c>
      <c r="L43" s="144">
        <v>0</v>
      </c>
      <c r="M43" s="144">
        <v>0</v>
      </c>
      <c r="N43" s="147" t="s">
        <v>206</v>
      </c>
      <c r="O43" s="2"/>
    </row>
    <row r="44" spans="2:15">
      <c r="B44" s="2"/>
      <c r="C44" s="142" t="s">
        <v>336</v>
      </c>
      <c r="D44" s="143"/>
      <c r="E44" s="147" t="s">
        <v>206</v>
      </c>
      <c r="F44" s="147" t="s">
        <v>206</v>
      </c>
      <c r="G44" s="147" t="s">
        <v>206</v>
      </c>
      <c r="H44" s="147" t="s">
        <v>206</v>
      </c>
      <c r="I44" s="147" t="s">
        <v>206</v>
      </c>
      <c r="J44" s="144">
        <v>0</v>
      </c>
      <c r="K44" s="144">
        <v>0</v>
      </c>
      <c r="L44" s="144">
        <v>0</v>
      </c>
      <c r="M44" s="144">
        <v>0</v>
      </c>
      <c r="N44" s="147" t="s">
        <v>206</v>
      </c>
      <c r="O44" s="2"/>
    </row>
    <row r="45" spans="2:15">
      <c r="B45" s="2"/>
      <c r="C45" s="142" t="s">
        <v>337</v>
      </c>
      <c r="D45" s="143"/>
      <c r="E45" s="147" t="s">
        <v>206</v>
      </c>
      <c r="F45" s="147" t="s">
        <v>206</v>
      </c>
      <c r="G45" s="147" t="s">
        <v>206</v>
      </c>
      <c r="H45" s="147" t="s">
        <v>206</v>
      </c>
      <c r="I45" s="147" t="s">
        <v>206</v>
      </c>
      <c r="J45" s="144">
        <v>0</v>
      </c>
      <c r="K45" s="144">
        <v>0</v>
      </c>
      <c r="L45" s="144">
        <v>0</v>
      </c>
      <c r="M45" s="144">
        <v>0</v>
      </c>
      <c r="N45" s="147" t="s">
        <v>206</v>
      </c>
      <c r="O45" s="2"/>
    </row>
    <row r="46" spans="2:15">
      <c r="B46" s="2"/>
      <c r="C46" s="142" t="s">
        <v>338</v>
      </c>
      <c r="D46" s="143"/>
      <c r="E46" s="147" t="s">
        <v>206</v>
      </c>
      <c r="F46" s="147" t="s">
        <v>206</v>
      </c>
      <c r="G46" s="147" t="s">
        <v>206</v>
      </c>
      <c r="H46" s="147" t="s">
        <v>206</v>
      </c>
      <c r="I46" s="147" t="s">
        <v>206</v>
      </c>
      <c r="J46" s="144">
        <v>0</v>
      </c>
      <c r="K46" s="144">
        <v>0</v>
      </c>
      <c r="L46" s="144">
        <v>0</v>
      </c>
      <c r="M46" s="144">
        <v>0</v>
      </c>
      <c r="N46" s="147" t="s">
        <v>206</v>
      </c>
      <c r="O46" s="2"/>
    </row>
    <row r="47" spans="2:15">
      <c r="B47" s="2"/>
      <c r="C47" s="142" t="s">
        <v>339</v>
      </c>
      <c r="D47" s="143"/>
      <c r="E47" s="147" t="s">
        <v>206</v>
      </c>
      <c r="F47" s="147" t="s">
        <v>206</v>
      </c>
      <c r="G47" s="147" t="s">
        <v>206</v>
      </c>
      <c r="H47" s="147" t="s">
        <v>206</v>
      </c>
      <c r="I47" s="147" t="s">
        <v>206</v>
      </c>
      <c r="J47" s="144">
        <v>0</v>
      </c>
      <c r="K47" s="144">
        <v>0</v>
      </c>
      <c r="L47" s="144">
        <v>0</v>
      </c>
      <c r="M47" s="144">
        <v>0</v>
      </c>
      <c r="N47" s="147" t="s">
        <v>206</v>
      </c>
      <c r="O47" s="2"/>
    </row>
    <row r="48" spans="2:15">
      <c r="B48" s="2"/>
      <c r="C48" s="142" t="s">
        <v>340</v>
      </c>
      <c r="D48" s="143"/>
      <c r="E48" s="147" t="s">
        <v>206</v>
      </c>
      <c r="F48" s="147" t="s">
        <v>206</v>
      </c>
      <c r="G48" s="147" t="s">
        <v>206</v>
      </c>
      <c r="H48" s="147" t="s">
        <v>206</v>
      </c>
      <c r="I48" s="147" t="s">
        <v>206</v>
      </c>
      <c r="J48" s="144">
        <v>0</v>
      </c>
      <c r="K48" s="144">
        <v>0</v>
      </c>
      <c r="L48" s="144">
        <v>0</v>
      </c>
      <c r="M48" s="144">
        <v>0</v>
      </c>
      <c r="N48" s="147" t="s">
        <v>206</v>
      </c>
      <c r="O48" s="2"/>
    </row>
    <row r="49" spans="2:15">
      <c r="B49" s="2"/>
      <c r="C49" s="142" t="s">
        <v>341</v>
      </c>
      <c r="D49" s="143"/>
      <c r="E49" s="147" t="s">
        <v>206</v>
      </c>
      <c r="F49" s="147" t="s">
        <v>206</v>
      </c>
      <c r="G49" s="147" t="s">
        <v>206</v>
      </c>
      <c r="H49" s="147" t="s">
        <v>206</v>
      </c>
      <c r="I49" s="147" t="s">
        <v>206</v>
      </c>
      <c r="J49" s="144">
        <v>0</v>
      </c>
      <c r="K49" s="144">
        <v>0</v>
      </c>
      <c r="L49" s="144">
        <v>0</v>
      </c>
      <c r="M49" s="144">
        <v>0</v>
      </c>
      <c r="N49" s="147" t="s">
        <v>206</v>
      </c>
      <c r="O49" s="2"/>
    </row>
    <row r="50" spans="2:15">
      <c r="B50" s="2"/>
      <c r="C50" s="142" t="s">
        <v>342</v>
      </c>
      <c r="D50" s="143"/>
      <c r="E50" s="147" t="s">
        <v>206</v>
      </c>
      <c r="F50" s="147" t="s">
        <v>206</v>
      </c>
      <c r="G50" s="147" t="s">
        <v>206</v>
      </c>
      <c r="H50" s="147" t="s">
        <v>206</v>
      </c>
      <c r="I50" s="147" t="s">
        <v>206</v>
      </c>
      <c r="J50" s="144">
        <v>0</v>
      </c>
      <c r="K50" s="144">
        <v>0</v>
      </c>
      <c r="L50" s="144">
        <v>0</v>
      </c>
      <c r="M50" s="144">
        <v>0</v>
      </c>
      <c r="N50" s="147" t="s">
        <v>206</v>
      </c>
      <c r="O50" s="2"/>
    </row>
    <row r="51" spans="2:15">
      <c r="B51" s="2"/>
      <c r="C51" s="142" t="s">
        <v>343</v>
      </c>
      <c r="D51" s="143"/>
      <c r="E51" s="147" t="s">
        <v>206</v>
      </c>
      <c r="F51" s="147" t="s">
        <v>206</v>
      </c>
      <c r="G51" s="147" t="s">
        <v>206</v>
      </c>
      <c r="H51" s="147" t="s">
        <v>206</v>
      </c>
      <c r="I51" s="147" t="s">
        <v>206</v>
      </c>
      <c r="J51" s="144">
        <v>0</v>
      </c>
      <c r="K51" s="144">
        <v>0</v>
      </c>
      <c r="L51" s="144">
        <v>0</v>
      </c>
      <c r="M51" s="144">
        <v>0</v>
      </c>
      <c r="N51" s="147" t="s">
        <v>206</v>
      </c>
      <c r="O51" s="2"/>
    </row>
    <row r="52" spans="2:15">
      <c r="B52" s="2"/>
      <c r="C52" s="142" t="s">
        <v>344</v>
      </c>
      <c r="D52" s="143"/>
      <c r="E52" s="147" t="s">
        <v>206</v>
      </c>
      <c r="F52" s="147" t="s">
        <v>206</v>
      </c>
      <c r="G52" s="147" t="s">
        <v>206</v>
      </c>
      <c r="H52" s="147" t="s">
        <v>206</v>
      </c>
      <c r="I52" s="147" t="s">
        <v>206</v>
      </c>
      <c r="J52" s="144">
        <v>0</v>
      </c>
      <c r="K52" s="144">
        <v>0</v>
      </c>
      <c r="L52" s="144">
        <v>0</v>
      </c>
      <c r="M52" s="144">
        <v>0</v>
      </c>
      <c r="N52" s="147" t="s">
        <v>206</v>
      </c>
      <c r="O52" s="2"/>
    </row>
    <row r="53" spans="2:15">
      <c r="B53" s="2"/>
      <c r="C53" s="142" t="s">
        <v>345</v>
      </c>
      <c r="D53" s="143"/>
      <c r="E53" s="147" t="s">
        <v>206</v>
      </c>
      <c r="F53" s="147" t="s">
        <v>206</v>
      </c>
      <c r="G53" s="147" t="s">
        <v>206</v>
      </c>
      <c r="H53" s="147" t="s">
        <v>206</v>
      </c>
      <c r="I53" s="147" t="s">
        <v>206</v>
      </c>
      <c r="J53" s="144">
        <v>0</v>
      </c>
      <c r="K53" s="144">
        <v>0</v>
      </c>
      <c r="L53" s="144">
        <v>0</v>
      </c>
      <c r="M53" s="144">
        <v>0</v>
      </c>
      <c r="N53" s="147" t="s">
        <v>206</v>
      </c>
      <c r="O53" s="2"/>
    </row>
    <row r="54" spans="2:15">
      <c r="B54" s="2"/>
      <c r="C54" s="142" t="s">
        <v>346</v>
      </c>
      <c r="D54" s="143"/>
      <c r="E54" s="147" t="s">
        <v>206</v>
      </c>
      <c r="F54" s="147" t="s">
        <v>206</v>
      </c>
      <c r="G54" s="147" t="s">
        <v>206</v>
      </c>
      <c r="H54" s="147" t="s">
        <v>206</v>
      </c>
      <c r="I54" s="147" t="s">
        <v>206</v>
      </c>
      <c r="J54" s="144">
        <v>0</v>
      </c>
      <c r="K54" s="144">
        <v>0</v>
      </c>
      <c r="L54" s="144">
        <v>0</v>
      </c>
      <c r="M54" s="144">
        <v>0</v>
      </c>
      <c r="N54" s="147" t="s">
        <v>206</v>
      </c>
      <c r="O54" s="2"/>
    </row>
    <row r="55" spans="2:15">
      <c r="B55" s="2"/>
      <c r="C55" s="142" t="s">
        <v>347</v>
      </c>
      <c r="D55" s="143"/>
      <c r="E55" s="147" t="s">
        <v>206</v>
      </c>
      <c r="F55" s="147" t="s">
        <v>206</v>
      </c>
      <c r="G55" s="147" t="s">
        <v>206</v>
      </c>
      <c r="H55" s="147" t="s">
        <v>206</v>
      </c>
      <c r="I55" s="147" t="s">
        <v>206</v>
      </c>
      <c r="J55" s="144">
        <v>0</v>
      </c>
      <c r="K55" s="144">
        <v>0</v>
      </c>
      <c r="L55" s="144">
        <v>0</v>
      </c>
      <c r="M55" s="144">
        <v>0</v>
      </c>
      <c r="N55" s="147" t="s">
        <v>206</v>
      </c>
      <c r="O55" s="2"/>
    </row>
    <row r="56" spans="2:15">
      <c r="B56" s="2"/>
      <c r="C56" s="142" t="s">
        <v>348</v>
      </c>
      <c r="D56" s="143"/>
      <c r="E56" s="147" t="s">
        <v>206</v>
      </c>
      <c r="F56" s="147" t="s">
        <v>206</v>
      </c>
      <c r="G56" s="147" t="s">
        <v>206</v>
      </c>
      <c r="H56" s="147" t="s">
        <v>206</v>
      </c>
      <c r="I56" s="147" t="s">
        <v>206</v>
      </c>
      <c r="J56" s="144">
        <v>0</v>
      </c>
      <c r="K56" s="144">
        <v>0</v>
      </c>
      <c r="L56" s="144">
        <v>0</v>
      </c>
      <c r="M56" s="144">
        <v>0</v>
      </c>
      <c r="N56" s="147" t="s">
        <v>206</v>
      </c>
      <c r="O56" s="2"/>
    </row>
    <row r="57" spans="2:15">
      <c r="B57" s="2"/>
      <c r="C57" s="142" t="s">
        <v>349</v>
      </c>
      <c r="D57" s="143"/>
      <c r="E57" s="147" t="s">
        <v>206</v>
      </c>
      <c r="F57" s="147" t="s">
        <v>206</v>
      </c>
      <c r="G57" s="147" t="s">
        <v>206</v>
      </c>
      <c r="H57" s="147" t="s">
        <v>206</v>
      </c>
      <c r="I57" s="147" t="s">
        <v>206</v>
      </c>
      <c r="J57" s="144">
        <v>0</v>
      </c>
      <c r="K57" s="144">
        <v>0</v>
      </c>
      <c r="L57" s="144">
        <v>0</v>
      </c>
      <c r="M57" s="144">
        <v>0</v>
      </c>
      <c r="N57" s="147" t="s">
        <v>206</v>
      </c>
      <c r="O57" s="2"/>
    </row>
    <row r="58" spans="2:15">
      <c r="B58" s="2"/>
      <c r="C58" s="142" t="s">
        <v>350</v>
      </c>
      <c r="D58" s="143"/>
      <c r="E58" s="147" t="s">
        <v>206</v>
      </c>
      <c r="F58" s="147" t="s">
        <v>206</v>
      </c>
      <c r="G58" s="147" t="s">
        <v>206</v>
      </c>
      <c r="H58" s="147" t="s">
        <v>206</v>
      </c>
      <c r="I58" s="147" t="s">
        <v>206</v>
      </c>
      <c r="J58" s="144">
        <v>0</v>
      </c>
      <c r="K58" s="144">
        <v>0</v>
      </c>
      <c r="L58" s="144">
        <v>0</v>
      </c>
      <c r="M58" s="144">
        <v>0</v>
      </c>
      <c r="N58" s="147" t="s">
        <v>206</v>
      </c>
      <c r="O58" s="2"/>
    </row>
    <row r="59" spans="2:15">
      <c r="B59" s="2"/>
      <c r="C59" s="142" t="s">
        <v>351</v>
      </c>
      <c r="D59" s="143"/>
      <c r="E59" s="147" t="s">
        <v>206</v>
      </c>
      <c r="F59" s="147" t="s">
        <v>206</v>
      </c>
      <c r="G59" s="147" t="s">
        <v>206</v>
      </c>
      <c r="H59" s="147" t="s">
        <v>206</v>
      </c>
      <c r="I59" s="147" t="s">
        <v>206</v>
      </c>
      <c r="J59" s="144">
        <v>0</v>
      </c>
      <c r="K59" s="144">
        <v>0</v>
      </c>
      <c r="L59" s="144">
        <v>0</v>
      </c>
      <c r="M59" s="144">
        <v>0</v>
      </c>
      <c r="N59" s="147" t="s">
        <v>206</v>
      </c>
      <c r="O59" s="2"/>
    </row>
    <row r="60" spans="2:15">
      <c r="B60" s="2"/>
      <c r="C60" s="142" t="s">
        <v>352</v>
      </c>
      <c r="D60" s="143"/>
      <c r="E60" s="147" t="s">
        <v>206</v>
      </c>
      <c r="F60" s="147" t="s">
        <v>206</v>
      </c>
      <c r="G60" s="147" t="s">
        <v>206</v>
      </c>
      <c r="H60" s="147" t="s">
        <v>206</v>
      </c>
      <c r="I60" s="147" t="s">
        <v>206</v>
      </c>
      <c r="J60" s="144">
        <v>0</v>
      </c>
      <c r="K60" s="144">
        <v>0</v>
      </c>
      <c r="L60" s="144">
        <v>0</v>
      </c>
      <c r="M60" s="144">
        <v>0</v>
      </c>
      <c r="N60" s="147" t="s">
        <v>206</v>
      </c>
      <c r="O60" s="2"/>
    </row>
    <row r="61" spans="2:15">
      <c r="B61" s="2"/>
      <c r="C61" s="142" t="s">
        <v>353</v>
      </c>
      <c r="D61" s="143"/>
      <c r="E61" s="147" t="s">
        <v>206</v>
      </c>
      <c r="F61" s="147" t="s">
        <v>206</v>
      </c>
      <c r="G61" s="147" t="s">
        <v>206</v>
      </c>
      <c r="H61" s="147" t="s">
        <v>206</v>
      </c>
      <c r="I61" s="147" t="s">
        <v>206</v>
      </c>
      <c r="J61" s="144">
        <v>0</v>
      </c>
      <c r="K61" s="144">
        <v>0</v>
      </c>
      <c r="L61" s="144">
        <v>0</v>
      </c>
      <c r="M61" s="144">
        <v>0</v>
      </c>
      <c r="N61" s="147" t="s">
        <v>206</v>
      </c>
      <c r="O61" s="2"/>
    </row>
    <row r="62" spans="2:15">
      <c r="B62" s="2"/>
      <c r="C62" s="142" t="s">
        <v>354</v>
      </c>
      <c r="D62" s="143"/>
      <c r="E62" s="147" t="s">
        <v>206</v>
      </c>
      <c r="F62" s="147" t="s">
        <v>206</v>
      </c>
      <c r="G62" s="147" t="s">
        <v>206</v>
      </c>
      <c r="H62" s="147" t="s">
        <v>206</v>
      </c>
      <c r="I62" s="147" t="s">
        <v>206</v>
      </c>
      <c r="J62" s="144">
        <v>0</v>
      </c>
      <c r="K62" s="144">
        <v>0</v>
      </c>
      <c r="L62" s="144">
        <v>0</v>
      </c>
      <c r="M62" s="144">
        <v>0</v>
      </c>
      <c r="N62" s="147" t="s">
        <v>206</v>
      </c>
      <c r="O62" s="2"/>
    </row>
    <row r="63" spans="2:15">
      <c r="B63" s="2"/>
      <c r="C63" s="142" t="s">
        <v>355</v>
      </c>
      <c r="D63" s="143"/>
      <c r="E63" s="147" t="s">
        <v>206</v>
      </c>
      <c r="F63" s="147" t="s">
        <v>206</v>
      </c>
      <c r="G63" s="147" t="s">
        <v>206</v>
      </c>
      <c r="H63" s="147" t="s">
        <v>206</v>
      </c>
      <c r="I63" s="147" t="s">
        <v>206</v>
      </c>
      <c r="J63" s="144">
        <v>0</v>
      </c>
      <c r="K63" s="144">
        <v>0</v>
      </c>
      <c r="L63" s="144">
        <v>0</v>
      </c>
      <c r="M63" s="144">
        <v>0</v>
      </c>
      <c r="N63" s="147" t="s">
        <v>206</v>
      </c>
      <c r="O63" s="2"/>
    </row>
    <row r="64" spans="2:15">
      <c r="B64" s="2"/>
      <c r="C64" s="142" t="s">
        <v>356</v>
      </c>
      <c r="D64" s="143"/>
      <c r="E64" s="147" t="s">
        <v>206</v>
      </c>
      <c r="F64" s="147" t="s">
        <v>206</v>
      </c>
      <c r="G64" s="147" t="s">
        <v>206</v>
      </c>
      <c r="H64" s="147" t="s">
        <v>206</v>
      </c>
      <c r="I64" s="147" t="s">
        <v>206</v>
      </c>
      <c r="J64" s="144">
        <v>0</v>
      </c>
      <c r="K64" s="144">
        <v>0</v>
      </c>
      <c r="L64" s="144">
        <v>0</v>
      </c>
      <c r="M64" s="144">
        <v>0</v>
      </c>
      <c r="N64" s="147" t="s">
        <v>206</v>
      </c>
      <c r="O64" s="2"/>
    </row>
    <row r="65" spans="2:15">
      <c r="B65" s="2"/>
      <c r="C65" s="142" t="s">
        <v>357</v>
      </c>
      <c r="D65" s="143"/>
      <c r="E65" s="147" t="s">
        <v>206</v>
      </c>
      <c r="F65" s="147" t="s">
        <v>206</v>
      </c>
      <c r="G65" s="147" t="s">
        <v>206</v>
      </c>
      <c r="H65" s="147" t="s">
        <v>206</v>
      </c>
      <c r="I65" s="147" t="s">
        <v>206</v>
      </c>
      <c r="J65" s="144">
        <v>0</v>
      </c>
      <c r="K65" s="144">
        <v>0</v>
      </c>
      <c r="L65" s="144">
        <v>0</v>
      </c>
      <c r="M65" s="144">
        <v>0</v>
      </c>
      <c r="N65" s="147" t="s">
        <v>206</v>
      </c>
      <c r="O65" s="2"/>
    </row>
    <row r="66" spans="2:15">
      <c r="B66" s="2"/>
      <c r="C66" s="142" t="s">
        <v>358</v>
      </c>
      <c r="D66" s="143"/>
      <c r="E66" s="147" t="s">
        <v>206</v>
      </c>
      <c r="F66" s="147" t="s">
        <v>206</v>
      </c>
      <c r="G66" s="147" t="s">
        <v>206</v>
      </c>
      <c r="H66" s="147" t="s">
        <v>206</v>
      </c>
      <c r="I66" s="147" t="s">
        <v>206</v>
      </c>
      <c r="J66" s="144">
        <v>0</v>
      </c>
      <c r="K66" s="144">
        <v>0</v>
      </c>
      <c r="L66" s="144">
        <v>0</v>
      </c>
      <c r="M66" s="144">
        <v>0</v>
      </c>
      <c r="N66" s="147" t="s">
        <v>206</v>
      </c>
      <c r="O66" s="2"/>
    </row>
    <row r="67" spans="2:15">
      <c r="B67" s="2"/>
      <c r="C67" s="142" t="s">
        <v>359</v>
      </c>
      <c r="D67" s="143"/>
      <c r="E67" s="147" t="s">
        <v>206</v>
      </c>
      <c r="F67" s="147" t="s">
        <v>206</v>
      </c>
      <c r="G67" s="147" t="s">
        <v>206</v>
      </c>
      <c r="H67" s="147" t="s">
        <v>206</v>
      </c>
      <c r="I67" s="147" t="s">
        <v>206</v>
      </c>
      <c r="J67" s="144">
        <v>0</v>
      </c>
      <c r="K67" s="144">
        <v>0</v>
      </c>
      <c r="L67" s="144">
        <v>0</v>
      </c>
      <c r="M67" s="144">
        <v>0</v>
      </c>
      <c r="N67" s="147" t="s">
        <v>206</v>
      </c>
      <c r="O67" s="2"/>
    </row>
    <row r="68" spans="2:15">
      <c r="B68" s="2"/>
      <c r="C68" s="142" t="s">
        <v>360</v>
      </c>
      <c r="D68" s="143"/>
      <c r="E68" s="147" t="s">
        <v>206</v>
      </c>
      <c r="F68" s="147" t="s">
        <v>206</v>
      </c>
      <c r="G68" s="147" t="s">
        <v>206</v>
      </c>
      <c r="H68" s="147" t="s">
        <v>206</v>
      </c>
      <c r="I68" s="147" t="s">
        <v>206</v>
      </c>
      <c r="J68" s="144">
        <v>0</v>
      </c>
      <c r="K68" s="144">
        <v>0</v>
      </c>
      <c r="L68" s="144">
        <v>0</v>
      </c>
      <c r="M68" s="144">
        <v>0</v>
      </c>
      <c r="N68" s="147" t="s">
        <v>206</v>
      </c>
      <c r="O68" s="2"/>
    </row>
    <row r="69" spans="2:15">
      <c r="B69" s="2"/>
      <c r="C69" s="142" t="s">
        <v>361</v>
      </c>
      <c r="D69" s="143"/>
      <c r="E69" s="147" t="s">
        <v>206</v>
      </c>
      <c r="F69" s="147" t="s">
        <v>206</v>
      </c>
      <c r="G69" s="147" t="s">
        <v>206</v>
      </c>
      <c r="H69" s="147" t="s">
        <v>206</v>
      </c>
      <c r="I69" s="147" t="s">
        <v>206</v>
      </c>
      <c r="J69" s="144">
        <v>0</v>
      </c>
      <c r="K69" s="144">
        <v>0</v>
      </c>
      <c r="L69" s="144">
        <v>0</v>
      </c>
      <c r="M69" s="144">
        <v>0</v>
      </c>
      <c r="N69" s="147" t="s">
        <v>206</v>
      </c>
      <c r="O69" s="2"/>
    </row>
    <row r="70" spans="2:15">
      <c r="B70" s="2"/>
      <c r="C70" s="142" t="s">
        <v>362</v>
      </c>
      <c r="D70" s="143"/>
      <c r="E70" s="147" t="s">
        <v>206</v>
      </c>
      <c r="F70" s="147" t="s">
        <v>206</v>
      </c>
      <c r="G70" s="147" t="s">
        <v>206</v>
      </c>
      <c r="H70" s="147" t="s">
        <v>206</v>
      </c>
      <c r="I70" s="147" t="s">
        <v>206</v>
      </c>
      <c r="J70" s="144">
        <v>0</v>
      </c>
      <c r="K70" s="144">
        <v>0</v>
      </c>
      <c r="L70" s="144">
        <v>0</v>
      </c>
      <c r="M70" s="144">
        <v>0</v>
      </c>
      <c r="N70" s="147" t="s">
        <v>206</v>
      </c>
      <c r="O70" s="2"/>
    </row>
    <row r="71" spans="2:15">
      <c r="B71" s="2"/>
      <c r="C71" s="142" t="s">
        <v>363</v>
      </c>
      <c r="D71" s="143"/>
      <c r="E71" s="147" t="s">
        <v>206</v>
      </c>
      <c r="F71" s="147" t="s">
        <v>206</v>
      </c>
      <c r="G71" s="147" t="s">
        <v>206</v>
      </c>
      <c r="H71" s="147" t="s">
        <v>206</v>
      </c>
      <c r="I71" s="147" t="s">
        <v>206</v>
      </c>
      <c r="J71" s="144">
        <v>0</v>
      </c>
      <c r="K71" s="144">
        <v>0</v>
      </c>
      <c r="L71" s="144">
        <v>0</v>
      </c>
      <c r="M71" s="144">
        <v>0</v>
      </c>
      <c r="N71" s="147" t="s">
        <v>206</v>
      </c>
      <c r="O71" s="2"/>
    </row>
    <row r="72" spans="2:15">
      <c r="B72" s="2"/>
      <c r="C72" s="142" t="s">
        <v>364</v>
      </c>
      <c r="D72" s="143"/>
      <c r="E72" s="147" t="s">
        <v>206</v>
      </c>
      <c r="F72" s="147" t="s">
        <v>206</v>
      </c>
      <c r="G72" s="147" t="s">
        <v>206</v>
      </c>
      <c r="H72" s="147" t="s">
        <v>206</v>
      </c>
      <c r="I72" s="147" t="s">
        <v>206</v>
      </c>
      <c r="J72" s="144">
        <v>0</v>
      </c>
      <c r="K72" s="144">
        <v>0</v>
      </c>
      <c r="L72" s="144">
        <v>0</v>
      </c>
      <c r="M72" s="144">
        <v>0</v>
      </c>
      <c r="N72" s="147" t="s">
        <v>206</v>
      </c>
      <c r="O72" s="2"/>
    </row>
    <row r="73" spans="2:15">
      <c r="B73" s="2"/>
      <c r="C73" s="142" t="s">
        <v>365</v>
      </c>
      <c r="D73" s="143"/>
      <c r="E73" s="147" t="s">
        <v>206</v>
      </c>
      <c r="F73" s="147" t="s">
        <v>206</v>
      </c>
      <c r="G73" s="147" t="s">
        <v>206</v>
      </c>
      <c r="H73" s="147" t="s">
        <v>206</v>
      </c>
      <c r="I73" s="147" t="s">
        <v>206</v>
      </c>
      <c r="J73" s="144">
        <v>0</v>
      </c>
      <c r="K73" s="144">
        <v>0</v>
      </c>
      <c r="L73" s="144">
        <v>0</v>
      </c>
      <c r="M73" s="144">
        <v>0</v>
      </c>
      <c r="N73" s="147" t="s">
        <v>206</v>
      </c>
      <c r="O73" s="2"/>
    </row>
    <row r="74" spans="2:15">
      <c r="B74" s="2"/>
      <c r="C74" s="142" t="s">
        <v>366</v>
      </c>
      <c r="D74" s="143"/>
      <c r="E74" s="147" t="s">
        <v>206</v>
      </c>
      <c r="F74" s="147" t="s">
        <v>206</v>
      </c>
      <c r="G74" s="147" t="s">
        <v>206</v>
      </c>
      <c r="H74" s="147" t="s">
        <v>206</v>
      </c>
      <c r="I74" s="147" t="s">
        <v>206</v>
      </c>
      <c r="J74" s="144">
        <v>0</v>
      </c>
      <c r="K74" s="144">
        <v>0</v>
      </c>
      <c r="L74" s="144">
        <v>0</v>
      </c>
      <c r="M74" s="144">
        <v>0</v>
      </c>
      <c r="N74" s="147" t="s">
        <v>206</v>
      </c>
      <c r="O74" s="2"/>
    </row>
    <row r="75" spans="2:15">
      <c r="B75" s="2"/>
      <c r="C75" s="142" t="s">
        <v>367</v>
      </c>
      <c r="D75" s="143"/>
      <c r="E75" s="147" t="s">
        <v>206</v>
      </c>
      <c r="F75" s="147" t="s">
        <v>206</v>
      </c>
      <c r="G75" s="147" t="s">
        <v>206</v>
      </c>
      <c r="H75" s="147" t="s">
        <v>206</v>
      </c>
      <c r="I75" s="147" t="s">
        <v>206</v>
      </c>
      <c r="J75" s="144">
        <v>0</v>
      </c>
      <c r="K75" s="144">
        <v>0</v>
      </c>
      <c r="L75" s="144">
        <v>0</v>
      </c>
      <c r="M75" s="144">
        <v>0</v>
      </c>
      <c r="N75" s="147" t="s">
        <v>206</v>
      </c>
      <c r="O75" s="2"/>
    </row>
    <row r="76" spans="2:15">
      <c r="B76" s="2"/>
      <c r="C76" s="142" t="s">
        <v>368</v>
      </c>
      <c r="D76" s="143"/>
      <c r="E76" s="147" t="s">
        <v>206</v>
      </c>
      <c r="F76" s="147" t="s">
        <v>206</v>
      </c>
      <c r="G76" s="147" t="s">
        <v>206</v>
      </c>
      <c r="H76" s="147" t="s">
        <v>206</v>
      </c>
      <c r="I76" s="147" t="s">
        <v>206</v>
      </c>
      <c r="J76" s="144">
        <v>0</v>
      </c>
      <c r="K76" s="144">
        <v>0</v>
      </c>
      <c r="L76" s="144">
        <v>0</v>
      </c>
      <c r="M76" s="144">
        <v>0</v>
      </c>
      <c r="N76" s="147" t="s">
        <v>206</v>
      </c>
      <c r="O76" s="2"/>
    </row>
    <row r="77" spans="2:15">
      <c r="B77" s="2"/>
      <c r="C77" s="142" t="s">
        <v>369</v>
      </c>
      <c r="D77" s="143"/>
      <c r="E77" s="147" t="s">
        <v>206</v>
      </c>
      <c r="F77" s="147" t="s">
        <v>206</v>
      </c>
      <c r="G77" s="147" t="s">
        <v>206</v>
      </c>
      <c r="H77" s="147" t="s">
        <v>206</v>
      </c>
      <c r="I77" s="147" t="s">
        <v>206</v>
      </c>
      <c r="J77" s="144">
        <v>0</v>
      </c>
      <c r="K77" s="144">
        <v>0</v>
      </c>
      <c r="L77" s="144">
        <v>0</v>
      </c>
      <c r="M77" s="144">
        <v>0</v>
      </c>
      <c r="N77" s="147" t="s">
        <v>206</v>
      </c>
      <c r="O77" s="2"/>
    </row>
    <row r="78" spans="2:15">
      <c r="B78" s="2"/>
      <c r="C78" s="142" t="s">
        <v>370</v>
      </c>
      <c r="D78" s="143"/>
      <c r="E78" s="147" t="s">
        <v>206</v>
      </c>
      <c r="F78" s="147" t="s">
        <v>206</v>
      </c>
      <c r="G78" s="147" t="s">
        <v>206</v>
      </c>
      <c r="H78" s="147" t="s">
        <v>206</v>
      </c>
      <c r="I78" s="147" t="s">
        <v>206</v>
      </c>
      <c r="J78" s="144">
        <v>0</v>
      </c>
      <c r="K78" s="144">
        <v>0</v>
      </c>
      <c r="L78" s="144">
        <v>0</v>
      </c>
      <c r="M78" s="144">
        <v>0</v>
      </c>
      <c r="N78" s="147" t="s">
        <v>206</v>
      </c>
      <c r="O78" s="2"/>
    </row>
    <row r="79" spans="2:15">
      <c r="B79" s="2"/>
      <c r="C79" s="142" t="s">
        <v>371</v>
      </c>
      <c r="D79" s="143"/>
      <c r="E79" s="147" t="s">
        <v>206</v>
      </c>
      <c r="F79" s="147" t="s">
        <v>206</v>
      </c>
      <c r="G79" s="147" t="s">
        <v>206</v>
      </c>
      <c r="H79" s="147" t="s">
        <v>206</v>
      </c>
      <c r="I79" s="147" t="s">
        <v>206</v>
      </c>
      <c r="J79" s="144">
        <v>0</v>
      </c>
      <c r="K79" s="144">
        <v>0</v>
      </c>
      <c r="L79" s="144">
        <v>0</v>
      </c>
      <c r="M79" s="144">
        <v>0</v>
      </c>
      <c r="N79" s="147" t="s">
        <v>206</v>
      </c>
      <c r="O79" s="2"/>
    </row>
    <row r="80" spans="2:15">
      <c r="B80" s="2"/>
      <c r="C80" s="142" t="s">
        <v>372</v>
      </c>
      <c r="D80" s="143"/>
      <c r="E80" s="147" t="s">
        <v>206</v>
      </c>
      <c r="F80" s="147" t="s">
        <v>206</v>
      </c>
      <c r="G80" s="147" t="s">
        <v>206</v>
      </c>
      <c r="H80" s="147" t="s">
        <v>206</v>
      </c>
      <c r="I80" s="147" t="s">
        <v>206</v>
      </c>
      <c r="J80" s="144">
        <v>0</v>
      </c>
      <c r="K80" s="144">
        <v>0</v>
      </c>
      <c r="L80" s="144">
        <v>0</v>
      </c>
      <c r="M80" s="144">
        <v>0</v>
      </c>
      <c r="N80" s="147" t="s">
        <v>206</v>
      </c>
      <c r="O80" s="2"/>
    </row>
    <row r="81" spans="2:15">
      <c r="B81" s="2"/>
      <c r="C81" s="142" t="s">
        <v>373</v>
      </c>
      <c r="D81" s="143"/>
      <c r="E81" s="147" t="s">
        <v>206</v>
      </c>
      <c r="F81" s="147" t="s">
        <v>206</v>
      </c>
      <c r="G81" s="147" t="s">
        <v>206</v>
      </c>
      <c r="H81" s="147" t="s">
        <v>206</v>
      </c>
      <c r="I81" s="147" t="s">
        <v>206</v>
      </c>
      <c r="J81" s="144">
        <v>0</v>
      </c>
      <c r="K81" s="144">
        <v>0</v>
      </c>
      <c r="L81" s="144">
        <v>0</v>
      </c>
      <c r="M81" s="144">
        <v>0</v>
      </c>
      <c r="N81" s="147" t="s">
        <v>206</v>
      </c>
      <c r="O81" s="2"/>
    </row>
    <row r="82" spans="2:15">
      <c r="B82" s="2"/>
      <c r="C82" s="142" t="s">
        <v>374</v>
      </c>
      <c r="D82" s="143"/>
      <c r="E82" s="147" t="s">
        <v>206</v>
      </c>
      <c r="F82" s="147" t="s">
        <v>206</v>
      </c>
      <c r="G82" s="147" t="s">
        <v>206</v>
      </c>
      <c r="H82" s="147" t="s">
        <v>206</v>
      </c>
      <c r="I82" s="147" t="s">
        <v>206</v>
      </c>
      <c r="J82" s="144">
        <v>0</v>
      </c>
      <c r="K82" s="144">
        <v>0</v>
      </c>
      <c r="L82" s="144">
        <v>0</v>
      </c>
      <c r="M82" s="144">
        <v>0</v>
      </c>
      <c r="N82" s="147" t="s">
        <v>206</v>
      </c>
      <c r="O82" s="2"/>
    </row>
    <row r="83" spans="2:15">
      <c r="B83" s="2"/>
      <c r="C83" s="142" t="s">
        <v>375</v>
      </c>
      <c r="D83" s="143"/>
      <c r="E83" s="147" t="s">
        <v>206</v>
      </c>
      <c r="F83" s="147" t="s">
        <v>206</v>
      </c>
      <c r="G83" s="147" t="s">
        <v>206</v>
      </c>
      <c r="H83" s="147" t="s">
        <v>206</v>
      </c>
      <c r="I83" s="147" t="s">
        <v>206</v>
      </c>
      <c r="J83" s="144">
        <v>0</v>
      </c>
      <c r="K83" s="144">
        <v>0</v>
      </c>
      <c r="L83" s="144">
        <v>0</v>
      </c>
      <c r="M83" s="144">
        <v>0</v>
      </c>
      <c r="N83" s="147" t="s">
        <v>206</v>
      </c>
      <c r="O83" s="2"/>
    </row>
    <row r="84" spans="2:15">
      <c r="B84" s="2"/>
      <c r="C84" s="142" t="s">
        <v>376</v>
      </c>
      <c r="D84" s="143"/>
      <c r="E84" s="147" t="s">
        <v>206</v>
      </c>
      <c r="F84" s="147" t="s">
        <v>206</v>
      </c>
      <c r="G84" s="147" t="s">
        <v>206</v>
      </c>
      <c r="H84" s="147" t="s">
        <v>206</v>
      </c>
      <c r="I84" s="147" t="s">
        <v>206</v>
      </c>
      <c r="J84" s="144">
        <v>0</v>
      </c>
      <c r="K84" s="144">
        <v>0</v>
      </c>
      <c r="L84" s="144">
        <v>0</v>
      </c>
      <c r="M84" s="144">
        <v>0</v>
      </c>
      <c r="N84" s="147" t="s">
        <v>206</v>
      </c>
      <c r="O84" s="2"/>
    </row>
    <row r="85" spans="2:15">
      <c r="B85" s="2"/>
      <c r="C85" s="142" t="s">
        <v>377</v>
      </c>
      <c r="D85" s="143"/>
      <c r="E85" s="147" t="s">
        <v>206</v>
      </c>
      <c r="F85" s="147" t="s">
        <v>206</v>
      </c>
      <c r="G85" s="147" t="s">
        <v>206</v>
      </c>
      <c r="H85" s="147" t="s">
        <v>206</v>
      </c>
      <c r="I85" s="147" t="s">
        <v>206</v>
      </c>
      <c r="J85" s="144">
        <v>0</v>
      </c>
      <c r="K85" s="144">
        <v>0</v>
      </c>
      <c r="L85" s="144">
        <v>0</v>
      </c>
      <c r="M85" s="144">
        <v>0</v>
      </c>
      <c r="N85" s="147" t="s">
        <v>206</v>
      </c>
      <c r="O85" s="2"/>
    </row>
    <row r="86" spans="2:15">
      <c r="B86" s="2"/>
      <c r="C86" s="142" t="s">
        <v>378</v>
      </c>
      <c r="D86" s="143"/>
      <c r="E86" s="147" t="s">
        <v>206</v>
      </c>
      <c r="F86" s="147" t="s">
        <v>206</v>
      </c>
      <c r="G86" s="147" t="s">
        <v>206</v>
      </c>
      <c r="H86" s="147" t="s">
        <v>206</v>
      </c>
      <c r="I86" s="147" t="s">
        <v>206</v>
      </c>
      <c r="J86" s="144">
        <v>0</v>
      </c>
      <c r="K86" s="144">
        <v>0</v>
      </c>
      <c r="L86" s="144">
        <v>0</v>
      </c>
      <c r="M86" s="144">
        <v>0</v>
      </c>
      <c r="N86" s="147" t="s">
        <v>206</v>
      </c>
      <c r="O86" s="2"/>
    </row>
    <row r="87" spans="2:15">
      <c r="B87" s="2"/>
      <c r="C87" s="142" t="s">
        <v>379</v>
      </c>
      <c r="D87" s="143"/>
      <c r="E87" s="147" t="s">
        <v>206</v>
      </c>
      <c r="F87" s="147" t="s">
        <v>206</v>
      </c>
      <c r="G87" s="147" t="s">
        <v>206</v>
      </c>
      <c r="H87" s="147" t="s">
        <v>206</v>
      </c>
      <c r="I87" s="147" t="s">
        <v>206</v>
      </c>
      <c r="J87" s="144">
        <v>0</v>
      </c>
      <c r="K87" s="144">
        <v>0</v>
      </c>
      <c r="L87" s="144">
        <v>0</v>
      </c>
      <c r="M87" s="144">
        <v>0</v>
      </c>
      <c r="N87" s="147" t="s">
        <v>206</v>
      </c>
      <c r="O87" s="2"/>
    </row>
    <row r="88" spans="2:15">
      <c r="B88" s="2"/>
      <c r="C88" s="142" t="s">
        <v>380</v>
      </c>
      <c r="D88" s="143"/>
      <c r="E88" s="147" t="s">
        <v>206</v>
      </c>
      <c r="F88" s="147" t="s">
        <v>206</v>
      </c>
      <c r="G88" s="147" t="s">
        <v>206</v>
      </c>
      <c r="H88" s="147" t="s">
        <v>206</v>
      </c>
      <c r="I88" s="147" t="s">
        <v>206</v>
      </c>
      <c r="J88" s="144">
        <v>0</v>
      </c>
      <c r="K88" s="144">
        <v>0</v>
      </c>
      <c r="L88" s="144">
        <v>0</v>
      </c>
      <c r="M88" s="144">
        <v>0</v>
      </c>
      <c r="N88" s="147" t="s">
        <v>206</v>
      </c>
      <c r="O88" s="2"/>
    </row>
    <row r="89" spans="2:15">
      <c r="B89" s="2"/>
      <c r="C89" s="142" t="s">
        <v>381</v>
      </c>
      <c r="D89" s="143"/>
      <c r="E89" s="147" t="s">
        <v>206</v>
      </c>
      <c r="F89" s="147" t="s">
        <v>206</v>
      </c>
      <c r="G89" s="147" t="s">
        <v>206</v>
      </c>
      <c r="H89" s="147" t="s">
        <v>206</v>
      </c>
      <c r="I89" s="147" t="s">
        <v>206</v>
      </c>
      <c r="J89" s="144">
        <v>0</v>
      </c>
      <c r="K89" s="144">
        <v>0</v>
      </c>
      <c r="L89" s="144">
        <v>0</v>
      </c>
      <c r="M89" s="144">
        <v>0</v>
      </c>
      <c r="N89" s="147" t="s">
        <v>206</v>
      </c>
      <c r="O89" s="2"/>
    </row>
    <row r="90" spans="2:15">
      <c r="B90" s="2"/>
      <c r="C90" s="142" t="s">
        <v>382</v>
      </c>
      <c r="D90" s="143"/>
      <c r="E90" s="147" t="s">
        <v>206</v>
      </c>
      <c r="F90" s="147" t="s">
        <v>206</v>
      </c>
      <c r="G90" s="147" t="s">
        <v>206</v>
      </c>
      <c r="H90" s="147" t="s">
        <v>206</v>
      </c>
      <c r="I90" s="147" t="s">
        <v>206</v>
      </c>
      <c r="J90" s="144">
        <v>0</v>
      </c>
      <c r="K90" s="144">
        <v>0</v>
      </c>
      <c r="L90" s="144">
        <v>0</v>
      </c>
      <c r="M90" s="144">
        <v>0</v>
      </c>
      <c r="N90" s="147" t="s">
        <v>206</v>
      </c>
      <c r="O90" s="2"/>
    </row>
    <row r="91" spans="2:15">
      <c r="B91" s="2"/>
      <c r="C91" s="142" t="s">
        <v>383</v>
      </c>
      <c r="D91" s="143"/>
      <c r="E91" s="147" t="s">
        <v>206</v>
      </c>
      <c r="F91" s="147" t="s">
        <v>206</v>
      </c>
      <c r="G91" s="147" t="s">
        <v>206</v>
      </c>
      <c r="H91" s="147" t="s">
        <v>206</v>
      </c>
      <c r="I91" s="147" t="s">
        <v>206</v>
      </c>
      <c r="J91" s="144">
        <v>0</v>
      </c>
      <c r="K91" s="144">
        <v>0</v>
      </c>
      <c r="L91" s="144">
        <v>0</v>
      </c>
      <c r="M91" s="144">
        <v>0</v>
      </c>
      <c r="N91" s="147" t="s">
        <v>206</v>
      </c>
      <c r="O91" s="2"/>
    </row>
    <row r="92" spans="2:15">
      <c r="B92" s="2"/>
      <c r="C92" s="142" t="s">
        <v>384</v>
      </c>
      <c r="D92" s="143"/>
      <c r="E92" s="147" t="s">
        <v>206</v>
      </c>
      <c r="F92" s="147" t="s">
        <v>206</v>
      </c>
      <c r="G92" s="147" t="s">
        <v>206</v>
      </c>
      <c r="H92" s="147" t="s">
        <v>206</v>
      </c>
      <c r="I92" s="147" t="s">
        <v>206</v>
      </c>
      <c r="J92" s="144">
        <v>0</v>
      </c>
      <c r="K92" s="144">
        <v>0</v>
      </c>
      <c r="L92" s="144">
        <v>0</v>
      </c>
      <c r="M92" s="144">
        <v>0</v>
      </c>
      <c r="N92" s="147" t="s">
        <v>206</v>
      </c>
      <c r="O92" s="2"/>
    </row>
    <row r="93" spans="2:15">
      <c r="B93" s="2"/>
      <c r="C93" s="142" t="s">
        <v>385</v>
      </c>
      <c r="D93" s="143"/>
      <c r="E93" s="147" t="s">
        <v>206</v>
      </c>
      <c r="F93" s="147" t="s">
        <v>206</v>
      </c>
      <c r="G93" s="147" t="s">
        <v>206</v>
      </c>
      <c r="H93" s="147" t="s">
        <v>206</v>
      </c>
      <c r="I93" s="147" t="s">
        <v>206</v>
      </c>
      <c r="J93" s="144">
        <v>0</v>
      </c>
      <c r="K93" s="144">
        <v>0</v>
      </c>
      <c r="L93" s="144">
        <v>0</v>
      </c>
      <c r="M93" s="144">
        <v>0</v>
      </c>
      <c r="N93" s="147" t="s">
        <v>206</v>
      </c>
      <c r="O93" s="2"/>
    </row>
    <row r="94" spans="2:15">
      <c r="B94" s="2"/>
      <c r="C94" s="142" t="s">
        <v>386</v>
      </c>
      <c r="D94" s="143"/>
      <c r="E94" s="147" t="s">
        <v>206</v>
      </c>
      <c r="F94" s="147" t="s">
        <v>206</v>
      </c>
      <c r="G94" s="147" t="s">
        <v>206</v>
      </c>
      <c r="H94" s="147" t="s">
        <v>206</v>
      </c>
      <c r="I94" s="147" t="s">
        <v>206</v>
      </c>
      <c r="J94" s="144">
        <v>0</v>
      </c>
      <c r="K94" s="144">
        <v>0</v>
      </c>
      <c r="L94" s="144">
        <v>0</v>
      </c>
      <c r="M94" s="144">
        <v>0</v>
      </c>
      <c r="N94" s="147" t="s">
        <v>206</v>
      </c>
      <c r="O94" s="2"/>
    </row>
    <row r="95" spans="2:15">
      <c r="B95" s="2"/>
      <c r="C95" s="142" t="s">
        <v>387</v>
      </c>
      <c r="D95" s="143"/>
      <c r="E95" s="147" t="s">
        <v>206</v>
      </c>
      <c r="F95" s="147" t="s">
        <v>206</v>
      </c>
      <c r="G95" s="147" t="s">
        <v>206</v>
      </c>
      <c r="H95" s="147" t="s">
        <v>206</v>
      </c>
      <c r="I95" s="147" t="s">
        <v>206</v>
      </c>
      <c r="J95" s="144">
        <v>0</v>
      </c>
      <c r="K95" s="144">
        <v>0</v>
      </c>
      <c r="L95" s="144">
        <v>0</v>
      </c>
      <c r="M95" s="144">
        <v>0</v>
      </c>
      <c r="N95" s="147" t="s">
        <v>206</v>
      </c>
      <c r="O95" s="2"/>
    </row>
    <row r="96" spans="2:15">
      <c r="B96" s="2"/>
      <c r="C96" s="142" t="s">
        <v>388</v>
      </c>
      <c r="D96" s="143"/>
      <c r="E96" s="147" t="s">
        <v>206</v>
      </c>
      <c r="F96" s="147" t="s">
        <v>206</v>
      </c>
      <c r="G96" s="147" t="s">
        <v>206</v>
      </c>
      <c r="H96" s="147" t="s">
        <v>206</v>
      </c>
      <c r="I96" s="147" t="s">
        <v>206</v>
      </c>
      <c r="J96" s="144">
        <v>0</v>
      </c>
      <c r="K96" s="144">
        <v>0</v>
      </c>
      <c r="L96" s="144">
        <v>0</v>
      </c>
      <c r="M96" s="144">
        <v>0</v>
      </c>
      <c r="N96" s="147" t="s">
        <v>206</v>
      </c>
      <c r="O96" s="2"/>
    </row>
    <row r="97" spans="2:15">
      <c r="B97" s="2"/>
      <c r="C97" s="142" t="s">
        <v>389</v>
      </c>
      <c r="D97" s="143"/>
      <c r="E97" s="147" t="s">
        <v>206</v>
      </c>
      <c r="F97" s="147" t="s">
        <v>206</v>
      </c>
      <c r="G97" s="147" t="s">
        <v>206</v>
      </c>
      <c r="H97" s="147" t="s">
        <v>206</v>
      </c>
      <c r="I97" s="147" t="s">
        <v>206</v>
      </c>
      <c r="J97" s="144">
        <v>0</v>
      </c>
      <c r="K97" s="144">
        <v>0</v>
      </c>
      <c r="L97" s="144">
        <v>0</v>
      </c>
      <c r="M97" s="144">
        <v>0</v>
      </c>
      <c r="N97" s="147" t="s">
        <v>206</v>
      </c>
      <c r="O97" s="2"/>
    </row>
    <row r="98" spans="2:15">
      <c r="B98" s="2"/>
      <c r="C98" s="142" t="s">
        <v>390</v>
      </c>
      <c r="D98" s="143"/>
      <c r="E98" s="147" t="s">
        <v>206</v>
      </c>
      <c r="F98" s="147" t="s">
        <v>206</v>
      </c>
      <c r="G98" s="147" t="s">
        <v>206</v>
      </c>
      <c r="H98" s="147" t="s">
        <v>206</v>
      </c>
      <c r="I98" s="147" t="s">
        <v>206</v>
      </c>
      <c r="J98" s="144">
        <v>0</v>
      </c>
      <c r="K98" s="144">
        <v>0</v>
      </c>
      <c r="L98" s="144">
        <v>0</v>
      </c>
      <c r="M98" s="144">
        <v>0</v>
      </c>
      <c r="N98" s="147" t="s">
        <v>206</v>
      </c>
      <c r="O98" s="2"/>
    </row>
    <row r="99" spans="2:15">
      <c r="B99" s="2"/>
      <c r="C99" s="142" t="s">
        <v>391</v>
      </c>
      <c r="D99" s="143"/>
      <c r="E99" s="147" t="s">
        <v>206</v>
      </c>
      <c r="F99" s="147" t="s">
        <v>206</v>
      </c>
      <c r="G99" s="147" t="s">
        <v>206</v>
      </c>
      <c r="H99" s="147" t="s">
        <v>206</v>
      </c>
      <c r="I99" s="147" t="s">
        <v>206</v>
      </c>
      <c r="J99" s="144">
        <v>0</v>
      </c>
      <c r="K99" s="144">
        <v>0</v>
      </c>
      <c r="L99" s="144">
        <v>0</v>
      </c>
      <c r="M99" s="144">
        <v>0</v>
      </c>
      <c r="N99" s="147" t="s">
        <v>206</v>
      </c>
      <c r="O99" s="2"/>
    </row>
    <row r="100" spans="2:15">
      <c r="B100" s="2"/>
      <c r="C100" s="142" t="s">
        <v>392</v>
      </c>
      <c r="D100" s="143"/>
      <c r="E100" s="147" t="s">
        <v>206</v>
      </c>
      <c r="F100" s="147" t="s">
        <v>206</v>
      </c>
      <c r="G100" s="147" t="s">
        <v>206</v>
      </c>
      <c r="H100" s="147" t="s">
        <v>206</v>
      </c>
      <c r="I100" s="147" t="s">
        <v>206</v>
      </c>
      <c r="J100" s="144">
        <v>0</v>
      </c>
      <c r="K100" s="144">
        <v>0</v>
      </c>
      <c r="L100" s="144">
        <v>0</v>
      </c>
      <c r="M100" s="144">
        <v>0</v>
      </c>
      <c r="N100" s="147" t="s">
        <v>206</v>
      </c>
      <c r="O100" s="2"/>
    </row>
    <row r="101" spans="2:15">
      <c r="B101" s="2"/>
      <c r="C101" s="142" t="s">
        <v>393</v>
      </c>
      <c r="D101" s="143"/>
      <c r="E101" s="147" t="s">
        <v>206</v>
      </c>
      <c r="F101" s="147" t="s">
        <v>206</v>
      </c>
      <c r="G101" s="147" t="s">
        <v>206</v>
      </c>
      <c r="H101" s="147" t="s">
        <v>206</v>
      </c>
      <c r="I101" s="147" t="s">
        <v>206</v>
      </c>
      <c r="J101" s="144">
        <v>0</v>
      </c>
      <c r="K101" s="144">
        <v>0</v>
      </c>
      <c r="L101" s="144">
        <v>0</v>
      </c>
      <c r="M101" s="144">
        <v>0</v>
      </c>
      <c r="N101" s="147" t="s">
        <v>206</v>
      </c>
      <c r="O101" s="2"/>
    </row>
    <row r="102" spans="2:15">
      <c r="B102" s="2"/>
      <c r="C102" s="142" t="s">
        <v>394</v>
      </c>
      <c r="D102" s="143"/>
      <c r="E102" s="147" t="s">
        <v>206</v>
      </c>
      <c r="F102" s="147" t="s">
        <v>206</v>
      </c>
      <c r="G102" s="147" t="s">
        <v>206</v>
      </c>
      <c r="H102" s="147" t="s">
        <v>206</v>
      </c>
      <c r="I102" s="147" t="s">
        <v>206</v>
      </c>
      <c r="J102" s="144">
        <v>0</v>
      </c>
      <c r="K102" s="144">
        <v>0</v>
      </c>
      <c r="L102" s="144">
        <v>0</v>
      </c>
      <c r="M102" s="144">
        <v>0</v>
      </c>
      <c r="N102" s="147" t="s">
        <v>206</v>
      </c>
      <c r="O102" s="2"/>
    </row>
    <row r="103" spans="2:15">
      <c r="B103" s="2"/>
      <c r="C103" s="142" t="s">
        <v>395</v>
      </c>
      <c r="D103" s="143"/>
      <c r="E103" s="147" t="s">
        <v>206</v>
      </c>
      <c r="F103" s="147" t="s">
        <v>206</v>
      </c>
      <c r="G103" s="147" t="s">
        <v>206</v>
      </c>
      <c r="H103" s="147" t="s">
        <v>206</v>
      </c>
      <c r="I103" s="147" t="s">
        <v>206</v>
      </c>
      <c r="J103" s="144">
        <v>0</v>
      </c>
      <c r="K103" s="144">
        <v>0</v>
      </c>
      <c r="L103" s="144">
        <v>0</v>
      </c>
      <c r="M103" s="144">
        <v>0</v>
      </c>
      <c r="N103" s="147" t="s">
        <v>206</v>
      </c>
      <c r="O103" s="2"/>
    </row>
    <row r="104" spans="2:15">
      <c r="B104" s="2"/>
      <c r="C104" s="142" t="s">
        <v>396</v>
      </c>
      <c r="D104" s="143"/>
      <c r="E104" s="147" t="s">
        <v>206</v>
      </c>
      <c r="F104" s="147" t="s">
        <v>206</v>
      </c>
      <c r="G104" s="147" t="s">
        <v>206</v>
      </c>
      <c r="H104" s="147" t="s">
        <v>206</v>
      </c>
      <c r="I104" s="147" t="s">
        <v>206</v>
      </c>
      <c r="J104" s="144">
        <v>0</v>
      </c>
      <c r="K104" s="144">
        <v>0</v>
      </c>
      <c r="L104" s="144">
        <v>0</v>
      </c>
      <c r="M104" s="144">
        <v>0</v>
      </c>
      <c r="N104" s="147" t="s">
        <v>206</v>
      </c>
      <c r="O104" s="2"/>
    </row>
    <row r="105" spans="2:15">
      <c r="B105" s="2"/>
      <c r="C105" s="142" t="s">
        <v>397</v>
      </c>
      <c r="D105" s="143"/>
      <c r="E105" s="147" t="s">
        <v>206</v>
      </c>
      <c r="F105" s="147" t="s">
        <v>206</v>
      </c>
      <c r="G105" s="147" t="s">
        <v>206</v>
      </c>
      <c r="H105" s="147" t="s">
        <v>206</v>
      </c>
      <c r="I105" s="147" t="s">
        <v>206</v>
      </c>
      <c r="J105" s="144">
        <v>0</v>
      </c>
      <c r="K105" s="144">
        <v>0</v>
      </c>
      <c r="L105" s="144">
        <v>0</v>
      </c>
      <c r="M105" s="144">
        <v>0</v>
      </c>
      <c r="N105" s="147" t="s">
        <v>206</v>
      </c>
      <c r="O105" s="2"/>
    </row>
    <row r="106" spans="2:15">
      <c r="B106" s="2"/>
      <c r="C106" s="142" t="s">
        <v>398</v>
      </c>
      <c r="D106" s="143"/>
      <c r="E106" s="147" t="s">
        <v>206</v>
      </c>
      <c r="F106" s="147" t="s">
        <v>206</v>
      </c>
      <c r="G106" s="147" t="s">
        <v>206</v>
      </c>
      <c r="H106" s="147" t="s">
        <v>206</v>
      </c>
      <c r="I106" s="147" t="s">
        <v>206</v>
      </c>
      <c r="J106" s="144">
        <v>0</v>
      </c>
      <c r="K106" s="144">
        <v>0</v>
      </c>
      <c r="L106" s="144">
        <v>0</v>
      </c>
      <c r="M106" s="144">
        <v>0</v>
      </c>
      <c r="N106" s="147" t="s">
        <v>206</v>
      </c>
      <c r="O106" s="2"/>
    </row>
    <row r="107" spans="2:15">
      <c r="B107" s="2"/>
      <c r="C107" s="142" t="s">
        <v>399</v>
      </c>
      <c r="D107" s="143"/>
      <c r="E107" s="147" t="s">
        <v>206</v>
      </c>
      <c r="F107" s="147" t="s">
        <v>206</v>
      </c>
      <c r="G107" s="147" t="s">
        <v>206</v>
      </c>
      <c r="H107" s="147" t="s">
        <v>206</v>
      </c>
      <c r="I107" s="147" t="s">
        <v>206</v>
      </c>
      <c r="J107" s="144">
        <v>0</v>
      </c>
      <c r="K107" s="144">
        <v>0</v>
      </c>
      <c r="L107" s="144">
        <v>0</v>
      </c>
      <c r="M107" s="144">
        <v>0</v>
      </c>
      <c r="N107" s="147" t="s">
        <v>206</v>
      </c>
      <c r="O107" s="2"/>
    </row>
    <row r="108" spans="2:15">
      <c r="B108" s="2"/>
      <c r="C108" s="142" t="s">
        <v>400</v>
      </c>
      <c r="D108" s="143"/>
      <c r="E108" s="147" t="s">
        <v>206</v>
      </c>
      <c r="F108" s="147" t="s">
        <v>206</v>
      </c>
      <c r="G108" s="147" t="s">
        <v>206</v>
      </c>
      <c r="H108" s="147" t="s">
        <v>206</v>
      </c>
      <c r="I108" s="147" t="s">
        <v>206</v>
      </c>
      <c r="J108" s="144">
        <v>0</v>
      </c>
      <c r="K108" s="144">
        <v>0</v>
      </c>
      <c r="L108" s="144">
        <v>0</v>
      </c>
      <c r="M108" s="144">
        <v>0</v>
      </c>
      <c r="N108" s="147" t="s">
        <v>206</v>
      </c>
      <c r="O108" s="2"/>
    </row>
    <row r="109" spans="2:15">
      <c r="B109" s="2"/>
      <c r="C109" s="142" t="s">
        <v>401</v>
      </c>
      <c r="D109" s="143"/>
      <c r="E109" s="147" t="s">
        <v>206</v>
      </c>
      <c r="F109" s="147" t="s">
        <v>206</v>
      </c>
      <c r="G109" s="147" t="s">
        <v>206</v>
      </c>
      <c r="H109" s="147" t="s">
        <v>206</v>
      </c>
      <c r="I109" s="147" t="s">
        <v>206</v>
      </c>
      <c r="J109" s="144">
        <v>0</v>
      </c>
      <c r="K109" s="144">
        <v>0</v>
      </c>
      <c r="L109" s="144">
        <v>0</v>
      </c>
      <c r="M109" s="144">
        <v>0</v>
      </c>
      <c r="N109" s="147" t="s">
        <v>206</v>
      </c>
      <c r="O109" s="2"/>
    </row>
    <row r="110" spans="2:15">
      <c r="B110" s="2"/>
      <c r="C110" s="142" t="s">
        <v>402</v>
      </c>
      <c r="D110" s="143"/>
      <c r="E110" s="147" t="s">
        <v>206</v>
      </c>
      <c r="F110" s="147" t="s">
        <v>206</v>
      </c>
      <c r="G110" s="147" t="s">
        <v>206</v>
      </c>
      <c r="H110" s="147" t="s">
        <v>206</v>
      </c>
      <c r="I110" s="147" t="s">
        <v>206</v>
      </c>
      <c r="J110" s="144">
        <v>0</v>
      </c>
      <c r="K110" s="144">
        <v>0</v>
      </c>
      <c r="L110" s="144">
        <v>0</v>
      </c>
      <c r="M110" s="144">
        <v>0</v>
      </c>
      <c r="N110" s="147" t="s">
        <v>206</v>
      </c>
      <c r="O110" s="2"/>
    </row>
    <row r="111" spans="2:15">
      <c r="B111" s="2"/>
      <c r="C111" s="142" t="s">
        <v>403</v>
      </c>
      <c r="D111" s="143"/>
      <c r="E111" s="147" t="s">
        <v>206</v>
      </c>
      <c r="F111" s="147" t="s">
        <v>206</v>
      </c>
      <c r="G111" s="147" t="s">
        <v>206</v>
      </c>
      <c r="H111" s="147" t="s">
        <v>206</v>
      </c>
      <c r="I111" s="147" t="s">
        <v>206</v>
      </c>
      <c r="J111" s="144">
        <v>0</v>
      </c>
      <c r="K111" s="144">
        <v>0</v>
      </c>
      <c r="L111" s="144">
        <v>0</v>
      </c>
      <c r="M111" s="144">
        <v>0</v>
      </c>
      <c r="N111" s="147" t="s">
        <v>206</v>
      </c>
      <c r="O111" s="2"/>
    </row>
    <row r="112" spans="2:15">
      <c r="B112" s="2"/>
      <c r="C112" s="142" t="s">
        <v>404</v>
      </c>
      <c r="D112" s="143"/>
      <c r="E112" s="147" t="s">
        <v>206</v>
      </c>
      <c r="F112" s="147" t="s">
        <v>206</v>
      </c>
      <c r="G112" s="147" t="s">
        <v>206</v>
      </c>
      <c r="H112" s="147" t="s">
        <v>206</v>
      </c>
      <c r="I112" s="147" t="s">
        <v>206</v>
      </c>
      <c r="J112" s="144">
        <v>0</v>
      </c>
      <c r="K112" s="144">
        <v>0</v>
      </c>
      <c r="L112" s="144">
        <v>0</v>
      </c>
      <c r="M112" s="144">
        <v>0</v>
      </c>
      <c r="N112" s="147" t="s">
        <v>206</v>
      </c>
      <c r="O112" s="2"/>
    </row>
    <row r="113" spans="1:15">
      <c r="B113" s="2"/>
      <c r="C113" s="142" t="s">
        <v>405</v>
      </c>
      <c r="D113" s="143"/>
      <c r="E113" s="147" t="s">
        <v>206</v>
      </c>
      <c r="F113" s="147" t="s">
        <v>206</v>
      </c>
      <c r="G113" s="147" t="s">
        <v>206</v>
      </c>
      <c r="H113" s="147" t="s">
        <v>206</v>
      </c>
      <c r="I113" s="147" t="s">
        <v>206</v>
      </c>
      <c r="J113" s="144">
        <v>0</v>
      </c>
      <c r="K113" s="144">
        <v>0</v>
      </c>
      <c r="L113" s="144">
        <v>0</v>
      </c>
      <c r="M113" s="144">
        <v>0</v>
      </c>
      <c r="N113" s="147" t="s">
        <v>206</v>
      </c>
      <c r="O113" s="2"/>
    </row>
    <row r="114" spans="1:15" s="12" customFormat="1">
      <c r="B114" s="3"/>
      <c r="C114" s="145" t="s">
        <v>406</v>
      </c>
      <c r="D114" s="146"/>
      <c r="E114" s="147" t="s">
        <v>206</v>
      </c>
      <c r="F114" s="147" t="s">
        <v>206</v>
      </c>
      <c r="G114" s="147" t="s">
        <v>206</v>
      </c>
      <c r="H114" s="147" t="s">
        <v>206</v>
      </c>
      <c r="I114" s="147" t="s">
        <v>206</v>
      </c>
      <c r="J114" s="144">
        <v>0</v>
      </c>
      <c r="K114" s="144">
        <v>0</v>
      </c>
      <c r="L114" s="144">
        <v>0</v>
      </c>
      <c r="M114" s="144">
        <v>0</v>
      </c>
      <c r="N114" s="147" t="s">
        <v>206</v>
      </c>
      <c r="O114" s="3"/>
    </row>
    <row r="115" spans="1:15" s="12" customFormat="1">
      <c r="A115" s="15" t="s">
        <v>407</v>
      </c>
      <c r="B115" s="3"/>
      <c r="C115" s="145" t="s">
        <v>408</v>
      </c>
      <c r="D115" s="146"/>
      <c r="E115" s="147" t="s">
        <v>206</v>
      </c>
      <c r="F115" s="147" t="s">
        <v>206</v>
      </c>
      <c r="G115" s="147" t="s">
        <v>206</v>
      </c>
      <c r="H115" s="147" t="s">
        <v>206</v>
      </c>
      <c r="I115" s="147" t="s">
        <v>206</v>
      </c>
      <c r="J115" s="144">
        <v>0</v>
      </c>
      <c r="K115" s="144">
        <v>0</v>
      </c>
      <c r="L115" s="144">
        <v>0</v>
      </c>
      <c r="M115" s="144">
        <v>0</v>
      </c>
      <c r="N115" s="147" t="s">
        <v>206</v>
      </c>
      <c r="O115" s="3"/>
    </row>
    <row r="116" spans="1:15">
      <c r="A116" s="16" t="s">
        <v>409</v>
      </c>
      <c r="B116" s="2"/>
      <c r="C116" s="142" t="s">
        <v>410</v>
      </c>
      <c r="D116" s="143"/>
      <c r="E116" s="10" t="str">
        <f>""</f>
        <v/>
      </c>
      <c r="F116" s="10" t="str">
        <f>""</f>
        <v/>
      </c>
      <c r="G116" s="10" t="str">
        <f>""</f>
        <v/>
      </c>
      <c r="H116" s="10" t="str">
        <f>""</f>
        <v/>
      </c>
      <c r="I116" s="10" t="str">
        <f>""</f>
        <v/>
      </c>
      <c r="J116" s="8">
        <f>SUM(J16:J115)</f>
        <v>0</v>
      </c>
      <c r="K116" s="8">
        <f>SUM(K16:K115)</f>
        <v>0</v>
      </c>
      <c r="L116" s="8">
        <f>SUM(L16:L115)</f>
        <v>0</v>
      </c>
      <c r="M116" s="8">
        <f>SUM(M16:M115)</f>
        <v>0</v>
      </c>
      <c r="N116" s="10" t="str">
        <f>""</f>
        <v/>
      </c>
      <c r="O116" s="2"/>
    </row>
    <row r="117" spans="1:15">
      <c r="B117" s="2"/>
      <c r="C117" s="2"/>
      <c r="D117" s="2"/>
      <c r="E117" s="2"/>
      <c r="F117" s="2"/>
      <c r="G117" s="2"/>
      <c r="H117" s="2"/>
      <c r="I117" s="2"/>
      <c r="J117" s="2"/>
      <c r="K117" s="2"/>
      <c r="L117" s="2"/>
      <c r="M117" s="2"/>
      <c r="N117" s="2"/>
      <c r="O117" s="2"/>
    </row>
    <row r="118" spans="1:15" ht="5.0999999999999996" customHeight="1">
      <c r="B118" s="2"/>
      <c r="C118" s="2"/>
      <c r="D118" s="2"/>
      <c r="E118" s="2"/>
      <c r="F118" s="2"/>
      <c r="G118" s="2"/>
      <c r="H118" s="2"/>
      <c r="I118" s="2"/>
      <c r="J118" s="2"/>
      <c r="K118" s="2"/>
      <c r="L118" s="2"/>
      <c r="M118" s="2"/>
      <c r="N118" s="2"/>
      <c r="O118" s="2"/>
    </row>
  </sheetData>
  <sheetProtection formatColumns="0" formatRows="0" insertRows="0" deleteRows="0" selectLockedCells="1"/>
  <mergeCells count="1118">
    <mergeCell ref="C13:N13"/>
    <mergeCell ref="C14:D15"/>
    <mergeCell ref="E14:E15"/>
    <mergeCell ref="F14:F15"/>
    <mergeCell ref="G14:G15"/>
    <mergeCell ref="H14:H15"/>
    <mergeCell ref="I14:I15"/>
    <mergeCell ref="J14:J15"/>
    <mergeCell ref="K14:K15"/>
    <mergeCell ref="L14:L15"/>
    <mergeCell ref="M14:M15"/>
    <mergeCell ref="N14:N15"/>
    <mergeCell ref="C7:N7"/>
    <mergeCell ref="C8:N8"/>
    <mergeCell ref="C9:N9"/>
    <mergeCell ref="C10:N10"/>
    <mergeCell ref="C11:N11"/>
    <mergeCell ref="N16"/>
    <mergeCell ref="C17:D17"/>
    <mergeCell ref="E17"/>
    <mergeCell ref="F17"/>
    <mergeCell ref="G17"/>
    <mergeCell ref="H17"/>
    <mergeCell ref="I17"/>
    <mergeCell ref="J17"/>
    <mergeCell ref="K17"/>
    <mergeCell ref="L17"/>
    <mergeCell ref="M17"/>
    <mergeCell ref="N17"/>
    <mergeCell ref="I16"/>
    <mergeCell ref="J16"/>
    <mergeCell ref="K16"/>
    <mergeCell ref="L16"/>
    <mergeCell ref="M16"/>
    <mergeCell ref="C16:D16"/>
    <mergeCell ref="E16"/>
    <mergeCell ref="F16"/>
    <mergeCell ref="G16"/>
    <mergeCell ref="H16"/>
    <mergeCell ref="N18"/>
    <mergeCell ref="C19:D19"/>
    <mergeCell ref="E19"/>
    <mergeCell ref="F19"/>
    <mergeCell ref="G19"/>
    <mergeCell ref="H19"/>
    <mergeCell ref="I19"/>
    <mergeCell ref="J19"/>
    <mergeCell ref="K19"/>
    <mergeCell ref="L19"/>
    <mergeCell ref="M19"/>
    <mergeCell ref="N19"/>
    <mergeCell ref="I18"/>
    <mergeCell ref="J18"/>
    <mergeCell ref="K18"/>
    <mergeCell ref="L18"/>
    <mergeCell ref="M18"/>
    <mergeCell ref="C18:D18"/>
    <mergeCell ref="E18"/>
    <mergeCell ref="F18"/>
    <mergeCell ref="G18"/>
    <mergeCell ref="H18"/>
    <mergeCell ref="N20"/>
    <mergeCell ref="C21:D21"/>
    <mergeCell ref="E21"/>
    <mergeCell ref="F21"/>
    <mergeCell ref="G21"/>
    <mergeCell ref="H21"/>
    <mergeCell ref="I21"/>
    <mergeCell ref="J21"/>
    <mergeCell ref="K21"/>
    <mergeCell ref="L21"/>
    <mergeCell ref="M21"/>
    <mergeCell ref="N21"/>
    <mergeCell ref="I20"/>
    <mergeCell ref="J20"/>
    <mergeCell ref="K20"/>
    <mergeCell ref="L20"/>
    <mergeCell ref="M20"/>
    <mergeCell ref="C20:D20"/>
    <mergeCell ref="E20"/>
    <mergeCell ref="F20"/>
    <mergeCell ref="G20"/>
    <mergeCell ref="H20"/>
    <mergeCell ref="N22"/>
    <mergeCell ref="C23:D23"/>
    <mergeCell ref="E23"/>
    <mergeCell ref="F23"/>
    <mergeCell ref="G23"/>
    <mergeCell ref="H23"/>
    <mergeCell ref="I23"/>
    <mergeCell ref="J23"/>
    <mergeCell ref="K23"/>
    <mergeCell ref="L23"/>
    <mergeCell ref="M23"/>
    <mergeCell ref="N23"/>
    <mergeCell ref="I22"/>
    <mergeCell ref="J22"/>
    <mergeCell ref="K22"/>
    <mergeCell ref="L22"/>
    <mergeCell ref="M22"/>
    <mergeCell ref="C22:D22"/>
    <mergeCell ref="E22"/>
    <mergeCell ref="F22"/>
    <mergeCell ref="G22"/>
    <mergeCell ref="H22"/>
    <mergeCell ref="N24"/>
    <mergeCell ref="C25:D25"/>
    <mergeCell ref="E25"/>
    <mergeCell ref="F25"/>
    <mergeCell ref="G25"/>
    <mergeCell ref="H25"/>
    <mergeCell ref="I25"/>
    <mergeCell ref="J25"/>
    <mergeCell ref="K25"/>
    <mergeCell ref="L25"/>
    <mergeCell ref="M25"/>
    <mergeCell ref="N25"/>
    <mergeCell ref="I24"/>
    <mergeCell ref="J24"/>
    <mergeCell ref="K24"/>
    <mergeCell ref="L24"/>
    <mergeCell ref="M24"/>
    <mergeCell ref="C24:D24"/>
    <mergeCell ref="E24"/>
    <mergeCell ref="F24"/>
    <mergeCell ref="G24"/>
    <mergeCell ref="H24"/>
    <mergeCell ref="N26"/>
    <mergeCell ref="C27:D27"/>
    <mergeCell ref="E27"/>
    <mergeCell ref="F27"/>
    <mergeCell ref="G27"/>
    <mergeCell ref="H27"/>
    <mergeCell ref="I27"/>
    <mergeCell ref="J27"/>
    <mergeCell ref="K27"/>
    <mergeCell ref="L27"/>
    <mergeCell ref="M27"/>
    <mergeCell ref="N27"/>
    <mergeCell ref="I26"/>
    <mergeCell ref="J26"/>
    <mergeCell ref="K26"/>
    <mergeCell ref="L26"/>
    <mergeCell ref="M26"/>
    <mergeCell ref="C26:D26"/>
    <mergeCell ref="E26"/>
    <mergeCell ref="F26"/>
    <mergeCell ref="G26"/>
    <mergeCell ref="H26"/>
    <mergeCell ref="N28"/>
    <mergeCell ref="C29:D29"/>
    <mergeCell ref="E29"/>
    <mergeCell ref="F29"/>
    <mergeCell ref="G29"/>
    <mergeCell ref="H29"/>
    <mergeCell ref="I29"/>
    <mergeCell ref="J29"/>
    <mergeCell ref="K29"/>
    <mergeCell ref="L29"/>
    <mergeCell ref="M29"/>
    <mergeCell ref="N29"/>
    <mergeCell ref="I28"/>
    <mergeCell ref="J28"/>
    <mergeCell ref="K28"/>
    <mergeCell ref="L28"/>
    <mergeCell ref="M28"/>
    <mergeCell ref="C28:D28"/>
    <mergeCell ref="E28"/>
    <mergeCell ref="F28"/>
    <mergeCell ref="G28"/>
    <mergeCell ref="H28"/>
    <mergeCell ref="N30"/>
    <mergeCell ref="C31:D31"/>
    <mergeCell ref="E31"/>
    <mergeCell ref="F31"/>
    <mergeCell ref="G31"/>
    <mergeCell ref="H31"/>
    <mergeCell ref="I31"/>
    <mergeCell ref="J31"/>
    <mergeCell ref="K31"/>
    <mergeCell ref="L31"/>
    <mergeCell ref="M31"/>
    <mergeCell ref="N31"/>
    <mergeCell ref="I30"/>
    <mergeCell ref="J30"/>
    <mergeCell ref="K30"/>
    <mergeCell ref="L30"/>
    <mergeCell ref="M30"/>
    <mergeCell ref="C30:D30"/>
    <mergeCell ref="E30"/>
    <mergeCell ref="F30"/>
    <mergeCell ref="G30"/>
    <mergeCell ref="H30"/>
    <mergeCell ref="N32"/>
    <mergeCell ref="C33:D33"/>
    <mergeCell ref="E33"/>
    <mergeCell ref="F33"/>
    <mergeCell ref="G33"/>
    <mergeCell ref="H33"/>
    <mergeCell ref="I33"/>
    <mergeCell ref="J33"/>
    <mergeCell ref="K33"/>
    <mergeCell ref="L33"/>
    <mergeCell ref="M33"/>
    <mergeCell ref="N33"/>
    <mergeCell ref="I32"/>
    <mergeCell ref="J32"/>
    <mergeCell ref="K32"/>
    <mergeCell ref="L32"/>
    <mergeCell ref="M32"/>
    <mergeCell ref="C32:D32"/>
    <mergeCell ref="E32"/>
    <mergeCell ref="F32"/>
    <mergeCell ref="G32"/>
    <mergeCell ref="H32"/>
    <mergeCell ref="N34"/>
    <mergeCell ref="C35:D35"/>
    <mergeCell ref="E35"/>
    <mergeCell ref="F35"/>
    <mergeCell ref="G35"/>
    <mergeCell ref="H35"/>
    <mergeCell ref="I35"/>
    <mergeCell ref="J35"/>
    <mergeCell ref="K35"/>
    <mergeCell ref="L35"/>
    <mergeCell ref="M35"/>
    <mergeCell ref="N35"/>
    <mergeCell ref="I34"/>
    <mergeCell ref="J34"/>
    <mergeCell ref="K34"/>
    <mergeCell ref="L34"/>
    <mergeCell ref="M34"/>
    <mergeCell ref="C34:D34"/>
    <mergeCell ref="E34"/>
    <mergeCell ref="F34"/>
    <mergeCell ref="G34"/>
    <mergeCell ref="H34"/>
    <mergeCell ref="N36"/>
    <mergeCell ref="C37:D37"/>
    <mergeCell ref="E37"/>
    <mergeCell ref="F37"/>
    <mergeCell ref="G37"/>
    <mergeCell ref="H37"/>
    <mergeCell ref="I37"/>
    <mergeCell ref="J37"/>
    <mergeCell ref="K37"/>
    <mergeCell ref="L37"/>
    <mergeCell ref="M37"/>
    <mergeCell ref="N37"/>
    <mergeCell ref="I36"/>
    <mergeCell ref="J36"/>
    <mergeCell ref="K36"/>
    <mergeCell ref="L36"/>
    <mergeCell ref="M36"/>
    <mergeCell ref="C36:D36"/>
    <mergeCell ref="E36"/>
    <mergeCell ref="F36"/>
    <mergeCell ref="G36"/>
    <mergeCell ref="H36"/>
    <mergeCell ref="N38"/>
    <mergeCell ref="C39:D39"/>
    <mergeCell ref="E39"/>
    <mergeCell ref="F39"/>
    <mergeCell ref="G39"/>
    <mergeCell ref="H39"/>
    <mergeCell ref="I39"/>
    <mergeCell ref="J39"/>
    <mergeCell ref="K39"/>
    <mergeCell ref="L39"/>
    <mergeCell ref="M39"/>
    <mergeCell ref="N39"/>
    <mergeCell ref="I38"/>
    <mergeCell ref="J38"/>
    <mergeCell ref="K38"/>
    <mergeCell ref="L38"/>
    <mergeCell ref="M38"/>
    <mergeCell ref="C38:D38"/>
    <mergeCell ref="E38"/>
    <mergeCell ref="F38"/>
    <mergeCell ref="G38"/>
    <mergeCell ref="H38"/>
    <mergeCell ref="N40"/>
    <mergeCell ref="C41:D41"/>
    <mergeCell ref="E41"/>
    <mergeCell ref="F41"/>
    <mergeCell ref="G41"/>
    <mergeCell ref="H41"/>
    <mergeCell ref="I41"/>
    <mergeCell ref="J41"/>
    <mergeCell ref="K41"/>
    <mergeCell ref="L41"/>
    <mergeCell ref="M41"/>
    <mergeCell ref="N41"/>
    <mergeCell ref="I40"/>
    <mergeCell ref="J40"/>
    <mergeCell ref="K40"/>
    <mergeCell ref="L40"/>
    <mergeCell ref="M40"/>
    <mergeCell ref="C40:D40"/>
    <mergeCell ref="E40"/>
    <mergeCell ref="F40"/>
    <mergeCell ref="G40"/>
    <mergeCell ref="H40"/>
    <mergeCell ref="N42"/>
    <mergeCell ref="C43:D43"/>
    <mergeCell ref="E43"/>
    <mergeCell ref="F43"/>
    <mergeCell ref="G43"/>
    <mergeCell ref="H43"/>
    <mergeCell ref="I43"/>
    <mergeCell ref="J43"/>
    <mergeCell ref="K43"/>
    <mergeCell ref="L43"/>
    <mergeCell ref="M43"/>
    <mergeCell ref="N43"/>
    <mergeCell ref="I42"/>
    <mergeCell ref="J42"/>
    <mergeCell ref="K42"/>
    <mergeCell ref="L42"/>
    <mergeCell ref="M42"/>
    <mergeCell ref="C42:D42"/>
    <mergeCell ref="E42"/>
    <mergeCell ref="F42"/>
    <mergeCell ref="G42"/>
    <mergeCell ref="H42"/>
    <mergeCell ref="N44"/>
    <mergeCell ref="C45:D45"/>
    <mergeCell ref="E45"/>
    <mergeCell ref="F45"/>
    <mergeCell ref="G45"/>
    <mergeCell ref="H45"/>
    <mergeCell ref="I45"/>
    <mergeCell ref="J45"/>
    <mergeCell ref="K45"/>
    <mergeCell ref="L45"/>
    <mergeCell ref="M45"/>
    <mergeCell ref="N45"/>
    <mergeCell ref="I44"/>
    <mergeCell ref="J44"/>
    <mergeCell ref="K44"/>
    <mergeCell ref="L44"/>
    <mergeCell ref="M44"/>
    <mergeCell ref="C44:D44"/>
    <mergeCell ref="E44"/>
    <mergeCell ref="F44"/>
    <mergeCell ref="G44"/>
    <mergeCell ref="H44"/>
    <mergeCell ref="N46"/>
    <mergeCell ref="C47:D47"/>
    <mergeCell ref="E47"/>
    <mergeCell ref="F47"/>
    <mergeCell ref="G47"/>
    <mergeCell ref="H47"/>
    <mergeCell ref="I47"/>
    <mergeCell ref="J47"/>
    <mergeCell ref="K47"/>
    <mergeCell ref="L47"/>
    <mergeCell ref="M47"/>
    <mergeCell ref="N47"/>
    <mergeCell ref="I46"/>
    <mergeCell ref="J46"/>
    <mergeCell ref="K46"/>
    <mergeCell ref="L46"/>
    <mergeCell ref="M46"/>
    <mergeCell ref="C46:D46"/>
    <mergeCell ref="E46"/>
    <mergeCell ref="F46"/>
    <mergeCell ref="G46"/>
    <mergeCell ref="H46"/>
    <mergeCell ref="N48"/>
    <mergeCell ref="C49:D49"/>
    <mergeCell ref="E49"/>
    <mergeCell ref="F49"/>
    <mergeCell ref="G49"/>
    <mergeCell ref="H49"/>
    <mergeCell ref="I49"/>
    <mergeCell ref="J49"/>
    <mergeCell ref="K49"/>
    <mergeCell ref="L49"/>
    <mergeCell ref="M49"/>
    <mergeCell ref="N49"/>
    <mergeCell ref="I48"/>
    <mergeCell ref="J48"/>
    <mergeCell ref="K48"/>
    <mergeCell ref="L48"/>
    <mergeCell ref="M48"/>
    <mergeCell ref="C48:D48"/>
    <mergeCell ref="E48"/>
    <mergeCell ref="F48"/>
    <mergeCell ref="G48"/>
    <mergeCell ref="H48"/>
    <mergeCell ref="N50"/>
    <mergeCell ref="C51:D51"/>
    <mergeCell ref="E51"/>
    <mergeCell ref="F51"/>
    <mergeCell ref="G51"/>
    <mergeCell ref="H51"/>
    <mergeCell ref="I51"/>
    <mergeCell ref="J51"/>
    <mergeCell ref="K51"/>
    <mergeCell ref="L51"/>
    <mergeCell ref="M51"/>
    <mergeCell ref="N51"/>
    <mergeCell ref="I50"/>
    <mergeCell ref="J50"/>
    <mergeCell ref="K50"/>
    <mergeCell ref="L50"/>
    <mergeCell ref="M50"/>
    <mergeCell ref="C50:D50"/>
    <mergeCell ref="E50"/>
    <mergeCell ref="F50"/>
    <mergeCell ref="G50"/>
    <mergeCell ref="H50"/>
    <mergeCell ref="N52"/>
    <mergeCell ref="C53:D53"/>
    <mergeCell ref="E53"/>
    <mergeCell ref="F53"/>
    <mergeCell ref="G53"/>
    <mergeCell ref="H53"/>
    <mergeCell ref="I53"/>
    <mergeCell ref="J53"/>
    <mergeCell ref="K53"/>
    <mergeCell ref="L53"/>
    <mergeCell ref="M53"/>
    <mergeCell ref="N53"/>
    <mergeCell ref="I52"/>
    <mergeCell ref="J52"/>
    <mergeCell ref="K52"/>
    <mergeCell ref="L52"/>
    <mergeCell ref="M52"/>
    <mergeCell ref="C52:D52"/>
    <mergeCell ref="E52"/>
    <mergeCell ref="F52"/>
    <mergeCell ref="G52"/>
    <mergeCell ref="H52"/>
    <mergeCell ref="N54"/>
    <mergeCell ref="C55:D55"/>
    <mergeCell ref="E55"/>
    <mergeCell ref="F55"/>
    <mergeCell ref="G55"/>
    <mergeCell ref="H55"/>
    <mergeCell ref="I55"/>
    <mergeCell ref="J55"/>
    <mergeCell ref="K55"/>
    <mergeCell ref="L55"/>
    <mergeCell ref="M55"/>
    <mergeCell ref="N55"/>
    <mergeCell ref="I54"/>
    <mergeCell ref="J54"/>
    <mergeCell ref="K54"/>
    <mergeCell ref="L54"/>
    <mergeCell ref="M54"/>
    <mergeCell ref="C54:D54"/>
    <mergeCell ref="E54"/>
    <mergeCell ref="F54"/>
    <mergeCell ref="G54"/>
    <mergeCell ref="H54"/>
    <mergeCell ref="N56"/>
    <mergeCell ref="C57:D57"/>
    <mergeCell ref="E57"/>
    <mergeCell ref="F57"/>
    <mergeCell ref="G57"/>
    <mergeCell ref="H57"/>
    <mergeCell ref="I57"/>
    <mergeCell ref="J57"/>
    <mergeCell ref="K57"/>
    <mergeCell ref="L57"/>
    <mergeCell ref="M57"/>
    <mergeCell ref="N57"/>
    <mergeCell ref="I56"/>
    <mergeCell ref="J56"/>
    <mergeCell ref="K56"/>
    <mergeCell ref="L56"/>
    <mergeCell ref="M56"/>
    <mergeCell ref="C56:D56"/>
    <mergeCell ref="E56"/>
    <mergeCell ref="F56"/>
    <mergeCell ref="G56"/>
    <mergeCell ref="H56"/>
    <mergeCell ref="N58"/>
    <mergeCell ref="C59:D59"/>
    <mergeCell ref="E59"/>
    <mergeCell ref="F59"/>
    <mergeCell ref="G59"/>
    <mergeCell ref="H59"/>
    <mergeCell ref="I59"/>
    <mergeCell ref="J59"/>
    <mergeCell ref="K59"/>
    <mergeCell ref="L59"/>
    <mergeCell ref="M59"/>
    <mergeCell ref="N59"/>
    <mergeCell ref="I58"/>
    <mergeCell ref="J58"/>
    <mergeCell ref="K58"/>
    <mergeCell ref="L58"/>
    <mergeCell ref="M58"/>
    <mergeCell ref="C58:D58"/>
    <mergeCell ref="E58"/>
    <mergeCell ref="F58"/>
    <mergeCell ref="G58"/>
    <mergeCell ref="H58"/>
    <mergeCell ref="N60"/>
    <mergeCell ref="C61:D61"/>
    <mergeCell ref="E61"/>
    <mergeCell ref="F61"/>
    <mergeCell ref="G61"/>
    <mergeCell ref="H61"/>
    <mergeCell ref="I61"/>
    <mergeCell ref="J61"/>
    <mergeCell ref="K61"/>
    <mergeCell ref="L61"/>
    <mergeCell ref="M61"/>
    <mergeCell ref="N61"/>
    <mergeCell ref="I60"/>
    <mergeCell ref="J60"/>
    <mergeCell ref="K60"/>
    <mergeCell ref="L60"/>
    <mergeCell ref="M60"/>
    <mergeCell ref="C60:D60"/>
    <mergeCell ref="E60"/>
    <mergeCell ref="F60"/>
    <mergeCell ref="G60"/>
    <mergeCell ref="H60"/>
    <mergeCell ref="N62"/>
    <mergeCell ref="C63:D63"/>
    <mergeCell ref="E63"/>
    <mergeCell ref="F63"/>
    <mergeCell ref="G63"/>
    <mergeCell ref="H63"/>
    <mergeCell ref="I63"/>
    <mergeCell ref="J63"/>
    <mergeCell ref="K63"/>
    <mergeCell ref="L63"/>
    <mergeCell ref="M63"/>
    <mergeCell ref="N63"/>
    <mergeCell ref="I62"/>
    <mergeCell ref="J62"/>
    <mergeCell ref="K62"/>
    <mergeCell ref="L62"/>
    <mergeCell ref="M62"/>
    <mergeCell ref="C62:D62"/>
    <mergeCell ref="E62"/>
    <mergeCell ref="F62"/>
    <mergeCell ref="G62"/>
    <mergeCell ref="H62"/>
    <mergeCell ref="N64"/>
    <mergeCell ref="C65:D65"/>
    <mergeCell ref="E65"/>
    <mergeCell ref="F65"/>
    <mergeCell ref="G65"/>
    <mergeCell ref="H65"/>
    <mergeCell ref="I65"/>
    <mergeCell ref="J65"/>
    <mergeCell ref="K65"/>
    <mergeCell ref="L65"/>
    <mergeCell ref="M65"/>
    <mergeCell ref="N65"/>
    <mergeCell ref="I64"/>
    <mergeCell ref="J64"/>
    <mergeCell ref="K64"/>
    <mergeCell ref="L64"/>
    <mergeCell ref="M64"/>
    <mergeCell ref="C64:D64"/>
    <mergeCell ref="E64"/>
    <mergeCell ref="F64"/>
    <mergeCell ref="G64"/>
    <mergeCell ref="H64"/>
    <mergeCell ref="N66"/>
    <mergeCell ref="C67:D67"/>
    <mergeCell ref="E67"/>
    <mergeCell ref="F67"/>
    <mergeCell ref="G67"/>
    <mergeCell ref="H67"/>
    <mergeCell ref="I67"/>
    <mergeCell ref="J67"/>
    <mergeCell ref="K67"/>
    <mergeCell ref="L67"/>
    <mergeCell ref="M67"/>
    <mergeCell ref="N67"/>
    <mergeCell ref="I66"/>
    <mergeCell ref="J66"/>
    <mergeCell ref="K66"/>
    <mergeCell ref="L66"/>
    <mergeCell ref="M66"/>
    <mergeCell ref="C66:D66"/>
    <mergeCell ref="E66"/>
    <mergeCell ref="F66"/>
    <mergeCell ref="G66"/>
    <mergeCell ref="H66"/>
    <mergeCell ref="N68"/>
    <mergeCell ref="C69:D69"/>
    <mergeCell ref="E69"/>
    <mergeCell ref="F69"/>
    <mergeCell ref="G69"/>
    <mergeCell ref="H69"/>
    <mergeCell ref="I69"/>
    <mergeCell ref="J69"/>
    <mergeCell ref="K69"/>
    <mergeCell ref="L69"/>
    <mergeCell ref="M69"/>
    <mergeCell ref="N69"/>
    <mergeCell ref="I68"/>
    <mergeCell ref="J68"/>
    <mergeCell ref="K68"/>
    <mergeCell ref="L68"/>
    <mergeCell ref="M68"/>
    <mergeCell ref="C68:D68"/>
    <mergeCell ref="E68"/>
    <mergeCell ref="F68"/>
    <mergeCell ref="G68"/>
    <mergeCell ref="H68"/>
    <mergeCell ref="N70"/>
    <mergeCell ref="C71:D71"/>
    <mergeCell ref="E71"/>
    <mergeCell ref="F71"/>
    <mergeCell ref="G71"/>
    <mergeCell ref="H71"/>
    <mergeCell ref="I71"/>
    <mergeCell ref="J71"/>
    <mergeCell ref="K71"/>
    <mergeCell ref="L71"/>
    <mergeCell ref="M71"/>
    <mergeCell ref="N71"/>
    <mergeCell ref="I70"/>
    <mergeCell ref="J70"/>
    <mergeCell ref="K70"/>
    <mergeCell ref="L70"/>
    <mergeCell ref="M70"/>
    <mergeCell ref="C70:D70"/>
    <mergeCell ref="E70"/>
    <mergeCell ref="F70"/>
    <mergeCell ref="G70"/>
    <mergeCell ref="H70"/>
    <mergeCell ref="N72"/>
    <mergeCell ref="C73:D73"/>
    <mergeCell ref="E73"/>
    <mergeCell ref="F73"/>
    <mergeCell ref="G73"/>
    <mergeCell ref="H73"/>
    <mergeCell ref="I73"/>
    <mergeCell ref="J73"/>
    <mergeCell ref="K73"/>
    <mergeCell ref="L73"/>
    <mergeCell ref="M73"/>
    <mergeCell ref="N73"/>
    <mergeCell ref="I72"/>
    <mergeCell ref="J72"/>
    <mergeCell ref="K72"/>
    <mergeCell ref="L72"/>
    <mergeCell ref="M72"/>
    <mergeCell ref="C72:D72"/>
    <mergeCell ref="E72"/>
    <mergeCell ref="F72"/>
    <mergeCell ref="G72"/>
    <mergeCell ref="H72"/>
    <mergeCell ref="N74"/>
    <mergeCell ref="C75:D75"/>
    <mergeCell ref="E75"/>
    <mergeCell ref="F75"/>
    <mergeCell ref="G75"/>
    <mergeCell ref="H75"/>
    <mergeCell ref="I75"/>
    <mergeCell ref="J75"/>
    <mergeCell ref="K75"/>
    <mergeCell ref="L75"/>
    <mergeCell ref="M75"/>
    <mergeCell ref="N75"/>
    <mergeCell ref="I74"/>
    <mergeCell ref="J74"/>
    <mergeCell ref="K74"/>
    <mergeCell ref="L74"/>
    <mergeCell ref="M74"/>
    <mergeCell ref="C74:D74"/>
    <mergeCell ref="E74"/>
    <mergeCell ref="F74"/>
    <mergeCell ref="G74"/>
    <mergeCell ref="H74"/>
    <mergeCell ref="N76"/>
    <mergeCell ref="C77:D77"/>
    <mergeCell ref="E77"/>
    <mergeCell ref="F77"/>
    <mergeCell ref="G77"/>
    <mergeCell ref="H77"/>
    <mergeCell ref="I77"/>
    <mergeCell ref="J77"/>
    <mergeCell ref="K77"/>
    <mergeCell ref="L77"/>
    <mergeCell ref="M77"/>
    <mergeCell ref="N77"/>
    <mergeCell ref="I76"/>
    <mergeCell ref="J76"/>
    <mergeCell ref="K76"/>
    <mergeCell ref="L76"/>
    <mergeCell ref="M76"/>
    <mergeCell ref="C76:D76"/>
    <mergeCell ref="E76"/>
    <mergeCell ref="F76"/>
    <mergeCell ref="G76"/>
    <mergeCell ref="H76"/>
    <mergeCell ref="N78"/>
    <mergeCell ref="C79:D79"/>
    <mergeCell ref="E79"/>
    <mergeCell ref="F79"/>
    <mergeCell ref="G79"/>
    <mergeCell ref="H79"/>
    <mergeCell ref="I79"/>
    <mergeCell ref="J79"/>
    <mergeCell ref="K79"/>
    <mergeCell ref="L79"/>
    <mergeCell ref="M79"/>
    <mergeCell ref="N79"/>
    <mergeCell ref="I78"/>
    <mergeCell ref="J78"/>
    <mergeCell ref="K78"/>
    <mergeCell ref="L78"/>
    <mergeCell ref="M78"/>
    <mergeCell ref="C78:D78"/>
    <mergeCell ref="E78"/>
    <mergeCell ref="F78"/>
    <mergeCell ref="G78"/>
    <mergeCell ref="H78"/>
    <mergeCell ref="N80"/>
    <mergeCell ref="C81:D81"/>
    <mergeCell ref="E81"/>
    <mergeCell ref="F81"/>
    <mergeCell ref="G81"/>
    <mergeCell ref="H81"/>
    <mergeCell ref="I81"/>
    <mergeCell ref="J81"/>
    <mergeCell ref="K81"/>
    <mergeCell ref="L81"/>
    <mergeCell ref="M81"/>
    <mergeCell ref="N81"/>
    <mergeCell ref="I80"/>
    <mergeCell ref="J80"/>
    <mergeCell ref="K80"/>
    <mergeCell ref="L80"/>
    <mergeCell ref="M80"/>
    <mergeCell ref="C80:D80"/>
    <mergeCell ref="E80"/>
    <mergeCell ref="F80"/>
    <mergeCell ref="G80"/>
    <mergeCell ref="H80"/>
    <mergeCell ref="N82"/>
    <mergeCell ref="C83:D83"/>
    <mergeCell ref="E83"/>
    <mergeCell ref="F83"/>
    <mergeCell ref="G83"/>
    <mergeCell ref="H83"/>
    <mergeCell ref="I83"/>
    <mergeCell ref="J83"/>
    <mergeCell ref="K83"/>
    <mergeCell ref="L83"/>
    <mergeCell ref="M83"/>
    <mergeCell ref="N83"/>
    <mergeCell ref="I82"/>
    <mergeCell ref="J82"/>
    <mergeCell ref="K82"/>
    <mergeCell ref="L82"/>
    <mergeCell ref="M82"/>
    <mergeCell ref="C82:D82"/>
    <mergeCell ref="E82"/>
    <mergeCell ref="F82"/>
    <mergeCell ref="G82"/>
    <mergeCell ref="H82"/>
    <mergeCell ref="N84"/>
    <mergeCell ref="C85:D85"/>
    <mergeCell ref="E85"/>
    <mergeCell ref="F85"/>
    <mergeCell ref="G85"/>
    <mergeCell ref="H85"/>
    <mergeCell ref="I85"/>
    <mergeCell ref="J85"/>
    <mergeCell ref="K85"/>
    <mergeCell ref="L85"/>
    <mergeCell ref="M85"/>
    <mergeCell ref="N85"/>
    <mergeCell ref="I84"/>
    <mergeCell ref="J84"/>
    <mergeCell ref="K84"/>
    <mergeCell ref="L84"/>
    <mergeCell ref="M84"/>
    <mergeCell ref="C84:D84"/>
    <mergeCell ref="E84"/>
    <mergeCell ref="F84"/>
    <mergeCell ref="G84"/>
    <mergeCell ref="H84"/>
    <mergeCell ref="N86"/>
    <mergeCell ref="C87:D87"/>
    <mergeCell ref="E87"/>
    <mergeCell ref="F87"/>
    <mergeCell ref="G87"/>
    <mergeCell ref="H87"/>
    <mergeCell ref="I87"/>
    <mergeCell ref="J87"/>
    <mergeCell ref="K87"/>
    <mergeCell ref="L87"/>
    <mergeCell ref="M87"/>
    <mergeCell ref="N87"/>
    <mergeCell ref="I86"/>
    <mergeCell ref="J86"/>
    <mergeCell ref="K86"/>
    <mergeCell ref="L86"/>
    <mergeCell ref="M86"/>
    <mergeCell ref="C86:D86"/>
    <mergeCell ref="E86"/>
    <mergeCell ref="F86"/>
    <mergeCell ref="G86"/>
    <mergeCell ref="H86"/>
    <mergeCell ref="N88"/>
    <mergeCell ref="C89:D89"/>
    <mergeCell ref="E89"/>
    <mergeCell ref="F89"/>
    <mergeCell ref="G89"/>
    <mergeCell ref="H89"/>
    <mergeCell ref="I89"/>
    <mergeCell ref="J89"/>
    <mergeCell ref="K89"/>
    <mergeCell ref="L89"/>
    <mergeCell ref="M89"/>
    <mergeCell ref="N89"/>
    <mergeCell ref="I88"/>
    <mergeCell ref="J88"/>
    <mergeCell ref="K88"/>
    <mergeCell ref="L88"/>
    <mergeCell ref="M88"/>
    <mergeCell ref="C88:D88"/>
    <mergeCell ref="E88"/>
    <mergeCell ref="F88"/>
    <mergeCell ref="G88"/>
    <mergeCell ref="H88"/>
    <mergeCell ref="N90"/>
    <mergeCell ref="C91:D91"/>
    <mergeCell ref="E91"/>
    <mergeCell ref="F91"/>
    <mergeCell ref="G91"/>
    <mergeCell ref="H91"/>
    <mergeCell ref="I91"/>
    <mergeCell ref="J91"/>
    <mergeCell ref="K91"/>
    <mergeCell ref="L91"/>
    <mergeCell ref="M91"/>
    <mergeCell ref="N91"/>
    <mergeCell ref="I90"/>
    <mergeCell ref="J90"/>
    <mergeCell ref="K90"/>
    <mergeCell ref="L90"/>
    <mergeCell ref="M90"/>
    <mergeCell ref="C90:D90"/>
    <mergeCell ref="E90"/>
    <mergeCell ref="F90"/>
    <mergeCell ref="G90"/>
    <mergeCell ref="H90"/>
    <mergeCell ref="N92"/>
    <mergeCell ref="C93:D93"/>
    <mergeCell ref="E93"/>
    <mergeCell ref="F93"/>
    <mergeCell ref="G93"/>
    <mergeCell ref="H93"/>
    <mergeCell ref="I93"/>
    <mergeCell ref="J93"/>
    <mergeCell ref="K93"/>
    <mergeCell ref="L93"/>
    <mergeCell ref="M93"/>
    <mergeCell ref="N93"/>
    <mergeCell ref="I92"/>
    <mergeCell ref="J92"/>
    <mergeCell ref="K92"/>
    <mergeCell ref="L92"/>
    <mergeCell ref="M92"/>
    <mergeCell ref="C92:D92"/>
    <mergeCell ref="E92"/>
    <mergeCell ref="F92"/>
    <mergeCell ref="G92"/>
    <mergeCell ref="H92"/>
    <mergeCell ref="N94"/>
    <mergeCell ref="C95:D95"/>
    <mergeCell ref="E95"/>
    <mergeCell ref="F95"/>
    <mergeCell ref="G95"/>
    <mergeCell ref="H95"/>
    <mergeCell ref="I95"/>
    <mergeCell ref="J95"/>
    <mergeCell ref="K95"/>
    <mergeCell ref="L95"/>
    <mergeCell ref="M95"/>
    <mergeCell ref="N95"/>
    <mergeCell ref="I94"/>
    <mergeCell ref="J94"/>
    <mergeCell ref="K94"/>
    <mergeCell ref="L94"/>
    <mergeCell ref="M94"/>
    <mergeCell ref="C94:D94"/>
    <mergeCell ref="E94"/>
    <mergeCell ref="F94"/>
    <mergeCell ref="G94"/>
    <mergeCell ref="H94"/>
    <mergeCell ref="N96"/>
    <mergeCell ref="C97:D97"/>
    <mergeCell ref="E97"/>
    <mergeCell ref="F97"/>
    <mergeCell ref="G97"/>
    <mergeCell ref="H97"/>
    <mergeCell ref="I97"/>
    <mergeCell ref="J97"/>
    <mergeCell ref="K97"/>
    <mergeCell ref="L97"/>
    <mergeCell ref="M97"/>
    <mergeCell ref="N97"/>
    <mergeCell ref="I96"/>
    <mergeCell ref="J96"/>
    <mergeCell ref="K96"/>
    <mergeCell ref="L96"/>
    <mergeCell ref="M96"/>
    <mergeCell ref="C96:D96"/>
    <mergeCell ref="E96"/>
    <mergeCell ref="F96"/>
    <mergeCell ref="G96"/>
    <mergeCell ref="H96"/>
    <mergeCell ref="N98"/>
    <mergeCell ref="C99:D99"/>
    <mergeCell ref="E99"/>
    <mergeCell ref="F99"/>
    <mergeCell ref="G99"/>
    <mergeCell ref="H99"/>
    <mergeCell ref="I99"/>
    <mergeCell ref="J99"/>
    <mergeCell ref="K99"/>
    <mergeCell ref="L99"/>
    <mergeCell ref="M99"/>
    <mergeCell ref="N99"/>
    <mergeCell ref="I98"/>
    <mergeCell ref="J98"/>
    <mergeCell ref="K98"/>
    <mergeCell ref="L98"/>
    <mergeCell ref="M98"/>
    <mergeCell ref="C98:D98"/>
    <mergeCell ref="E98"/>
    <mergeCell ref="F98"/>
    <mergeCell ref="G98"/>
    <mergeCell ref="H98"/>
    <mergeCell ref="N100"/>
    <mergeCell ref="C101:D101"/>
    <mergeCell ref="E101"/>
    <mergeCell ref="F101"/>
    <mergeCell ref="G101"/>
    <mergeCell ref="H101"/>
    <mergeCell ref="I101"/>
    <mergeCell ref="J101"/>
    <mergeCell ref="K101"/>
    <mergeCell ref="L101"/>
    <mergeCell ref="M101"/>
    <mergeCell ref="N101"/>
    <mergeCell ref="I100"/>
    <mergeCell ref="J100"/>
    <mergeCell ref="K100"/>
    <mergeCell ref="L100"/>
    <mergeCell ref="M100"/>
    <mergeCell ref="C100:D100"/>
    <mergeCell ref="E100"/>
    <mergeCell ref="F100"/>
    <mergeCell ref="G100"/>
    <mergeCell ref="H100"/>
    <mergeCell ref="N102"/>
    <mergeCell ref="C103:D103"/>
    <mergeCell ref="E103"/>
    <mergeCell ref="F103"/>
    <mergeCell ref="G103"/>
    <mergeCell ref="H103"/>
    <mergeCell ref="I103"/>
    <mergeCell ref="J103"/>
    <mergeCell ref="K103"/>
    <mergeCell ref="L103"/>
    <mergeCell ref="M103"/>
    <mergeCell ref="N103"/>
    <mergeCell ref="I102"/>
    <mergeCell ref="J102"/>
    <mergeCell ref="K102"/>
    <mergeCell ref="L102"/>
    <mergeCell ref="M102"/>
    <mergeCell ref="C102:D102"/>
    <mergeCell ref="E102"/>
    <mergeCell ref="F102"/>
    <mergeCell ref="G102"/>
    <mergeCell ref="H102"/>
    <mergeCell ref="N104"/>
    <mergeCell ref="C105:D105"/>
    <mergeCell ref="E105"/>
    <mergeCell ref="F105"/>
    <mergeCell ref="G105"/>
    <mergeCell ref="H105"/>
    <mergeCell ref="I105"/>
    <mergeCell ref="J105"/>
    <mergeCell ref="K105"/>
    <mergeCell ref="L105"/>
    <mergeCell ref="M105"/>
    <mergeCell ref="N105"/>
    <mergeCell ref="I104"/>
    <mergeCell ref="J104"/>
    <mergeCell ref="K104"/>
    <mergeCell ref="L104"/>
    <mergeCell ref="M104"/>
    <mergeCell ref="C104:D104"/>
    <mergeCell ref="E104"/>
    <mergeCell ref="F104"/>
    <mergeCell ref="G104"/>
    <mergeCell ref="H104"/>
    <mergeCell ref="N106"/>
    <mergeCell ref="C107:D107"/>
    <mergeCell ref="E107"/>
    <mergeCell ref="F107"/>
    <mergeCell ref="G107"/>
    <mergeCell ref="H107"/>
    <mergeCell ref="I107"/>
    <mergeCell ref="J107"/>
    <mergeCell ref="K107"/>
    <mergeCell ref="L107"/>
    <mergeCell ref="M107"/>
    <mergeCell ref="N107"/>
    <mergeCell ref="I106"/>
    <mergeCell ref="J106"/>
    <mergeCell ref="K106"/>
    <mergeCell ref="L106"/>
    <mergeCell ref="M106"/>
    <mergeCell ref="C106:D106"/>
    <mergeCell ref="E106"/>
    <mergeCell ref="F106"/>
    <mergeCell ref="G106"/>
    <mergeCell ref="H106"/>
    <mergeCell ref="N108"/>
    <mergeCell ref="C109:D109"/>
    <mergeCell ref="E109"/>
    <mergeCell ref="F109"/>
    <mergeCell ref="G109"/>
    <mergeCell ref="H109"/>
    <mergeCell ref="I109"/>
    <mergeCell ref="J109"/>
    <mergeCell ref="K109"/>
    <mergeCell ref="L109"/>
    <mergeCell ref="M109"/>
    <mergeCell ref="N109"/>
    <mergeCell ref="I108"/>
    <mergeCell ref="J108"/>
    <mergeCell ref="K108"/>
    <mergeCell ref="L108"/>
    <mergeCell ref="M108"/>
    <mergeCell ref="C108:D108"/>
    <mergeCell ref="E108"/>
    <mergeCell ref="F108"/>
    <mergeCell ref="G108"/>
    <mergeCell ref="H108"/>
    <mergeCell ref="N110"/>
    <mergeCell ref="C111:D111"/>
    <mergeCell ref="E111"/>
    <mergeCell ref="F111"/>
    <mergeCell ref="G111"/>
    <mergeCell ref="H111"/>
    <mergeCell ref="I111"/>
    <mergeCell ref="J111"/>
    <mergeCell ref="K111"/>
    <mergeCell ref="L111"/>
    <mergeCell ref="M111"/>
    <mergeCell ref="N111"/>
    <mergeCell ref="I110"/>
    <mergeCell ref="J110"/>
    <mergeCell ref="K110"/>
    <mergeCell ref="L110"/>
    <mergeCell ref="M110"/>
    <mergeCell ref="C110:D110"/>
    <mergeCell ref="E110"/>
    <mergeCell ref="F110"/>
    <mergeCell ref="G110"/>
    <mergeCell ref="H110"/>
    <mergeCell ref="N112"/>
    <mergeCell ref="C113:D113"/>
    <mergeCell ref="E113"/>
    <mergeCell ref="F113"/>
    <mergeCell ref="G113"/>
    <mergeCell ref="H113"/>
    <mergeCell ref="I113"/>
    <mergeCell ref="J113"/>
    <mergeCell ref="K113"/>
    <mergeCell ref="L113"/>
    <mergeCell ref="M113"/>
    <mergeCell ref="N113"/>
    <mergeCell ref="I112"/>
    <mergeCell ref="J112"/>
    <mergeCell ref="K112"/>
    <mergeCell ref="L112"/>
    <mergeCell ref="M112"/>
    <mergeCell ref="C112:D112"/>
    <mergeCell ref="E112"/>
    <mergeCell ref="F112"/>
    <mergeCell ref="G112"/>
    <mergeCell ref="H112"/>
    <mergeCell ref="C116:D116"/>
    <mergeCell ref="N114"/>
    <mergeCell ref="C115:D115"/>
    <mergeCell ref="E115"/>
    <mergeCell ref="F115"/>
    <mergeCell ref="G115"/>
    <mergeCell ref="H115"/>
    <mergeCell ref="I115"/>
    <mergeCell ref="J115"/>
    <mergeCell ref="K115"/>
    <mergeCell ref="L115"/>
    <mergeCell ref="M115"/>
    <mergeCell ref="N115"/>
    <mergeCell ref="I114"/>
    <mergeCell ref="J114"/>
    <mergeCell ref="K114"/>
    <mergeCell ref="L114"/>
    <mergeCell ref="M114"/>
    <mergeCell ref="C114:D114"/>
    <mergeCell ref="E114"/>
    <mergeCell ref="F114"/>
    <mergeCell ref="G114"/>
    <mergeCell ref="H114"/>
  </mergeCells>
  <dataValidations count="400">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M16">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M25">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M26">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M27">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M28">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M29">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M30">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M31">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M32">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M33">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M34">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M35">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M36">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M37">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M38">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M39">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M40">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M41">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M42">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M43">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M44">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M45">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M46">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M47">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M48">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M49">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M50">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M51">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M52">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M53">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M54">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M55">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M56">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M57">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M58">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M59">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M60">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M61">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M62">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M63">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M64">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M65">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M66">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M67">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M68">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M69">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M70">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M71">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M72">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M73">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M74">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M75">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M76">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M77">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M78">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M79">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M80">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M81">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M82">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M83">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M84">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M85">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M86">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M87">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M88">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M89">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M90">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M91">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M92">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M93">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M94">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M95">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M96">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M97">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M98">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M99">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M100">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M101">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M102">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M103">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M104">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M105">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M106">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M107">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M108">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M109">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M110">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M111">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M112">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M113">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M114">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 type="decimal" showErrorMessage="1" errorTitle="Kesalahan Jenis Data" error="Data yang dimasukkan harus berupa Angka!" sqref="M115">
      <formula1>-1000000000000000000</formula1>
      <formula2>1000000000000000000</formula2>
    </dataValidation>
  </dataValidations>
  <printOptions horizontalCentered="1"/>
  <pageMargins left="0.7" right="0.7" top="0.75" bottom="0.75" header="0.3" footer="0.3"/>
  <pageSetup paperSize="150" scale="26" orientation="portrait" horizontalDpi="200" verticalDpi="200" r:id="rId1"/>
  <extLst>
    <ext xmlns:x14="http://schemas.microsoft.com/office/spreadsheetml/2009/9/main" uri="{CCE6A557-97BC-4b89-ADB6-D9C93CAAB3DF}">
      <x14:dataValidations xmlns:xm="http://schemas.microsoft.com/office/excel/2006/main" count="100">
        <x14:dataValidation type="list" showErrorMessage="1" errorTitle="Kesalahan Nilai Data" error="Data yang dimasukkan harus tersedia dalam daftar!">
          <x14:formula1>
            <xm:f>ListOfValues!C1:C10</xm:f>
          </x14:formula1>
          <xm:sqref>G16</xm:sqref>
        </x14:dataValidation>
        <x14:dataValidation type="list" showErrorMessage="1" errorTitle="Kesalahan Nilai Data" error="Data yang dimasukkan harus tersedia dalam daftar!">
          <x14:formula1>
            <xm:f>ListOfValues!C1:C10</xm:f>
          </x14:formula1>
          <xm:sqref>G17</xm:sqref>
        </x14:dataValidation>
        <x14:dataValidation type="list" showErrorMessage="1" errorTitle="Kesalahan Nilai Data" error="Data yang dimasukkan harus tersedia dalam daftar!">
          <x14:formula1>
            <xm:f>ListOfValues!C1:C10</xm:f>
          </x14:formula1>
          <xm:sqref>G18</xm:sqref>
        </x14:dataValidation>
        <x14:dataValidation type="list" showErrorMessage="1" errorTitle="Kesalahan Nilai Data" error="Data yang dimasukkan harus tersedia dalam daftar!">
          <x14:formula1>
            <xm:f>ListOfValues!C1:C10</xm:f>
          </x14:formula1>
          <xm:sqref>G19</xm:sqref>
        </x14:dataValidation>
        <x14:dataValidation type="list" showErrorMessage="1" errorTitle="Kesalahan Nilai Data" error="Data yang dimasukkan harus tersedia dalam daftar!">
          <x14:formula1>
            <xm:f>ListOfValues!C1:C10</xm:f>
          </x14:formula1>
          <xm:sqref>G20</xm:sqref>
        </x14:dataValidation>
        <x14:dataValidation type="list" showErrorMessage="1" errorTitle="Kesalahan Nilai Data" error="Data yang dimasukkan harus tersedia dalam daftar!">
          <x14:formula1>
            <xm:f>ListOfValues!C1:C10</xm:f>
          </x14:formula1>
          <xm:sqref>G21</xm:sqref>
        </x14:dataValidation>
        <x14:dataValidation type="list" showErrorMessage="1" errorTitle="Kesalahan Nilai Data" error="Data yang dimasukkan harus tersedia dalam daftar!">
          <x14:formula1>
            <xm:f>ListOfValues!C1:C10</xm:f>
          </x14:formula1>
          <xm:sqref>G22</xm:sqref>
        </x14:dataValidation>
        <x14:dataValidation type="list" showErrorMessage="1" errorTitle="Kesalahan Nilai Data" error="Data yang dimasukkan harus tersedia dalam daftar!">
          <x14:formula1>
            <xm:f>ListOfValues!C1:C10</xm:f>
          </x14:formula1>
          <xm:sqref>G23</xm:sqref>
        </x14:dataValidation>
        <x14:dataValidation type="list" showErrorMessage="1" errorTitle="Kesalahan Nilai Data" error="Data yang dimasukkan harus tersedia dalam daftar!">
          <x14:formula1>
            <xm:f>ListOfValues!C1:C10</xm:f>
          </x14:formula1>
          <xm:sqref>G24</xm:sqref>
        </x14:dataValidation>
        <x14:dataValidation type="list" showErrorMessage="1" errorTitle="Kesalahan Nilai Data" error="Data yang dimasukkan harus tersedia dalam daftar!">
          <x14:formula1>
            <xm:f>ListOfValues!C1:C10</xm:f>
          </x14:formula1>
          <xm:sqref>G25</xm:sqref>
        </x14:dataValidation>
        <x14:dataValidation type="list" showErrorMessage="1" errorTitle="Kesalahan Nilai Data" error="Data yang dimasukkan harus tersedia dalam daftar!">
          <x14:formula1>
            <xm:f>ListOfValues!C1:C10</xm:f>
          </x14:formula1>
          <xm:sqref>G26</xm:sqref>
        </x14:dataValidation>
        <x14:dataValidation type="list" showErrorMessage="1" errorTitle="Kesalahan Nilai Data" error="Data yang dimasukkan harus tersedia dalam daftar!">
          <x14:formula1>
            <xm:f>ListOfValues!C1:C10</xm:f>
          </x14:formula1>
          <xm:sqref>G27</xm:sqref>
        </x14:dataValidation>
        <x14:dataValidation type="list" showErrorMessage="1" errorTitle="Kesalahan Nilai Data" error="Data yang dimasukkan harus tersedia dalam daftar!">
          <x14:formula1>
            <xm:f>ListOfValues!C1:C10</xm:f>
          </x14:formula1>
          <xm:sqref>G28</xm:sqref>
        </x14:dataValidation>
        <x14:dataValidation type="list" showErrorMessage="1" errorTitle="Kesalahan Nilai Data" error="Data yang dimasukkan harus tersedia dalam daftar!">
          <x14:formula1>
            <xm:f>ListOfValues!C1:C10</xm:f>
          </x14:formula1>
          <xm:sqref>G29</xm:sqref>
        </x14:dataValidation>
        <x14:dataValidation type="list" showErrorMessage="1" errorTitle="Kesalahan Nilai Data" error="Data yang dimasukkan harus tersedia dalam daftar!">
          <x14:formula1>
            <xm:f>ListOfValues!C1:C10</xm:f>
          </x14:formula1>
          <xm:sqref>G30</xm:sqref>
        </x14:dataValidation>
        <x14:dataValidation type="list" showErrorMessage="1" errorTitle="Kesalahan Nilai Data" error="Data yang dimasukkan harus tersedia dalam daftar!">
          <x14:formula1>
            <xm:f>ListOfValues!C1:C10</xm:f>
          </x14:formula1>
          <xm:sqref>G31</xm:sqref>
        </x14:dataValidation>
        <x14:dataValidation type="list" showErrorMessage="1" errorTitle="Kesalahan Nilai Data" error="Data yang dimasukkan harus tersedia dalam daftar!">
          <x14:formula1>
            <xm:f>ListOfValues!C1:C10</xm:f>
          </x14:formula1>
          <xm:sqref>G32</xm:sqref>
        </x14:dataValidation>
        <x14:dataValidation type="list" showErrorMessage="1" errorTitle="Kesalahan Nilai Data" error="Data yang dimasukkan harus tersedia dalam daftar!">
          <x14:formula1>
            <xm:f>ListOfValues!C1:C10</xm:f>
          </x14:formula1>
          <xm:sqref>G33</xm:sqref>
        </x14:dataValidation>
        <x14:dataValidation type="list" showErrorMessage="1" errorTitle="Kesalahan Nilai Data" error="Data yang dimasukkan harus tersedia dalam daftar!">
          <x14:formula1>
            <xm:f>ListOfValues!C1:C10</xm:f>
          </x14:formula1>
          <xm:sqref>G34</xm:sqref>
        </x14:dataValidation>
        <x14:dataValidation type="list" showErrorMessage="1" errorTitle="Kesalahan Nilai Data" error="Data yang dimasukkan harus tersedia dalam daftar!">
          <x14:formula1>
            <xm:f>ListOfValues!C1:C10</xm:f>
          </x14:formula1>
          <xm:sqref>G35</xm:sqref>
        </x14:dataValidation>
        <x14:dataValidation type="list" showErrorMessage="1" errorTitle="Kesalahan Nilai Data" error="Data yang dimasukkan harus tersedia dalam daftar!">
          <x14:formula1>
            <xm:f>ListOfValues!C1:C10</xm:f>
          </x14:formula1>
          <xm:sqref>G36</xm:sqref>
        </x14:dataValidation>
        <x14:dataValidation type="list" showErrorMessage="1" errorTitle="Kesalahan Nilai Data" error="Data yang dimasukkan harus tersedia dalam daftar!">
          <x14:formula1>
            <xm:f>ListOfValues!C1:C10</xm:f>
          </x14:formula1>
          <xm:sqref>G37</xm:sqref>
        </x14:dataValidation>
        <x14:dataValidation type="list" showErrorMessage="1" errorTitle="Kesalahan Nilai Data" error="Data yang dimasukkan harus tersedia dalam daftar!">
          <x14:formula1>
            <xm:f>ListOfValues!C1:C10</xm:f>
          </x14:formula1>
          <xm:sqref>G38</xm:sqref>
        </x14:dataValidation>
        <x14:dataValidation type="list" showErrorMessage="1" errorTitle="Kesalahan Nilai Data" error="Data yang dimasukkan harus tersedia dalam daftar!">
          <x14:formula1>
            <xm:f>ListOfValues!C1:C10</xm:f>
          </x14:formula1>
          <xm:sqref>G39</xm:sqref>
        </x14:dataValidation>
        <x14:dataValidation type="list" showErrorMessage="1" errorTitle="Kesalahan Nilai Data" error="Data yang dimasukkan harus tersedia dalam daftar!">
          <x14:formula1>
            <xm:f>ListOfValues!C1:C10</xm:f>
          </x14:formula1>
          <xm:sqref>G40</xm:sqref>
        </x14:dataValidation>
        <x14:dataValidation type="list" showErrorMessage="1" errorTitle="Kesalahan Nilai Data" error="Data yang dimasukkan harus tersedia dalam daftar!">
          <x14:formula1>
            <xm:f>ListOfValues!C1:C10</xm:f>
          </x14:formula1>
          <xm:sqref>G41</xm:sqref>
        </x14:dataValidation>
        <x14:dataValidation type="list" showErrorMessage="1" errorTitle="Kesalahan Nilai Data" error="Data yang dimasukkan harus tersedia dalam daftar!">
          <x14:formula1>
            <xm:f>ListOfValues!C1:C10</xm:f>
          </x14:formula1>
          <xm:sqref>G42</xm:sqref>
        </x14:dataValidation>
        <x14:dataValidation type="list" showErrorMessage="1" errorTitle="Kesalahan Nilai Data" error="Data yang dimasukkan harus tersedia dalam daftar!">
          <x14:formula1>
            <xm:f>ListOfValues!C1:C10</xm:f>
          </x14:formula1>
          <xm:sqref>G43</xm:sqref>
        </x14:dataValidation>
        <x14:dataValidation type="list" showErrorMessage="1" errorTitle="Kesalahan Nilai Data" error="Data yang dimasukkan harus tersedia dalam daftar!">
          <x14:formula1>
            <xm:f>ListOfValues!C1:C10</xm:f>
          </x14:formula1>
          <xm:sqref>G44</xm:sqref>
        </x14:dataValidation>
        <x14:dataValidation type="list" showErrorMessage="1" errorTitle="Kesalahan Nilai Data" error="Data yang dimasukkan harus tersedia dalam daftar!">
          <x14:formula1>
            <xm:f>ListOfValues!C1:C10</xm:f>
          </x14:formula1>
          <xm:sqref>G45</xm:sqref>
        </x14:dataValidation>
        <x14:dataValidation type="list" showErrorMessage="1" errorTitle="Kesalahan Nilai Data" error="Data yang dimasukkan harus tersedia dalam daftar!">
          <x14:formula1>
            <xm:f>ListOfValues!C1:C10</xm:f>
          </x14:formula1>
          <xm:sqref>G46</xm:sqref>
        </x14:dataValidation>
        <x14:dataValidation type="list" showErrorMessage="1" errorTitle="Kesalahan Nilai Data" error="Data yang dimasukkan harus tersedia dalam daftar!">
          <x14:formula1>
            <xm:f>ListOfValues!C1:C10</xm:f>
          </x14:formula1>
          <xm:sqref>G47</xm:sqref>
        </x14:dataValidation>
        <x14:dataValidation type="list" showErrorMessage="1" errorTitle="Kesalahan Nilai Data" error="Data yang dimasukkan harus tersedia dalam daftar!">
          <x14:formula1>
            <xm:f>ListOfValues!C1:C10</xm:f>
          </x14:formula1>
          <xm:sqref>G48</xm:sqref>
        </x14:dataValidation>
        <x14:dataValidation type="list" showErrorMessage="1" errorTitle="Kesalahan Nilai Data" error="Data yang dimasukkan harus tersedia dalam daftar!">
          <x14:formula1>
            <xm:f>ListOfValues!C1:C10</xm:f>
          </x14:formula1>
          <xm:sqref>G49</xm:sqref>
        </x14:dataValidation>
        <x14:dataValidation type="list" showErrorMessage="1" errorTitle="Kesalahan Nilai Data" error="Data yang dimasukkan harus tersedia dalam daftar!">
          <x14:formula1>
            <xm:f>ListOfValues!C1:C10</xm:f>
          </x14:formula1>
          <xm:sqref>G50</xm:sqref>
        </x14:dataValidation>
        <x14:dataValidation type="list" showErrorMessage="1" errorTitle="Kesalahan Nilai Data" error="Data yang dimasukkan harus tersedia dalam daftar!">
          <x14:formula1>
            <xm:f>ListOfValues!C1:C10</xm:f>
          </x14:formula1>
          <xm:sqref>G51</xm:sqref>
        </x14:dataValidation>
        <x14:dataValidation type="list" showErrorMessage="1" errorTitle="Kesalahan Nilai Data" error="Data yang dimasukkan harus tersedia dalam daftar!">
          <x14:formula1>
            <xm:f>ListOfValues!C1:C10</xm:f>
          </x14:formula1>
          <xm:sqref>G52</xm:sqref>
        </x14:dataValidation>
        <x14:dataValidation type="list" showErrorMessage="1" errorTitle="Kesalahan Nilai Data" error="Data yang dimasukkan harus tersedia dalam daftar!">
          <x14:formula1>
            <xm:f>ListOfValues!C1:C10</xm:f>
          </x14:formula1>
          <xm:sqref>G53</xm:sqref>
        </x14:dataValidation>
        <x14:dataValidation type="list" showErrorMessage="1" errorTitle="Kesalahan Nilai Data" error="Data yang dimasukkan harus tersedia dalam daftar!">
          <x14:formula1>
            <xm:f>ListOfValues!C1:C10</xm:f>
          </x14:formula1>
          <xm:sqref>G54</xm:sqref>
        </x14:dataValidation>
        <x14:dataValidation type="list" showErrorMessage="1" errorTitle="Kesalahan Nilai Data" error="Data yang dimasukkan harus tersedia dalam daftar!">
          <x14:formula1>
            <xm:f>ListOfValues!C1:C10</xm:f>
          </x14:formula1>
          <xm:sqref>G55</xm:sqref>
        </x14:dataValidation>
        <x14:dataValidation type="list" showErrorMessage="1" errorTitle="Kesalahan Nilai Data" error="Data yang dimasukkan harus tersedia dalam daftar!">
          <x14:formula1>
            <xm:f>ListOfValues!C1:C10</xm:f>
          </x14:formula1>
          <xm:sqref>G56</xm:sqref>
        </x14:dataValidation>
        <x14:dataValidation type="list" showErrorMessage="1" errorTitle="Kesalahan Nilai Data" error="Data yang dimasukkan harus tersedia dalam daftar!">
          <x14:formula1>
            <xm:f>ListOfValues!C1:C10</xm:f>
          </x14:formula1>
          <xm:sqref>G57</xm:sqref>
        </x14:dataValidation>
        <x14:dataValidation type="list" showErrorMessage="1" errorTitle="Kesalahan Nilai Data" error="Data yang dimasukkan harus tersedia dalam daftar!">
          <x14:formula1>
            <xm:f>ListOfValues!C1:C10</xm:f>
          </x14:formula1>
          <xm:sqref>G58</xm:sqref>
        </x14:dataValidation>
        <x14:dataValidation type="list" showErrorMessage="1" errorTitle="Kesalahan Nilai Data" error="Data yang dimasukkan harus tersedia dalam daftar!">
          <x14:formula1>
            <xm:f>ListOfValues!C1:C10</xm:f>
          </x14:formula1>
          <xm:sqref>G59</xm:sqref>
        </x14:dataValidation>
        <x14:dataValidation type="list" showErrorMessage="1" errorTitle="Kesalahan Nilai Data" error="Data yang dimasukkan harus tersedia dalam daftar!">
          <x14:formula1>
            <xm:f>ListOfValues!C1:C10</xm:f>
          </x14:formula1>
          <xm:sqref>G60</xm:sqref>
        </x14:dataValidation>
        <x14:dataValidation type="list" showErrorMessage="1" errorTitle="Kesalahan Nilai Data" error="Data yang dimasukkan harus tersedia dalam daftar!">
          <x14:formula1>
            <xm:f>ListOfValues!C1:C10</xm:f>
          </x14:formula1>
          <xm:sqref>G61</xm:sqref>
        </x14:dataValidation>
        <x14:dataValidation type="list" showErrorMessage="1" errorTitle="Kesalahan Nilai Data" error="Data yang dimasukkan harus tersedia dalam daftar!">
          <x14:formula1>
            <xm:f>ListOfValues!C1:C10</xm:f>
          </x14:formula1>
          <xm:sqref>G62</xm:sqref>
        </x14:dataValidation>
        <x14:dataValidation type="list" showErrorMessage="1" errorTitle="Kesalahan Nilai Data" error="Data yang dimasukkan harus tersedia dalam daftar!">
          <x14:formula1>
            <xm:f>ListOfValues!C1:C10</xm:f>
          </x14:formula1>
          <xm:sqref>G63</xm:sqref>
        </x14:dataValidation>
        <x14:dataValidation type="list" showErrorMessage="1" errorTitle="Kesalahan Nilai Data" error="Data yang dimasukkan harus tersedia dalam daftar!">
          <x14:formula1>
            <xm:f>ListOfValues!C1:C10</xm:f>
          </x14:formula1>
          <xm:sqref>G64</xm:sqref>
        </x14:dataValidation>
        <x14:dataValidation type="list" showErrorMessage="1" errorTitle="Kesalahan Nilai Data" error="Data yang dimasukkan harus tersedia dalam daftar!">
          <x14:formula1>
            <xm:f>ListOfValues!C1:C10</xm:f>
          </x14:formula1>
          <xm:sqref>G65</xm:sqref>
        </x14:dataValidation>
        <x14:dataValidation type="list" showErrorMessage="1" errorTitle="Kesalahan Nilai Data" error="Data yang dimasukkan harus tersedia dalam daftar!">
          <x14:formula1>
            <xm:f>ListOfValues!C1:C10</xm:f>
          </x14:formula1>
          <xm:sqref>G66</xm:sqref>
        </x14:dataValidation>
        <x14:dataValidation type="list" showErrorMessage="1" errorTitle="Kesalahan Nilai Data" error="Data yang dimasukkan harus tersedia dalam daftar!">
          <x14:formula1>
            <xm:f>ListOfValues!C1:C10</xm:f>
          </x14:formula1>
          <xm:sqref>G67</xm:sqref>
        </x14:dataValidation>
        <x14:dataValidation type="list" showErrorMessage="1" errorTitle="Kesalahan Nilai Data" error="Data yang dimasukkan harus tersedia dalam daftar!">
          <x14:formula1>
            <xm:f>ListOfValues!C1:C10</xm:f>
          </x14:formula1>
          <xm:sqref>G68</xm:sqref>
        </x14:dataValidation>
        <x14:dataValidation type="list" showErrorMessage="1" errorTitle="Kesalahan Nilai Data" error="Data yang dimasukkan harus tersedia dalam daftar!">
          <x14:formula1>
            <xm:f>ListOfValues!C1:C10</xm:f>
          </x14:formula1>
          <xm:sqref>G69</xm:sqref>
        </x14:dataValidation>
        <x14:dataValidation type="list" showErrorMessage="1" errorTitle="Kesalahan Nilai Data" error="Data yang dimasukkan harus tersedia dalam daftar!">
          <x14:formula1>
            <xm:f>ListOfValues!C1:C10</xm:f>
          </x14:formula1>
          <xm:sqref>G70</xm:sqref>
        </x14:dataValidation>
        <x14:dataValidation type="list" showErrorMessage="1" errorTitle="Kesalahan Nilai Data" error="Data yang dimasukkan harus tersedia dalam daftar!">
          <x14:formula1>
            <xm:f>ListOfValues!C1:C10</xm:f>
          </x14:formula1>
          <xm:sqref>G71</xm:sqref>
        </x14:dataValidation>
        <x14:dataValidation type="list" showErrorMessage="1" errorTitle="Kesalahan Nilai Data" error="Data yang dimasukkan harus tersedia dalam daftar!">
          <x14:formula1>
            <xm:f>ListOfValues!C1:C10</xm:f>
          </x14:formula1>
          <xm:sqref>G72</xm:sqref>
        </x14:dataValidation>
        <x14:dataValidation type="list" showErrorMessage="1" errorTitle="Kesalahan Nilai Data" error="Data yang dimasukkan harus tersedia dalam daftar!">
          <x14:formula1>
            <xm:f>ListOfValues!C1:C10</xm:f>
          </x14:formula1>
          <xm:sqref>G73</xm:sqref>
        </x14:dataValidation>
        <x14:dataValidation type="list" showErrorMessage="1" errorTitle="Kesalahan Nilai Data" error="Data yang dimasukkan harus tersedia dalam daftar!">
          <x14:formula1>
            <xm:f>ListOfValues!C1:C10</xm:f>
          </x14:formula1>
          <xm:sqref>G74</xm:sqref>
        </x14:dataValidation>
        <x14:dataValidation type="list" showErrorMessage="1" errorTitle="Kesalahan Nilai Data" error="Data yang dimasukkan harus tersedia dalam daftar!">
          <x14:formula1>
            <xm:f>ListOfValues!C1:C10</xm:f>
          </x14:formula1>
          <xm:sqref>G75</xm:sqref>
        </x14:dataValidation>
        <x14:dataValidation type="list" showErrorMessage="1" errorTitle="Kesalahan Nilai Data" error="Data yang dimasukkan harus tersedia dalam daftar!">
          <x14:formula1>
            <xm:f>ListOfValues!C1:C10</xm:f>
          </x14:formula1>
          <xm:sqref>G76</xm:sqref>
        </x14:dataValidation>
        <x14:dataValidation type="list" showErrorMessage="1" errorTitle="Kesalahan Nilai Data" error="Data yang dimasukkan harus tersedia dalam daftar!">
          <x14:formula1>
            <xm:f>ListOfValues!C1:C10</xm:f>
          </x14:formula1>
          <xm:sqref>G77</xm:sqref>
        </x14:dataValidation>
        <x14:dataValidation type="list" showErrorMessage="1" errorTitle="Kesalahan Nilai Data" error="Data yang dimasukkan harus tersedia dalam daftar!">
          <x14:formula1>
            <xm:f>ListOfValues!C1:C10</xm:f>
          </x14:formula1>
          <xm:sqref>G78</xm:sqref>
        </x14:dataValidation>
        <x14:dataValidation type="list" showErrorMessage="1" errorTitle="Kesalahan Nilai Data" error="Data yang dimasukkan harus tersedia dalam daftar!">
          <x14:formula1>
            <xm:f>ListOfValues!C1:C10</xm:f>
          </x14:formula1>
          <xm:sqref>G79</xm:sqref>
        </x14:dataValidation>
        <x14:dataValidation type="list" showErrorMessage="1" errorTitle="Kesalahan Nilai Data" error="Data yang dimasukkan harus tersedia dalam daftar!">
          <x14:formula1>
            <xm:f>ListOfValues!C1:C10</xm:f>
          </x14:formula1>
          <xm:sqref>G80</xm:sqref>
        </x14:dataValidation>
        <x14:dataValidation type="list" showErrorMessage="1" errorTitle="Kesalahan Nilai Data" error="Data yang dimasukkan harus tersedia dalam daftar!">
          <x14:formula1>
            <xm:f>ListOfValues!C1:C10</xm:f>
          </x14:formula1>
          <xm:sqref>G81</xm:sqref>
        </x14:dataValidation>
        <x14:dataValidation type="list" showErrorMessage="1" errorTitle="Kesalahan Nilai Data" error="Data yang dimasukkan harus tersedia dalam daftar!">
          <x14:formula1>
            <xm:f>ListOfValues!C1:C10</xm:f>
          </x14:formula1>
          <xm:sqref>G82</xm:sqref>
        </x14:dataValidation>
        <x14:dataValidation type="list" showErrorMessage="1" errorTitle="Kesalahan Nilai Data" error="Data yang dimasukkan harus tersedia dalam daftar!">
          <x14:formula1>
            <xm:f>ListOfValues!C1:C10</xm:f>
          </x14:formula1>
          <xm:sqref>G83</xm:sqref>
        </x14:dataValidation>
        <x14:dataValidation type="list" showErrorMessage="1" errorTitle="Kesalahan Nilai Data" error="Data yang dimasukkan harus tersedia dalam daftar!">
          <x14:formula1>
            <xm:f>ListOfValues!C1:C10</xm:f>
          </x14:formula1>
          <xm:sqref>G84</xm:sqref>
        </x14:dataValidation>
        <x14:dataValidation type="list" showErrorMessage="1" errorTitle="Kesalahan Nilai Data" error="Data yang dimasukkan harus tersedia dalam daftar!">
          <x14:formula1>
            <xm:f>ListOfValues!C1:C10</xm:f>
          </x14:formula1>
          <xm:sqref>G85</xm:sqref>
        </x14:dataValidation>
        <x14:dataValidation type="list" showErrorMessage="1" errorTitle="Kesalahan Nilai Data" error="Data yang dimasukkan harus tersedia dalam daftar!">
          <x14:formula1>
            <xm:f>ListOfValues!C1:C10</xm:f>
          </x14:formula1>
          <xm:sqref>G86</xm:sqref>
        </x14:dataValidation>
        <x14:dataValidation type="list" showErrorMessage="1" errorTitle="Kesalahan Nilai Data" error="Data yang dimasukkan harus tersedia dalam daftar!">
          <x14:formula1>
            <xm:f>ListOfValues!C1:C10</xm:f>
          </x14:formula1>
          <xm:sqref>G87</xm:sqref>
        </x14:dataValidation>
        <x14:dataValidation type="list" showErrorMessage="1" errorTitle="Kesalahan Nilai Data" error="Data yang dimasukkan harus tersedia dalam daftar!">
          <x14:formula1>
            <xm:f>ListOfValues!C1:C10</xm:f>
          </x14:formula1>
          <xm:sqref>G88</xm:sqref>
        </x14:dataValidation>
        <x14:dataValidation type="list" showErrorMessage="1" errorTitle="Kesalahan Nilai Data" error="Data yang dimasukkan harus tersedia dalam daftar!">
          <x14:formula1>
            <xm:f>ListOfValues!C1:C10</xm:f>
          </x14:formula1>
          <xm:sqref>G89</xm:sqref>
        </x14:dataValidation>
        <x14:dataValidation type="list" showErrorMessage="1" errorTitle="Kesalahan Nilai Data" error="Data yang dimasukkan harus tersedia dalam daftar!">
          <x14:formula1>
            <xm:f>ListOfValues!C1:C10</xm:f>
          </x14:formula1>
          <xm:sqref>G90</xm:sqref>
        </x14:dataValidation>
        <x14:dataValidation type="list" showErrorMessage="1" errorTitle="Kesalahan Nilai Data" error="Data yang dimasukkan harus tersedia dalam daftar!">
          <x14:formula1>
            <xm:f>ListOfValues!C1:C10</xm:f>
          </x14:formula1>
          <xm:sqref>G91</xm:sqref>
        </x14:dataValidation>
        <x14:dataValidation type="list" showErrorMessage="1" errorTitle="Kesalahan Nilai Data" error="Data yang dimasukkan harus tersedia dalam daftar!">
          <x14:formula1>
            <xm:f>ListOfValues!C1:C10</xm:f>
          </x14:formula1>
          <xm:sqref>G92</xm:sqref>
        </x14:dataValidation>
        <x14:dataValidation type="list" showErrorMessage="1" errorTitle="Kesalahan Nilai Data" error="Data yang dimasukkan harus tersedia dalam daftar!">
          <x14:formula1>
            <xm:f>ListOfValues!C1:C10</xm:f>
          </x14:formula1>
          <xm:sqref>G93</xm:sqref>
        </x14:dataValidation>
        <x14:dataValidation type="list" showErrorMessage="1" errorTitle="Kesalahan Nilai Data" error="Data yang dimasukkan harus tersedia dalam daftar!">
          <x14:formula1>
            <xm:f>ListOfValues!C1:C10</xm:f>
          </x14:formula1>
          <xm:sqref>G94</xm:sqref>
        </x14:dataValidation>
        <x14:dataValidation type="list" showErrorMessage="1" errorTitle="Kesalahan Nilai Data" error="Data yang dimasukkan harus tersedia dalam daftar!">
          <x14:formula1>
            <xm:f>ListOfValues!C1:C10</xm:f>
          </x14:formula1>
          <xm:sqref>G95</xm:sqref>
        </x14:dataValidation>
        <x14:dataValidation type="list" showErrorMessage="1" errorTitle="Kesalahan Nilai Data" error="Data yang dimasukkan harus tersedia dalam daftar!">
          <x14:formula1>
            <xm:f>ListOfValues!C1:C10</xm:f>
          </x14:formula1>
          <xm:sqref>G96</xm:sqref>
        </x14:dataValidation>
        <x14:dataValidation type="list" showErrorMessage="1" errorTitle="Kesalahan Nilai Data" error="Data yang dimasukkan harus tersedia dalam daftar!">
          <x14:formula1>
            <xm:f>ListOfValues!C1:C10</xm:f>
          </x14:formula1>
          <xm:sqref>G97</xm:sqref>
        </x14:dataValidation>
        <x14:dataValidation type="list" showErrorMessage="1" errorTitle="Kesalahan Nilai Data" error="Data yang dimasukkan harus tersedia dalam daftar!">
          <x14:formula1>
            <xm:f>ListOfValues!C1:C10</xm:f>
          </x14:formula1>
          <xm:sqref>G98</xm:sqref>
        </x14:dataValidation>
        <x14:dataValidation type="list" showErrorMessage="1" errorTitle="Kesalahan Nilai Data" error="Data yang dimasukkan harus tersedia dalam daftar!">
          <x14:formula1>
            <xm:f>ListOfValues!C1:C10</xm:f>
          </x14:formula1>
          <xm:sqref>G99</xm:sqref>
        </x14:dataValidation>
        <x14:dataValidation type="list" showErrorMessage="1" errorTitle="Kesalahan Nilai Data" error="Data yang dimasukkan harus tersedia dalam daftar!">
          <x14:formula1>
            <xm:f>ListOfValues!C1:C10</xm:f>
          </x14:formula1>
          <xm:sqref>G100</xm:sqref>
        </x14:dataValidation>
        <x14:dataValidation type="list" showErrorMessage="1" errorTitle="Kesalahan Nilai Data" error="Data yang dimasukkan harus tersedia dalam daftar!">
          <x14:formula1>
            <xm:f>ListOfValues!C1:C10</xm:f>
          </x14:formula1>
          <xm:sqref>G101</xm:sqref>
        </x14:dataValidation>
        <x14:dataValidation type="list" showErrorMessage="1" errorTitle="Kesalahan Nilai Data" error="Data yang dimasukkan harus tersedia dalam daftar!">
          <x14:formula1>
            <xm:f>ListOfValues!C1:C10</xm:f>
          </x14:formula1>
          <xm:sqref>G102</xm:sqref>
        </x14:dataValidation>
        <x14:dataValidation type="list" showErrorMessage="1" errorTitle="Kesalahan Nilai Data" error="Data yang dimasukkan harus tersedia dalam daftar!">
          <x14:formula1>
            <xm:f>ListOfValues!C1:C10</xm:f>
          </x14:formula1>
          <xm:sqref>G103</xm:sqref>
        </x14:dataValidation>
        <x14:dataValidation type="list" showErrorMessage="1" errorTitle="Kesalahan Nilai Data" error="Data yang dimasukkan harus tersedia dalam daftar!">
          <x14:formula1>
            <xm:f>ListOfValues!C1:C10</xm:f>
          </x14:formula1>
          <xm:sqref>G104</xm:sqref>
        </x14:dataValidation>
        <x14:dataValidation type="list" showErrorMessage="1" errorTitle="Kesalahan Nilai Data" error="Data yang dimasukkan harus tersedia dalam daftar!">
          <x14:formula1>
            <xm:f>ListOfValues!C1:C10</xm:f>
          </x14:formula1>
          <xm:sqref>G105</xm:sqref>
        </x14:dataValidation>
        <x14:dataValidation type="list" showErrorMessage="1" errorTitle="Kesalahan Nilai Data" error="Data yang dimasukkan harus tersedia dalam daftar!">
          <x14:formula1>
            <xm:f>ListOfValues!C1:C10</xm:f>
          </x14:formula1>
          <xm:sqref>G106</xm:sqref>
        </x14:dataValidation>
        <x14:dataValidation type="list" showErrorMessage="1" errorTitle="Kesalahan Nilai Data" error="Data yang dimasukkan harus tersedia dalam daftar!">
          <x14:formula1>
            <xm:f>ListOfValues!C1:C10</xm:f>
          </x14:formula1>
          <xm:sqref>G107</xm:sqref>
        </x14:dataValidation>
        <x14:dataValidation type="list" showErrorMessage="1" errorTitle="Kesalahan Nilai Data" error="Data yang dimasukkan harus tersedia dalam daftar!">
          <x14:formula1>
            <xm:f>ListOfValues!C1:C10</xm:f>
          </x14:formula1>
          <xm:sqref>G108</xm:sqref>
        </x14:dataValidation>
        <x14:dataValidation type="list" showErrorMessage="1" errorTitle="Kesalahan Nilai Data" error="Data yang dimasukkan harus tersedia dalam daftar!">
          <x14:formula1>
            <xm:f>ListOfValues!C1:C10</xm:f>
          </x14:formula1>
          <xm:sqref>G109</xm:sqref>
        </x14:dataValidation>
        <x14:dataValidation type="list" showErrorMessage="1" errorTitle="Kesalahan Nilai Data" error="Data yang dimasukkan harus tersedia dalam daftar!">
          <x14:formula1>
            <xm:f>ListOfValues!C1:C10</xm:f>
          </x14:formula1>
          <xm:sqref>G110</xm:sqref>
        </x14:dataValidation>
        <x14:dataValidation type="list" showErrorMessage="1" errorTitle="Kesalahan Nilai Data" error="Data yang dimasukkan harus tersedia dalam daftar!">
          <x14:formula1>
            <xm:f>ListOfValues!C1:C10</xm:f>
          </x14:formula1>
          <xm:sqref>G111</xm:sqref>
        </x14:dataValidation>
        <x14:dataValidation type="list" showErrorMessage="1" errorTitle="Kesalahan Nilai Data" error="Data yang dimasukkan harus tersedia dalam daftar!">
          <x14:formula1>
            <xm:f>ListOfValues!C1:C10</xm:f>
          </x14:formula1>
          <xm:sqref>G112</xm:sqref>
        </x14:dataValidation>
        <x14:dataValidation type="list" showErrorMessage="1" errorTitle="Kesalahan Nilai Data" error="Data yang dimasukkan harus tersedia dalam daftar!">
          <x14:formula1>
            <xm:f>ListOfValues!C1:C10</xm:f>
          </x14:formula1>
          <xm:sqref>G113</xm:sqref>
        </x14:dataValidation>
        <x14:dataValidation type="list" showErrorMessage="1" errorTitle="Kesalahan Nilai Data" error="Data yang dimasukkan harus tersedia dalam daftar!">
          <x14:formula1>
            <xm:f>ListOfValues!C1:C10</xm:f>
          </x14:formula1>
          <xm:sqref>G114</xm:sqref>
        </x14:dataValidation>
        <x14:dataValidation type="list" showErrorMessage="1" errorTitle="Kesalahan Nilai Data" error="Data yang dimasukkan harus tersedia dalam daftar!">
          <x14:formula1>
            <xm:f>ListOfValues!C1:C10</xm:f>
          </x14:formula1>
          <xm:sqref>G115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F0"/>
    <pageSetUpPr fitToPage="1"/>
  </sheetPr>
  <dimension ref="A2:O118"/>
  <sheetViews>
    <sheetView showGridLines="0" view="pageBreakPreview" zoomScale="85" zoomScaleNormal="85" zoomScaleSheetLayoutView="85" workbookViewId="0">
      <pane xSplit="4" ySplit="15" topLeftCell="I16" activePane="bottomRight" state="frozen"/>
      <selection activeCell="C3" sqref="C3:D17"/>
      <selection pane="topRight" activeCell="C3" sqref="C3:D17"/>
      <selection pane="bottomLeft" activeCell="C3" sqref="C3:D17"/>
      <selection pane="bottomRight" activeCell="I43" sqref="I43"/>
    </sheetView>
  </sheetViews>
  <sheetFormatPr defaultRowHeight="15"/>
  <cols>
    <col min="1" max="1" width="9.140625" style="1" customWidth="1"/>
    <col min="2" max="3" width="1" style="1" customWidth="1"/>
    <col min="4" max="4" width="20" style="1" customWidth="1"/>
    <col min="5" max="14" width="30" style="1" customWidth="1"/>
    <col min="15" max="15" width="1" style="1" customWidth="1"/>
    <col min="16" max="16" width="9.140625" style="1" customWidth="1"/>
    <col min="17" max="16384" width="9.140625" style="1"/>
  </cols>
  <sheetData>
    <row r="2" spans="2:15" ht="5.0999999999999996" customHeight="1">
      <c r="B2" s="5" t="s">
        <v>580</v>
      </c>
      <c r="C2" s="2"/>
      <c r="D2" s="2"/>
      <c r="E2" s="2"/>
      <c r="F2" s="2"/>
      <c r="G2" s="2"/>
      <c r="H2" s="2"/>
      <c r="I2" s="2"/>
      <c r="J2" s="2"/>
      <c r="K2" s="2"/>
      <c r="L2" s="2"/>
      <c r="M2" s="2"/>
      <c r="N2" s="2"/>
      <c r="O2" s="2"/>
    </row>
    <row r="3" spans="2:15" hidden="1">
      <c r="B3" s="5" t="s">
        <v>7</v>
      </c>
      <c r="C3" s="20"/>
      <c r="D3" s="20"/>
      <c r="E3" s="2"/>
      <c r="F3" s="2"/>
      <c r="G3" s="2"/>
      <c r="H3" s="2"/>
      <c r="I3" s="2"/>
      <c r="J3" s="2"/>
      <c r="K3" s="2"/>
      <c r="L3" s="2"/>
      <c r="M3" s="2"/>
      <c r="N3" s="2"/>
      <c r="O3" s="2"/>
    </row>
    <row r="4" spans="2:15" hidden="1">
      <c r="B4" s="2"/>
      <c r="C4" s="20"/>
      <c r="D4" s="20"/>
      <c r="E4" s="2"/>
      <c r="F4" s="2"/>
      <c r="G4" s="2"/>
      <c r="H4" s="2"/>
      <c r="I4" s="2"/>
      <c r="J4" s="2"/>
      <c r="K4" s="2"/>
      <c r="L4" s="2"/>
      <c r="M4" s="2"/>
      <c r="N4" s="2"/>
      <c r="O4" s="2"/>
    </row>
    <row r="5" spans="2:15" hidden="1">
      <c r="B5" s="2"/>
      <c r="C5" s="20"/>
      <c r="D5" s="20"/>
      <c r="E5" s="2"/>
      <c r="F5" s="2"/>
      <c r="G5" s="2"/>
      <c r="H5" s="2"/>
      <c r="I5" s="2"/>
      <c r="J5" s="2"/>
      <c r="K5" s="2"/>
      <c r="L5" s="2"/>
      <c r="M5" s="2"/>
      <c r="N5" s="2"/>
      <c r="O5" s="2"/>
    </row>
    <row r="6" spans="2:15" hidden="1">
      <c r="B6" s="2"/>
      <c r="C6" s="20"/>
      <c r="D6" s="20"/>
      <c r="E6" s="2"/>
      <c r="F6" s="2"/>
      <c r="G6" s="2"/>
      <c r="H6" s="2"/>
      <c r="I6" s="2"/>
      <c r="J6" s="2"/>
      <c r="K6" s="2"/>
      <c r="L6" s="2"/>
      <c r="M6" s="2"/>
      <c r="N6" s="2"/>
      <c r="O6" s="2"/>
    </row>
    <row r="7" spans="2:15" ht="17.25">
      <c r="B7" s="2"/>
      <c r="C7" s="156" t="str">
        <f>UPPER('Data Umum'!D7)</f>
        <v/>
      </c>
      <c r="D7" s="156"/>
      <c r="E7" s="157"/>
      <c r="F7" s="157"/>
      <c r="G7" s="157"/>
      <c r="H7" s="157"/>
      <c r="I7" s="157"/>
      <c r="J7" s="157"/>
      <c r="K7" s="157"/>
      <c r="L7" s="157"/>
      <c r="M7" s="157"/>
      <c r="N7" s="157"/>
      <c r="O7" s="2"/>
    </row>
    <row r="8" spans="2:15">
      <c r="B8" s="2"/>
      <c r="C8" s="158" t="s">
        <v>1095</v>
      </c>
      <c r="D8" s="158"/>
      <c r="E8" s="129"/>
      <c r="F8" s="129"/>
      <c r="G8" s="129"/>
      <c r="H8" s="129"/>
      <c r="I8" s="129"/>
      <c r="J8" s="129"/>
      <c r="K8" s="129"/>
      <c r="L8" s="129"/>
      <c r="M8" s="129"/>
      <c r="N8" s="129"/>
      <c r="O8" s="2"/>
    </row>
    <row r="9" spans="2:15">
      <c r="B9" s="2"/>
      <c r="C9" s="164" t="s">
        <v>1154</v>
      </c>
      <c r="D9" s="158"/>
      <c r="E9" s="129"/>
      <c r="F9" s="129"/>
      <c r="G9" s="129"/>
      <c r="H9" s="129"/>
      <c r="I9" s="129"/>
      <c r="J9" s="129"/>
      <c r="K9" s="129"/>
      <c r="L9" s="129"/>
      <c r="M9" s="129"/>
      <c r="N9" s="129"/>
      <c r="O9" s="2"/>
    </row>
    <row r="10" spans="2:15">
      <c r="B10" s="2"/>
      <c r="C10" s="158" t="s">
        <v>584</v>
      </c>
      <c r="D10" s="158"/>
      <c r="E10" s="129"/>
      <c r="F10" s="129"/>
      <c r="G10" s="129"/>
      <c r="H10" s="129"/>
      <c r="I10" s="129"/>
      <c r="J10" s="129"/>
      <c r="K10" s="129"/>
      <c r="L10" s="129"/>
      <c r="M10" s="129"/>
      <c r="N10" s="129"/>
      <c r="O10" s="2"/>
    </row>
    <row r="11" spans="2:15">
      <c r="B11" s="2"/>
      <c r="C11" s="159" t="str">
        <f>""</f>
        <v/>
      </c>
      <c r="D11" s="159"/>
      <c r="E11" s="130"/>
      <c r="F11" s="130"/>
      <c r="G11" s="130"/>
      <c r="H11" s="130"/>
      <c r="I11" s="130"/>
      <c r="J11" s="130"/>
      <c r="K11" s="130"/>
      <c r="L11" s="130"/>
      <c r="M11" s="130"/>
      <c r="N11" s="130"/>
      <c r="O11" s="2"/>
    </row>
    <row r="12" spans="2:15" hidden="1">
      <c r="B12" s="2"/>
      <c r="C12" s="20"/>
      <c r="D12" s="20"/>
      <c r="E12" s="2"/>
      <c r="F12" s="2"/>
      <c r="G12" s="2"/>
      <c r="H12" s="2"/>
      <c r="I12" s="2"/>
      <c r="J12" s="2"/>
      <c r="K12" s="2"/>
      <c r="L12" s="2"/>
      <c r="M12" s="2"/>
      <c r="N12" s="2"/>
      <c r="O12" s="2"/>
    </row>
    <row r="13" spans="2:15">
      <c r="B13" s="2"/>
      <c r="C13" s="160" t="s">
        <v>43</v>
      </c>
      <c r="D13" s="160"/>
      <c r="E13" s="161"/>
      <c r="F13" s="161"/>
      <c r="G13" s="161"/>
      <c r="H13" s="161"/>
      <c r="I13" s="161"/>
      <c r="J13" s="161"/>
      <c r="K13" s="161"/>
      <c r="L13" s="161"/>
      <c r="M13" s="161"/>
      <c r="N13" s="161"/>
      <c r="O13" s="2"/>
    </row>
    <row r="14" spans="2:15">
      <c r="B14" s="2"/>
      <c r="C14" s="127" t="s">
        <v>308</v>
      </c>
      <c r="D14" s="128"/>
      <c r="E14" s="162" t="str">
        <f>"Nama Emiten / Penerbit"</f>
        <v>Nama Emiten / Penerbit</v>
      </c>
      <c r="F14" s="162" t="str">
        <f>"Seri Obligasi"</f>
        <v>Seri Obligasi</v>
      </c>
      <c r="G14" s="162" t="str">
        <f>"Sektor Ekonomi"</f>
        <v>Sektor Ekonomi</v>
      </c>
      <c r="H14" s="162" t="str">
        <f>"Peringkat"</f>
        <v>Peringkat</v>
      </c>
      <c r="I14" s="162" t="str">
        <f>"Klaster"</f>
        <v>Klaster</v>
      </c>
      <c r="J14" s="162" t="str">
        <f>"Saldo SAK"</f>
        <v>Saldo SAK</v>
      </c>
      <c r="K14" s="162" t="str">
        <f>"Selisih Penilaian SAK dan SAP"</f>
        <v>Selisih Penilaian SAK dan SAP</v>
      </c>
      <c r="L14" s="162" t="str">
        <f>"AYD"</f>
        <v>AYD</v>
      </c>
      <c r="M14" s="162" t="str">
        <f>"Saldo SAK Lancar (Kurang dari satu tahun)"</f>
        <v>Saldo SAK Lancar (Kurang dari satu tahun)</v>
      </c>
      <c r="N14" s="162" t="str">
        <f>"Keterangan"</f>
        <v>Keterangan</v>
      </c>
      <c r="O14" s="2"/>
    </row>
    <row r="15" spans="2:15">
      <c r="B15" s="2"/>
      <c r="C15" s="128"/>
      <c r="D15" s="128"/>
      <c r="E15" s="163"/>
      <c r="F15" s="163"/>
      <c r="G15" s="163"/>
      <c r="H15" s="163"/>
      <c r="I15" s="163"/>
      <c r="J15" s="163"/>
      <c r="K15" s="163"/>
      <c r="L15" s="163"/>
      <c r="M15" s="163"/>
      <c r="N15" s="163"/>
      <c r="O15" s="2"/>
    </row>
    <row r="16" spans="2:15">
      <c r="B16" s="2"/>
      <c r="C16" s="137" t="s">
        <v>7</v>
      </c>
      <c r="D16" s="128"/>
      <c r="E16" s="65" t="s">
        <v>206</v>
      </c>
      <c r="F16" s="65" t="s">
        <v>206</v>
      </c>
      <c r="G16" s="65" t="s">
        <v>206</v>
      </c>
      <c r="H16" s="65" t="s">
        <v>206</v>
      </c>
      <c r="I16" s="65" t="s">
        <v>206</v>
      </c>
      <c r="J16" s="66">
        <v>0</v>
      </c>
      <c r="K16" s="66">
        <v>0</v>
      </c>
      <c r="L16" s="66">
        <v>0</v>
      </c>
      <c r="M16" s="66">
        <v>0</v>
      </c>
      <c r="N16" s="65" t="s">
        <v>206</v>
      </c>
      <c r="O16" s="2"/>
    </row>
    <row r="17" spans="2:15">
      <c r="B17" s="2"/>
      <c r="C17" s="142" t="s">
        <v>309</v>
      </c>
      <c r="D17" s="143"/>
      <c r="E17" s="65" t="s">
        <v>206</v>
      </c>
      <c r="F17" s="65" t="s">
        <v>206</v>
      </c>
      <c r="G17" s="65" t="s">
        <v>206</v>
      </c>
      <c r="H17" s="65" t="s">
        <v>206</v>
      </c>
      <c r="I17" s="65" t="s">
        <v>206</v>
      </c>
      <c r="J17" s="66">
        <v>0</v>
      </c>
      <c r="K17" s="66">
        <v>0</v>
      </c>
      <c r="L17" s="66">
        <v>0</v>
      </c>
      <c r="M17" s="66">
        <v>0</v>
      </c>
      <c r="N17" s="65" t="s">
        <v>206</v>
      </c>
      <c r="O17" s="2"/>
    </row>
    <row r="18" spans="2:15">
      <c r="B18" s="2"/>
      <c r="C18" s="142" t="s">
        <v>310</v>
      </c>
      <c r="D18" s="143"/>
      <c r="E18" s="65" t="s">
        <v>206</v>
      </c>
      <c r="F18" s="65" t="s">
        <v>206</v>
      </c>
      <c r="G18" s="65" t="s">
        <v>206</v>
      </c>
      <c r="H18" s="65" t="s">
        <v>206</v>
      </c>
      <c r="I18" s="65" t="s">
        <v>206</v>
      </c>
      <c r="J18" s="66">
        <v>0</v>
      </c>
      <c r="K18" s="66">
        <v>0</v>
      </c>
      <c r="L18" s="66">
        <v>0</v>
      </c>
      <c r="M18" s="66">
        <v>0</v>
      </c>
      <c r="N18" s="65" t="s">
        <v>206</v>
      </c>
      <c r="O18" s="2"/>
    </row>
    <row r="19" spans="2:15">
      <c r="B19" s="2"/>
      <c r="C19" s="142" t="s">
        <v>311</v>
      </c>
      <c r="D19" s="143"/>
      <c r="E19" s="65" t="s">
        <v>206</v>
      </c>
      <c r="F19" s="65" t="s">
        <v>206</v>
      </c>
      <c r="G19" s="65" t="s">
        <v>206</v>
      </c>
      <c r="H19" s="65" t="s">
        <v>206</v>
      </c>
      <c r="I19" s="65" t="s">
        <v>206</v>
      </c>
      <c r="J19" s="66">
        <v>0</v>
      </c>
      <c r="K19" s="66">
        <v>0</v>
      </c>
      <c r="L19" s="66">
        <v>0</v>
      </c>
      <c r="M19" s="66">
        <v>0</v>
      </c>
      <c r="N19" s="65" t="s">
        <v>206</v>
      </c>
      <c r="O19" s="2"/>
    </row>
    <row r="20" spans="2:15">
      <c r="B20" s="2"/>
      <c r="C20" s="142" t="s">
        <v>312</v>
      </c>
      <c r="D20" s="143"/>
      <c r="E20" s="65" t="s">
        <v>206</v>
      </c>
      <c r="F20" s="65" t="s">
        <v>206</v>
      </c>
      <c r="G20" s="65" t="s">
        <v>206</v>
      </c>
      <c r="H20" s="65" t="s">
        <v>206</v>
      </c>
      <c r="I20" s="65" t="s">
        <v>206</v>
      </c>
      <c r="J20" s="66">
        <v>0</v>
      </c>
      <c r="K20" s="66">
        <v>0</v>
      </c>
      <c r="L20" s="66">
        <v>0</v>
      </c>
      <c r="M20" s="66">
        <v>0</v>
      </c>
      <c r="N20" s="65" t="s">
        <v>206</v>
      </c>
      <c r="O20" s="2"/>
    </row>
    <row r="21" spans="2:15">
      <c r="B21" s="2"/>
      <c r="C21" s="142" t="s">
        <v>313</v>
      </c>
      <c r="D21" s="143"/>
      <c r="E21" s="65" t="s">
        <v>206</v>
      </c>
      <c r="F21" s="65" t="s">
        <v>206</v>
      </c>
      <c r="G21" s="65" t="s">
        <v>206</v>
      </c>
      <c r="H21" s="65" t="s">
        <v>206</v>
      </c>
      <c r="I21" s="65" t="s">
        <v>206</v>
      </c>
      <c r="J21" s="66">
        <v>0</v>
      </c>
      <c r="K21" s="66">
        <v>0</v>
      </c>
      <c r="L21" s="66">
        <v>0</v>
      </c>
      <c r="M21" s="66">
        <v>0</v>
      </c>
      <c r="N21" s="65" t="s">
        <v>206</v>
      </c>
      <c r="O21" s="2"/>
    </row>
    <row r="22" spans="2:15">
      <c r="B22" s="2"/>
      <c r="C22" s="142" t="s">
        <v>314</v>
      </c>
      <c r="D22" s="143"/>
      <c r="E22" s="65" t="s">
        <v>206</v>
      </c>
      <c r="F22" s="65" t="s">
        <v>206</v>
      </c>
      <c r="G22" s="65" t="s">
        <v>206</v>
      </c>
      <c r="H22" s="65" t="s">
        <v>206</v>
      </c>
      <c r="I22" s="65" t="s">
        <v>206</v>
      </c>
      <c r="J22" s="66">
        <v>0</v>
      </c>
      <c r="K22" s="66">
        <v>0</v>
      </c>
      <c r="L22" s="66">
        <v>0</v>
      </c>
      <c r="M22" s="66">
        <v>0</v>
      </c>
      <c r="N22" s="65" t="s">
        <v>206</v>
      </c>
      <c r="O22" s="2"/>
    </row>
    <row r="23" spans="2:15">
      <c r="B23" s="2"/>
      <c r="C23" s="142" t="s">
        <v>315</v>
      </c>
      <c r="D23" s="143"/>
      <c r="E23" s="65" t="s">
        <v>206</v>
      </c>
      <c r="F23" s="65" t="s">
        <v>206</v>
      </c>
      <c r="G23" s="65" t="s">
        <v>206</v>
      </c>
      <c r="H23" s="65" t="s">
        <v>206</v>
      </c>
      <c r="I23" s="65" t="s">
        <v>206</v>
      </c>
      <c r="J23" s="66">
        <v>0</v>
      </c>
      <c r="K23" s="66">
        <v>0</v>
      </c>
      <c r="L23" s="66">
        <v>0</v>
      </c>
      <c r="M23" s="66">
        <v>0</v>
      </c>
      <c r="N23" s="65" t="s">
        <v>206</v>
      </c>
      <c r="O23" s="2"/>
    </row>
    <row r="24" spans="2:15">
      <c r="B24" s="2"/>
      <c r="C24" s="142" t="s">
        <v>316</v>
      </c>
      <c r="D24" s="143"/>
      <c r="E24" s="65" t="s">
        <v>206</v>
      </c>
      <c r="F24" s="65" t="s">
        <v>206</v>
      </c>
      <c r="G24" s="65" t="s">
        <v>206</v>
      </c>
      <c r="H24" s="65" t="s">
        <v>206</v>
      </c>
      <c r="I24" s="65" t="s">
        <v>206</v>
      </c>
      <c r="J24" s="66">
        <v>0</v>
      </c>
      <c r="K24" s="66">
        <v>0</v>
      </c>
      <c r="L24" s="66">
        <v>0</v>
      </c>
      <c r="M24" s="66">
        <v>0</v>
      </c>
      <c r="N24" s="65" t="s">
        <v>206</v>
      </c>
      <c r="O24" s="2"/>
    </row>
    <row r="25" spans="2:15">
      <c r="B25" s="2"/>
      <c r="C25" s="142" t="s">
        <v>317</v>
      </c>
      <c r="D25" s="143"/>
      <c r="E25" s="65" t="s">
        <v>206</v>
      </c>
      <c r="F25" s="65" t="s">
        <v>206</v>
      </c>
      <c r="G25" s="65" t="s">
        <v>206</v>
      </c>
      <c r="H25" s="65" t="s">
        <v>206</v>
      </c>
      <c r="I25" s="65" t="s">
        <v>206</v>
      </c>
      <c r="J25" s="66">
        <v>0</v>
      </c>
      <c r="K25" s="66">
        <v>0</v>
      </c>
      <c r="L25" s="66">
        <v>0</v>
      </c>
      <c r="M25" s="66">
        <v>0</v>
      </c>
      <c r="N25" s="65" t="s">
        <v>206</v>
      </c>
      <c r="O25" s="2"/>
    </row>
    <row r="26" spans="2:15">
      <c r="B26" s="2"/>
      <c r="C26" s="142" t="s">
        <v>318</v>
      </c>
      <c r="D26" s="143"/>
      <c r="E26" s="65" t="s">
        <v>206</v>
      </c>
      <c r="F26" s="65" t="s">
        <v>206</v>
      </c>
      <c r="G26" s="65" t="s">
        <v>206</v>
      </c>
      <c r="H26" s="65" t="s">
        <v>206</v>
      </c>
      <c r="I26" s="65" t="s">
        <v>206</v>
      </c>
      <c r="J26" s="66">
        <v>0</v>
      </c>
      <c r="K26" s="66">
        <v>0</v>
      </c>
      <c r="L26" s="66">
        <v>0</v>
      </c>
      <c r="M26" s="66">
        <v>0</v>
      </c>
      <c r="N26" s="65" t="s">
        <v>206</v>
      </c>
      <c r="O26" s="2"/>
    </row>
    <row r="27" spans="2:15">
      <c r="B27" s="2"/>
      <c r="C27" s="142" t="s">
        <v>319</v>
      </c>
      <c r="D27" s="143"/>
      <c r="E27" s="65" t="s">
        <v>206</v>
      </c>
      <c r="F27" s="65" t="s">
        <v>206</v>
      </c>
      <c r="G27" s="65" t="s">
        <v>206</v>
      </c>
      <c r="H27" s="65" t="s">
        <v>206</v>
      </c>
      <c r="I27" s="65" t="s">
        <v>206</v>
      </c>
      <c r="J27" s="66">
        <v>0</v>
      </c>
      <c r="K27" s="66">
        <v>0</v>
      </c>
      <c r="L27" s="66">
        <v>0</v>
      </c>
      <c r="M27" s="66">
        <v>0</v>
      </c>
      <c r="N27" s="65" t="s">
        <v>206</v>
      </c>
      <c r="O27" s="2"/>
    </row>
    <row r="28" spans="2:15">
      <c r="B28" s="2"/>
      <c r="C28" s="142" t="s">
        <v>320</v>
      </c>
      <c r="D28" s="143"/>
      <c r="E28" s="65" t="s">
        <v>206</v>
      </c>
      <c r="F28" s="65" t="s">
        <v>206</v>
      </c>
      <c r="G28" s="65" t="s">
        <v>206</v>
      </c>
      <c r="H28" s="65" t="s">
        <v>206</v>
      </c>
      <c r="I28" s="65" t="s">
        <v>206</v>
      </c>
      <c r="J28" s="66">
        <v>0</v>
      </c>
      <c r="K28" s="66">
        <v>0</v>
      </c>
      <c r="L28" s="66">
        <v>0</v>
      </c>
      <c r="M28" s="66">
        <v>0</v>
      </c>
      <c r="N28" s="65" t="s">
        <v>206</v>
      </c>
      <c r="O28" s="2"/>
    </row>
    <row r="29" spans="2:15">
      <c r="B29" s="2"/>
      <c r="C29" s="142" t="s">
        <v>321</v>
      </c>
      <c r="D29" s="143"/>
      <c r="E29" s="65" t="s">
        <v>206</v>
      </c>
      <c r="F29" s="65" t="s">
        <v>206</v>
      </c>
      <c r="G29" s="65" t="s">
        <v>206</v>
      </c>
      <c r="H29" s="65" t="s">
        <v>206</v>
      </c>
      <c r="I29" s="65" t="s">
        <v>206</v>
      </c>
      <c r="J29" s="66">
        <v>0</v>
      </c>
      <c r="K29" s="66">
        <v>0</v>
      </c>
      <c r="L29" s="66">
        <v>0</v>
      </c>
      <c r="M29" s="66">
        <v>0</v>
      </c>
      <c r="N29" s="65" t="s">
        <v>206</v>
      </c>
      <c r="O29" s="2"/>
    </row>
    <row r="30" spans="2:15">
      <c r="B30" s="2"/>
      <c r="C30" s="142" t="s">
        <v>322</v>
      </c>
      <c r="D30" s="143"/>
      <c r="E30" s="65" t="s">
        <v>206</v>
      </c>
      <c r="F30" s="65" t="s">
        <v>206</v>
      </c>
      <c r="G30" s="65" t="s">
        <v>206</v>
      </c>
      <c r="H30" s="65" t="s">
        <v>206</v>
      </c>
      <c r="I30" s="65" t="s">
        <v>206</v>
      </c>
      <c r="J30" s="66">
        <v>0</v>
      </c>
      <c r="K30" s="66">
        <v>0</v>
      </c>
      <c r="L30" s="66">
        <v>0</v>
      </c>
      <c r="M30" s="66">
        <v>0</v>
      </c>
      <c r="N30" s="65" t="s">
        <v>206</v>
      </c>
      <c r="O30" s="2"/>
    </row>
    <row r="31" spans="2:15">
      <c r="B31" s="2"/>
      <c r="C31" s="142" t="s">
        <v>323</v>
      </c>
      <c r="D31" s="143"/>
      <c r="E31" s="65" t="s">
        <v>206</v>
      </c>
      <c r="F31" s="65" t="s">
        <v>206</v>
      </c>
      <c r="G31" s="65" t="s">
        <v>206</v>
      </c>
      <c r="H31" s="65" t="s">
        <v>206</v>
      </c>
      <c r="I31" s="65" t="s">
        <v>206</v>
      </c>
      <c r="J31" s="66">
        <v>0</v>
      </c>
      <c r="K31" s="66">
        <v>0</v>
      </c>
      <c r="L31" s="66">
        <v>0</v>
      </c>
      <c r="M31" s="66">
        <v>0</v>
      </c>
      <c r="N31" s="65" t="s">
        <v>206</v>
      </c>
      <c r="O31" s="2"/>
    </row>
    <row r="32" spans="2:15">
      <c r="B32" s="2"/>
      <c r="C32" s="142" t="s">
        <v>324</v>
      </c>
      <c r="D32" s="143"/>
      <c r="E32" s="65" t="s">
        <v>206</v>
      </c>
      <c r="F32" s="65" t="s">
        <v>206</v>
      </c>
      <c r="G32" s="65" t="s">
        <v>206</v>
      </c>
      <c r="H32" s="65" t="s">
        <v>206</v>
      </c>
      <c r="I32" s="65" t="s">
        <v>206</v>
      </c>
      <c r="J32" s="66">
        <v>0</v>
      </c>
      <c r="K32" s="66">
        <v>0</v>
      </c>
      <c r="L32" s="66">
        <v>0</v>
      </c>
      <c r="M32" s="66">
        <v>0</v>
      </c>
      <c r="N32" s="65" t="s">
        <v>206</v>
      </c>
      <c r="O32" s="2"/>
    </row>
    <row r="33" spans="2:15">
      <c r="B33" s="2"/>
      <c r="C33" s="142" t="s">
        <v>325</v>
      </c>
      <c r="D33" s="143"/>
      <c r="E33" s="65" t="s">
        <v>206</v>
      </c>
      <c r="F33" s="65" t="s">
        <v>206</v>
      </c>
      <c r="G33" s="65" t="s">
        <v>206</v>
      </c>
      <c r="H33" s="65" t="s">
        <v>206</v>
      </c>
      <c r="I33" s="65" t="s">
        <v>206</v>
      </c>
      <c r="J33" s="66">
        <v>0</v>
      </c>
      <c r="K33" s="66">
        <v>0</v>
      </c>
      <c r="L33" s="66">
        <v>0</v>
      </c>
      <c r="M33" s="66">
        <v>0</v>
      </c>
      <c r="N33" s="65" t="s">
        <v>206</v>
      </c>
      <c r="O33" s="2"/>
    </row>
    <row r="34" spans="2:15">
      <c r="B34" s="2"/>
      <c r="C34" s="142" t="s">
        <v>326</v>
      </c>
      <c r="D34" s="143"/>
      <c r="E34" s="65" t="s">
        <v>206</v>
      </c>
      <c r="F34" s="65" t="s">
        <v>206</v>
      </c>
      <c r="G34" s="65" t="s">
        <v>206</v>
      </c>
      <c r="H34" s="65" t="s">
        <v>206</v>
      </c>
      <c r="I34" s="65" t="s">
        <v>206</v>
      </c>
      <c r="J34" s="66">
        <v>0</v>
      </c>
      <c r="K34" s="66">
        <v>0</v>
      </c>
      <c r="L34" s="66">
        <v>0</v>
      </c>
      <c r="M34" s="66">
        <v>0</v>
      </c>
      <c r="N34" s="65" t="s">
        <v>206</v>
      </c>
      <c r="O34" s="2"/>
    </row>
    <row r="35" spans="2:15">
      <c r="B35" s="2"/>
      <c r="C35" s="142" t="s">
        <v>327</v>
      </c>
      <c r="D35" s="143"/>
      <c r="E35" s="65" t="s">
        <v>206</v>
      </c>
      <c r="F35" s="65" t="s">
        <v>206</v>
      </c>
      <c r="G35" s="65" t="s">
        <v>206</v>
      </c>
      <c r="H35" s="65" t="s">
        <v>206</v>
      </c>
      <c r="I35" s="65" t="s">
        <v>206</v>
      </c>
      <c r="J35" s="66">
        <v>0</v>
      </c>
      <c r="K35" s="66">
        <v>0</v>
      </c>
      <c r="L35" s="66">
        <v>0</v>
      </c>
      <c r="M35" s="66">
        <v>0</v>
      </c>
      <c r="N35" s="65" t="s">
        <v>206</v>
      </c>
      <c r="O35" s="2"/>
    </row>
    <row r="36" spans="2:15">
      <c r="B36" s="2"/>
      <c r="C36" s="142" t="s">
        <v>328</v>
      </c>
      <c r="D36" s="143"/>
      <c r="E36" s="65" t="s">
        <v>206</v>
      </c>
      <c r="F36" s="65" t="s">
        <v>206</v>
      </c>
      <c r="G36" s="65" t="s">
        <v>206</v>
      </c>
      <c r="H36" s="65" t="s">
        <v>206</v>
      </c>
      <c r="I36" s="65" t="s">
        <v>206</v>
      </c>
      <c r="J36" s="66">
        <v>0</v>
      </c>
      <c r="K36" s="66">
        <v>0</v>
      </c>
      <c r="L36" s="66">
        <v>0</v>
      </c>
      <c r="M36" s="66">
        <v>0</v>
      </c>
      <c r="N36" s="65" t="s">
        <v>206</v>
      </c>
      <c r="O36" s="2"/>
    </row>
    <row r="37" spans="2:15">
      <c r="B37" s="2"/>
      <c r="C37" s="142" t="s">
        <v>329</v>
      </c>
      <c r="D37" s="143"/>
      <c r="E37" s="65" t="s">
        <v>206</v>
      </c>
      <c r="F37" s="65" t="s">
        <v>206</v>
      </c>
      <c r="G37" s="65" t="s">
        <v>206</v>
      </c>
      <c r="H37" s="65" t="s">
        <v>206</v>
      </c>
      <c r="I37" s="65" t="s">
        <v>206</v>
      </c>
      <c r="J37" s="66">
        <v>0</v>
      </c>
      <c r="K37" s="66">
        <v>0</v>
      </c>
      <c r="L37" s="66">
        <v>0</v>
      </c>
      <c r="M37" s="66">
        <v>0</v>
      </c>
      <c r="N37" s="65" t="s">
        <v>206</v>
      </c>
      <c r="O37" s="2"/>
    </row>
    <row r="38" spans="2:15">
      <c r="B38" s="2"/>
      <c r="C38" s="142" t="s">
        <v>330</v>
      </c>
      <c r="D38" s="143"/>
      <c r="E38" s="65" t="s">
        <v>206</v>
      </c>
      <c r="F38" s="65" t="s">
        <v>206</v>
      </c>
      <c r="G38" s="65" t="s">
        <v>206</v>
      </c>
      <c r="H38" s="65" t="s">
        <v>206</v>
      </c>
      <c r="I38" s="65" t="s">
        <v>206</v>
      </c>
      <c r="J38" s="66">
        <v>0</v>
      </c>
      <c r="K38" s="66">
        <v>0</v>
      </c>
      <c r="L38" s="66">
        <v>0</v>
      </c>
      <c r="M38" s="66">
        <v>0</v>
      </c>
      <c r="N38" s="65" t="s">
        <v>206</v>
      </c>
      <c r="O38" s="2"/>
    </row>
    <row r="39" spans="2:15">
      <c r="B39" s="2"/>
      <c r="C39" s="142" t="s">
        <v>331</v>
      </c>
      <c r="D39" s="143"/>
      <c r="E39" s="65" t="s">
        <v>206</v>
      </c>
      <c r="F39" s="65" t="s">
        <v>206</v>
      </c>
      <c r="G39" s="65" t="s">
        <v>206</v>
      </c>
      <c r="H39" s="65" t="s">
        <v>206</v>
      </c>
      <c r="I39" s="65" t="s">
        <v>206</v>
      </c>
      <c r="J39" s="66">
        <v>0</v>
      </c>
      <c r="K39" s="66">
        <v>0</v>
      </c>
      <c r="L39" s="66">
        <v>0</v>
      </c>
      <c r="M39" s="66">
        <v>0</v>
      </c>
      <c r="N39" s="65" t="s">
        <v>206</v>
      </c>
      <c r="O39" s="2"/>
    </row>
    <row r="40" spans="2:15">
      <c r="B40" s="2"/>
      <c r="C40" s="142" t="s">
        <v>332</v>
      </c>
      <c r="D40" s="143"/>
      <c r="E40" s="65" t="s">
        <v>206</v>
      </c>
      <c r="F40" s="65" t="s">
        <v>206</v>
      </c>
      <c r="G40" s="65" t="s">
        <v>206</v>
      </c>
      <c r="H40" s="65" t="s">
        <v>206</v>
      </c>
      <c r="I40" s="65" t="s">
        <v>206</v>
      </c>
      <c r="J40" s="66">
        <v>0</v>
      </c>
      <c r="K40" s="66">
        <v>0</v>
      </c>
      <c r="L40" s="66">
        <v>0</v>
      </c>
      <c r="M40" s="66">
        <v>0</v>
      </c>
      <c r="N40" s="65" t="s">
        <v>206</v>
      </c>
      <c r="O40" s="2"/>
    </row>
    <row r="41" spans="2:15">
      <c r="B41" s="2"/>
      <c r="C41" s="142" t="s">
        <v>333</v>
      </c>
      <c r="D41" s="143"/>
      <c r="E41" s="65" t="s">
        <v>206</v>
      </c>
      <c r="F41" s="65" t="s">
        <v>206</v>
      </c>
      <c r="G41" s="65" t="s">
        <v>206</v>
      </c>
      <c r="H41" s="65" t="s">
        <v>206</v>
      </c>
      <c r="I41" s="65" t="s">
        <v>206</v>
      </c>
      <c r="J41" s="66">
        <v>0</v>
      </c>
      <c r="K41" s="66">
        <v>0</v>
      </c>
      <c r="L41" s="66">
        <v>0</v>
      </c>
      <c r="M41" s="66">
        <v>0</v>
      </c>
      <c r="N41" s="65" t="s">
        <v>206</v>
      </c>
      <c r="O41" s="2"/>
    </row>
    <row r="42" spans="2:15">
      <c r="B42" s="2"/>
      <c r="C42" s="142" t="s">
        <v>334</v>
      </c>
      <c r="D42" s="143"/>
      <c r="E42" s="65" t="s">
        <v>206</v>
      </c>
      <c r="F42" s="65" t="s">
        <v>206</v>
      </c>
      <c r="G42" s="65" t="s">
        <v>206</v>
      </c>
      <c r="H42" s="65" t="s">
        <v>206</v>
      </c>
      <c r="I42" s="65" t="s">
        <v>206</v>
      </c>
      <c r="J42" s="66">
        <v>0</v>
      </c>
      <c r="K42" s="66">
        <v>0</v>
      </c>
      <c r="L42" s="66">
        <v>0</v>
      </c>
      <c r="M42" s="66">
        <v>0</v>
      </c>
      <c r="N42" s="65" t="s">
        <v>206</v>
      </c>
      <c r="O42" s="2"/>
    </row>
    <row r="43" spans="2:15">
      <c r="B43" s="2"/>
      <c r="C43" s="142" t="s">
        <v>335</v>
      </c>
      <c r="D43" s="143"/>
      <c r="E43" s="65" t="s">
        <v>206</v>
      </c>
      <c r="F43" s="65" t="s">
        <v>206</v>
      </c>
      <c r="G43" s="65" t="s">
        <v>206</v>
      </c>
      <c r="H43" s="65" t="s">
        <v>206</v>
      </c>
      <c r="I43" s="65" t="s">
        <v>206</v>
      </c>
      <c r="J43" s="66">
        <v>0</v>
      </c>
      <c r="K43" s="66">
        <v>0</v>
      </c>
      <c r="L43" s="66">
        <v>0</v>
      </c>
      <c r="M43" s="66">
        <v>0</v>
      </c>
      <c r="N43" s="65" t="s">
        <v>206</v>
      </c>
      <c r="O43" s="2"/>
    </row>
    <row r="44" spans="2:15">
      <c r="B44" s="2"/>
      <c r="C44" s="142" t="s">
        <v>336</v>
      </c>
      <c r="D44" s="143"/>
      <c r="E44" s="65" t="s">
        <v>206</v>
      </c>
      <c r="F44" s="65" t="s">
        <v>206</v>
      </c>
      <c r="G44" s="65" t="s">
        <v>206</v>
      </c>
      <c r="H44" s="65" t="s">
        <v>206</v>
      </c>
      <c r="I44" s="65" t="s">
        <v>206</v>
      </c>
      <c r="J44" s="66">
        <v>0</v>
      </c>
      <c r="K44" s="66">
        <v>0</v>
      </c>
      <c r="L44" s="66">
        <v>0</v>
      </c>
      <c r="M44" s="66">
        <v>0</v>
      </c>
      <c r="N44" s="65" t="s">
        <v>206</v>
      </c>
      <c r="O44" s="2"/>
    </row>
    <row r="45" spans="2:15">
      <c r="B45" s="2"/>
      <c r="C45" s="142" t="s">
        <v>337</v>
      </c>
      <c r="D45" s="143"/>
      <c r="E45" s="65" t="s">
        <v>206</v>
      </c>
      <c r="F45" s="65" t="s">
        <v>206</v>
      </c>
      <c r="G45" s="65" t="s">
        <v>206</v>
      </c>
      <c r="H45" s="65" t="s">
        <v>206</v>
      </c>
      <c r="I45" s="65" t="s">
        <v>206</v>
      </c>
      <c r="J45" s="66">
        <v>0</v>
      </c>
      <c r="K45" s="66">
        <v>0</v>
      </c>
      <c r="L45" s="66">
        <v>0</v>
      </c>
      <c r="M45" s="66">
        <v>0</v>
      </c>
      <c r="N45" s="65" t="s">
        <v>206</v>
      </c>
      <c r="O45" s="2"/>
    </row>
    <row r="46" spans="2:15">
      <c r="B46" s="2"/>
      <c r="C46" s="142" t="s">
        <v>338</v>
      </c>
      <c r="D46" s="143"/>
      <c r="E46" s="65" t="s">
        <v>206</v>
      </c>
      <c r="F46" s="65" t="s">
        <v>206</v>
      </c>
      <c r="G46" s="65" t="s">
        <v>206</v>
      </c>
      <c r="H46" s="65" t="s">
        <v>206</v>
      </c>
      <c r="I46" s="65" t="s">
        <v>206</v>
      </c>
      <c r="J46" s="66">
        <v>0</v>
      </c>
      <c r="K46" s="66">
        <v>0</v>
      </c>
      <c r="L46" s="66">
        <v>0</v>
      </c>
      <c r="M46" s="66">
        <v>0</v>
      </c>
      <c r="N46" s="65" t="s">
        <v>206</v>
      </c>
      <c r="O46" s="2"/>
    </row>
    <row r="47" spans="2:15">
      <c r="B47" s="2"/>
      <c r="C47" s="142" t="s">
        <v>339</v>
      </c>
      <c r="D47" s="143"/>
      <c r="E47" s="65" t="s">
        <v>206</v>
      </c>
      <c r="F47" s="65" t="s">
        <v>206</v>
      </c>
      <c r="G47" s="65" t="s">
        <v>206</v>
      </c>
      <c r="H47" s="65" t="s">
        <v>206</v>
      </c>
      <c r="I47" s="65" t="s">
        <v>206</v>
      </c>
      <c r="J47" s="66">
        <v>0</v>
      </c>
      <c r="K47" s="66">
        <v>0</v>
      </c>
      <c r="L47" s="66">
        <v>0</v>
      </c>
      <c r="M47" s="66">
        <v>0</v>
      </c>
      <c r="N47" s="65" t="s">
        <v>206</v>
      </c>
      <c r="O47" s="2"/>
    </row>
    <row r="48" spans="2:15">
      <c r="B48" s="2"/>
      <c r="C48" s="142" t="s">
        <v>340</v>
      </c>
      <c r="D48" s="143"/>
      <c r="E48" s="65" t="s">
        <v>206</v>
      </c>
      <c r="F48" s="65" t="s">
        <v>206</v>
      </c>
      <c r="G48" s="65" t="s">
        <v>206</v>
      </c>
      <c r="H48" s="65" t="s">
        <v>206</v>
      </c>
      <c r="I48" s="65" t="s">
        <v>206</v>
      </c>
      <c r="J48" s="66">
        <v>0</v>
      </c>
      <c r="K48" s="66">
        <v>0</v>
      </c>
      <c r="L48" s="66">
        <v>0</v>
      </c>
      <c r="M48" s="66">
        <v>0</v>
      </c>
      <c r="N48" s="65" t="s">
        <v>206</v>
      </c>
      <c r="O48" s="2"/>
    </row>
    <row r="49" spans="2:15">
      <c r="B49" s="2"/>
      <c r="C49" s="142" t="s">
        <v>341</v>
      </c>
      <c r="D49" s="143"/>
      <c r="E49" s="65" t="s">
        <v>206</v>
      </c>
      <c r="F49" s="65" t="s">
        <v>206</v>
      </c>
      <c r="G49" s="65" t="s">
        <v>206</v>
      </c>
      <c r="H49" s="65" t="s">
        <v>206</v>
      </c>
      <c r="I49" s="65" t="s">
        <v>206</v>
      </c>
      <c r="J49" s="66">
        <v>0</v>
      </c>
      <c r="K49" s="66">
        <v>0</v>
      </c>
      <c r="L49" s="66">
        <v>0</v>
      </c>
      <c r="M49" s="66">
        <v>0</v>
      </c>
      <c r="N49" s="65" t="s">
        <v>206</v>
      </c>
      <c r="O49" s="2"/>
    </row>
    <row r="50" spans="2:15">
      <c r="B50" s="2"/>
      <c r="C50" s="142" t="s">
        <v>342</v>
      </c>
      <c r="D50" s="143"/>
      <c r="E50" s="65" t="s">
        <v>206</v>
      </c>
      <c r="F50" s="65" t="s">
        <v>206</v>
      </c>
      <c r="G50" s="65" t="s">
        <v>206</v>
      </c>
      <c r="H50" s="65" t="s">
        <v>206</v>
      </c>
      <c r="I50" s="65" t="s">
        <v>206</v>
      </c>
      <c r="J50" s="66">
        <v>0</v>
      </c>
      <c r="K50" s="66">
        <v>0</v>
      </c>
      <c r="L50" s="66">
        <v>0</v>
      </c>
      <c r="M50" s="66">
        <v>0</v>
      </c>
      <c r="N50" s="65" t="s">
        <v>206</v>
      </c>
      <c r="O50" s="2"/>
    </row>
    <row r="51" spans="2:15">
      <c r="B51" s="2"/>
      <c r="C51" s="142" t="s">
        <v>343</v>
      </c>
      <c r="D51" s="143"/>
      <c r="E51" s="65" t="s">
        <v>206</v>
      </c>
      <c r="F51" s="65" t="s">
        <v>206</v>
      </c>
      <c r="G51" s="65" t="s">
        <v>206</v>
      </c>
      <c r="H51" s="65" t="s">
        <v>206</v>
      </c>
      <c r="I51" s="65" t="s">
        <v>206</v>
      </c>
      <c r="J51" s="66">
        <v>0</v>
      </c>
      <c r="K51" s="66">
        <v>0</v>
      </c>
      <c r="L51" s="66">
        <v>0</v>
      </c>
      <c r="M51" s="66">
        <v>0</v>
      </c>
      <c r="N51" s="65" t="s">
        <v>206</v>
      </c>
      <c r="O51" s="2"/>
    </row>
    <row r="52" spans="2:15">
      <c r="B52" s="2"/>
      <c r="C52" s="142" t="s">
        <v>344</v>
      </c>
      <c r="D52" s="143"/>
      <c r="E52" s="65" t="s">
        <v>206</v>
      </c>
      <c r="F52" s="65" t="s">
        <v>206</v>
      </c>
      <c r="G52" s="65" t="s">
        <v>206</v>
      </c>
      <c r="H52" s="65" t="s">
        <v>206</v>
      </c>
      <c r="I52" s="65" t="s">
        <v>206</v>
      </c>
      <c r="J52" s="66">
        <v>0</v>
      </c>
      <c r="K52" s="66">
        <v>0</v>
      </c>
      <c r="L52" s="66">
        <v>0</v>
      </c>
      <c r="M52" s="66">
        <v>0</v>
      </c>
      <c r="N52" s="65" t="s">
        <v>206</v>
      </c>
      <c r="O52" s="2"/>
    </row>
    <row r="53" spans="2:15">
      <c r="B53" s="2"/>
      <c r="C53" s="142" t="s">
        <v>345</v>
      </c>
      <c r="D53" s="143"/>
      <c r="E53" s="65" t="s">
        <v>206</v>
      </c>
      <c r="F53" s="65" t="s">
        <v>206</v>
      </c>
      <c r="G53" s="65" t="s">
        <v>206</v>
      </c>
      <c r="H53" s="65" t="s">
        <v>206</v>
      </c>
      <c r="I53" s="65" t="s">
        <v>206</v>
      </c>
      <c r="J53" s="66">
        <v>0</v>
      </c>
      <c r="K53" s="66">
        <v>0</v>
      </c>
      <c r="L53" s="66">
        <v>0</v>
      </c>
      <c r="M53" s="66">
        <v>0</v>
      </c>
      <c r="N53" s="65" t="s">
        <v>206</v>
      </c>
      <c r="O53" s="2"/>
    </row>
    <row r="54" spans="2:15">
      <c r="B54" s="2"/>
      <c r="C54" s="142" t="s">
        <v>346</v>
      </c>
      <c r="D54" s="143"/>
      <c r="E54" s="65" t="s">
        <v>206</v>
      </c>
      <c r="F54" s="65" t="s">
        <v>206</v>
      </c>
      <c r="G54" s="65" t="s">
        <v>206</v>
      </c>
      <c r="H54" s="65" t="s">
        <v>206</v>
      </c>
      <c r="I54" s="65" t="s">
        <v>206</v>
      </c>
      <c r="J54" s="66">
        <v>0</v>
      </c>
      <c r="K54" s="66">
        <v>0</v>
      </c>
      <c r="L54" s="66">
        <v>0</v>
      </c>
      <c r="M54" s="66">
        <v>0</v>
      </c>
      <c r="N54" s="65" t="s">
        <v>206</v>
      </c>
      <c r="O54" s="2"/>
    </row>
    <row r="55" spans="2:15">
      <c r="B55" s="2"/>
      <c r="C55" s="142" t="s">
        <v>347</v>
      </c>
      <c r="D55" s="143"/>
      <c r="E55" s="65" t="s">
        <v>206</v>
      </c>
      <c r="F55" s="65" t="s">
        <v>206</v>
      </c>
      <c r="G55" s="65" t="s">
        <v>206</v>
      </c>
      <c r="H55" s="65" t="s">
        <v>206</v>
      </c>
      <c r="I55" s="65" t="s">
        <v>206</v>
      </c>
      <c r="J55" s="66">
        <v>0</v>
      </c>
      <c r="K55" s="66">
        <v>0</v>
      </c>
      <c r="L55" s="66">
        <v>0</v>
      </c>
      <c r="M55" s="66">
        <v>0</v>
      </c>
      <c r="N55" s="65" t="s">
        <v>206</v>
      </c>
      <c r="O55" s="2"/>
    </row>
    <row r="56" spans="2:15">
      <c r="B56" s="2"/>
      <c r="C56" s="142" t="s">
        <v>348</v>
      </c>
      <c r="D56" s="143"/>
      <c r="E56" s="65" t="s">
        <v>206</v>
      </c>
      <c r="F56" s="65" t="s">
        <v>206</v>
      </c>
      <c r="G56" s="65" t="s">
        <v>206</v>
      </c>
      <c r="H56" s="65" t="s">
        <v>206</v>
      </c>
      <c r="I56" s="65" t="s">
        <v>206</v>
      </c>
      <c r="J56" s="66">
        <v>0</v>
      </c>
      <c r="K56" s="66">
        <v>0</v>
      </c>
      <c r="L56" s="66">
        <v>0</v>
      </c>
      <c r="M56" s="66">
        <v>0</v>
      </c>
      <c r="N56" s="65" t="s">
        <v>206</v>
      </c>
      <c r="O56" s="2"/>
    </row>
    <row r="57" spans="2:15">
      <c r="B57" s="2"/>
      <c r="C57" s="142" t="s">
        <v>349</v>
      </c>
      <c r="D57" s="143"/>
      <c r="E57" s="65" t="s">
        <v>206</v>
      </c>
      <c r="F57" s="65" t="s">
        <v>206</v>
      </c>
      <c r="G57" s="65" t="s">
        <v>206</v>
      </c>
      <c r="H57" s="65" t="s">
        <v>206</v>
      </c>
      <c r="I57" s="65" t="s">
        <v>206</v>
      </c>
      <c r="J57" s="66">
        <v>0</v>
      </c>
      <c r="K57" s="66">
        <v>0</v>
      </c>
      <c r="L57" s="66">
        <v>0</v>
      </c>
      <c r="M57" s="66">
        <v>0</v>
      </c>
      <c r="N57" s="65" t="s">
        <v>206</v>
      </c>
      <c r="O57" s="2"/>
    </row>
    <row r="58" spans="2:15">
      <c r="B58" s="2"/>
      <c r="C58" s="142" t="s">
        <v>350</v>
      </c>
      <c r="D58" s="143"/>
      <c r="E58" s="65" t="s">
        <v>206</v>
      </c>
      <c r="F58" s="65" t="s">
        <v>206</v>
      </c>
      <c r="G58" s="65" t="s">
        <v>206</v>
      </c>
      <c r="H58" s="65" t="s">
        <v>206</v>
      </c>
      <c r="I58" s="65" t="s">
        <v>206</v>
      </c>
      <c r="J58" s="66">
        <v>0</v>
      </c>
      <c r="K58" s="66">
        <v>0</v>
      </c>
      <c r="L58" s="66">
        <v>0</v>
      </c>
      <c r="M58" s="66">
        <v>0</v>
      </c>
      <c r="N58" s="65" t="s">
        <v>206</v>
      </c>
      <c r="O58" s="2"/>
    </row>
    <row r="59" spans="2:15">
      <c r="B59" s="2"/>
      <c r="C59" s="142" t="s">
        <v>351</v>
      </c>
      <c r="D59" s="143"/>
      <c r="E59" s="65" t="s">
        <v>206</v>
      </c>
      <c r="F59" s="65" t="s">
        <v>206</v>
      </c>
      <c r="G59" s="65" t="s">
        <v>206</v>
      </c>
      <c r="H59" s="65" t="s">
        <v>206</v>
      </c>
      <c r="I59" s="65" t="s">
        <v>206</v>
      </c>
      <c r="J59" s="66">
        <v>0</v>
      </c>
      <c r="K59" s="66">
        <v>0</v>
      </c>
      <c r="L59" s="66">
        <v>0</v>
      </c>
      <c r="M59" s="66">
        <v>0</v>
      </c>
      <c r="N59" s="65" t="s">
        <v>206</v>
      </c>
      <c r="O59" s="2"/>
    </row>
    <row r="60" spans="2:15">
      <c r="B60" s="2"/>
      <c r="C60" s="142" t="s">
        <v>352</v>
      </c>
      <c r="D60" s="143"/>
      <c r="E60" s="65" t="s">
        <v>206</v>
      </c>
      <c r="F60" s="65" t="s">
        <v>206</v>
      </c>
      <c r="G60" s="65" t="s">
        <v>206</v>
      </c>
      <c r="H60" s="65" t="s">
        <v>206</v>
      </c>
      <c r="I60" s="65" t="s">
        <v>206</v>
      </c>
      <c r="J60" s="66">
        <v>0</v>
      </c>
      <c r="K60" s="66">
        <v>0</v>
      </c>
      <c r="L60" s="66">
        <v>0</v>
      </c>
      <c r="M60" s="66">
        <v>0</v>
      </c>
      <c r="N60" s="65" t="s">
        <v>206</v>
      </c>
      <c r="O60" s="2"/>
    </row>
    <row r="61" spans="2:15">
      <c r="B61" s="2"/>
      <c r="C61" s="142" t="s">
        <v>353</v>
      </c>
      <c r="D61" s="143"/>
      <c r="E61" s="65" t="s">
        <v>206</v>
      </c>
      <c r="F61" s="65" t="s">
        <v>206</v>
      </c>
      <c r="G61" s="65" t="s">
        <v>206</v>
      </c>
      <c r="H61" s="65" t="s">
        <v>206</v>
      </c>
      <c r="I61" s="65" t="s">
        <v>206</v>
      </c>
      <c r="J61" s="66">
        <v>0</v>
      </c>
      <c r="K61" s="66">
        <v>0</v>
      </c>
      <c r="L61" s="66">
        <v>0</v>
      </c>
      <c r="M61" s="66">
        <v>0</v>
      </c>
      <c r="N61" s="65" t="s">
        <v>206</v>
      </c>
      <c r="O61" s="2"/>
    </row>
    <row r="62" spans="2:15">
      <c r="B62" s="2"/>
      <c r="C62" s="142" t="s">
        <v>354</v>
      </c>
      <c r="D62" s="143"/>
      <c r="E62" s="65" t="s">
        <v>206</v>
      </c>
      <c r="F62" s="65" t="s">
        <v>206</v>
      </c>
      <c r="G62" s="65" t="s">
        <v>206</v>
      </c>
      <c r="H62" s="65" t="s">
        <v>206</v>
      </c>
      <c r="I62" s="65" t="s">
        <v>206</v>
      </c>
      <c r="J62" s="66">
        <v>0</v>
      </c>
      <c r="K62" s="66">
        <v>0</v>
      </c>
      <c r="L62" s="66">
        <v>0</v>
      </c>
      <c r="M62" s="66">
        <v>0</v>
      </c>
      <c r="N62" s="65" t="s">
        <v>206</v>
      </c>
      <c r="O62" s="2"/>
    </row>
    <row r="63" spans="2:15">
      <c r="B63" s="2"/>
      <c r="C63" s="142" t="s">
        <v>355</v>
      </c>
      <c r="D63" s="143"/>
      <c r="E63" s="65" t="s">
        <v>206</v>
      </c>
      <c r="F63" s="65" t="s">
        <v>206</v>
      </c>
      <c r="G63" s="65" t="s">
        <v>206</v>
      </c>
      <c r="H63" s="65" t="s">
        <v>206</v>
      </c>
      <c r="I63" s="65" t="s">
        <v>206</v>
      </c>
      <c r="J63" s="66">
        <v>0</v>
      </c>
      <c r="K63" s="66">
        <v>0</v>
      </c>
      <c r="L63" s="66">
        <v>0</v>
      </c>
      <c r="M63" s="66">
        <v>0</v>
      </c>
      <c r="N63" s="65" t="s">
        <v>206</v>
      </c>
      <c r="O63" s="2"/>
    </row>
    <row r="64" spans="2:15">
      <c r="B64" s="2"/>
      <c r="C64" s="142" t="s">
        <v>356</v>
      </c>
      <c r="D64" s="143"/>
      <c r="E64" s="65" t="s">
        <v>206</v>
      </c>
      <c r="F64" s="65" t="s">
        <v>206</v>
      </c>
      <c r="G64" s="65" t="s">
        <v>206</v>
      </c>
      <c r="H64" s="65" t="s">
        <v>206</v>
      </c>
      <c r="I64" s="65" t="s">
        <v>206</v>
      </c>
      <c r="J64" s="66">
        <v>0</v>
      </c>
      <c r="K64" s="66">
        <v>0</v>
      </c>
      <c r="L64" s="66">
        <v>0</v>
      </c>
      <c r="M64" s="66">
        <v>0</v>
      </c>
      <c r="N64" s="65" t="s">
        <v>206</v>
      </c>
      <c r="O64" s="2"/>
    </row>
    <row r="65" spans="2:15">
      <c r="B65" s="2"/>
      <c r="C65" s="142" t="s">
        <v>357</v>
      </c>
      <c r="D65" s="143"/>
      <c r="E65" s="65" t="s">
        <v>206</v>
      </c>
      <c r="F65" s="65" t="s">
        <v>206</v>
      </c>
      <c r="G65" s="65" t="s">
        <v>206</v>
      </c>
      <c r="H65" s="65" t="s">
        <v>206</v>
      </c>
      <c r="I65" s="65" t="s">
        <v>206</v>
      </c>
      <c r="J65" s="66">
        <v>0</v>
      </c>
      <c r="K65" s="66">
        <v>0</v>
      </c>
      <c r="L65" s="66">
        <v>0</v>
      </c>
      <c r="M65" s="66">
        <v>0</v>
      </c>
      <c r="N65" s="65" t="s">
        <v>206</v>
      </c>
      <c r="O65" s="2"/>
    </row>
    <row r="66" spans="2:15">
      <c r="B66" s="2"/>
      <c r="C66" s="142" t="s">
        <v>358</v>
      </c>
      <c r="D66" s="143"/>
      <c r="E66" s="65" t="s">
        <v>206</v>
      </c>
      <c r="F66" s="65" t="s">
        <v>206</v>
      </c>
      <c r="G66" s="65" t="s">
        <v>206</v>
      </c>
      <c r="H66" s="65" t="s">
        <v>206</v>
      </c>
      <c r="I66" s="65" t="s">
        <v>206</v>
      </c>
      <c r="J66" s="66">
        <v>0</v>
      </c>
      <c r="K66" s="66">
        <v>0</v>
      </c>
      <c r="L66" s="66">
        <v>0</v>
      </c>
      <c r="M66" s="66">
        <v>0</v>
      </c>
      <c r="N66" s="65" t="s">
        <v>206</v>
      </c>
      <c r="O66" s="2"/>
    </row>
    <row r="67" spans="2:15">
      <c r="B67" s="2"/>
      <c r="C67" s="142" t="s">
        <v>359</v>
      </c>
      <c r="D67" s="143"/>
      <c r="E67" s="65" t="s">
        <v>206</v>
      </c>
      <c r="F67" s="65" t="s">
        <v>206</v>
      </c>
      <c r="G67" s="65" t="s">
        <v>206</v>
      </c>
      <c r="H67" s="65" t="s">
        <v>206</v>
      </c>
      <c r="I67" s="65" t="s">
        <v>206</v>
      </c>
      <c r="J67" s="66">
        <v>0</v>
      </c>
      <c r="K67" s="66">
        <v>0</v>
      </c>
      <c r="L67" s="66">
        <v>0</v>
      </c>
      <c r="M67" s="66">
        <v>0</v>
      </c>
      <c r="N67" s="65" t="s">
        <v>206</v>
      </c>
      <c r="O67" s="2"/>
    </row>
    <row r="68" spans="2:15">
      <c r="B68" s="2"/>
      <c r="C68" s="142" t="s">
        <v>360</v>
      </c>
      <c r="D68" s="143"/>
      <c r="E68" s="65" t="s">
        <v>206</v>
      </c>
      <c r="F68" s="65" t="s">
        <v>206</v>
      </c>
      <c r="G68" s="65" t="s">
        <v>206</v>
      </c>
      <c r="H68" s="65" t="s">
        <v>206</v>
      </c>
      <c r="I68" s="65" t="s">
        <v>206</v>
      </c>
      <c r="J68" s="66">
        <v>0</v>
      </c>
      <c r="K68" s="66">
        <v>0</v>
      </c>
      <c r="L68" s="66">
        <v>0</v>
      </c>
      <c r="M68" s="66">
        <v>0</v>
      </c>
      <c r="N68" s="65" t="s">
        <v>206</v>
      </c>
      <c r="O68" s="2"/>
    </row>
    <row r="69" spans="2:15">
      <c r="B69" s="2"/>
      <c r="C69" s="142" t="s">
        <v>361</v>
      </c>
      <c r="D69" s="143"/>
      <c r="E69" s="65" t="s">
        <v>206</v>
      </c>
      <c r="F69" s="65" t="s">
        <v>206</v>
      </c>
      <c r="G69" s="65" t="s">
        <v>206</v>
      </c>
      <c r="H69" s="65" t="s">
        <v>206</v>
      </c>
      <c r="I69" s="65" t="s">
        <v>206</v>
      </c>
      <c r="J69" s="66">
        <v>0</v>
      </c>
      <c r="K69" s="66">
        <v>0</v>
      </c>
      <c r="L69" s="66">
        <v>0</v>
      </c>
      <c r="M69" s="66">
        <v>0</v>
      </c>
      <c r="N69" s="65" t="s">
        <v>206</v>
      </c>
      <c r="O69" s="2"/>
    </row>
    <row r="70" spans="2:15">
      <c r="B70" s="2"/>
      <c r="C70" s="142" t="s">
        <v>362</v>
      </c>
      <c r="D70" s="143"/>
      <c r="E70" s="65" t="s">
        <v>206</v>
      </c>
      <c r="F70" s="65" t="s">
        <v>206</v>
      </c>
      <c r="G70" s="65" t="s">
        <v>206</v>
      </c>
      <c r="H70" s="65" t="s">
        <v>206</v>
      </c>
      <c r="I70" s="65" t="s">
        <v>206</v>
      </c>
      <c r="J70" s="66">
        <v>0</v>
      </c>
      <c r="K70" s="66">
        <v>0</v>
      </c>
      <c r="L70" s="66">
        <v>0</v>
      </c>
      <c r="M70" s="66">
        <v>0</v>
      </c>
      <c r="N70" s="65" t="s">
        <v>206</v>
      </c>
      <c r="O70" s="2"/>
    </row>
    <row r="71" spans="2:15">
      <c r="B71" s="2"/>
      <c r="C71" s="142" t="s">
        <v>363</v>
      </c>
      <c r="D71" s="143"/>
      <c r="E71" s="65" t="s">
        <v>206</v>
      </c>
      <c r="F71" s="65" t="s">
        <v>206</v>
      </c>
      <c r="G71" s="65" t="s">
        <v>206</v>
      </c>
      <c r="H71" s="65" t="s">
        <v>206</v>
      </c>
      <c r="I71" s="65" t="s">
        <v>206</v>
      </c>
      <c r="J71" s="66">
        <v>0</v>
      </c>
      <c r="K71" s="66">
        <v>0</v>
      </c>
      <c r="L71" s="66">
        <v>0</v>
      </c>
      <c r="M71" s="66">
        <v>0</v>
      </c>
      <c r="N71" s="65" t="s">
        <v>206</v>
      </c>
      <c r="O71" s="2"/>
    </row>
    <row r="72" spans="2:15">
      <c r="B72" s="2"/>
      <c r="C72" s="142" t="s">
        <v>364</v>
      </c>
      <c r="D72" s="143"/>
      <c r="E72" s="65" t="s">
        <v>206</v>
      </c>
      <c r="F72" s="65" t="s">
        <v>206</v>
      </c>
      <c r="G72" s="65" t="s">
        <v>206</v>
      </c>
      <c r="H72" s="65" t="s">
        <v>206</v>
      </c>
      <c r="I72" s="65" t="s">
        <v>206</v>
      </c>
      <c r="J72" s="66">
        <v>0</v>
      </c>
      <c r="K72" s="66">
        <v>0</v>
      </c>
      <c r="L72" s="66">
        <v>0</v>
      </c>
      <c r="M72" s="66">
        <v>0</v>
      </c>
      <c r="N72" s="65" t="s">
        <v>206</v>
      </c>
      <c r="O72" s="2"/>
    </row>
    <row r="73" spans="2:15">
      <c r="B73" s="2"/>
      <c r="C73" s="142" t="s">
        <v>365</v>
      </c>
      <c r="D73" s="143"/>
      <c r="E73" s="65" t="s">
        <v>206</v>
      </c>
      <c r="F73" s="65" t="s">
        <v>206</v>
      </c>
      <c r="G73" s="65" t="s">
        <v>206</v>
      </c>
      <c r="H73" s="65" t="s">
        <v>206</v>
      </c>
      <c r="I73" s="65" t="s">
        <v>206</v>
      </c>
      <c r="J73" s="66">
        <v>0</v>
      </c>
      <c r="K73" s="66">
        <v>0</v>
      </c>
      <c r="L73" s="66">
        <v>0</v>
      </c>
      <c r="M73" s="66">
        <v>0</v>
      </c>
      <c r="N73" s="65" t="s">
        <v>206</v>
      </c>
      <c r="O73" s="2"/>
    </row>
    <row r="74" spans="2:15">
      <c r="B74" s="2"/>
      <c r="C74" s="142" t="s">
        <v>366</v>
      </c>
      <c r="D74" s="143"/>
      <c r="E74" s="65" t="s">
        <v>206</v>
      </c>
      <c r="F74" s="65" t="s">
        <v>206</v>
      </c>
      <c r="G74" s="65" t="s">
        <v>206</v>
      </c>
      <c r="H74" s="65" t="s">
        <v>206</v>
      </c>
      <c r="I74" s="65" t="s">
        <v>206</v>
      </c>
      <c r="J74" s="66">
        <v>0</v>
      </c>
      <c r="K74" s="66">
        <v>0</v>
      </c>
      <c r="L74" s="66">
        <v>0</v>
      </c>
      <c r="M74" s="66">
        <v>0</v>
      </c>
      <c r="N74" s="65" t="s">
        <v>206</v>
      </c>
      <c r="O74" s="2"/>
    </row>
    <row r="75" spans="2:15">
      <c r="B75" s="2"/>
      <c r="C75" s="142" t="s">
        <v>367</v>
      </c>
      <c r="D75" s="143"/>
      <c r="E75" s="65" t="s">
        <v>206</v>
      </c>
      <c r="F75" s="65" t="s">
        <v>206</v>
      </c>
      <c r="G75" s="65" t="s">
        <v>206</v>
      </c>
      <c r="H75" s="65" t="s">
        <v>206</v>
      </c>
      <c r="I75" s="65" t="s">
        <v>206</v>
      </c>
      <c r="J75" s="66">
        <v>0</v>
      </c>
      <c r="K75" s="66">
        <v>0</v>
      </c>
      <c r="L75" s="66">
        <v>0</v>
      </c>
      <c r="M75" s="66">
        <v>0</v>
      </c>
      <c r="N75" s="65" t="s">
        <v>206</v>
      </c>
      <c r="O75" s="2"/>
    </row>
    <row r="76" spans="2:15">
      <c r="B76" s="2"/>
      <c r="C76" s="142" t="s">
        <v>368</v>
      </c>
      <c r="D76" s="143"/>
      <c r="E76" s="65" t="s">
        <v>206</v>
      </c>
      <c r="F76" s="65" t="s">
        <v>206</v>
      </c>
      <c r="G76" s="65" t="s">
        <v>206</v>
      </c>
      <c r="H76" s="65" t="s">
        <v>206</v>
      </c>
      <c r="I76" s="65" t="s">
        <v>206</v>
      </c>
      <c r="J76" s="66">
        <v>0</v>
      </c>
      <c r="K76" s="66">
        <v>0</v>
      </c>
      <c r="L76" s="66">
        <v>0</v>
      </c>
      <c r="M76" s="66">
        <v>0</v>
      </c>
      <c r="N76" s="65" t="s">
        <v>206</v>
      </c>
      <c r="O76" s="2"/>
    </row>
    <row r="77" spans="2:15">
      <c r="B77" s="2"/>
      <c r="C77" s="142" t="s">
        <v>369</v>
      </c>
      <c r="D77" s="143"/>
      <c r="E77" s="65" t="s">
        <v>206</v>
      </c>
      <c r="F77" s="65" t="s">
        <v>206</v>
      </c>
      <c r="G77" s="65" t="s">
        <v>206</v>
      </c>
      <c r="H77" s="65" t="s">
        <v>206</v>
      </c>
      <c r="I77" s="65" t="s">
        <v>206</v>
      </c>
      <c r="J77" s="66">
        <v>0</v>
      </c>
      <c r="K77" s="66">
        <v>0</v>
      </c>
      <c r="L77" s="66">
        <v>0</v>
      </c>
      <c r="M77" s="66">
        <v>0</v>
      </c>
      <c r="N77" s="65" t="s">
        <v>206</v>
      </c>
      <c r="O77" s="2"/>
    </row>
    <row r="78" spans="2:15">
      <c r="B78" s="2"/>
      <c r="C78" s="142" t="s">
        <v>370</v>
      </c>
      <c r="D78" s="143"/>
      <c r="E78" s="65" t="s">
        <v>206</v>
      </c>
      <c r="F78" s="65" t="s">
        <v>206</v>
      </c>
      <c r="G78" s="65" t="s">
        <v>206</v>
      </c>
      <c r="H78" s="65" t="s">
        <v>206</v>
      </c>
      <c r="I78" s="65" t="s">
        <v>206</v>
      </c>
      <c r="J78" s="66">
        <v>0</v>
      </c>
      <c r="K78" s="66">
        <v>0</v>
      </c>
      <c r="L78" s="66">
        <v>0</v>
      </c>
      <c r="M78" s="66">
        <v>0</v>
      </c>
      <c r="N78" s="65" t="s">
        <v>206</v>
      </c>
      <c r="O78" s="2"/>
    </row>
    <row r="79" spans="2:15">
      <c r="B79" s="2"/>
      <c r="C79" s="142" t="s">
        <v>371</v>
      </c>
      <c r="D79" s="143"/>
      <c r="E79" s="65" t="s">
        <v>206</v>
      </c>
      <c r="F79" s="65" t="s">
        <v>206</v>
      </c>
      <c r="G79" s="65" t="s">
        <v>206</v>
      </c>
      <c r="H79" s="65" t="s">
        <v>206</v>
      </c>
      <c r="I79" s="65" t="s">
        <v>206</v>
      </c>
      <c r="J79" s="66">
        <v>0</v>
      </c>
      <c r="K79" s="66">
        <v>0</v>
      </c>
      <c r="L79" s="66">
        <v>0</v>
      </c>
      <c r="M79" s="66">
        <v>0</v>
      </c>
      <c r="N79" s="65" t="s">
        <v>206</v>
      </c>
      <c r="O79" s="2"/>
    </row>
    <row r="80" spans="2:15">
      <c r="B80" s="2"/>
      <c r="C80" s="142" t="s">
        <v>372</v>
      </c>
      <c r="D80" s="143"/>
      <c r="E80" s="65" t="s">
        <v>206</v>
      </c>
      <c r="F80" s="65" t="s">
        <v>206</v>
      </c>
      <c r="G80" s="65" t="s">
        <v>206</v>
      </c>
      <c r="H80" s="65" t="s">
        <v>206</v>
      </c>
      <c r="I80" s="65" t="s">
        <v>206</v>
      </c>
      <c r="J80" s="66">
        <v>0</v>
      </c>
      <c r="K80" s="66">
        <v>0</v>
      </c>
      <c r="L80" s="66">
        <v>0</v>
      </c>
      <c r="M80" s="66">
        <v>0</v>
      </c>
      <c r="N80" s="65" t="s">
        <v>206</v>
      </c>
      <c r="O80" s="2"/>
    </row>
    <row r="81" spans="2:15">
      <c r="B81" s="2"/>
      <c r="C81" s="142" t="s">
        <v>373</v>
      </c>
      <c r="D81" s="143"/>
      <c r="E81" s="65" t="s">
        <v>206</v>
      </c>
      <c r="F81" s="65" t="s">
        <v>206</v>
      </c>
      <c r="G81" s="65" t="s">
        <v>206</v>
      </c>
      <c r="H81" s="65" t="s">
        <v>206</v>
      </c>
      <c r="I81" s="65" t="s">
        <v>206</v>
      </c>
      <c r="J81" s="66">
        <v>0</v>
      </c>
      <c r="K81" s="66">
        <v>0</v>
      </c>
      <c r="L81" s="66">
        <v>0</v>
      </c>
      <c r="M81" s="66">
        <v>0</v>
      </c>
      <c r="N81" s="65" t="s">
        <v>206</v>
      </c>
      <c r="O81" s="2"/>
    </row>
    <row r="82" spans="2:15">
      <c r="B82" s="2"/>
      <c r="C82" s="142" t="s">
        <v>374</v>
      </c>
      <c r="D82" s="143"/>
      <c r="E82" s="65" t="s">
        <v>206</v>
      </c>
      <c r="F82" s="65" t="s">
        <v>206</v>
      </c>
      <c r="G82" s="65" t="s">
        <v>206</v>
      </c>
      <c r="H82" s="65" t="s">
        <v>206</v>
      </c>
      <c r="I82" s="65" t="s">
        <v>206</v>
      </c>
      <c r="J82" s="66">
        <v>0</v>
      </c>
      <c r="K82" s="66">
        <v>0</v>
      </c>
      <c r="L82" s="66">
        <v>0</v>
      </c>
      <c r="M82" s="66">
        <v>0</v>
      </c>
      <c r="N82" s="65" t="s">
        <v>206</v>
      </c>
      <c r="O82" s="2"/>
    </row>
    <row r="83" spans="2:15">
      <c r="B83" s="2"/>
      <c r="C83" s="142" t="s">
        <v>375</v>
      </c>
      <c r="D83" s="143"/>
      <c r="E83" s="65" t="s">
        <v>206</v>
      </c>
      <c r="F83" s="65" t="s">
        <v>206</v>
      </c>
      <c r="G83" s="65" t="s">
        <v>206</v>
      </c>
      <c r="H83" s="65" t="s">
        <v>206</v>
      </c>
      <c r="I83" s="65" t="s">
        <v>206</v>
      </c>
      <c r="J83" s="66">
        <v>0</v>
      </c>
      <c r="K83" s="66">
        <v>0</v>
      </c>
      <c r="L83" s="66">
        <v>0</v>
      </c>
      <c r="M83" s="66">
        <v>0</v>
      </c>
      <c r="N83" s="65" t="s">
        <v>206</v>
      </c>
      <c r="O83" s="2"/>
    </row>
    <row r="84" spans="2:15">
      <c r="B84" s="2"/>
      <c r="C84" s="142" t="s">
        <v>376</v>
      </c>
      <c r="D84" s="143"/>
      <c r="E84" s="65" t="s">
        <v>206</v>
      </c>
      <c r="F84" s="65" t="s">
        <v>206</v>
      </c>
      <c r="G84" s="65" t="s">
        <v>206</v>
      </c>
      <c r="H84" s="65" t="s">
        <v>206</v>
      </c>
      <c r="I84" s="65" t="s">
        <v>206</v>
      </c>
      <c r="J84" s="66">
        <v>0</v>
      </c>
      <c r="K84" s="66">
        <v>0</v>
      </c>
      <c r="L84" s="66">
        <v>0</v>
      </c>
      <c r="M84" s="66">
        <v>0</v>
      </c>
      <c r="N84" s="65" t="s">
        <v>206</v>
      </c>
      <c r="O84" s="2"/>
    </row>
    <row r="85" spans="2:15">
      <c r="B85" s="2"/>
      <c r="C85" s="142" t="s">
        <v>377</v>
      </c>
      <c r="D85" s="143"/>
      <c r="E85" s="65" t="s">
        <v>206</v>
      </c>
      <c r="F85" s="65" t="s">
        <v>206</v>
      </c>
      <c r="G85" s="65" t="s">
        <v>206</v>
      </c>
      <c r="H85" s="65" t="s">
        <v>206</v>
      </c>
      <c r="I85" s="65" t="s">
        <v>206</v>
      </c>
      <c r="J85" s="66">
        <v>0</v>
      </c>
      <c r="K85" s="66">
        <v>0</v>
      </c>
      <c r="L85" s="66">
        <v>0</v>
      </c>
      <c r="M85" s="66">
        <v>0</v>
      </c>
      <c r="N85" s="65" t="s">
        <v>206</v>
      </c>
      <c r="O85" s="2"/>
    </row>
    <row r="86" spans="2:15">
      <c r="B86" s="2"/>
      <c r="C86" s="142" t="s">
        <v>378</v>
      </c>
      <c r="D86" s="143"/>
      <c r="E86" s="65" t="s">
        <v>206</v>
      </c>
      <c r="F86" s="65" t="s">
        <v>206</v>
      </c>
      <c r="G86" s="65" t="s">
        <v>206</v>
      </c>
      <c r="H86" s="65" t="s">
        <v>206</v>
      </c>
      <c r="I86" s="65" t="s">
        <v>206</v>
      </c>
      <c r="J86" s="66">
        <v>0</v>
      </c>
      <c r="K86" s="66">
        <v>0</v>
      </c>
      <c r="L86" s="66">
        <v>0</v>
      </c>
      <c r="M86" s="66">
        <v>0</v>
      </c>
      <c r="N86" s="65" t="s">
        <v>206</v>
      </c>
      <c r="O86" s="2"/>
    </row>
    <row r="87" spans="2:15">
      <c r="B87" s="2"/>
      <c r="C87" s="142" t="s">
        <v>379</v>
      </c>
      <c r="D87" s="143"/>
      <c r="E87" s="65" t="s">
        <v>206</v>
      </c>
      <c r="F87" s="65" t="s">
        <v>206</v>
      </c>
      <c r="G87" s="65" t="s">
        <v>206</v>
      </c>
      <c r="H87" s="65" t="s">
        <v>206</v>
      </c>
      <c r="I87" s="65" t="s">
        <v>206</v>
      </c>
      <c r="J87" s="66">
        <v>0</v>
      </c>
      <c r="K87" s="66">
        <v>0</v>
      </c>
      <c r="L87" s="66">
        <v>0</v>
      </c>
      <c r="M87" s="66">
        <v>0</v>
      </c>
      <c r="N87" s="65" t="s">
        <v>206</v>
      </c>
      <c r="O87" s="2"/>
    </row>
    <row r="88" spans="2:15">
      <c r="B88" s="2"/>
      <c r="C88" s="142" t="s">
        <v>380</v>
      </c>
      <c r="D88" s="143"/>
      <c r="E88" s="65" t="s">
        <v>206</v>
      </c>
      <c r="F88" s="65" t="s">
        <v>206</v>
      </c>
      <c r="G88" s="65" t="s">
        <v>206</v>
      </c>
      <c r="H88" s="65" t="s">
        <v>206</v>
      </c>
      <c r="I88" s="65" t="s">
        <v>206</v>
      </c>
      <c r="J88" s="66">
        <v>0</v>
      </c>
      <c r="K88" s="66">
        <v>0</v>
      </c>
      <c r="L88" s="66">
        <v>0</v>
      </c>
      <c r="M88" s="66">
        <v>0</v>
      </c>
      <c r="N88" s="65" t="s">
        <v>206</v>
      </c>
      <c r="O88" s="2"/>
    </row>
    <row r="89" spans="2:15">
      <c r="B89" s="2"/>
      <c r="C89" s="142" t="s">
        <v>381</v>
      </c>
      <c r="D89" s="143"/>
      <c r="E89" s="65" t="s">
        <v>206</v>
      </c>
      <c r="F89" s="65" t="s">
        <v>206</v>
      </c>
      <c r="G89" s="65" t="s">
        <v>206</v>
      </c>
      <c r="H89" s="65" t="s">
        <v>206</v>
      </c>
      <c r="I89" s="65" t="s">
        <v>206</v>
      </c>
      <c r="J89" s="66">
        <v>0</v>
      </c>
      <c r="K89" s="66">
        <v>0</v>
      </c>
      <c r="L89" s="66">
        <v>0</v>
      </c>
      <c r="M89" s="66">
        <v>0</v>
      </c>
      <c r="N89" s="65" t="s">
        <v>206</v>
      </c>
      <c r="O89" s="2"/>
    </row>
    <row r="90" spans="2:15">
      <c r="B90" s="2"/>
      <c r="C90" s="142" t="s">
        <v>382</v>
      </c>
      <c r="D90" s="143"/>
      <c r="E90" s="65" t="s">
        <v>206</v>
      </c>
      <c r="F90" s="65" t="s">
        <v>206</v>
      </c>
      <c r="G90" s="65" t="s">
        <v>206</v>
      </c>
      <c r="H90" s="65" t="s">
        <v>206</v>
      </c>
      <c r="I90" s="65" t="s">
        <v>206</v>
      </c>
      <c r="J90" s="66">
        <v>0</v>
      </c>
      <c r="K90" s="66">
        <v>0</v>
      </c>
      <c r="L90" s="66">
        <v>0</v>
      </c>
      <c r="M90" s="66">
        <v>0</v>
      </c>
      <c r="N90" s="65" t="s">
        <v>206</v>
      </c>
      <c r="O90" s="2"/>
    </row>
    <row r="91" spans="2:15">
      <c r="B91" s="2"/>
      <c r="C91" s="142" t="s">
        <v>383</v>
      </c>
      <c r="D91" s="143"/>
      <c r="E91" s="65" t="s">
        <v>206</v>
      </c>
      <c r="F91" s="65" t="s">
        <v>206</v>
      </c>
      <c r="G91" s="65" t="s">
        <v>206</v>
      </c>
      <c r="H91" s="65" t="s">
        <v>206</v>
      </c>
      <c r="I91" s="65" t="s">
        <v>206</v>
      </c>
      <c r="J91" s="66">
        <v>0</v>
      </c>
      <c r="K91" s="66">
        <v>0</v>
      </c>
      <c r="L91" s="66">
        <v>0</v>
      </c>
      <c r="M91" s="66">
        <v>0</v>
      </c>
      <c r="N91" s="65" t="s">
        <v>206</v>
      </c>
      <c r="O91" s="2"/>
    </row>
    <row r="92" spans="2:15">
      <c r="B92" s="2"/>
      <c r="C92" s="142" t="s">
        <v>384</v>
      </c>
      <c r="D92" s="143"/>
      <c r="E92" s="65" t="s">
        <v>206</v>
      </c>
      <c r="F92" s="65" t="s">
        <v>206</v>
      </c>
      <c r="G92" s="65" t="s">
        <v>206</v>
      </c>
      <c r="H92" s="65" t="s">
        <v>206</v>
      </c>
      <c r="I92" s="65" t="s">
        <v>206</v>
      </c>
      <c r="J92" s="66">
        <v>0</v>
      </c>
      <c r="K92" s="66">
        <v>0</v>
      </c>
      <c r="L92" s="66">
        <v>0</v>
      </c>
      <c r="M92" s="66">
        <v>0</v>
      </c>
      <c r="N92" s="65" t="s">
        <v>206</v>
      </c>
      <c r="O92" s="2"/>
    </row>
    <row r="93" spans="2:15">
      <c r="B93" s="2"/>
      <c r="C93" s="142" t="s">
        <v>385</v>
      </c>
      <c r="D93" s="143"/>
      <c r="E93" s="65" t="s">
        <v>206</v>
      </c>
      <c r="F93" s="65" t="s">
        <v>206</v>
      </c>
      <c r="G93" s="65" t="s">
        <v>206</v>
      </c>
      <c r="H93" s="65" t="s">
        <v>206</v>
      </c>
      <c r="I93" s="65" t="s">
        <v>206</v>
      </c>
      <c r="J93" s="66">
        <v>0</v>
      </c>
      <c r="K93" s="66">
        <v>0</v>
      </c>
      <c r="L93" s="66">
        <v>0</v>
      </c>
      <c r="M93" s="66">
        <v>0</v>
      </c>
      <c r="N93" s="65" t="s">
        <v>206</v>
      </c>
      <c r="O93" s="2"/>
    </row>
    <row r="94" spans="2:15">
      <c r="B94" s="2"/>
      <c r="C94" s="142" t="s">
        <v>386</v>
      </c>
      <c r="D94" s="143"/>
      <c r="E94" s="65" t="s">
        <v>206</v>
      </c>
      <c r="F94" s="65" t="s">
        <v>206</v>
      </c>
      <c r="G94" s="65" t="s">
        <v>206</v>
      </c>
      <c r="H94" s="65" t="s">
        <v>206</v>
      </c>
      <c r="I94" s="65" t="s">
        <v>206</v>
      </c>
      <c r="J94" s="66">
        <v>0</v>
      </c>
      <c r="K94" s="66">
        <v>0</v>
      </c>
      <c r="L94" s="66">
        <v>0</v>
      </c>
      <c r="M94" s="66">
        <v>0</v>
      </c>
      <c r="N94" s="65" t="s">
        <v>206</v>
      </c>
      <c r="O94" s="2"/>
    </row>
    <row r="95" spans="2:15">
      <c r="B95" s="2"/>
      <c r="C95" s="142" t="s">
        <v>387</v>
      </c>
      <c r="D95" s="143"/>
      <c r="E95" s="65" t="s">
        <v>206</v>
      </c>
      <c r="F95" s="65" t="s">
        <v>206</v>
      </c>
      <c r="G95" s="65" t="s">
        <v>206</v>
      </c>
      <c r="H95" s="65" t="s">
        <v>206</v>
      </c>
      <c r="I95" s="65" t="s">
        <v>206</v>
      </c>
      <c r="J95" s="66">
        <v>0</v>
      </c>
      <c r="K95" s="66">
        <v>0</v>
      </c>
      <c r="L95" s="66">
        <v>0</v>
      </c>
      <c r="M95" s="66">
        <v>0</v>
      </c>
      <c r="N95" s="65" t="s">
        <v>206</v>
      </c>
      <c r="O95" s="2"/>
    </row>
    <row r="96" spans="2:15">
      <c r="B96" s="2"/>
      <c r="C96" s="142" t="s">
        <v>388</v>
      </c>
      <c r="D96" s="143"/>
      <c r="E96" s="65" t="s">
        <v>206</v>
      </c>
      <c r="F96" s="65" t="s">
        <v>206</v>
      </c>
      <c r="G96" s="65" t="s">
        <v>206</v>
      </c>
      <c r="H96" s="65" t="s">
        <v>206</v>
      </c>
      <c r="I96" s="65" t="s">
        <v>206</v>
      </c>
      <c r="J96" s="66">
        <v>0</v>
      </c>
      <c r="K96" s="66">
        <v>0</v>
      </c>
      <c r="L96" s="66">
        <v>0</v>
      </c>
      <c r="M96" s="66">
        <v>0</v>
      </c>
      <c r="N96" s="65" t="s">
        <v>206</v>
      </c>
      <c r="O96" s="2"/>
    </row>
    <row r="97" spans="2:15">
      <c r="B97" s="2"/>
      <c r="C97" s="142" t="s">
        <v>389</v>
      </c>
      <c r="D97" s="143"/>
      <c r="E97" s="65" t="s">
        <v>206</v>
      </c>
      <c r="F97" s="65" t="s">
        <v>206</v>
      </c>
      <c r="G97" s="65" t="s">
        <v>206</v>
      </c>
      <c r="H97" s="65" t="s">
        <v>206</v>
      </c>
      <c r="I97" s="65" t="s">
        <v>206</v>
      </c>
      <c r="J97" s="66">
        <v>0</v>
      </c>
      <c r="K97" s="66">
        <v>0</v>
      </c>
      <c r="L97" s="66">
        <v>0</v>
      </c>
      <c r="M97" s="66">
        <v>0</v>
      </c>
      <c r="N97" s="65" t="s">
        <v>206</v>
      </c>
      <c r="O97" s="2"/>
    </row>
    <row r="98" spans="2:15">
      <c r="B98" s="2"/>
      <c r="C98" s="142" t="s">
        <v>390</v>
      </c>
      <c r="D98" s="143"/>
      <c r="E98" s="65" t="s">
        <v>206</v>
      </c>
      <c r="F98" s="65" t="s">
        <v>206</v>
      </c>
      <c r="G98" s="65" t="s">
        <v>206</v>
      </c>
      <c r="H98" s="65" t="s">
        <v>206</v>
      </c>
      <c r="I98" s="65" t="s">
        <v>206</v>
      </c>
      <c r="J98" s="66">
        <v>0</v>
      </c>
      <c r="K98" s="66">
        <v>0</v>
      </c>
      <c r="L98" s="66">
        <v>0</v>
      </c>
      <c r="M98" s="66">
        <v>0</v>
      </c>
      <c r="N98" s="65" t="s">
        <v>206</v>
      </c>
      <c r="O98" s="2"/>
    </row>
    <row r="99" spans="2:15">
      <c r="B99" s="2"/>
      <c r="C99" s="142" t="s">
        <v>391</v>
      </c>
      <c r="D99" s="143"/>
      <c r="E99" s="65" t="s">
        <v>206</v>
      </c>
      <c r="F99" s="65" t="s">
        <v>206</v>
      </c>
      <c r="G99" s="65" t="s">
        <v>206</v>
      </c>
      <c r="H99" s="65" t="s">
        <v>206</v>
      </c>
      <c r="I99" s="65" t="s">
        <v>206</v>
      </c>
      <c r="J99" s="66">
        <v>0</v>
      </c>
      <c r="K99" s="66">
        <v>0</v>
      </c>
      <c r="L99" s="66">
        <v>0</v>
      </c>
      <c r="M99" s="66">
        <v>0</v>
      </c>
      <c r="N99" s="65" t="s">
        <v>206</v>
      </c>
      <c r="O99" s="2"/>
    </row>
    <row r="100" spans="2:15">
      <c r="B100" s="2"/>
      <c r="C100" s="142" t="s">
        <v>392</v>
      </c>
      <c r="D100" s="143"/>
      <c r="E100" s="65" t="s">
        <v>206</v>
      </c>
      <c r="F100" s="65" t="s">
        <v>206</v>
      </c>
      <c r="G100" s="65" t="s">
        <v>206</v>
      </c>
      <c r="H100" s="65" t="s">
        <v>206</v>
      </c>
      <c r="I100" s="65" t="s">
        <v>206</v>
      </c>
      <c r="J100" s="66">
        <v>0</v>
      </c>
      <c r="K100" s="66">
        <v>0</v>
      </c>
      <c r="L100" s="66">
        <v>0</v>
      </c>
      <c r="M100" s="66">
        <v>0</v>
      </c>
      <c r="N100" s="65" t="s">
        <v>206</v>
      </c>
      <c r="O100" s="2"/>
    </row>
    <row r="101" spans="2:15">
      <c r="B101" s="2"/>
      <c r="C101" s="142" t="s">
        <v>393</v>
      </c>
      <c r="D101" s="143"/>
      <c r="E101" s="65" t="s">
        <v>206</v>
      </c>
      <c r="F101" s="65" t="s">
        <v>206</v>
      </c>
      <c r="G101" s="65" t="s">
        <v>206</v>
      </c>
      <c r="H101" s="65" t="s">
        <v>206</v>
      </c>
      <c r="I101" s="65" t="s">
        <v>206</v>
      </c>
      <c r="J101" s="66">
        <v>0</v>
      </c>
      <c r="K101" s="66">
        <v>0</v>
      </c>
      <c r="L101" s="66">
        <v>0</v>
      </c>
      <c r="M101" s="66">
        <v>0</v>
      </c>
      <c r="N101" s="65" t="s">
        <v>206</v>
      </c>
      <c r="O101" s="2"/>
    </row>
    <row r="102" spans="2:15">
      <c r="B102" s="2"/>
      <c r="C102" s="142" t="s">
        <v>394</v>
      </c>
      <c r="D102" s="143"/>
      <c r="E102" s="65" t="s">
        <v>206</v>
      </c>
      <c r="F102" s="65" t="s">
        <v>206</v>
      </c>
      <c r="G102" s="65" t="s">
        <v>206</v>
      </c>
      <c r="H102" s="65" t="s">
        <v>206</v>
      </c>
      <c r="I102" s="65" t="s">
        <v>206</v>
      </c>
      <c r="J102" s="66">
        <v>0</v>
      </c>
      <c r="K102" s="66">
        <v>0</v>
      </c>
      <c r="L102" s="66">
        <v>0</v>
      </c>
      <c r="M102" s="66">
        <v>0</v>
      </c>
      <c r="N102" s="65" t="s">
        <v>206</v>
      </c>
      <c r="O102" s="2"/>
    </row>
    <row r="103" spans="2:15">
      <c r="B103" s="2"/>
      <c r="C103" s="142" t="s">
        <v>395</v>
      </c>
      <c r="D103" s="143"/>
      <c r="E103" s="65" t="s">
        <v>206</v>
      </c>
      <c r="F103" s="65" t="s">
        <v>206</v>
      </c>
      <c r="G103" s="65" t="s">
        <v>206</v>
      </c>
      <c r="H103" s="65" t="s">
        <v>206</v>
      </c>
      <c r="I103" s="65" t="s">
        <v>206</v>
      </c>
      <c r="J103" s="66">
        <v>0</v>
      </c>
      <c r="K103" s="66">
        <v>0</v>
      </c>
      <c r="L103" s="66">
        <v>0</v>
      </c>
      <c r="M103" s="66">
        <v>0</v>
      </c>
      <c r="N103" s="65" t="s">
        <v>206</v>
      </c>
      <c r="O103" s="2"/>
    </row>
    <row r="104" spans="2:15">
      <c r="B104" s="2"/>
      <c r="C104" s="142" t="s">
        <v>396</v>
      </c>
      <c r="D104" s="143"/>
      <c r="E104" s="65" t="s">
        <v>206</v>
      </c>
      <c r="F104" s="65" t="s">
        <v>206</v>
      </c>
      <c r="G104" s="65" t="s">
        <v>206</v>
      </c>
      <c r="H104" s="65" t="s">
        <v>206</v>
      </c>
      <c r="I104" s="65" t="s">
        <v>206</v>
      </c>
      <c r="J104" s="66">
        <v>0</v>
      </c>
      <c r="K104" s="66">
        <v>0</v>
      </c>
      <c r="L104" s="66">
        <v>0</v>
      </c>
      <c r="M104" s="66">
        <v>0</v>
      </c>
      <c r="N104" s="65" t="s">
        <v>206</v>
      </c>
      <c r="O104" s="2"/>
    </row>
    <row r="105" spans="2:15">
      <c r="B105" s="2"/>
      <c r="C105" s="142" t="s">
        <v>397</v>
      </c>
      <c r="D105" s="143"/>
      <c r="E105" s="65" t="s">
        <v>206</v>
      </c>
      <c r="F105" s="65" t="s">
        <v>206</v>
      </c>
      <c r="G105" s="65" t="s">
        <v>206</v>
      </c>
      <c r="H105" s="65" t="s">
        <v>206</v>
      </c>
      <c r="I105" s="65" t="s">
        <v>206</v>
      </c>
      <c r="J105" s="66">
        <v>0</v>
      </c>
      <c r="K105" s="66">
        <v>0</v>
      </c>
      <c r="L105" s="66">
        <v>0</v>
      </c>
      <c r="M105" s="66">
        <v>0</v>
      </c>
      <c r="N105" s="65" t="s">
        <v>206</v>
      </c>
      <c r="O105" s="2"/>
    </row>
    <row r="106" spans="2:15">
      <c r="B106" s="2"/>
      <c r="C106" s="142" t="s">
        <v>398</v>
      </c>
      <c r="D106" s="143"/>
      <c r="E106" s="65" t="s">
        <v>206</v>
      </c>
      <c r="F106" s="65" t="s">
        <v>206</v>
      </c>
      <c r="G106" s="65" t="s">
        <v>206</v>
      </c>
      <c r="H106" s="65" t="s">
        <v>206</v>
      </c>
      <c r="I106" s="65" t="s">
        <v>206</v>
      </c>
      <c r="J106" s="66">
        <v>0</v>
      </c>
      <c r="K106" s="66">
        <v>0</v>
      </c>
      <c r="L106" s="66">
        <v>0</v>
      </c>
      <c r="M106" s="66">
        <v>0</v>
      </c>
      <c r="N106" s="65" t="s">
        <v>206</v>
      </c>
      <c r="O106" s="2"/>
    </row>
    <row r="107" spans="2:15">
      <c r="B107" s="2"/>
      <c r="C107" s="142" t="s">
        <v>399</v>
      </c>
      <c r="D107" s="143"/>
      <c r="E107" s="65" t="s">
        <v>206</v>
      </c>
      <c r="F107" s="65" t="s">
        <v>206</v>
      </c>
      <c r="G107" s="65" t="s">
        <v>206</v>
      </c>
      <c r="H107" s="65" t="s">
        <v>206</v>
      </c>
      <c r="I107" s="65" t="s">
        <v>206</v>
      </c>
      <c r="J107" s="66">
        <v>0</v>
      </c>
      <c r="K107" s="66">
        <v>0</v>
      </c>
      <c r="L107" s="66">
        <v>0</v>
      </c>
      <c r="M107" s="66">
        <v>0</v>
      </c>
      <c r="N107" s="65" t="s">
        <v>206</v>
      </c>
      <c r="O107" s="2"/>
    </row>
    <row r="108" spans="2:15">
      <c r="B108" s="2"/>
      <c r="C108" s="142" t="s">
        <v>400</v>
      </c>
      <c r="D108" s="143"/>
      <c r="E108" s="65" t="s">
        <v>206</v>
      </c>
      <c r="F108" s="65" t="s">
        <v>206</v>
      </c>
      <c r="G108" s="65" t="s">
        <v>206</v>
      </c>
      <c r="H108" s="65" t="s">
        <v>206</v>
      </c>
      <c r="I108" s="65" t="s">
        <v>206</v>
      </c>
      <c r="J108" s="66">
        <v>0</v>
      </c>
      <c r="K108" s="66">
        <v>0</v>
      </c>
      <c r="L108" s="66">
        <v>0</v>
      </c>
      <c r="M108" s="66">
        <v>0</v>
      </c>
      <c r="N108" s="65" t="s">
        <v>206</v>
      </c>
      <c r="O108" s="2"/>
    </row>
    <row r="109" spans="2:15">
      <c r="B109" s="2"/>
      <c r="C109" s="142" t="s">
        <v>401</v>
      </c>
      <c r="D109" s="143"/>
      <c r="E109" s="65" t="s">
        <v>206</v>
      </c>
      <c r="F109" s="65" t="s">
        <v>206</v>
      </c>
      <c r="G109" s="65" t="s">
        <v>206</v>
      </c>
      <c r="H109" s="65" t="s">
        <v>206</v>
      </c>
      <c r="I109" s="65" t="s">
        <v>206</v>
      </c>
      <c r="J109" s="66">
        <v>0</v>
      </c>
      <c r="K109" s="66">
        <v>0</v>
      </c>
      <c r="L109" s="66">
        <v>0</v>
      </c>
      <c r="M109" s="66">
        <v>0</v>
      </c>
      <c r="N109" s="65" t="s">
        <v>206</v>
      </c>
      <c r="O109" s="2"/>
    </row>
    <row r="110" spans="2:15">
      <c r="B110" s="2"/>
      <c r="C110" s="142" t="s">
        <v>402</v>
      </c>
      <c r="D110" s="143"/>
      <c r="E110" s="65" t="s">
        <v>206</v>
      </c>
      <c r="F110" s="65" t="s">
        <v>206</v>
      </c>
      <c r="G110" s="65" t="s">
        <v>206</v>
      </c>
      <c r="H110" s="65" t="s">
        <v>206</v>
      </c>
      <c r="I110" s="65" t="s">
        <v>206</v>
      </c>
      <c r="J110" s="66">
        <v>0</v>
      </c>
      <c r="K110" s="66">
        <v>0</v>
      </c>
      <c r="L110" s="66">
        <v>0</v>
      </c>
      <c r="M110" s="66">
        <v>0</v>
      </c>
      <c r="N110" s="65" t="s">
        <v>206</v>
      </c>
      <c r="O110" s="2"/>
    </row>
    <row r="111" spans="2:15">
      <c r="B111" s="2"/>
      <c r="C111" s="142" t="s">
        <v>403</v>
      </c>
      <c r="D111" s="143"/>
      <c r="E111" s="65" t="s">
        <v>206</v>
      </c>
      <c r="F111" s="65" t="s">
        <v>206</v>
      </c>
      <c r="G111" s="65" t="s">
        <v>206</v>
      </c>
      <c r="H111" s="65" t="s">
        <v>206</v>
      </c>
      <c r="I111" s="65" t="s">
        <v>206</v>
      </c>
      <c r="J111" s="66">
        <v>0</v>
      </c>
      <c r="K111" s="66">
        <v>0</v>
      </c>
      <c r="L111" s="66">
        <v>0</v>
      </c>
      <c r="M111" s="66">
        <v>0</v>
      </c>
      <c r="N111" s="65" t="s">
        <v>206</v>
      </c>
      <c r="O111" s="2"/>
    </row>
    <row r="112" spans="2:15">
      <c r="B112" s="2"/>
      <c r="C112" s="142" t="s">
        <v>404</v>
      </c>
      <c r="D112" s="143"/>
      <c r="E112" s="65" t="s">
        <v>206</v>
      </c>
      <c r="F112" s="65" t="s">
        <v>206</v>
      </c>
      <c r="G112" s="65" t="s">
        <v>206</v>
      </c>
      <c r="H112" s="65" t="s">
        <v>206</v>
      </c>
      <c r="I112" s="65" t="s">
        <v>206</v>
      </c>
      <c r="J112" s="66">
        <v>0</v>
      </c>
      <c r="K112" s="66">
        <v>0</v>
      </c>
      <c r="L112" s="66">
        <v>0</v>
      </c>
      <c r="M112" s="66">
        <v>0</v>
      </c>
      <c r="N112" s="65" t="s">
        <v>206</v>
      </c>
      <c r="O112" s="2"/>
    </row>
    <row r="113" spans="1:15">
      <c r="B113" s="2"/>
      <c r="C113" s="142" t="s">
        <v>405</v>
      </c>
      <c r="D113" s="143"/>
      <c r="E113" s="65" t="s">
        <v>206</v>
      </c>
      <c r="F113" s="65" t="s">
        <v>206</v>
      </c>
      <c r="G113" s="65" t="s">
        <v>206</v>
      </c>
      <c r="H113" s="65" t="s">
        <v>206</v>
      </c>
      <c r="I113" s="65" t="s">
        <v>206</v>
      </c>
      <c r="J113" s="66">
        <v>0</v>
      </c>
      <c r="K113" s="66">
        <v>0</v>
      </c>
      <c r="L113" s="66">
        <v>0</v>
      </c>
      <c r="M113" s="66">
        <v>0</v>
      </c>
      <c r="N113" s="65" t="s">
        <v>206</v>
      </c>
      <c r="O113" s="2"/>
    </row>
    <row r="114" spans="1:15" s="12" customFormat="1">
      <c r="B114" s="3"/>
      <c r="C114" s="145" t="s">
        <v>406</v>
      </c>
      <c r="D114" s="146"/>
      <c r="E114" s="65" t="s">
        <v>206</v>
      </c>
      <c r="F114" s="65" t="s">
        <v>206</v>
      </c>
      <c r="G114" s="65" t="s">
        <v>206</v>
      </c>
      <c r="H114" s="65" t="s">
        <v>206</v>
      </c>
      <c r="I114" s="65" t="s">
        <v>206</v>
      </c>
      <c r="J114" s="66">
        <v>0</v>
      </c>
      <c r="K114" s="66">
        <v>0</v>
      </c>
      <c r="L114" s="66">
        <v>0</v>
      </c>
      <c r="M114" s="66">
        <v>0</v>
      </c>
      <c r="N114" s="65" t="s">
        <v>206</v>
      </c>
      <c r="O114" s="3"/>
    </row>
    <row r="115" spans="1:15" s="12" customFormat="1">
      <c r="A115" s="15" t="s">
        <v>407</v>
      </c>
      <c r="B115" s="3"/>
      <c r="C115" s="145" t="s">
        <v>408</v>
      </c>
      <c r="D115" s="146"/>
      <c r="E115" s="65" t="s">
        <v>206</v>
      </c>
      <c r="F115" s="65" t="s">
        <v>206</v>
      </c>
      <c r="G115" s="65" t="s">
        <v>206</v>
      </c>
      <c r="H115" s="65" t="s">
        <v>206</v>
      </c>
      <c r="I115" s="65" t="s">
        <v>206</v>
      </c>
      <c r="J115" s="66">
        <v>0</v>
      </c>
      <c r="K115" s="66">
        <v>0</v>
      </c>
      <c r="L115" s="66">
        <v>0</v>
      </c>
      <c r="M115" s="66">
        <v>0</v>
      </c>
      <c r="N115" s="65" t="s">
        <v>206</v>
      </c>
      <c r="O115" s="3"/>
    </row>
    <row r="116" spans="1:15">
      <c r="A116" s="16" t="s">
        <v>409</v>
      </c>
      <c r="B116" s="2"/>
      <c r="C116" s="142" t="s">
        <v>410</v>
      </c>
      <c r="D116" s="143"/>
      <c r="E116" s="10" t="str">
        <f>""</f>
        <v/>
      </c>
      <c r="F116" s="10" t="str">
        <f>""</f>
        <v/>
      </c>
      <c r="G116" s="10" t="str">
        <f>""</f>
        <v/>
      </c>
      <c r="H116" s="10" t="str">
        <f>""</f>
        <v/>
      </c>
      <c r="I116" s="10" t="str">
        <f>""</f>
        <v/>
      </c>
      <c r="J116" s="8">
        <f>SUM(J16:J115)</f>
        <v>0</v>
      </c>
      <c r="K116" s="8">
        <f>SUM(K16:K115)</f>
        <v>0</v>
      </c>
      <c r="L116" s="8">
        <f>SUM(L16:L115)</f>
        <v>0</v>
      </c>
      <c r="M116" s="8">
        <f>SUM(M16:M115)</f>
        <v>0</v>
      </c>
      <c r="N116" s="10" t="str">
        <f>""</f>
        <v/>
      </c>
      <c r="O116" s="2"/>
    </row>
    <row r="117" spans="1:15">
      <c r="B117" s="2"/>
      <c r="C117" s="2"/>
      <c r="D117" s="2"/>
      <c r="E117" s="2"/>
      <c r="F117" s="2"/>
      <c r="G117" s="2"/>
      <c r="H117" s="2"/>
      <c r="I117" s="2"/>
      <c r="J117" s="2"/>
      <c r="K117" s="2"/>
      <c r="L117" s="2"/>
      <c r="M117" s="2"/>
      <c r="N117" s="2"/>
      <c r="O117" s="2"/>
    </row>
    <row r="118" spans="1:15" ht="5.0999999999999996" customHeight="1">
      <c r="B118" s="2"/>
      <c r="C118" s="2"/>
      <c r="D118" s="2"/>
      <c r="E118" s="2"/>
      <c r="F118" s="2"/>
      <c r="G118" s="2"/>
      <c r="H118" s="2"/>
      <c r="I118" s="2"/>
      <c r="J118" s="2"/>
      <c r="K118" s="2"/>
      <c r="L118" s="2"/>
      <c r="M118" s="2"/>
      <c r="N118" s="2"/>
      <c r="O118" s="2"/>
    </row>
  </sheetData>
  <sheetProtection formatColumns="0" formatRows="0" insertRows="0" deleteRows="0" selectLockedCells="1"/>
  <mergeCells count="118">
    <mergeCell ref="C113:D113"/>
    <mergeCell ref="C114:D114"/>
    <mergeCell ref="C115:D115"/>
    <mergeCell ref="C116:D116"/>
    <mergeCell ref="C107:D107"/>
    <mergeCell ref="C108:D108"/>
    <mergeCell ref="C109:D109"/>
    <mergeCell ref="C110:D110"/>
    <mergeCell ref="C111:D111"/>
    <mergeCell ref="C112:D112"/>
    <mergeCell ref="C101:D101"/>
    <mergeCell ref="C102:D102"/>
    <mergeCell ref="C103:D103"/>
    <mergeCell ref="C104:D104"/>
    <mergeCell ref="C105:D105"/>
    <mergeCell ref="C106:D106"/>
    <mergeCell ref="C95:D95"/>
    <mergeCell ref="C96:D96"/>
    <mergeCell ref="C97:D97"/>
    <mergeCell ref="C98:D98"/>
    <mergeCell ref="C99:D99"/>
    <mergeCell ref="C100:D100"/>
    <mergeCell ref="C89:D89"/>
    <mergeCell ref="C90:D90"/>
    <mergeCell ref="C91:D91"/>
    <mergeCell ref="C92:D92"/>
    <mergeCell ref="C93:D93"/>
    <mergeCell ref="C94:D94"/>
    <mergeCell ref="C83:D83"/>
    <mergeCell ref="C84:D84"/>
    <mergeCell ref="C85:D85"/>
    <mergeCell ref="C86:D86"/>
    <mergeCell ref="C87:D87"/>
    <mergeCell ref="C88:D88"/>
    <mergeCell ref="C77:D77"/>
    <mergeCell ref="C78:D78"/>
    <mergeCell ref="C79:D79"/>
    <mergeCell ref="C80:D80"/>
    <mergeCell ref="C81:D81"/>
    <mergeCell ref="C82:D82"/>
    <mergeCell ref="C71:D71"/>
    <mergeCell ref="C72:D72"/>
    <mergeCell ref="C73:D73"/>
    <mergeCell ref="C74:D74"/>
    <mergeCell ref="C75:D75"/>
    <mergeCell ref="C76:D76"/>
    <mergeCell ref="C65:D65"/>
    <mergeCell ref="C66:D66"/>
    <mergeCell ref="C67:D67"/>
    <mergeCell ref="C68:D68"/>
    <mergeCell ref="C69:D69"/>
    <mergeCell ref="C70:D70"/>
    <mergeCell ref="C59:D59"/>
    <mergeCell ref="C60:D60"/>
    <mergeCell ref="C61:D61"/>
    <mergeCell ref="C62:D62"/>
    <mergeCell ref="C63:D63"/>
    <mergeCell ref="C64:D64"/>
    <mergeCell ref="C53:D53"/>
    <mergeCell ref="C54:D54"/>
    <mergeCell ref="C55:D55"/>
    <mergeCell ref="C56:D56"/>
    <mergeCell ref="C57:D57"/>
    <mergeCell ref="C58:D58"/>
    <mergeCell ref="C47:D47"/>
    <mergeCell ref="C48:D48"/>
    <mergeCell ref="C49:D49"/>
    <mergeCell ref="C50:D50"/>
    <mergeCell ref="C51:D51"/>
    <mergeCell ref="C52:D52"/>
    <mergeCell ref="C41:D41"/>
    <mergeCell ref="C42:D42"/>
    <mergeCell ref="C43:D43"/>
    <mergeCell ref="C44:D44"/>
    <mergeCell ref="C45:D45"/>
    <mergeCell ref="C46:D46"/>
    <mergeCell ref="C35:D35"/>
    <mergeCell ref="C36:D36"/>
    <mergeCell ref="C37:D37"/>
    <mergeCell ref="C38:D38"/>
    <mergeCell ref="C39:D39"/>
    <mergeCell ref="C40:D40"/>
    <mergeCell ref="C29:D29"/>
    <mergeCell ref="C30:D30"/>
    <mergeCell ref="C31:D31"/>
    <mergeCell ref="C32:D32"/>
    <mergeCell ref="C33:D33"/>
    <mergeCell ref="C34:D34"/>
    <mergeCell ref="C23:D23"/>
    <mergeCell ref="C24:D24"/>
    <mergeCell ref="C25:D25"/>
    <mergeCell ref="C26:D26"/>
    <mergeCell ref="C27:D27"/>
    <mergeCell ref="C28:D28"/>
    <mergeCell ref="C17:D17"/>
    <mergeCell ref="C18:D18"/>
    <mergeCell ref="C19:D19"/>
    <mergeCell ref="C20:D20"/>
    <mergeCell ref="C21:D21"/>
    <mergeCell ref="C22:D22"/>
    <mergeCell ref="J14:J15"/>
    <mergeCell ref="K14:K15"/>
    <mergeCell ref="L14:L15"/>
    <mergeCell ref="C7:N7"/>
    <mergeCell ref="C8:N8"/>
    <mergeCell ref="C9:N9"/>
    <mergeCell ref="C10:N10"/>
    <mergeCell ref="C11:N11"/>
    <mergeCell ref="C13:N13"/>
    <mergeCell ref="M14:M15"/>
    <mergeCell ref="N14:N15"/>
    <mergeCell ref="C16:D16"/>
    <mergeCell ref="C14:D15"/>
    <mergeCell ref="E14:E15"/>
    <mergeCell ref="F14:F15"/>
    <mergeCell ref="G14:G15"/>
    <mergeCell ref="H14:H15"/>
    <mergeCell ref="I14:I15"/>
  </mergeCells>
  <dataValidations count="1">
    <dataValidation type="decimal" showErrorMessage="1" errorTitle="Kesalahan Jenis Data" error="Data yang dimasukkan harus berupa Angka!" sqref="J16:M115">
      <formula1>-1000000000000000000</formula1>
      <formula2>1000000000000000000</formula2>
    </dataValidation>
  </dataValidations>
  <printOptions horizontalCentered="1"/>
  <pageMargins left="0.7" right="0.7" top="0.75" bottom="0.75" header="0.3" footer="0.3"/>
  <pageSetup paperSize="150" scale="26" orientation="portrait" horizontalDpi="200" verticalDpi="200" r:id="rId1"/>
  <extLst>
    <ext xmlns:x14="http://schemas.microsoft.com/office/spreadsheetml/2009/9/main" uri="{CCE6A557-97BC-4b89-ADB6-D9C93CAAB3DF}">
      <x14:dataValidations xmlns:xm="http://schemas.microsoft.com/office/excel/2006/main" count="100">
        <x14:dataValidation type="list" showErrorMessage="1" errorTitle="Kesalahan Nilai Data" error="Data yang dimasukkan harus tersedia dalam daftar!">
          <x14:formula1>
            <xm:f>ListOfValues!C1:C10</xm:f>
          </x14:formula1>
          <xm:sqref>G115</xm:sqref>
        </x14:dataValidation>
        <x14:dataValidation type="list" showErrorMessage="1" errorTitle="Kesalahan Nilai Data" error="Data yang dimasukkan harus tersedia dalam daftar!">
          <x14:formula1>
            <xm:f>ListOfValues!C1:C10</xm:f>
          </x14:formula1>
          <xm:sqref>G114</xm:sqref>
        </x14:dataValidation>
        <x14:dataValidation type="list" showErrorMessage="1" errorTitle="Kesalahan Nilai Data" error="Data yang dimasukkan harus tersedia dalam daftar!">
          <x14:formula1>
            <xm:f>ListOfValues!C1:C10</xm:f>
          </x14:formula1>
          <xm:sqref>G113</xm:sqref>
        </x14:dataValidation>
        <x14:dataValidation type="list" showErrorMessage="1" errorTitle="Kesalahan Nilai Data" error="Data yang dimasukkan harus tersedia dalam daftar!">
          <x14:formula1>
            <xm:f>ListOfValues!C1:C10</xm:f>
          </x14:formula1>
          <xm:sqref>G112</xm:sqref>
        </x14:dataValidation>
        <x14:dataValidation type="list" showErrorMessage="1" errorTitle="Kesalahan Nilai Data" error="Data yang dimasukkan harus tersedia dalam daftar!">
          <x14:formula1>
            <xm:f>ListOfValues!C1:C10</xm:f>
          </x14:formula1>
          <xm:sqref>G111</xm:sqref>
        </x14:dataValidation>
        <x14:dataValidation type="list" showErrorMessage="1" errorTitle="Kesalahan Nilai Data" error="Data yang dimasukkan harus tersedia dalam daftar!">
          <x14:formula1>
            <xm:f>ListOfValues!C1:C10</xm:f>
          </x14:formula1>
          <xm:sqref>G110</xm:sqref>
        </x14:dataValidation>
        <x14:dataValidation type="list" showErrorMessage="1" errorTitle="Kesalahan Nilai Data" error="Data yang dimasukkan harus tersedia dalam daftar!">
          <x14:formula1>
            <xm:f>ListOfValues!C1:C10</xm:f>
          </x14:formula1>
          <xm:sqref>G109</xm:sqref>
        </x14:dataValidation>
        <x14:dataValidation type="list" showErrorMessage="1" errorTitle="Kesalahan Nilai Data" error="Data yang dimasukkan harus tersedia dalam daftar!">
          <x14:formula1>
            <xm:f>ListOfValues!C1:C10</xm:f>
          </x14:formula1>
          <xm:sqref>G108</xm:sqref>
        </x14:dataValidation>
        <x14:dataValidation type="list" showErrorMessage="1" errorTitle="Kesalahan Nilai Data" error="Data yang dimasukkan harus tersedia dalam daftar!">
          <x14:formula1>
            <xm:f>ListOfValues!C1:C10</xm:f>
          </x14:formula1>
          <xm:sqref>G107</xm:sqref>
        </x14:dataValidation>
        <x14:dataValidation type="list" showErrorMessage="1" errorTitle="Kesalahan Nilai Data" error="Data yang dimasukkan harus tersedia dalam daftar!">
          <x14:formula1>
            <xm:f>ListOfValues!C1:C10</xm:f>
          </x14:formula1>
          <xm:sqref>G106</xm:sqref>
        </x14:dataValidation>
        <x14:dataValidation type="list" showErrorMessage="1" errorTitle="Kesalahan Nilai Data" error="Data yang dimasukkan harus tersedia dalam daftar!">
          <x14:formula1>
            <xm:f>ListOfValues!C1:C10</xm:f>
          </x14:formula1>
          <xm:sqref>G105</xm:sqref>
        </x14:dataValidation>
        <x14:dataValidation type="list" showErrorMessage="1" errorTitle="Kesalahan Nilai Data" error="Data yang dimasukkan harus tersedia dalam daftar!">
          <x14:formula1>
            <xm:f>ListOfValues!C1:C10</xm:f>
          </x14:formula1>
          <xm:sqref>G104</xm:sqref>
        </x14:dataValidation>
        <x14:dataValidation type="list" showErrorMessage="1" errorTitle="Kesalahan Nilai Data" error="Data yang dimasukkan harus tersedia dalam daftar!">
          <x14:formula1>
            <xm:f>ListOfValues!C1:C10</xm:f>
          </x14:formula1>
          <xm:sqref>G103</xm:sqref>
        </x14:dataValidation>
        <x14:dataValidation type="list" showErrorMessage="1" errorTitle="Kesalahan Nilai Data" error="Data yang dimasukkan harus tersedia dalam daftar!">
          <x14:formula1>
            <xm:f>ListOfValues!C1:C10</xm:f>
          </x14:formula1>
          <xm:sqref>G102</xm:sqref>
        </x14:dataValidation>
        <x14:dataValidation type="list" showErrorMessage="1" errorTitle="Kesalahan Nilai Data" error="Data yang dimasukkan harus tersedia dalam daftar!">
          <x14:formula1>
            <xm:f>ListOfValues!C1:C10</xm:f>
          </x14:formula1>
          <xm:sqref>G101</xm:sqref>
        </x14:dataValidation>
        <x14:dataValidation type="list" showErrorMessage="1" errorTitle="Kesalahan Nilai Data" error="Data yang dimasukkan harus tersedia dalam daftar!">
          <x14:formula1>
            <xm:f>ListOfValues!C1:C10</xm:f>
          </x14:formula1>
          <xm:sqref>G100</xm:sqref>
        </x14:dataValidation>
        <x14:dataValidation type="list" showErrorMessage="1" errorTitle="Kesalahan Nilai Data" error="Data yang dimasukkan harus tersedia dalam daftar!">
          <x14:formula1>
            <xm:f>ListOfValues!C1:C10</xm:f>
          </x14:formula1>
          <xm:sqref>G99</xm:sqref>
        </x14:dataValidation>
        <x14:dataValidation type="list" showErrorMessage="1" errorTitle="Kesalahan Nilai Data" error="Data yang dimasukkan harus tersedia dalam daftar!">
          <x14:formula1>
            <xm:f>ListOfValues!C1:C10</xm:f>
          </x14:formula1>
          <xm:sqref>G98</xm:sqref>
        </x14:dataValidation>
        <x14:dataValidation type="list" showErrorMessage="1" errorTitle="Kesalahan Nilai Data" error="Data yang dimasukkan harus tersedia dalam daftar!">
          <x14:formula1>
            <xm:f>ListOfValues!C1:C10</xm:f>
          </x14:formula1>
          <xm:sqref>G97</xm:sqref>
        </x14:dataValidation>
        <x14:dataValidation type="list" showErrorMessage="1" errorTitle="Kesalahan Nilai Data" error="Data yang dimasukkan harus tersedia dalam daftar!">
          <x14:formula1>
            <xm:f>ListOfValues!C1:C10</xm:f>
          </x14:formula1>
          <xm:sqref>G96</xm:sqref>
        </x14:dataValidation>
        <x14:dataValidation type="list" showErrorMessage="1" errorTitle="Kesalahan Nilai Data" error="Data yang dimasukkan harus tersedia dalam daftar!">
          <x14:formula1>
            <xm:f>ListOfValues!C1:C10</xm:f>
          </x14:formula1>
          <xm:sqref>G95</xm:sqref>
        </x14:dataValidation>
        <x14:dataValidation type="list" showErrorMessage="1" errorTitle="Kesalahan Nilai Data" error="Data yang dimasukkan harus tersedia dalam daftar!">
          <x14:formula1>
            <xm:f>ListOfValues!C1:C10</xm:f>
          </x14:formula1>
          <xm:sqref>G94</xm:sqref>
        </x14:dataValidation>
        <x14:dataValidation type="list" showErrorMessage="1" errorTitle="Kesalahan Nilai Data" error="Data yang dimasukkan harus tersedia dalam daftar!">
          <x14:formula1>
            <xm:f>ListOfValues!C1:C10</xm:f>
          </x14:formula1>
          <xm:sqref>G93</xm:sqref>
        </x14:dataValidation>
        <x14:dataValidation type="list" showErrorMessage="1" errorTitle="Kesalahan Nilai Data" error="Data yang dimasukkan harus tersedia dalam daftar!">
          <x14:formula1>
            <xm:f>ListOfValues!C1:C10</xm:f>
          </x14:formula1>
          <xm:sqref>G92</xm:sqref>
        </x14:dataValidation>
        <x14:dataValidation type="list" showErrorMessage="1" errorTitle="Kesalahan Nilai Data" error="Data yang dimasukkan harus tersedia dalam daftar!">
          <x14:formula1>
            <xm:f>ListOfValues!C1:C10</xm:f>
          </x14:formula1>
          <xm:sqref>G91</xm:sqref>
        </x14:dataValidation>
        <x14:dataValidation type="list" showErrorMessage="1" errorTitle="Kesalahan Nilai Data" error="Data yang dimasukkan harus tersedia dalam daftar!">
          <x14:formula1>
            <xm:f>ListOfValues!C1:C10</xm:f>
          </x14:formula1>
          <xm:sqref>G90</xm:sqref>
        </x14:dataValidation>
        <x14:dataValidation type="list" showErrorMessage="1" errorTitle="Kesalahan Nilai Data" error="Data yang dimasukkan harus tersedia dalam daftar!">
          <x14:formula1>
            <xm:f>ListOfValues!C1:C10</xm:f>
          </x14:formula1>
          <xm:sqref>G89</xm:sqref>
        </x14:dataValidation>
        <x14:dataValidation type="list" showErrorMessage="1" errorTitle="Kesalahan Nilai Data" error="Data yang dimasukkan harus tersedia dalam daftar!">
          <x14:formula1>
            <xm:f>ListOfValues!C1:C10</xm:f>
          </x14:formula1>
          <xm:sqref>G88</xm:sqref>
        </x14:dataValidation>
        <x14:dataValidation type="list" showErrorMessage="1" errorTitle="Kesalahan Nilai Data" error="Data yang dimasukkan harus tersedia dalam daftar!">
          <x14:formula1>
            <xm:f>ListOfValues!C1:C10</xm:f>
          </x14:formula1>
          <xm:sqref>G87</xm:sqref>
        </x14:dataValidation>
        <x14:dataValidation type="list" showErrorMessage="1" errorTitle="Kesalahan Nilai Data" error="Data yang dimasukkan harus tersedia dalam daftar!">
          <x14:formula1>
            <xm:f>ListOfValues!C1:C10</xm:f>
          </x14:formula1>
          <xm:sqref>G86</xm:sqref>
        </x14:dataValidation>
        <x14:dataValidation type="list" showErrorMessage="1" errorTitle="Kesalahan Nilai Data" error="Data yang dimasukkan harus tersedia dalam daftar!">
          <x14:formula1>
            <xm:f>ListOfValues!C1:C10</xm:f>
          </x14:formula1>
          <xm:sqref>G85</xm:sqref>
        </x14:dataValidation>
        <x14:dataValidation type="list" showErrorMessage="1" errorTitle="Kesalahan Nilai Data" error="Data yang dimasukkan harus tersedia dalam daftar!">
          <x14:formula1>
            <xm:f>ListOfValues!C1:C10</xm:f>
          </x14:formula1>
          <xm:sqref>G84</xm:sqref>
        </x14:dataValidation>
        <x14:dataValidation type="list" showErrorMessage="1" errorTitle="Kesalahan Nilai Data" error="Data yang dimasukkan harus tersedia dalam daftar!">
          <x14:formula1>
            <xm:f>ListOfValues!C1:C10</xm:f>
          </x14:formula1>
          <xm:sqref>G83</xm:sqref>
        </x14:dataValidation>
        <x14:dataValidation type="list" showErrorMessage="1" errorTitle="Kesalahan Nilai Data" error="Data yang dimasukkan harus tersedia dalam daftar!">
          <x14:formula1>
            <xm:f>ListOfValues!C1:C10</xm:f>
          </x14:formula1>
          <xm:sqref>G82</xm:sqref>
        </x14:dataValidation>
        <x14:dataValidation type="list" showErrorMessage="1" errorTitle="Kesalahan Nilai Data" error="Data yang dimasukkan harus tersedia dalam daftar!">
          <x14:formula1>
            <xm:f>ListOfValues!C1:C10</xm:f>
          </x14:formula1>
          <xm:sqref>G81</xm:sqref>
        </x14:dataValidation>
        <x14:dataValidation type="list" showErrorMessage="1" errorTitle="Kesalahan Nilai Data" error="Data yang dimasukkan harus tersedia dalam daftar!">
          <x14:formula1>
            <xm:f>ListOfValues!C1:C10</xm:f>
          </x14:formula1>
          <xm:sqref>G80</xm:sqref>
        </x14:dataValidation>
        <x14:dataValidation type="list" showErrorMessage="1" errorTitle="Kesalahan Nilai Data" error="Data yang dimasukkan harus tersedia dalam daftar!">
          <x14:formula1>
            <xm:f>ListOfValues!C1:C10</xm:f>
          </x14:formula1>
          <xm:sqref>G79</xm:sqref>
        </x14:dataValidation>
        <x14:dataValidation type="list" showErrorMessage="1" errorTitle="Kesalahan Nilai Data" error="Data yang dimasukkan harus tersedia dalam daftar!">
          <x14:formula1>
            <xm:f>ListOfValues!C1:C10</xm:f>
          </x14:formula1>
          <xm:sqref>G78</xm:sqref>
        </x14:dataValidation>
        <x14:dataValidation type="list" showErrorMessage="1" errorTitle="Kesalahan Nilai Data" error="Data yang dimasukkan harus tersedia dalam daftar!">
          <x14:formula1>
            <xm:f>ListOfValues!C1:C10</xm:f>
          </x14:formula1>
          <xm:sqref>G77</xm:sqref>
        </x14:dataValidation>
        <x14:dataValidation type="list" showErrorMessage="1" errorTitle="Kesalahan Nilai Data" error="Data yang dimasukkan harus tersedia dalam daftar!">
          <x14:formula1>
            <xm:f>ListOfValues!C1:C10</xm:f>
          </x14:formula1>
          <xm:sqref>G76</xm:sqref>
        </x14:dataValidation>
        <x14:dataValidation type="list" showErrorMessage="1" errorTitle="Kesalahan Nilai Data" error="Data yang dimasukkan harus tersedia dalam daftar!">
          <x14:formula1>
            <xm:f>ListOfValues!C1:C10</xm:f>
          </x14:formula1>
          <xm:sqref>G75</xm:sqref>
        </x14:dataValidation>
        <x14:dataValidation type="list" showErrorMessage="1" errorTitle="Kesalahan Nilai Data" error="Data yang dimasukkan harus tersedia dalam daftar!">
          <x14:formula1>
            <xm:f>ListOfValues!C1:C10</xm:f>
          </x14:formula1>
          <xm:sqref>G74</xm:sqref>
        </x14:dataValidation>
        <x14:dataValidation type="list" showErrorMessage="1" errorTitle="Kesalahan Nilai Data" error="Data yang dimasukkan harus tersedia dalam daftar!">
          <x14:formula1>
            <xm:f>ListOfValues!C1:C10</xm:f>
          </x14:formula1>
          <xm:sqref>G73</xm:sqref>
        </x14:dataValidation>
        <x14:dataValidation type="list" showErrorMessage="1" errorTitle="Kesalahan Nilai Data" error="Data yang dimasukkan harus tersedia dalam daftar!">
          <x14:formula1>
            <xm:f>ListOfValues!C1:C10</xm:f>
          </x14:formula1>
          <xm:sqref>G72</xm:sqref>
        </x14:dataValidation>
        <x14:dataValidation type="list" showErrorMessage="1" errorTitle="Kesalahan Nilai Data" error="Data yang dimasukkan harus tersedia dalam daftar!">
          <x14:formula1>
            <xm:f>ListOfValues!C1:C10</xm:f>
          </x14:formula1>
          <xm:sqref>G71</xm:sqref>
        </x14:dataValidation>
        <x14:dataValidation type="list" showErrorMessage="1" errorTitle="Kesalahan Nilai Data" error="Data yang dimasukkan harus tersedia dalam daftar!">
          <x14:formula1>
            <xm:f>ListOfValues!C1:C10</xm:f>
          </x14:formula1>
          <xm:sqref>G70</xm:sqref>
        </x14:dataValidation>
        <x14:dataValidation type="list" showErrorMessage="1" errorTitle="Kesalahan Nilai Data" error="Data yang dimasukkan harus tersedia dalam daftar!">
          <x14:formula1>
            <xm:f>ListOfValues!C1:C10</xm:f>
          </x14:formula1>
          <xm:sqref>G69</xm:sqref>
        </x14:dataValidation>
        <x14:dataValidation type="list" showErrorMessage="1" errorTitle="Kesalahan Nilai Data" error="Data yang dimasukkan harus tersedia dalam daftar!">
          <x14:formula1>
            <xm:f>ListOfValues!C1:C10</xm:f>
          </x14:formula1>
          <xm:sqref>G68</xm:sqref>
        </x14:dataValidation>
        <x14:dataValidation type="list" showErrorMessage="1" errorTitle="Kesalahan Nilai Data" error="Data yang dimasukkan harus tersedia dalam daftar!">
          <x14:formula1>
            <xm:f>ListOfValues!C1:C10</xm:f>
          </x14:formula1>
          <xm:sqref>G67</xm:sqref>
        </x14:dataValidation>
        <x14:dataValidation type="list" showErrorMessage="1" errorTitle="Kesalahan Nilai Data" error="Data yang dimasukkan harus tersedia dalam daftar!">
          <x14:formula1>
            <xm:f>ListOfValues!C1:C10</xm:f>
          </x14:formula1>
          <xm:sqref>G66</xm:sqref>
        </x14:dataValidation>
        <x14:dataValidation type="list" showErrorMessage="1" errorTitle="Kesalahan Nilai Data" error="Data yang dimasukkan harus tersedia dalam daftar!">
          <x14:formula1>
            <xm:f>ListOfValues!C1:C10</xm:f>
          </x14:formula1>
          <xm:sqref>G65</xm:sqref>
        </x14:dataValidation>
        <x14:dataValidation type="list" showErrorMessage="1" errorTitle="Kesalahan Nilai Data" error="Data yang dimasukkan harus tersedia dalam daftar!">
          <x14:formula1>
            <xm:f>ListOfValues!C1:C10</xm:f>
          </x14:formula1>
          <xm:sqref>G64</xm:sqref>
        </x14:dataValidation>
        <x14:dataValidation type="list" showErrorMessage="1" errorTitle="Kesalahan Nilai Data" error="Data yang dimasukkan harus tersedia dalam daftar!">
          <x14:formula1>
            <xm:f>ListOfValues!C1:C10</xm:f>
          </x14:formula1>
          <xm:sqref>G63</xm:sqref>
        </x14:dataValidation>
        <x14:dataValidation type="list" showErrorMessage="1" errorTitle="Kesalahan Nilai Data" error="Data yang dimasukkan harus tersedia dalam daftar!">
          <x14:formula1>
            <xm:f>ListOfValues!C1:C10</xm:f>
          </x14:formula1>
          <xm:sqref>G62</xm:sqref>
        </x14:dataValidation>
        <x14:dataValidation type="list" showErrorMessage="1" errorTitle="Kesalahan Nilai Data" error="Data yang dimasukkan harus tersedia dalam daftar!">
          <x14:formula1>
            <xm:f>ListOfValues!C1:C10</xm:f>
          </x14:formula1>
          <xm:sqref>G61</xm:sqref>
        </x14:dataValidation>
        <x14:dataValidation type="list" showErrorMessage="1" errorTitle="Kesalahan Nilai Data" error="Data yang dimasukkan harus tersedia dalam daftar!">
          <x14:formula1>
            <xm:f>ListOfValues!C1:C10</xm:f>
          </x14:formula1>
          <xm:sqref>G60</xm:sqref>
        </x14:dataValidation>
        <x14:dataValidation type="list" showErrorMessage="1" errorTitle="Kesalahan Nilai Data" error="Data yang dimasukkan harus tersedia dalam daftar!">
          <x14:formula1>
            <xm:f>ListOfValues!C1:C10</xm:f>
          </x14:formula1>
          <xm:sqref>G59</xm:sqref>
        </x14:dataValidation>
        <x14:dataValidation type="list" showErrorMessage="1" errorTitle="Kesalahan Nilai Data" error="Data yang dimasukkan harus tersedia dalam daftar!">
          <x14:formula1>
            <xm:f>ListOfValues!C1:C10</xm:f>
          </x14:formula1>
          <xm:sqref>G58</xm:sqref>
        </x14:dataValidation>
        <x14:dataValidation type="list" showErrorMessage="1" errorTitle="Kesalahan Nilai Data" error="Data yang dimasukkan harus tersedia dalam daftar!">
          <x14:formula1>
            <xm:f>ListOfValues!C1:C10</xm:f>
          </x14:formula1>
          <xm:sqref>G57</xm:sqref>
        </x14:dataValidation>
        <x14:dataValidation type="list" showErrorMessage="1" errorTitle="Kesalahan Nilai Data" error="Data yang dimasukkan harus tersedia dalam daftar!">
          <x14:formula1>
            <xm:f>ListOfValues!C1:C10</xm:f>
          </x14:formula1>
          <xm:sqref>G56</xm:sqref>
        </x14:dataValidation>
        <x14:dataValidation type="list" showErrorMessage="1" errorTitle="Kesalahan Nilai Data" error="Data yang dimasukkan harus tersedia dalam daftar!">
          <x14:formula1>
            <xm:f>ListOfValues!C1:C10</xm:f>
          </x14:formula1>
          <xm:sqref>G55</xm:sqref>
        </x14:dataValidation>
        <x14:dataValidation type="list" showErrorMessage="1" errorTitle="Kesalahan Nilai Data" error="Data yang dimasukkan harus tersedia dalam daftar!">
          <x14:formula1>
            <xm:f>ListOfValues!C1:C10</xm:f>
          </x14:formula1>
          <xm:sqref>G54</xm:sqref>
        </x14:dataValidation>
        <x14:dataValidation type="list" showErrorMessage="1" errorTitle="Kesalahan Nilai Data" error="Data yang dimasukkan harus tersedia dalam daftar!">
          <x14:formula1>
            <xm:f>ListOfValues!C1:C10</xm:f>
          </x14:formula1>
          <xm:sqref>G53</xm:sqref>
        </x14:dataValidation>
        <x14:dataValidation type="list" showErrorMessage="1" errorTitle="Kesalahan Nilai Data" error="Data yang dimasukkan harus tersedia dalam daftar!">
          <x14:formula1>
            <xm:f>ListOfValues!C1:C10</xm:f>
          </x14:formula1>
          <xm:sqref>G52</xm:sqref>
        </x14:dataValidation>
        <x14:dataValidation type="list" showErrorMessage="1" errorTitle="Kesalahan Nilai Data" error="Data yang dimasukkan harus tersedia dalam daftar!">
          <x14:formula1>
            <xm:f>ListOfValues!C1:C10</xm:f>
          </x14:formula1>
          <xm:sqref>G51</xm:sqref>
        </x14:dataValidation>
        <x14:dataValidation type="list" showErrorMessage="1" errorTitle="Kesalahan Nilai Data" error="Data yang dimasukkan harus tersedia dalam daftar!">
          <x14:formula1>
            <xm:f>ListOfValues!C1:C10</xm:f>
          </x14:formula1>
          <xm:sqref>G50</xm:sqref>
        </x14:dataValidation>
        <x14:dataValidation type="list" showErrorMessage="1" errorTitle="Kesalahan Nilai Data" error="Data yang dimasukkan harus tersedia dalam daftar!">
          <x14:formula1>
            <xm:f>ListOfValues!C1:C10</xm:f>
          </x14:formula1>
          <xm:sqref>G49</xm:sqref>
        </x14:dataValidation>
        <x14:dataValidation type="list" showErrorMessage="1" errorTitle="Kesalahan Nilai Data" error="Data yang dimasukkan harus tersedia dalam daftar!">
          <x14:formula1>
            <xm:f>ListOfValues!C1:C10</xm:f>
          </x14:formula1>
          <xm:sqref>G48</xm:sqref>
        </x14:dataValidation>
        <x14:dataValidation type="list" showErrorMessage="1" errorTitle="Kesalahan Nilai Data" error="Data yang dimasukkan harus tersedia dalam daftar!">
          <x14:formula1>
            <xm:f>ListOfValues!C1:C10</xm:f>
          </x14:formula1>
          <xm:sqref>G47</xm:sqref>
        </x14:dataValidation>
        <x14:dataValidation type="list" showErrorMessage="1" errorTitle="Kesalahan Nilai Data" error="Data yang dimasukkan harus tersedia dalam daftar!">
          <x14:formula1>
            <xm:f>ListOfValues!C1:C10</xm:f>
          </x14:formula1>
          <xm:sqref>G46</xm:sqref>
        </x14:dataValidation>
        <x14:dataValidation type="list" showErrorMessage="1" errorTitle="Kesalahan Nilai Data" error="Data yang dimasukkan harus tersedia dalam daftar!">
          <x14:formula1>
            <xm:f>ListOfValues!C1:C10</xm:f>
          </x14:formula1>
          <xm:sqref>G45</xm:sqref>
        </x14:dataValidation>
        <x14:dataValidation type="list" showErrorMessage="1" errorTitle="Kesalahan Nilai Data" error="Data yang dimasukkan harus tersedia dalam daftar!">
          <x14:formula1>
            <xm:f>ListOfValues!C1:C10</xm:f>
          </x14:formula1>
          <xm:sqref>G44</xm:sqref>
        </x14:dataValidation>
        <x14:dataValidation type="list" showErrorMessage="1" errorTitle="Kesalahan Nilai Data" error="Data yang dimasukkan harus tersedia dalam daftar!">
          <x14:formula1>
            <xm:f>ListOfValues!C1:C10</xm:f>
          </x14:formula1>
          <xm:sqref>G43</xm:sqref>
        </x14:dataValidation>
        <x14:dataValidation type="list" showErrorMessage="1" errorTitle="Kesalahan Nilai Data" error="Data yang dimasukkan harus tersedia dalam daftar!">
          <x14:formula1>
            <xm:f>ListOfValues!C1:C10</xm:f>
          </x14:formula1>
          <xm:sqref>G42</xm:sqref>
        </x14:dataValidation>
        <x14:dataValidation type="list" showErrorMessage="1" errorTitle="Kesalahan Nilai Data" error="Data yang dimasukkan harus tersedia dalam daftar!">
          <x14:formula1>
            <xm:f>ListOfValues!C1:C10</xm:f>
          </x14:formula1>
          <xm:sqref>G41</xm:sqref>
        </x14:dataValidation>
        <x14:dataValidation type="list" showErrorMessage="1" errorTitle="Kesalahan Nilai Data" error="Data yang dimasukkan harus tersedia dalam daftar!">
          <x14:formula1>
            <xm:f>ListOfValues!C1:C10</xm:f>
          </x14:formula1>
          <xm:sqref>G40</xm:sqref>
        </x14:dataValidation>
        <x14:dataValidation type="list" showErrorMessage="1" errorTitle="Kesalahan Nilai Data" error="Data yang dimasukkan harus tersedia dalam daftar!">
          <x14:formula1>
            <xm:f>ListOfValues!C1:C10</xm:f>
          </x14:formula1>
          <xm:sqref>G39</xm:sqref>
        </x14:dataValidation>
        <x14:dataValidation type="list" showErrorMessage="1" errorTitle="Kesalahan Nilai Data" error="Data yang dimasukkan harus tersedia dalam daftar!">
          <x14:formula1>
            <xm:f>ListOfValues!C1:C10</xm:f>
          </x14:formula1>
          <xm:sqref>G38</xm:sqref>
        </x14:dataValidation>
        <x14:dataValidation type="list" showErrorMessage="1" errorTitle="Kesalahan Nilai Data" error="Data yang dimasukkan harus tersedia dalam daftar!">
          <x14:formula1>
            <xm:f>ListOfValues!C1:C10</xm:f>
          </x14:formula1>
          <xm:sqref>G37</xm:sqref>
        </x14:dataValidation>
        <x14:dataValidation type="list" showErrorMessage="1" errorTitle="Kesalahan Nilai Data" error="Data yang dimasukkan harus tersedia dalam daftar!">
          <x14:formula1>
            <xm:f>ListOfValues!C1:C10</xm:f>
          </x14:formula1>
          <xm:sqref>G36</xm:sqref>
        </x14:dataValidation>
        <x14:dataValidation type="list" showErrorMessage="1" errorTitle="Kesalahan Nilai Data" error="Data yang dimasukkan harus tersedia dalam daftar!">
          <x14:formula1>
            <xm:f>ListOfValues!C1:C10</xm:f>
          </x14:formula1>
          <xm:sqref>G35</xm:sqref>
        </x14:dataValidation>
        <x14:dataValidation type="list" showErrorMessage="1" errorTitle="Kesalahan Nilai Data" error="Data yang dimasukkan harus tersedia dalam daftar!">
          <x14:formula1>
            <xm:f>ListOfValues!C1:C10</xm:f>
          </x14:formula1>
          <xm:sqref>G34</xm:sqref>
        </x14:dataValidation>
        <x14:dataValidation type="list" showErrorMessage="1" errorTitle="Kesalahan Nilai Data" error="Data yang dimasukkan harus tersedia dalam daftar!">
          <x14:formula1>
            <xm:f>ListOfValues!C1:C10</xm:f>
          </x14:formula1>
          <xm:sqref>G33</xm:sqref>
        </x14:dataValidation>
        <x14:dataValidation type="list" showErrorMessage="1" errorTitle="Kesalahan Nilai Data" error="Data yang dimasukkan harus tersedia dalam daftar!">
          <x14:formula1>
            <xm:f>ListOfValues!C1:C10</xm:f>
          </x14:formula1>
          <xm:sqref>G32</xm:sqref>
        </x14:dataValidation>
        <x14:dataValidation type="list" showErrorMessage="1" errorTitle="Kesalahan Nilai Data" error="Data yang dimasukkan harus tersedia dalam daftar!">
          <x14:formula1>
            <xm:f>ListOfValues!C1:C10</xm:f>
          </x14:formula1>
          <xm:sqref>G31</xm:sqref>
        </x14:dataValidation>
        <x14:dataValidation type="list" showErrorMessage="1" errorTitle="Kesalahan Nilai Data" error="Data yang dimasukkan harus tersedia dalam daftar!">
          <x14:formula1>
            <xm:f>ListOfValues!C1:C10</xm:f>
          </x14:formula1>
          <xm:sqref>G30</xm:sqref>
        </x14:dataValidation>
        <x14:dataValidation type="list" showErrorMessage="1" errorTitle="Kesalahan Nilai Data" error="Data yang dimasukkan harus tersedia dalam daftar!">
          <x14:formula1>
            <xm:f>ListOfValues!C1:C10</xm:f>
          </x14:formula1>
          <xm:sqref>G29</xm:sqref>
        </x14:dataValidation>
        <x14:dataValidation type="list" showErrorMessage="1" errorTitle="Kesalahan Nilai Data" error="Data yang dimasukkan harus tersedia dalam daftar!">
          <x14:formula1>
            <xm:f>ListOfValues!C1:C10</xm:f>
          </x14:formula1>
          <xm:sqref>G28</xm:sqref>
        </x14:dataValidation>
        <x14:dataValidation type="list" showErrorMessage="1" errorTitle="Kesalahan Nilai Data" error="Data yang dimasukkan harus tersedia dalam daftar!">
          <x14:formula1>
            <xm:f>ListOfValues!C1:C10</xm:f>
          </x14:formula1>
          <xm:sqref>G27</xm:sqref>
        </x14:dataValidation>
        <x14:dataValidation type="list" showErrorMessage="1" errorTitle="Kesalahan Nilai Data" error="Data yang dimasukkan harus tersedia dalam daftar!">
          <x14:formula1>
            <xm:f>ListOfValues!C1:C10</xm:f>
          </x14:formula1>
          <xm:sqref>G26</xm:sqref>
        </x14:dataValidation>
        <x14:dataValidation type="list" showErrorMessage="1" errorTitle="Kesalahan Nilai Data" error="Data yang dimasukkan harus tersedia dalam daftar!">
          <x14:formula1>
            <xm:f>ListOfValues!C1:C10</xm:f>
          </x14:formula1>
          <xm:sqref>G25</xm:sqref>
        </x14:dataValidation>
        <x14:dataValidation type="list" showErrorMessage="1" errorTitle="Kesalahan Nilai Data" error="Data yang dimasukkan harus tersedia dalam daftar!">
          <x14:formula1>
            <xm:f>ListOfValues!C1:C10</xm:f>
          </x14:formula1>
          <xm:sqref>G24</xm:sqref>
        </x14:dataValidation>
        <x14:dataValidation type="list" showErrorMessage="1" errorTitle="Kesalahan Nilai Data" error="Data yang dimasukkan harus tersedia dalam daftar!">
          <x14:formula1>
            <xm:f>ListOfValues!C1:C10</xm:f>
          </x14:formula1>
          <xm:sqref>G23</xm:sqref>
        </x14:dataValidation>
        <x14:dataValidation type="list" showErrorMessage="1" errorTitle="Kesalahan Nilai Data" error="Data yang dimasukkan harus tersedia dalam daftar!">
          <x14:formula1>
            <xm:f>ListOfValues!C1:C10</xm:f>
          </x14:formula1>
          <xm:sqref>G22</xm:sqref>
        </x14:dataValidation>
        <x14:dataValidation type="list" showErrorMessage="1" errorTitle="Kesalahan Nilai Data" error="Data yang dimasukkan harus tersedia dalam daftar!">
          <x14:formula1>
            <xm:f>ListOfValues!C1:C10</xm:f>
          </x14:formula1>
          <xm:sqref>G21</xm:sqref>
        </x14:dataValidation>
        <x14:dataValidation type="list" showErrorMessage="1" errorTitle="Kesalahan Nilai Data" error="Data yang dimasukkan harus tersedia dalam daftar!">
          <x14:formula1>
            <xm:f>ListOfValues!C1:C10</xm:f>
          </x14:formula1>
          <xm:sqref>G20</xm:sqref>
        </x14:dataValidation>
        <x14:dataValidation type="list" showErrorMessage="1" errorTitle="Kesalahan Nilai Data" error="Data yang dimasukkan harus tersedia dalam daftar!">
          <x14:formula1>
            <xm:f>ListOfValues!C1:C10</xm:f>
          </x14:formula1>
          <xm:sqref>G19</xm:sqref>
        </x14:dataValidation>
        <x14:dataValidation type="list" showErrorMessage="1" errorTitle="Kesalahan Nilai Data" error="Data yang dimasukkan harus tersedia dalam daftar!">
          <x14:formula1>
            <xm:f>ListOfValues!C1:C10</xm:f>
          </x14:formula1>
          <xm:sqref>G18</xm:sqref>
        </x14:dataValidation>
        <x14:dataValidation type="list" showErrorMessage="1" errorTitle="Kesalahan Nilai Data" error="Data yang dimasukkan harus tersedia dalam daftar!">
          <x14:formula1>
            <xm:f>ListOfValues!C1:C10</xm:f>
          </x14:formula1>
          <xm:sqref>G17</xm:sqref>
        </x14:dataValidation>
        <x14:dataValidation type="list" showErrorMessage="1" errorTitle="Kesalahan Nilai Data" error="Data yang dimasukkan harus tersedia dalam daftar!">
          <x14:formula1>
            <xm:f>ListOfValues!C1:C10</xm:f>
          </x14:formula1>
          <xm:sqref>G16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2:O118"/>
  <sheetViews>
    <sheetView showGridLines="0" view="pageBreakPreview" zoomScale="85" zoomScaleNormal="85" zoomScaleSheetLayoutView="85" workbookViewId="0">
      <pane xSplit="4" ySplit="15" topLeftCell="G16" activePane="bottomRight" state="frozen"/>
      <selection activeCell="C3" sqref="C3:D17"/>
      <selection pane="topRight" activeCell="C3" sqref="C3:D17"/>
      <selection pane="bottomLeft" activeCell="C3" sqref="C3:D17"/>
      <selection pane="bottomRight" activeCell="H34" sqref="H34"/>
    </sheetView>
  </sheetViews>
  <sheetFormatPr defaultRowHeight="15"/>
  <cols>
    <col min="1" max="1" width="9.140625" style="1" customWidth="1"/>
    <col min="2" max="3" width="1" style="1" customWidth="1"/>
    <col min="4" max="4" width="20" style="1" customWidth="1"/>
    <col min="5" max="14" width="30" style="1" customWidth="1"/>
    <col min="15" max="15" width="1" style="1" customWidth="1"/>
    <col min="16" max="16" width="9.140625" style="1" customWidth="1"/>
    <col min="17" max="16384" width="9.140625" style="1"/>
  </cols>
  <sheetData>
    <row r="2" spans="2:15" ht="5.0999999999999996" customHeight="1">
      <c r="B2" s="5" t="s">
        <v>583</v>
      </c>
      <c r="C2" s="2"/>
      <c r="D2" s="2"/>
      <c r="E2" s="2"/>
      <c r="F2" s="2"/>
      <c r="G2" s="2"/>
      <c r="H2" s="2"/>
      <c r="I2" s="2"/>
      <c r="J2" s="2"/>
      <c r="K2" s="2"/>
      <c r="L2" s="2"/>
      <c r="M2" s="2"/>
      <c r="N2" s="2"/>
      <c r="O2" s="2"/>
    </row>
    <row r="3" spans="2:15" hidden="1">
      <c r="B3" s="5" t="s">
        <v>7</v>
      </c>
      <c r="C3" s="20"/>
      <c r="D3" s="20"/>
      <c r="E3" s="2"/>
      <c r="F3" s="2"/>
      <c r="G3" s="2"/>
      <c r="H3" s="2"/>
      <c r="I3" s="2"/>
      <c r="J3" s="2"/>
      <c r="K3" s="2"/>
      <c r="L3" s="2"/>
      <c r="M3" s="2"/>
      <c r="N3" s="2"/>
      <c r="O3" s="2"/>
    </row>
    <row r="4" spans="2:15" hidden="1">
      <c r="B4" s="2"/>
      <c r="C4" s="20"/>
      <c r="D4" s="20"/>
      <c r="E4" s="2"/>
      <c r="F4" s="2"/>
      <c r="G4" s="2"/>
      <c r="H4" s="2"/>
      <c r="I4" s="2"/>
      <c r="J4" s="2"/>
      <c r="K4" s="2"/>
      <c r="L4" s="2"/>
      <c r="M4" s="2"/>
      <c r="N4" s="2"/>
      <c r="O4" s="2"/>
    </row>
    <row r="5" spans="2:15" hidden="1">
      <c r="B5" s="2"/>
      <c r="C5" s="20"/>
      <c r="D5" s="20"/>
      <c r="E5" s="2"/>
      <c r="F5" s="2"/>
      <c r="G5" s="2"/>
      <c r="H5" s="2"/>
      <c r="I5" s="2"/>
      <c r="J5" s="2"/>
      <c r="K5" s="2"/>
      <c r="L5" s="2"/>
      <c r="M5" s="2"/>
      <c r="N5" s="2"/>
      <c r="O5" s="2"/>
    </row>
    <row r="6" spans="2:15" hidden="1">
      <c r="B6" s="2"/>
      <c r="C6" s="20"/>
      <c r="D6" s="20"/>
      <c r="E6" s="2"/>
      <c r="F6" s="2"/>
      <c r="G6" s="2"/>
      <c r="H6" s="2"/>
      <c r="I6" s="2"/>
      <c r="J6" s="2"/>
      <c r="K6" s="2"/>
      <c r="L6" s="2"/>
      <c r="M6" s="2"/>
      <c r="N6" s="2"/>
      <c r="O6" s="2"/>
    </row>
    <row r="7" spans="2:15" ht="17.25">
      <c r="B7" s="2"/>
      <c r="C7" s="156" t="str">
        <f>UPPER('Data Umum'!D7)</f>
        <v/>
      </c>
      <c r="D7" s="156"/>
      <c r="E7" s="157"/>
      <c r="F7" s="157"/>
      <c r="G7" s="157"/>
      <c r="H7" s="157"/>
      <c r="I7" s="157"/>
      <c r="J7" s="157"/>
      <c r="K7" s="157"/>
      <c r="L7" s="157"/>
      <c r="M7" s="157"/>
      <c r="N7" s="157"/>
      <c r="O7" s="2"/>
    </row>
    <row r="8" spans="2:15">
      <c r="B8" s="2"/>
      <c r="C8" s="158" t="s">
        <v>1095</v>
      </c>
      <c r="D8" s="158"/>
      <c r="E8" s="129"/>
      <c r="F8" s="129"/>
      <c r="G8" s="129"/>
      <c r="H8" s="129"/>
      <c r="I8" s="129"/>
      <c r="J8" s="129"/>
      <c r="K8" s="129"/>
      <c r="L8" s="129"/>
      <c r="M8" s="129"/>
      <c r="N8" s="129"/>
      <c r="O8" s="2"/>
    </row>
    <row r="9" spans="2:15">
      <c r="B9" s="2"/>
      <c r="C9" s="158" t="s">
        <v>51</v>
      </c>
      <c r="D9" s="158"/>
      <c r="E9" s="129"/>
      <c r="F9" s="129"/>
      <c r="G9" s="129"/>
      <c r="H9" s="129"/>
      <c r="I9" s="129"/>
      <c r="J9" s="129"/>
      <c r="K9" s="129"/>
      <c r="L9" s="129"/>
      <c r="M9" s="129"/>
      <c r="N9" s="129"/>
      <c r="O9" s="2"/>
    </row>
    <row r="10" spans="2:15">
      <c r="B10" s="2"/>
      <c r="C10" s="158" t="s">
        <v>587</v>
      </c>
      <c r="D10" s="158"/>
      <c r="E10" s="129"/>
      <c r="F10" s="129"/>
      <c r="G10" s="129"/>
      <c r="H10" s="129"/>
      <c r="I10" s="129"/>
      <c r="J10" s="129"/>
      <c r="K10" s="129"/>
      <c r="L10" s="129"/>
      <c r="M10" s="129"/>
      <c r="N10" s="129"/>
      <c r="O10" s="2"/>
    </row>
    <row r="11" spans="2:15">
      <c r="B11" s="2"/>
      <c r="C11" s="159" t="str">
        <f>""</f>
        <v/>
      </c>
      <c r="D11" s="159"/>
      <c r="E11" s="130"/>
      <c r="F11" s="130"/>
      <c r="G11" s="130"/>
      <c r="H11" s="130"/>
      <c r="I11" s="130"/>
      <c r="J11" s="130"/>
      <c r="K11" s="130"/>
      <c r="L11" s="130"/>
      <c r="M11" s="130"/>
      <c r="N11" s="130"/>
      <c r="O11" s="2"/>
    </row>
    <row r="12" spans="2:15" hidden="1">
      <c r="B12" s="2"/>
      <c r="C12" s="20"/>
      <c r="D12" s="20"/>
      <c r="E12" s="2"/>
      <c r="F12" s="2"/>
      <c r="G12" s="2"/>
      <c r="H12" s="2"/>
      <c r="I12" s="2"/>
      <c r="J12" s="2"/>
      <c r="K12" s="2"/>
      <c r="L12" s="2"/>
      <c r="M12" s="2"/>
      <c r="N12" s="2"/>
      <c r="O12" s="2"/>
    </row>
    <row r="13" spans="2:15">
      <c r="B13" s="2"/>
      <c r="C13" s="160" t="s">
        <v>43</v>
      </c>
      <c r="D13" s="160"/>
      <c r="E13" s="161"/>
      <c r="F13" s="161"/>
      <c r="G13" s="161"/>
      <c r="H13" s="161"/>
      <c r="I13" s="161"/>
      <c r="J13" s="161"/>
      <c r="K13" s="161"/>
      <c r="L13" s="161"/>
      <c r="M13" s="161"/>
      <c r="N13" s="161"/>
      <c r="O13" s="2"/>
    </row>
    <row r="14" spans="2:15">
      <c r="B14" s="2"/>
      <c r="C14" s="127" t="s">
        <v>308</v>
      </c>
      <c r="D14" s="128"/>
      <c r="E14" s="162" t="str">
        <f>"Nama Emiten / Penerbit"</f>
        <v>Nama Emiten / Penerbit</v>
      </c>
      <c r="F14" s="162" t="str">
        <f>"Sektor Ekonomi"</f>
        <v>Sektor Ekonomi</v>
      </c>
      <c r="G14" s="162" t="str">
        <f>"Jenis MTN"</f>
        <v>Jenis MTN</v>
      </c>
      <c r="H14" s="162" t="str">
        <f>"Peringkat"</f>
        <v>Peringkat</v>
      </c>
      <c r="I14" s="162" t="str">
        <f>"Klaster"</f>
        <v>Klaster</v>
      </c>
      <c r="J14" s="162" t="str">
        <f>"Saldo SAK"</f>
        <v>Saldo SAK</v>
      </c>
      <c r="K14" s="162" t="str">
        <f>"Selisih Penilaian SAK dan SAP"</f>
        <v>Selisih Penilaian SAK dan SAP</v>
      </c>
      <c r="L14" s="162" t="str">
        <f>"AYD"</f>
        <v>AYD</v>
      </c>
      <c r="M14" s="162" t="str">
        <f>"Saldo SAK Lancar (Kurang dari satu tahun)"</f>
        <v>Saldo SAK Lancar (Kurang dari satu tahun)</v>
      </c>
      <c r="N14" s="162" t="str">
        <f>"Keterangan"</f>
        <v>Keterangan</v>
      </c>
      <c r="O14" s="2"/>
    </row>
    <row r="15" spans="2:15">
      <c r="B15" s="2"/>
      <c r="C15" s="128"/>
      <c r="D15" s="128"/>
      <c r="E15" s="163"/>
      <c r="F15" s="163"/>
      <c r="G15" s="163"/>
      <c r="H15" s="163"/>
      <c r="I15" s="163"/>
      <c r="J15" s="163"/>
      <c r="K15" s="163"/>
      <c r="L15" s="163"/>
      <c r="M15" s="163"/>
      <c r="N15" s="163"/>
      <c r="O15" s="2"/>
    </row>
    <row r="16" spans="2:15">
      <c r="B16" s="2"/>
      <c r="C16" s="137" t="s">
        <v>7</v>
      </c>
      <c r="D16" s="128"/>
      <c r="E16" s="147" t="s">
        <v>206</v>
      </c>
      <c r="F16" s="147" t="s">
        <v>206</v>
      </c>
      <c r="G16" s="147" t="s">
        <v>206</v>
      </c>
      <c r="H16" s="147" t="s">
        <v>206</v>
      </c>
      <c r="I16" s="147" t="s">
        <v>206</v>
      </c>
      <c r="J16" s="144">
        <v>0</v>
      </c>
      <c r="K16" s="144">
        <v>0</v>
      </c>
      <c r="L16" s="144">
        <v>0</v>
      </c>
      <c r="M16" s="144">
        <v>0</v>
      </c>
      <c r="N16" s="147" t="s">
        <v>206</v>
      </c>
      <c r="O16" s="2"/>
    </row>
    <row r="17" spans="2:15">
      <c r="B17" s="2"/>
      <c r="C17" s="142" t="s">
        <v>309</v>
      </c>
      <c r="D17" s="143"/>
      <c r="E17" s="147" t="s">
        <v>206</v>
      </c>
      <c r="F17" s="147" t="s">
        <v>206</v>
      </c>
      <c r="G17" s="147" t="s">
        <v>206</v>
      </c>
      <c r="H17" s="147" t="s">
        <v>206</v>
      </c>
      <c r="I17" s="147" t="s">
        <v>206</v>
      </c>
      <c r="J17" s="144">
        <v>0</v>
      </c>
      <c r="K17" s="144">
        <v>0</v>
      </c>
      <c r="L17" s="144">
        <v>0</v>
      </c>
      <c r="M17" s="144">
        <v>0</v>
      </c>
      <c r="N17" s="147" t="s">
        <v>206</v>
      </c>
      <c r="O17" s="2"/>
    </row>
    <row r="18" spans="2:15">
      <c r="B18" s="2"/>
      <c r="C18" s="142" t="s">
        <v>310</v>
      </c>
      <c r="D18" s="143"/>
      <c r="E18" s="147" t="s">
        <v>206</v>
      </c>
      <c r="F18" s="147" t="s">
        <v>206</v>
      </c>
      <c r="G18" s="147" t="s">
        <v>206</v>
      </c>
      <c r="H18" s="147" t="s">
        <v>206</v>
      </c>
      <c r="I18" s="147" t="s">
        <v>206</v>
      </c>
      <c r="J18" s="144">
        <v>0</v>
      </c>
      <c r="K18" s="144">
        <v>0</v>
      </c>
      <c r="L18" s="144">
        <v>0</v>
      </c>
      <c r="M18" s="144">
        <v>0</v>
      </c>
      <c r="N18" s="147" t="s">
        <v>206</v>
      </c>
      <c r="O18" s="2"/>
    </row>
    <row r="19" spans="2:15">
      <c r="B19" s="2"/>
      <c r="C19" s="142" t="s">
        <v>311</v>
      </c>
      <c r="D19" s="143"/>
      <c r="E19" s="147" t="s">
        <v>206</v>
      </c>
      <c r="F19" s="147" t="s">
        <v>206</v>
      </c>
      <c r="G19" s="147" t="s">
        <v>206</v>
      </c>
      <c r="H19" s="147" t="s">
        <v>206</v>
      </c>
      <c r="I19" s="147" t="s">
        <v>206</v>
      </c>
      <c r="J19" s="144">
        <v>0</v>
      </c>
      <c r="K19" s="144">
        <v>0</v>
      </c>
      <c r="L19" s="144">
        <v>0</v>
      </c>
      <c r="M19" s="144">
        <v>0</v>
      </c>
      <c r="N19" s="147" t="s">
        <v>206</v>
      </c>
      <c r="O19" s="2"/>
    </row>
    <row r="20" spans="2:15">
      <c r="B20" s="2"/>
      <c r="C20" s="142" t="s">
        <v>312</v>
      </c>
      <c r="D20" s="143"/>
      <c r="E20" s="147" t="s">
        <v>206</v>
      </c>
      <c r="F20" s="147" t="s">
        <v>206</v>
      </c>
      <c r="G20" s="147" t="s">
        <v>206</v>
      </c>
      <c r="H20" s="147" t="s">
        <v>206</v>
      </c>
      <c r="I20" s="147" t="s">
        <v>206</v>
      </c>
      <c r="J20" s="144">
        <v>0</v>
      </c>
      <c r="K20" s="144">
        <v>0</v>
      </c>
      <c r="L20" s="144">
        <v>0</v>
      </c>
      <c r="M20" s="144">
        <v>0</v>
      </c>
      <c r="N20" s="147" t="s">
        <v>206</v>
      </c>
      <c r="O20" s="2"/>
    </row>
    <row r="21" spans="2:15">
      <c r="B21" s="2"/>
      <c r="C21" s="142" t="s">
        <v>313</v>
      </c>
      <c r="D21" s="143"/>
      <c r="E21" s="147" t="s">
        <v>206</v>
      </c>
      <c r="F21" s="147" t="s">
        <v>206</v>
      </c>
      <c r="G21" s="147" t="s">
        <v>206</v>
      </c>
      <c r="H21" s="147" t="s">
        <v>206</v>
      </c>
      <c r="I21" s="147" t="s">
        <v>206</v>
      </c>
      <c r="J21" s="144">
        <v>0</v>
      </c>
      <c r="K21" s="144">
        <v>0</v>
      </c>
      <c r="L21" s="144">
        <v>0</v>
      </c>
      <c r="M21" s="144">
        <v>0</v>
      </c>
      <c r="N21" s="147" t="s">
        <v>206</v>
      </c>
      <c r="O21" s="2"/>
    </row>
    <row r="22" spans="2:15">
      <c r="B22" s="2"/>
      <c r="C22" s="142" t="s">
        <v>314</v>
      </c>
      <c r="D22" s="143"/>
      <c r="E22" s="147" t="s">
        <v>206</v>
      </c>
      <c r="F22" s="147" t="s">
        <v>206</v>
      </c>
      <c r="G22" s="147" t="s">
        <v>206</v>
      </c>
      <c r="H22" s="147" t="s">
        <v>206</v>
      </c>
      <c r="I22" s="147" t="s">
        <v>206</v>
      </c>
      <c r="J22" s="144">
        <v>0</v>
      </c>
      <c r="K22" s="144">
        <v>0</v>
      </c>
      <c r="L22" s="144">
        <v>0</v>
      </c>
      <c r="M22" s="144">
        <v>0</v>
      </c>
      <c r="N22" s="147" t="s">
        <v>206</v>
      </c>
      <c r="O22" s="2"/>
    </row>
    <row r="23" spans="2:15">
      <c r="B23" s="2"/>
      <c r="C23" s="142" t="s">
        <v>315</v>
      </c>
      <c r="D23" s="143"/>
      <c r="E23" s="147" t="s">
        <v>206</v>
      </c>
      <c r="F23" s="147" t="s">
        <v>206</v>
      </c>
      <c r="G23" s="147" t="s">
        <v>206</v>
      </c>
      <c r="H23" s="147" t="s">
        <v>206</v>
      </c>
      <c r="I23" s="147" t="s">
        <v>206</v>
      </c>
      <c r="J23" s="144">
        <v>0</v>
      </c>
      <c r="K23" s="144">
        <v>0</v>
      </c>
      <c r="L23" s="144">
        <v>0</v>
      </c>
      <c r="M23" s="144">
        <v>0</v>
      </c>
      <c r="N23" s="147" t="s">
        <v>206</v>
      </c>
      <c r="O23" s="2"/>
    </row>
    <row r="24" spans="2:15">
      <c r="B24" s="2"/>
      <c r="C24" s="142" t="s">
        <v>316</v>
      </c>
      <c r="D24" s="143"/>
      <c r="E24" s="147" t="s">
        <v>206</v>
      </c>
      <c r="F24" s="147" t="s">
        <v>206</v>
      </c>
      <c r="G24" s="147" t="s">
        <v>206</v>
      </c>
      <c r="H24" s="147" t="s">
        <v>206</v>
      </c>
      <c r="I24" s="147" t="s">
        <v>206</v>
      </c>
      <c r="J24" s="144">
        <v>0</v>
      </c>
      <c r="K24" s="144">
        <v>0</v>
      </c>
      <c r="L24" s="144">
        <v>0</v>
      </c>
      <c r="M24" s="144">
        <v>0</v>
      </c>
      <c r="N24" s="147" t="s">
        <v>206</v>
      </c>
      <c r="O24" s="2"/>
    </row>
    <row r="25" spans="2:15">
      <c r="B25" s="2"/>
      <c r="C25" s="142" t="s">
        <v>317</v>
      </c>
      <c r="D25" s="143"/>
      <c r="E25" s="147" t="s">
        <v>206</v>
      </c>
      <c r="F25" s="147" t="s">
        <v>206</v>
      </c>
      <c r="G25" s="147" t="s">
        <v>206</v>
      </c>
      <c r="H25" s="147" t="s">
        <v>206</v>
      </c>
      <c r="I25" s="147" t="s">
        <v>206</v>
      </c>
      <c r="J25" s="144">
        <v>0</v>
      </c>
      <c r="K25" s="144">
        <v>0</v>
      </c>
      <c r="L25" s="144">
        <v>0</v>
      </c>
      <c r="M25" s="144">
        <v>0</v>
      </c>
      <c r="N25" s="147" t="s">
        <v>206</v>
      </c>
      <c r="O25" s="2"/>
    </row>
    <row r="26" spans="2:15">
      <c r="B26" s="2"/>
      <c r="C26" s="142" t="s">
        <v>318</v>
      </c>
      <c r="D26" s="143"/>
      <c r="E26" s="147" t="s">
        <v>206</v>
      </c>
      <c r="F26" s="147" t="s">
        <v>206</v>
      </c>
      <c r="G26" s="147" t="s">
        <v>206</v>
      </c>
      <c r="H26" s="147" t="s">
        <v>206</v>
      </c>
      <c r="I26" s="147" t="s">
        <v>206</v>
      </c>
      <c r="J26" s="144">
        <v>0</v>
      </c>
      <c r="K26" s="144">
        <v>0</v>
      </c>
      <c r="L26" s="144">
        <v>0</v>
      </c>
      <c r="M26" s="144">
        <v>0</v>
      </c>
      <c r="N26" s="147" t="s">
        <v>206</v>
      </c>
      <c r="O26" s="2"/>
    </row>
    <row r="27" spans="2:15">
      <c r="B27" s="2"/>
      <c r="C27" s="142" t="s">
        <v>319</v>
      </c>
      <c r="D27" s="143"/>
      <c r="E27" s="147" t="s">
        <v>206</v>
      </c>
      <c r="F27" s="147" t="s">
        <v>206</v>
      </c>
      <c r="G27" s="147" t="s">
        <v>206</v>
      </c>
      <c r="H27" s="147" t="s">
        <v>206</v>
      </c>
      <c r="I27" s="147" t="s">
        <v>206</v>
      </c>
      <c r="J27" s="144">
        <v>0</v>
      </c>
      <c r="K27" s="144">
        <v>0</v>
      </c>
      <c r="L27" s="144">
        <v>0</v>
      </c>
      <c r="M27" s="144">
        <v>0</v>
      </c>
      <c r="N27" s="147" t="s">
        <v>206</v>
      </c>
      <c r="O27" s="2"/>
    </row>
    <row r="28" spans="2:15">
      <c r="B28" s="2"/>
      <c r="C28" s="142" t="s">
        <v>320</v>
      </c>
      <c r="D28" s="143"/>
      <c r="E28" s="147" t="s">
        <v>206</v>
      </c>
      <c r="F28" s="147" t="s">
        <v>206</v>
      </c>
      <c r="G28" s="147" t="s">
        <v>206</v>
      </c>
      <c r="H28" s="147" t="s">
        <v>206</v>
      </c>
      <c r="I28" s="147" t="s">
        <v>206</v>
      </c>
      <c r="J28" s="144">
        <v>0</v>
      </c>
      <c r="K28" s="144">
        <v>0</v>
      </c>
      <c r="L28" s="144">
        <v>0</v>
      </c>
      <c r="M28" s="144">
        <v>0</v>
      </c>
      <c r="N28" s="147" t="s">
        <v>206</v>
      </c>
      <c r="O28" s="2"/>
    </row>
    <row r="29" spans="2:15">
      <c r="B29" s="2"/>
      <c r="C29" s="142" t="s">
        <v>321</v>
      </c>
      <c r="D29" s="143"/>
      <c r="E29" s="147" t="s">
        <v>206</v>
      </c>
      <c r="F29" s="147" t="s">
        <v>206</v>
      </c>
      <c r="G29" s="147" t="s">
        <v>206</v>
      </c>
      <c r="H29" s="147" t="s">
        <v>206</v>
      </c>
      <c r="I29" s="147" t="s">
        <v>206</v>
      </c>
      <c r="J29" s="144">
        <v>0</v>
      </c>
      <c r="K29" s="144">
        <v>0</v>
      </c>
      <c r="L29" s="144">
        <v>0</v>
      </c>
      <c r="M29" s="144">
        <v>0</v>
      </c>
      <c r="N29" s="147" t="s">
        <v>206</v>
      </c>
      <c r="O29" s="2"/>
    </row>
    <row r="30" spans="2:15">
      <c r="B30" s="2"/>
      <c r="C30" s="142" t="s">
        <v>322</v>
      </c>
      <c r="D30" s="143"/>
      <c r="E30" s="147" t="s">
        <v>206</v>
      </c>
      <c r="F30" s="147" t="s">
        <v>206</v>
      </c>
      <c r="G30" s="147" t="s">
        <v>206</v>
      </c>
      <c r="H30" s="147" t="s">
        <v>206</v>
      </c>
      <c r="I30" s="147" t="s">
        <v>206</v>
      </c>
      <c r="J30" s="144">
        <v>0</v>
      </c>
      <c r="K30" s="144">
        <v>0</v>
      </c>
      <c r="L30" s="144">
        <v>0</v>
      </c>
      <c r="M30" s="144">
        <v>0</v>
      </c>
      <c r="N30" s="147" t="s">
        <v>206</v>
      </c>
      <c r="O30" s="2"/>
    </row>
    <row r="31" spans="2:15">
      <c r="B31" s="2"/>
      <c r="C31" s="142" t="s">
        <v>323</v>
      </c>
      <c r="D31" s="143"/>
      <c r="E31" s="147" t="s">
        <v>206</v>
      </c>
      <c r="F31" s="147" t="s">
        <v>206</v>
      </c>
      <c r="G31" s="147" t="s">
        <v>206</v>
      </c>
      <c r="H31" s="147" t="s">
        <v>206</v>
      </c>
      <c r="I31" s="147" t="s">
        <v>206</v>
      </c>
      <c r="J31" s="144">
        <v>0</v>
      </c>
      <c r="K31" s="144">
        <v>0</v>
      </c>
      <c r="L31" s="144">
        <v>0</v>
      </c>
      <c r="M31" s="144">
        <v>0</v>
      </c>
      <c r="N31" s="147" t="s">
        <v>206</v>
      </c>
      <c r="O31" s="2"/>
    </row>
    <row r="32" spans="2:15">
      <c r="B32" s="2"/>
      <c r="C32" s="142" t="s">
        <v>324</v>
      </c>
      <c r="D32" s="143"/>
      <c r="E32" s="147" t="s">
        <v>206</v>
      </c>
      <c r="F32" s="147" t="s">
        <v>206</v>
      </c>
      <c r="G32" s="147" t="s">
        <v>206</v>
      </c>
      <c r="H32" s="147" t="s">
        <v>206</v>
      </c>
      <c r="I32" s="147" t="s">
        <v>206</v>
      </c>
      <c r="J32" s="144">
        <v>0</v>
      </c>
      <c r="K32" s="144">
        <v>0</v>
      </c>
      <c r="L32" s="144">
        <v>0</v>
      </c>
      <c r="M32" s="144">
        <v>0</v>
      </c>
      <c r="N32" s="147" t="s">
        <v>206</v>
      </c>
      <c r="O32" s="2"/>
    </row>
    <row r="33" spans="2:15">
      <c r="B33" s="2"/>
      <c r="C33" s="142" t="s">
        <v>325</v>
      </c>
      <c r="D33" s="143"/>
      <c r="E33" s="147" t="s">
        <v>206</v>
      </c>
      <c r="F33" s="147" t="s">
        <v>206</v>
      </c>
      <c r="G33" s="147" t="s">
        <v>206</v>
      </c>
      <c r="H33" s="147" t="s">
        <v>206</v>
      </c>
      <c r="I33" s="147" t="s">
        <v>206</v>
      </c>
      <c r="J33" s="144">
        <v>0</v>
      </c>
      <c r="K33" s="144">
        <v>0</v>
      </c>
      <c r="L33" s="144">
        <v>0</v>
      </c>
      <c r="M33" s="144">
        <v>0</v>
      </c>
      <c r="N33" s="147" t="s">
        <v>206</v>
      </c>
      <c r="O33" s="2"/>
    </row>
    <row r="34" spans="2:15">
      <c r="B34" s="2"/>
      <c r="C34" s="142" t="s">
        <v>326</v>
      </c>
      <c r="D34" s="143"/>
      <c r="E34" s="147" t="s">
        <v>206</v>
      </c>
      <c r="F34" s="147" t="s">
        <v>206</v>
      </c>
      <c r="G34" s="147" t="s">
        <v>206</v>
      </c>
      <c r="H34" s="147" t="s">
        <v>206</v>
      </c>
      <c r="I34" s="147" t="s">
        <v>206</v>
      </c>
      <c r="J34" s="144">
        <v>0</v>
      </c>
      <c r="K34" s="144">
        <v>0</v>
      </c>
      <c r="L34" s="144">
        <v>0</v>
      </c>
      <c r="M34" s="144">
        <v>0</v>
      </c>
      <c r="N34" s="147" t="s">
        <v>206</v>
      </c>
      <c r="O34" s="2"/>
    </row>
    <row r="35" spans="2:15">
      <c r="B35" s="2"/>
      <c r="C35" s="142" t="s">
        <v>327</v>
      </c>
      <c r="D35" s="143"/>
      <c r="E35" s="147" t="s">
        <v>206</v>
      </c>
      <c r="F35" s="147" t="s">
        <v>206</v>
      </c>
      <c r="G35" s="147" t="s">
        <v>206</v>
      </c>
      <c r="H35" s="147" t="s">
        <v>206</v>
      </c>
      <c r="I35" s="147" t="s">
        <v>206</v>
      </c>
      <c r="J35" s="144">
        <v>0</v>
      </c>
      <c r="K35" s="144">
        <v>0</v>
      </c>
      <c r="L35" s="144">
        <v>0</v>
      </c>
      <c r="M35" s="144">
        <v>0</v>
      </c>
      <c r="N35" s="147" t="s">
        <v>206</v>
      </c>
      <c r="O35" s="2"/>
    </row>
    <row r="36" spans="2:15">
      <c r="B36" s="2"/>
      <c r="C36" s="142" t="s">
        <v>328</v>
      </c>
      <c r="D36" s="143"/>
      <c r="E36" s="147" t="s">
        <v>206</v>
      </c>
      <c r="F36" s="147" t="s">
        <v>206</v>
      </c>
      <c r="G36" s="147" t="s">
        <v>206</v>
      </c>
      <c r="H36" s="147" t="s">
        <v>206</v>
      </c>
      <c r="I36" s="147" t="s">
        <v>206</v>
      </c>
      <c r="J36" s="144">
        <v>0</v>
      </c>
      <c r="K36" s="144">
        <v>0</v>
      </c>
      <c r="L36" s="144">
        <v>0</v>
      </c>
      <c r="M36" s="144">
        <v>0</v>
      </c>
      <c r="N36" s="147" t="s">
        <v>206</v>
      </c>
      <c r="O36" s="2"/>
    </row>
    <row r="37" spans="2:15">
      <c r="B37" s="2"/>
      <c r="C37" s="142" t="s">
        <v>329</v>
      </c>
      <c r="D37" s="143"/>
      <c r="E37" s="147" t="s">
        <v>206</v>
      </c>
      <c r="F37" s="147" t="s">
        <v>206</v>
      </c>
      <c r="G37" s="147" t="s">
        <v>206</v>
      </c>
      <c r="H37" s="147" t="s">
        <v>206</v>
      </c>
      <c r="I37" s="147" t="s">
        <v>206</v>
      </c>
      <c r="J37" s="144">
        <v>0</v>
      </c>
      <c r="K37" s="144">
        <v>0</v>
      </c>
      <c r="L37" s="144">
        <v>0</v>
      </c>
      <c r="M37" s="144">
        <v>0</v>
      </c>
      <c r="N37" s="147" t="s">
        <v>206</v>
      </c>
      <c r="O37" s="2"/>
    </row>
    <row r="38" spans="2:15">
      <c r="B38" s="2"/>
      <c r="C38" s="142" t="s">
        <v>330</v>
      </c>
      <c r="D38" s="143"/>
      <c r="E38" s="147" t="s">
        <v>206</v>
      </c>
      <c r="F38" s="147" t="s">
        <v>206</v>
      </c>
      <c r="G38" s="147" t="s">
        <v>206</v>
      </c>
      <c r="H38" s="147" t="s">
        <v>206</v>
      </c>
      <c r="I38" s="147" t="s">
        <v>206</v>
      </c>
      <c r="J38" s="144">
        <v>0</v>
      </c>
      <c r="K38" s="144">
        <v>0</v>
      </c>
      <c r="L38" s="144">
        <v>0</v>
      </c>
      <c r="M38" s="144">
        <v>0</v>
      </c>
      <c r="N38" s="147" t="s">
        <v>206</v>
      </c>
      <c r="O38" s="2"/>
    </row>
    <row r="39" spans="2:15">
      <c r="B39" s="2"/>
      <c r="C39" s="142" t="s">
        <v>331</v>
      </c>
      <c r="D39" s="143"/>
      <c r="E39" s="147" t="s">
        <v>206</v>
      </c>
      <c r="F39" s="147" t="s">
        <v>206</v>
      </c>
      <c r="G39" s="147" t="s">
        <v>206</v>
      </c>
      <c r="H39" s="147" t="s">
        <v>206</v>
      </c>
      <c r="I39" s="147" t="s">
        <v>206</v>
      </c>
      <c r="J39" s="144">
        <v>0</v>
      </c>
      <c r="K39" s="144">
        <v>0</v>
      </c>
      <c r="L39" s="144">
        <v>0</v>
      </c>
      <c r="M39" s="144">
        <v>0</v>
      </c>
      <c r="N39" s="147" t="s">
        <v>206</v>
      </c>
      <c r="O39" s="2"/>
    </row>
    <row r="40" spans="2:15">
      <c r="B40" s="2"/>
      <c r="C40" s="142" t="s">
        <v>332</v>
      </c>
      <c r="D40" s="143"/>
      <c r="E40" s="147" t="s">
        <v>206</v>
      </c>
      <c r="F40" s="147" t="s">
        <v>206</v>
      </c>
      <c r="G40" s="147" t="s">
        <v>206</v>
      </c>
      <c r="H40" s="147" t="s">
        <v>206</v>
      </c>
      <c r="I40" s="147" t="s">
        <v>206</v>
      </c>
      <c r="J40" s="144">
        <v>0</v>
      </c>
      <c r="K40" s="144">
        <v>0</v>
      </c>
      <c r="L40" s="144">
        <v>0</v>
      </c>
      <c r="M40" s="144">
        <v>0</v>
      </c>
      <c r="N40" s="147" t="s">
        <v>206</v>
      </c>
      <c r="O40" s="2"/>
    </row>
    <row r="41" spans="2:15">
      <c r="B41" s="2"/>
      <c r="C41" s="142" t="s">
        <v>333</v>
      </c>
      <c r="D41" s="143"/>
      <c r="E41" s="147" t="s">
        <v>206</v>
      </c>
      <c r="F41" s="147" t="s">
        <v>206</v>
      </c>
      <c r="G41" s="147" t="s">
        <v>206</v>
      </c>
      <c r="H41" s="147" t="s">
        <v>206</v>
      </c>
      <c r="I41" s="147" t="s">
        <v>206</v>
      </c>
      <c r="J41" s="144">
        <v>0</v>
      </c>
      <c r="K41" s="144">
        <v>0</v>
      </c>
      <c r="L41" s="144">
        <v>0</v>
      </c>
      <c r="M41" s="144">
        <v>0</v>
      </c>
      <c r="N41" s="147" t="s">
        <v>206</v>
      </c>
      <c r="O41" s="2"/>
    </row>
    <row r="42" spans="2:15">
      <c r="B42" s="2"/>
      <c r="C42" s="142" t="s">
        <v>334</v>
      </c>
      <c r="D42" s="143"/>
      <c r="E42" s="147" t="s">
        <v>206</v>
      </c>
      <c r="F42" s="147" t="s">
        <v>206</v>
      </c>
      <c r="G42" s="147" t="s">
        <v>206</v>
      </c>
      <c r="H42" s="147" t="s">
        <v>206</v>
      </c>
      <c r="I42" s="147" t="s">
        <v>206</v>
      </c>
      <c r="J42" s="144">
        <v>0</v>
      </c>
      <c r="K42" s="144">
        <v>0</v>
      </c>
      <c r="L42" s="144">
        <v>0</v>
      </c>
      <c r="M42" s="144">
        <v>0</v>
      </c>
      <c r="N42" s="147" t="s">
        <v>206</v>
      </c>
      <c r="O42" s="2"/>
    </row>
    <row r="43" spans="2:15">
      <c r="B43" s="2"/>
      <c r="C43" s="142" t="s">
        <v>335</v>
      </c>
      <c r="D43" s="143"/>
      <c r="E43" s="147" t="s">
        <v>206</v>
      </c>
      <c r="F43" s="147" t="s">
        <v>206</v>
      </c>
      <c r="G43" s="147" t="s">
        <v>206</v>
      </c>
      <c r="H43" s="147" t="s">
        <v>206</v>
      </c>
      <c r="I43" s="147" t="s">
        <v>206</v>
      </c>
      <c r="J43" s="144">
        <v>0</v>
      </c>
      <c r="K43" s="144">
        <v>0</v>
      </c>
      <c r="L43" s="144">
        <v>0</v>
      </c>
      <c r="M43" s="144">
        <v>0</v>
      </c>
      <c r="N43" s="147" t="s">
        <v>206</v>
      </c>
      <c r="O43" s="2"/>
    </row>
    <row r="44" spans="2:15">
      <c r="B44" s="2"/>
      <c r="C44" s="142" t="s">
        <v>336</v>
      </c>
      <c r="D44" s="143"/>
      <c r="E44" s="147" t="s">
        <v>206</v>
      </c>
      <c r="F44" s="147" t="s">
        <v>206</v>
      </c>
      <c r="G44" s="147" t="s">
        <v>206</v>
      </c>
      <c r="H44" s="147" t="s">
        <v>206</v>
      </c>
      <c r="I44" s="147" t="s">
        <v>206</v>
      </c>
      <c r="J44" s="144">
        <v>0</v>
      </c>
      <c r="K44" s="144">
        <v>0</v>
      </c>
      <c r="L44" s="144">
        <v>0</v>
      </c>
      <c r="M44" s="144">
        <v>0</v>
      </c>
      <c r="N44" s="147" t="s">
        <v>206</v>
      </c>
      <c r="O44" s="2"/>
    </row>
    <row r="45" spans="2:15">
      <c r="B45" s="2"/>
      <c r="C45" s="142" t="s">
        <v>337</v>
      </c>
      <c r="D45" s="143"/>
      <c r="E45" s="147" t="s">
        <v>206</v>
      </c>
      <c r="F45" s="147" t="s">
        <v>206</v>
      </c>
      <c r="G45" s="147" t="s">
        <v>206</v>
      </c>
      <c r="H45" s="147" t="s">
        <v>206</v>
      </c>
      <c r="I45" s="147" t="s">
        <v>206</v>
      </c>
      <c r="J45" s="144">
        <v>0</v>
      </c>
      <c r="K45" s="144">
        <v>0</v>
      </c>
      <c r="L45" s="144">
        <v>0</v>
      </c>
      <c r="M45" s="144">
        <v>0</v>
      </c>
      <c r="N45" s="147" t="s">
        <v>206</v>
      </c>
      <c r="O45" s="2"/>
    </row>
    <row r="46" spans="2:15">
      <c r="B46" s="2"/>
      <c r="C46" s="142" t="s">
        <v>338</v>
      </c>
      <c r="D46" s="143"/>
      <c r="E46" s="147" t="s">
        <v>206</v>
      </c>
      <c r="F46" s="147" t="s">
        <v>206</v>
      </c>
      <c r="G46" s="147" t="s">
        <v>206</v>
      </c>
      <c r="H46" s="147" t="s">
        <v>206</v>
      </c>
      <c r="I46" s="147" t="s">
        <v>206</v>
      </c>
      <c r="J46" s="144">
        <v>0</v>
      </c>
      <c r="K46" s="144">
        <v>0</v>
      </c>
      <c r="L46" s="144">
        <v>0</v>
      </c>
      <c r="M46" s="144">
        <v>0</v>
      </c>
      <c r="N46" s="147" t="s">
        <v>206</v>
      </c>
      <c r="O46" s="2"/>
    </row>
    <row r="47" spans="2:15">
      <c r="B47" s="2"/>
      <c r="C47" s="142" t="s">
        <v>339</v>
      </c>
      <c r="D47" s="143"/>
      <c r="E47" s="147" t="s">
        <v>206</v>
      </c>
      <c r="F47" s="147" t="s">
        <v>206</v>
      </c>
      <c r="G47" s="147" t="s">
        <v>206</v>
      </c>
      <c r="H47" s="147" t="s">
        <v>206</v>
      </c>
      <c r="I47" s="147" t="s">
        <v>206</v>
      </c>
      <c r="J47" s="144">
        <v>0</v>
      </c>
      <c r="K47" s="144">
        <v>0</v>
      </c>
      <c r="L47" s="144">
        <v>0</v>
      </c>
      <c r="M47" s="144">
        <v>0</v>
      </c>
      <c r="N47" s="147" t="s">
        <v>206</v>
      </c>
      <c r="O47" s="2"/>
    </row>
    <row r="48" spans="2:15">
      <c r="B48" s="2"/>
      <c r="C48" s="142" t="s">
        <v>340</v>
      </c>
      <c r="D48" s="143"/>
      <c r="E48" s="147" t="s">
        <v>206</v>
      </c>
      <c r="F48" s="147" t="s">
        <v>206</v>
      </c>
      <c r="G48" s="147" t="s">
        <v>206</v>
      </c>
      <c r="H48" s="147" t="s">
        <v>206</v>
      </c>
      <c r="I48" s="147" t="s">
        <v>206</v>
      </c>
      <c r="J48" s="144">
        <v>0</v>
      </c>
      <c r="K48" s="144">
        <v>0</v>
      </c>
      <c r="L48" s="144">
        <v>0</v>
      </c>
      <c r="M48" s="144">
        <v>0</v>
      </c>
      <c r="N48" s="147" t="s">
        <v>206</v>
      </c>
      <c r="O48" s="2"/>
    </row>
    <row r="49" spans="2:15">
      <c r="B49" s="2"/>
      <c r="C49" s="142" t="s">
        <v>341</v>
      </c>
      <c r="D49" s="143"/>
      <c r="E49" s="147" t="s">
        <v>206</v>
      </c>
      <c r="F49" s="147" t="s">
        <v>206</v>
      </c>
      <c r="G49" s="147" t="s">
        <v>206</v>
      </c>
      <c r="H49" s="147" t="s">
        <v>206</v>
      </c>
      <c r="I49" s="147" t="s">
        <v>206</v>
      </c>
      <c r="J49" s="144">
        <v>0</v>
      </c>
      <c r="K49" s="144">
        <v>0</v>
      </c>
      <c r="L49" s="144">
        <v>0</v>
      </c>
      <c r="M49" s="144">
        <v>0</v>
      </c>
      <c r="N49" s="147" t="s">
        <v>206</v>
      </c>
      <c r="O49" s="2"/>
    </row>
    <row r="50" spans="2:15">
      <c r="B50" s="2"/>
      <c r="C50" s="142" t="s">
        <v>342</v>
      </c>
      <c r="D50" s="143"/>
      <c r="E50" s="147" t="s">
        <v>206</v>
      </c>
      <c r="F50" s="147" t="s">
        <v>206</v>
      </c>
      <c r="G50" s="147" t="s">
        <v>206</v>
      </c>
      <c r="H50" s="147" t="s">
        <v>206</v>
      </c>
      <c r="I50" s="147" t="s">
        <v>206</v>
      </c>
      <c r="J50" s="144">
        <v>0</v>
      </c>
      <c r="K50" s="144">
        <v>0</v>
      </c>
      <c r="L50" s="144">
        <v>0</v>
      </c>
      <c r="M50" s="144">
        <v>0</v>
      </c>
      <c r="N50" s="147" t="s">
        <v>206</v>
      </c>
      <c r="O50" s="2"/>
    </row>
    <row r="51" spans="2:15">
      <c r="B51" s="2"/>
      <c r="C51" s="142" t="s">
        <v>343</v>
      </c>
      <c r="D51" s="143"/>
      <c r="E51" s="147" t="s">
        <v>206</v>
      </c>
      <c r="F51" s="147" t="s">
        <v>206</v>
      </c>
      <c r="G51" s="147" t="s">
        <v>206</v>
      </c>
      <c r="H51" s="147" t="s">
        <v>206</v>
      </c>
      <c r="I51" s="147" t="s">
        <v>206</v>
      </c>
      <c r="J51" s="144">
        <v>0</v>
      </c>
      <c r="K51" s="144">
        <v>0</v>
      </c>
      <c r="L51" s="144">
        <v>0</v>
      </c>
      <c r="M51" s="144">
        <v>0</v>
      </c>
      <c r="N51" s="147" t="s">
        <v>206</v>
      </c>
      <c r="O51" s="2"/>
    </row>
    <row r="52" spans="2:15">
      <c r="B52" s="2"/>
      <c r="C52" s="142" t="s">
        <v>344</v>
      </c>
      <c r="D52" s="143"/>
      <c r="E52" s="147" t="s">
        <v>206</v>
      </c>
      <c r="F52" s="147" t="s">
        <v>206</v>
      </c>
      <c r="G52" s="147" t="s">
        <v>206</v>
      </c>
      <c r="H52" s="147" t="s">
        <v>206</v>
      </c>
      <c r="I52" s="147" t="s">
        <v>206</v>
      </c>
      <c r="J52" s="144">
        <v>0</v>
      </c>
      <c r="K52" s="144">
        <v>0</v>
      </c>
      <c r="L52" s="144">
        <v>0</v>
      </c>
      <c r="M52" s="144">
        <v>0</v>
      </c>
      <c r="N52" s="147" t="s">
        <v>206</v>
      </c>
      <c r="O52" s="2"/>
    </row>
    <row r="53" spans="2:15">
      <c r="B53" s="2"/>
      <c r="C53" s="142" t="s">
        <v>345</v>
      </c>
      <c r="D53" s="143"/>
      <c r="E53" s="147" t="s">
        <v>206</v>
      </c>
      <c r="F53" s="147" t="s">
        <v>206</v>
      </c>
      <c r="G53" s="147" t="s">
        <v>206</v>
      </c>
      <c r="H53" s="147" t="s">
        <v>206</v>
      </c>
      <c r="I53" s="147" t="s">
        <v>206</v>
      </c>
      <c r="J53" s="144">
        <v>0</v>
      </c>
      <c r="K53" s="144">
        <v>0</v>
      </c>
      <c r="L53" s="144">
        <v>0</v>
      </c>
      <c r="M53" s="144">
        <v>0</v>
      </c>
      <c r="N53" s="147" t="s">
        <v>206</v>
      </c>
      <c r="O53" s="2"/>
    </row>
    <row r="54" spans="2:15">
      <c r="B54" s="2"/>
      <c r="C54" s="142" t="s">
        <v>346</v>
      </c>
      <c r="D54" s="143"/>
      <c r="E54" s="147" t="s">
        <v>206</v>
      </c>
      <c r="F54" s="147" t="s">
        <v>206</v>
      </c>
      <c r="G54" s="147" t="s">
        <v>206</v>
      </c>
      <c r="H54" s="147" t="s">
        <v>206</v>
      </c>
      <c r="I54" s="147" t="s">
        <v>206</v>
      </c>
      <c r="J54" s="144">
        <v>0</v>
      </c>
      <c r="K54" s="144">
        <v>0</v>
      </c>
      <c r="L54" s="144">
        <v>0</v>
      </c>
      <c r="M54" s="144">
        <v>0</v>
      </c>
      <c r="N54" s="147" t="s">
        <v>206</v>
      </c>
      <c r="O54" s="2"/>
    </row>
    <row r="55" spans="2:15">
      <c r="B55" s="2"/>
      <c r="C55" s="142" t="s">
        <v>347</v>
      </c>
      <c r="D55" s="143"/>
      <c r="E55" s="147" t="s">
        <v>206</v>
      </c>
      <c r="F55" s="147" t="s">
        <v>206</v>
      </c>
      <c r="G55" s="147" t="s">
        <v>206</v>
      </c>
      <c r="H55" s="147" t="s">
        <v>206</v>
      </c>
      <c r="I55" s="147" t="s">
        <v>206</v>
      </c>
      <c r="J55" s="144">
        <v>0</v>
      </c>
      <c r="K55" s="144">
        <v>0</v>
      </c>
      <c r="L55" s="144">
        <v>0</v>
      </c>
      <c r="M55" s="144">
        <v>0</v>
      </c>
      <c r="N55" s="147" t="s">
        <v>206</v>
      </c>
      <c r="O55" s="2"/>
    </row>
    <row r="56" spans="2:15">
      <c r="B56" s="2"/>
      <c r="C56" s="142" t="s">
        <v>348</v>
      </c>
      <c r="D56" s="143"/>
      <c r="E56" s="147" t="s">
        <v>206</v>
      </c>
      <c r="F56" s="147" t="s">
        <v>206</v>
      </c>
      <c r="G56" s="147" t="s">
        <v>206</v>
      </c>
      <c r="H56" s="147" t="s">
        <v>206</v>
      </c>
      <c r="I56" s="147" t="s">
        <v>206</v>
      </c>
      <c r="J56" s="144">
        <v>0</v>
      </c>
      <c r="K56" s="144">
        <v>0</v>
      </c>
      <c r="L56" s="144">
        <v>0</v>
      </c>
      <c r="M56" s="144">
        <v>0</v>
      </c>
      <c r="N56" s="147" t="s">
        <v>206</v>
      </c>
      <c r="O56" s="2"/>
    </row>
    <row r="57" spans="2:15">
      <c r="B57" s="2"/>
      <c r="C57" s="142" t="s">
        <v>349</v>
      </c>
      <c r="D57" s="143"/>
      <c r="E57" s="147" t="s">
        <v>206</v>
      </c>
      <c r="F57" s="147" t="s">
        <v>206</v>
      </c>
      <c r="G57" s="147" t="s">
        <v>206</v>
      </c>
      <c r="H57" s="147" t="s">
        <v>206</v>
      </c>
      <c r="I57" s="147" t="s">
        <v>206</v>
      </c>
      <c r="J57" s="144">
        <v>0</v>
      </c>
      <c r="K57" s="144">
        <v>0</v>
      </c>
      <c r="L57" s="144">
        <v>0</v>
      </c>
      <c r="M57" s="144">
        <v>0</v>
      </c>
      <c r="N57" s="147" t="s">
        <v>206</v>
      </c>
      <c r="O57" s="2"/>
    </row>
    <row r="58" spans="2:15">
      <c r="B58" s="2"/>
      <c r="C58" s="142" t="s">
        <v>350</v>
      </c>
      <c r="D58" s="143"/>
      <c r="E58" s="147" t="s">
        <v>206</v>
      </c>
      <c r="F58" s="147" t="s">
        <v>206</v>
      </c>
      <c r="G58" s="147" t="s">
        <v>206</v>
      </c>
      <c r="H58" s="147" t="s">
        <v>206</v>
      </c>
      <c r="I58" s="147" t="s">
        <v>206</v>
      </c>
      <c r="J58" s="144">
        <v>0</v>
      </c>
      <c r="K58" s="144">
        <v>0</v>
      </c>
      <c r="L58" s="144">
        <v>0</v>
      </c>
      <c r="M58" s="144">
        <v>0</v>
      </c>
      <c r="N58" s="147" t="s">
        <v>206</v>
      </c>
      <c r="O58" s="2"/>
    </row>
    <row r="59" spans="2:15">
      <c r="B59" s="2"/>
      <c r="C59" s="142" t="s">
        <v>351</v>
      </c>
      <c r="D59" s="143"/>
      <c r="E59" s="147" t="s">
        <v>206</v>
      </c>
      <c r="F59" s="147" t="s">
        <v>206</v>
      </c>
      <c r="G59" s="147" t="s">
        <v>206</v>
      </c>
      <c r="H59" s="147" t="s">
        <v>206</v>
      </c>
      <c r="I59" s="147" t="s">
        <v>206</v>
      </c>
      <c r="J59" s="144">
        <v>0</v>
      </c>
      <c r="K59" s="144">
        <v>0</v>
      </c>
      <c r="L59" s="144">
        <v>0</v>
      </c>
      <c r="M59" s="144">
        <v>0</v>
      </c>
      <c r="N59" s="147" t="s">
        <v>206</v>
      </c>
      <c r="O59" s="2"/>
    </row>
    <row r="60" spans="2:15">
      <c r="B60" s="2"/>
      <c r="C60" s="142" t="s">
        <v>352</v>
      </c>
      <c r="D60" s="143"/>
      <c r="E60" s="147" t="s">
        <v>206</v>
      </c>
      <c r="F60" s="147" t="s">
        <v>206</v>
      </c>
      <c r="G60" s="147" t="s">
        <v>206</v>
      </c>
      <c r="H60" s="147" t="s">
        <v>206</v>
      </c>
      <c r="I60" s="147" t="s">
        <v>206</v>
      </c>
      <c r="J60" s="144">
        <v>0</v>
      </c>
      <c r="K60" s="144">
        <v>0</v>
      </c>
      <c r="L60" s="144">
        <v>0</v>
      </c>
      <c r="M60" s="144">
        <v>0</v>
      </c>
      <c r="N60" s="147" t="s">
        <v>206</v>
      </c>
      <c r="O60" s="2"/>
    </row>
    <row r="61" spans="2:15">
      <c r="B61" s="2"/>
      <c r="C61" s="142" t="s">
        <v>353</v>
      </c>
      <c r="D61" s="143"/>
      <c r="E61" s="147" t="s">
        <v>206</v>
      </c>
      <c r="F61" s="147" t="s">
        <v>206</v>
      </c>
      <c r="G61" s="147" t="s">
        <v>206</v>
      </c>
      <c r="H61" s="147" t="s">
        <v>206</v>
      </c>
      <c r="I61" s="147" t="s">
        <v>206</v>
      </c>
      <c r="J61" s="144">
        <v>0</v>
      </c>
      <c r="K61" s="144">
        <v>0</v>
      </c>
      <c r="L61" s="144">
        <v>0</v>
      </c>
      <c r="M61" s="144">
        <v>0</v>
      </c>
      <c r="N61" s="147" t="s">
        <v>206</v>
      </c>
      <c r="O61" s="2"/>
    </row>
    <row r="62" spans="2:15">
      <c r="B62" s="2"/>
      <c r="C62" s="142" t="s">
        <v>354</v>
      </c>
      <c r="D62" s="143"/>
      <c r="E62" s="147" t="s">
        <v>206</v>
      </c>
      <c r="F62" s="147" t="s">
        <v>206</v>
      </c>
      <c r="G62" s="147" t="s">
        <v>206</v>
      </c>
      <c r="H62" s="147" t="s">
        <v>206</v>
      </c>
      <c r="I62" s="147" t="s">
        <v>206</v>
      </c>
      <c r="J62" s="144">
        <v>0</v>
      </c>
      <c r="K62" s="144">
        <v>0</v>
      </c>
      <c r="L62" s="144">
        <v>0</v>
      </c>
      <c r="M62" s="144">
        <v>0</v>
      </c>
      <c r="N62" s="147" t="s">
        <v>206</v>
      </c>
      <c r="O62" s="2"/>
    </row>
    <row r="63" spans="2:15">
      <c r="B63" s="2"/>
      <c r="C63" s="142" t="s">
        <v>355</v>
      </c>
      <c r="D63" s="143"/>
      <c r="E63" s="147" t="s">
        <v>206</v>
      </c>
      <c r="F63" s="147" t="s">
        <v>206</v>
      </c>
      <c r="G63" s="147" t="s">
        <v>206</v>
      </c>
      <c r="H63" s="147" t="s">
        <v>206</v>
      </c>
      <c r="I63" s="147" t="s">
        <v>206</v>
      </c>
      <c r="J63" s="144">
        <v>0</v>
      </c>
      <c r="K63" s="144">
        <v>0</v>
      </c>
      <c r="L63" s="144">
        <v>0</v>
      </c>
      <c r="M63" s="144">
        <v>0</v>
      </c>
      <c r="N63" s="147" t="s">
        <v>206</v>
      </c>
      <c r="O63" s="2"/>
    </row>
    <row r="64" spans="2:15">
      <c r="B64" s="2"/>
      <c r="C64" s="142" t="s">
        <v>356</v>
      </c>
      <c r="D64" s="143"/>
      <c r="E64" s="147" t="s">
        <v>206</v>
      </c>
      <c r="F64" s="147" t="s">
        <v>206</v>
      </c>
      <c r="G64" s="147" t="s">
        <v>206</v>
      </c>
      <c r="H64" s="147" t="s">
        <v>206</v>
      </c>
      <c r="I64" s="147" t="s">
        <v>206</v>
      </c>
      <c r="J64" s="144">
        <v>0</v>
      </c>
      <c r="K64" s="144">
        <v>0</v>
      </c>
      <c r="L64" s="144">
        <v>0</v>
      </c>
      <c r="M64" s="144">
        <v>0</v>
      </c>
      <c r="N64" s="147" t="s">
        <v>206</v>
      </c>
      <c r="O64" s="2"/>
    </row>
    <row r="65" spans="2:15">
      <c r="B65" s="2"/>
      <c r="C65" s="142" t="s">
        <v>357</v>
      </c>
      <c r="D65" s="143"/>
      <c r="E65" s="147" t="s">
        <v>206</v>
      </c>
      <c r="F65" s="147" t="s">
        <v>206</v>
      </c>
      <c r="G65" s="147" t="s">
        <v>206</v>
      </c>
      <c r="H65" s="147" t="s">
        <v>206</v>
      </c>
      <c r="I65" s="147" t="s">
        <v>206</v>
      </c>
      <c r="J65" s="144">
        <v>0</v>
      </c>
      <c r="K65" s="144">
        <v>0</v>
      </c>
      <c r="L65" s="144">
        <v>0</v>
      </c>
      <c r="M65" s="144">
        <v>0</v>
      </c>
      <c r="N65" s="147" t="s">
        <v>206</v>
      </c>
      <c r="O65" s="2"/>
    </row>
    <row r="66" spans="2:15">
      <c r="B66" s="2"/>
      <c r="C66" s="142" t="s">
        <v>358</v>
      </c>
      <c r="D66" s="143"/>
      <c r="E66" s="147" t="s">
        <v>206</v>
      </c>
      <c r="F66" s="147" t="s">
        <v>206</v>
      </c>
      <c r="G66" s="147" t="s">
        <v>206</v>
      </c>
      <c r="H66" s="147" t="s">
        <v>206</v>
      </c>
      <c r="I66" s="147" t="s">
        <v>206</v>
      </c>
      <c r="J66" s="144">
        <v>0</v>
      </c>
      <c r="K66" s="144">
        <v>0</v>
      </c>
      <c r="L66" s="144">
        <v>0</v>
      </c>
      <c r="M66" s="144">
        <v>0</v>
      </c>
      <c r="N66" s="147" t="s">
        <v>206</v>
      </c>
      <c r="O66" s="2"/>
    </row>
    <row r="67" spans="2:15">
      <c r="B67" s="2"/>
      <c r="C67" s="142" t="s">
        <v>359</v>
      </c>
      <c r="D67" s="143"/>
      <c r="E67" s="147" t="s">
        <v>206</v>
      </c>
      <c r="F67" s="147" t="s">
        <v>206</v>
      </c>
      <c r="G67" s="147" t="s">
        <v>206</v>
      </c>
      <c r="H67" s="147" t="s">
        <v>206</v>
      </c>
      <c r="I67" s="147" t="s">
        <v>206</v>
      </c>
      <c r="J67" s="144">
        <v>0</v>
      </c>
      <c r="K67" s="144">
        <v>0</v>
      </c>
      <c r="L67" s="144">
        <v>0</v>
      </c>
      <c r="M67" s="144">
        <v>0</v>
      </c>
      <c r="N67" s="147" t="s">
        <v>206</v>
      </c>
      <c r="O67" s="2"/>
    </row>
    <row r="68" spans="2:15">
      <c r="B68" s="2"/>
      <c r="C68" s="142" t="s">
        <v>360</v>
      </c>
      <c r="D68" s="143"/>
      <c r="E68" s="147" t="s">
        <v>206</v>
      </c>
      <c r="F68" s="147" t="s">
        <v>206</v>
      </c>
      <c r="G68" s="147" t="s">
        <v>206</v>
      </c>
      <c r="H68" s="147" t="s">
        <v>206</v>
      </c>
      <c r="I68" s="147" t="s">
        <v>206</v>
      </c>
      <c r="J68" s="144">
        <v>0</v>
      </c>
      <c r="K68" s="144">
        <v>0</v>
      </c>
      <c r="L68" s="144">
        <v>0</v>
      </c>
      <c r="M68" s="144">
        <v>0</v>
      </c>
      <c r="N68" s="147" t="s">
        <v>206</v>
      </c>
      <c r="O68" s="2"/>
    </row>
    <row r="69" spans="2:15">
      <c r="B69" s="2"/>
      <c r="C69" s="142" t="s">
        <v>361</v>
      </c>
      <c r="D69" s="143"/>
      <c r="E69" s="147" t="s">
        <v>206</v>
      </c>
      <c r="F69" s="147" t="s">
        <v>206</v>
      </c>
      <c r="G69" s="147" t="s">
        <v>206</v>
      </c>
      <c r="H69" s="147" t="s">
        <v>206</v>
      </c>
      <c r="I69" s="147" t="s">
        <v>206</v>
      </c>
      <c r="J69" s="144">
        <v>0</v>
      </c>
      <c r="K69" s="144">
        <v>0</v>
      </c>
      <c r="L69" s="144">
        <v>0</v>
      </c>
      <c r="M69" s="144">
        <v>0</v>
      </c>
      <c r="N69" s="147" t="s">
        <v>206</v>
      </c>
      <c r="O69" s="2"/>
    </row>
    <row r="70" spans="2:15">
      <c r="B70" s="2"/>
      <c r="C70" s="142" t="s">
        <v>362</v>
      </c>
      <c r="D70" s="143"/>
      <c r="E70" s="147" t="s">
        <v>206</v>
      </c>
      <c r="F70" s="147" t="s">
        <v>206</v>
      </c>
      <c r="G70" s="147" t="s">
        <v>206</v>
      </c>
      <c r="H70" s="147" t="s">
        <v>206</v>
      </c>
      <c r="I70" s="147" t="s">
        <v>206</v>
      </c>
      <c r="J70" s="144">
        <v>0</v>
      </c>
      <c r="K70" s="144">
        <v>0</v>
      </c>
      <c r="L70" s="144">
        <v>0</v>
      </c>
      <c r="M70" s="144">
        <v>0</v>
      </c>
      <c r="N70" s="147" t="s">
        <v>206</v>
      </c>
      <c r="O70" s="2"/>
    </row>
    <row r="71" spans="2:15">
      <c r="B71" s="2"/>
      <c r="C71" s="142" t="s">
        <v>363</v>
      </c>
      <c r="D71" s="143"/>
      <c r="E71" s="147" t="s">
        <v>206</v>
      </c>
      <c r="F71" s="147" t="s">
        <v>206</v>
      </c>
      <c r="G71" s="147" t="s">
        <v>206</v>
      </c>
      <c r="H71" s="147" t="s">
        <v>206</v>
      </c>
      <c r="I71" s="147" t="s">
        <v>206</v>
      </c>
      <c r="J71" s="144">
        <v>0</v>
      </c>
      <c r="K71" s="144">
        <v>0</v>
      </c>
      <c r="L71" s="144">
        <v>0</v>
      </c>
      <c r="M71" s="144">
        <v>0</v>
      </c>
      <c r="N71" s="147" t="s">
        <v>206</v>
      </c>
      <c r="O71" s="2"/>
    </row>
    <row r="72" spans="2:15">
      <c r="B72" s="2"/>
      <c r="C72" s="142" t="s">
        <v>364</v>
      </c>
      <c r="D72" s="143"/>
      <c r="E72" s="147" t="s">
        <v>206</v>
      </c>
      <c r="F72" s="147" t="s">
        <v>206</v>
      </c>
      <c r="G72" s="147" t="s">
        <v>206</v>
      </c>
      <c r="H72" s="147" t="s">
        <v>206</v>
      </c>
      <c r="I72" s="147" t="s">
        <v>206</v>
      </c>
      <c r="J72" s="144">
        <v>0</v>
      </c>
      <c r="K72" s="144">
        <v>0</v>
      </c>
      <c r="L72" s="144">
        <v>0</v>
      </c>
      <c r="M72" s="144">
        <v>0</v>
      </c>
      <c r="N72" s="147" t="s">
        <v>206</v>
      </c>
      <c r="O72" s="2"/>
    </row>
    <row r="73" spans="2:15">
      <c r="B73" s="2"/>
      <c r="C73" s="142" t="s">
        <v>365</v>
      </c>
      <c r="D73" s="143"/>
      <c r="E73" s="147" t="s">
        <v>206</v>
      </c>
      <c r="F73" s="147" t="s">
        <v>206</v>
      </c>
      <c r="G73" s="147" t="s">
        <v>206</v>
      </c>
      <c r="H73" s="147" t="s">
        <v>206</v>
      </c>
      <c r="I73" s="147" t="s">
        <v>206</v>
      </c>
      <c r="J73" s="144">
        <v>0</v>
      </c>
      <c r="K73" s="144">
        <v>0</v>
      </c>
      <c r="L73" s="144">
        <v>0</v>
      </c>
      <c r="M73" s="144">
        <v>0</v>
      </c>
      <c r="N73" s="147" t="s">
        <v>206</v>
      </c>
      <c r="O73" s="2"/>
    </row>
    <row r="74" spans="2:15">
      <c r="B74" s="2"/>
      <c r="C74" s="142" t="s">
        <v>366</v>
      </c>
      <c r="D74" s="143"/>
      <c r="E74" s="147" t="s">
        <v>206</v>
      </c>
      <c r="F74" s="147" t="s">
        <v>206</v>
      </c>
      <c r="G74" s="147" t="s">
        <v>206</v>
      </c>
      <c r="H74" s="147" t="s">
        <v>206</v>
      </c>
      <c r="I74" s="147" t="s">
        <v>206</v>
      </c>
      <c r="J74" s="144">
        <v>0</v>
      </c>
      <c r="K74" s="144">
        <v>0</v>
      </c>
      <c r="L74" s="144">
        <v>0</v>
      </c>
      <c r="M74" s="144">
        <v>0</v>
      </c>
      <c r="N74" s="147" t="s">
        <v>206</v>
      </c>
      <c r="O74" s="2"/>
    </row>
    <row r="75" spans="2:15">
      <c r="B75" s="2"/>
      <c r="C75" s="142" t="s">
        <v>367</v>
      </c>
      <c r="D75" s="143"/>
      <c r="E75" s="147" t="s">
        <v>206</v>
      </c>
      <c r="F75" s="147" t="s">
        <v>206</v>
      </c>
      <c r="G75" s="147" t="s">
        <v>206</v>
      </c>
      <c r="H75" s="147" t="s">
        <v>206</v>
      </c>
      <c r="I75" s="147" t="s">
        <v>206</v>
      </c>
      <c r="J75" s="144">
        <v>0</v>
      </c>
      <c r="K75" s="144">
        <v>0</v>
      </c>
      <c r="L75" s="144">
        <v>0</v>
      </c>
      <c r="M75" s="144">
        <v>0</v>
      </c>
      <c r="N75" s="147" t="s">
        <v>206</v>
      </c>
      <c r="O75" s="2"/>
    </row>
    <row r="76" spans="2:15">
      <c r="B76" s="2"/>
      <c r="C76" s="142" t="s">
        <v>368</v>
      </c>
      <c r="D76" s="143"/>
      <c r="E76" s="147" t="s">
        <v>206</v>
      </c>
      <c r="F76" s="147" t="s">
        <v>206</v>
      </c>
      <c r="G76" s="147" t="s">
        <v>206</v>
      </c>
      <c r="H76" s="147" t="s">
        <v>206</v>
      </c>
      <c r="I76" s="147" t="s">
        <v>206</v>
      </c>
      <c r="J76" s="144">
        <v>0</v>
      </c>
      <c r="K76" s="144">
        <v>0</v>
      </c>
      <c r="L76" s="144">
        <v>0</v>
      </c>
      <c r="M76" s="144">
        <v>0</v>
      </c>
      <c r="N76" s="147" t="s">
        <v>206</v>
      </c>
      <c r="O76" s="2"/>
    </row>
    <row r="77" spans="2:15">
      <c r="B77" s="2"/>
      <c r="C77" s="142" t="s">
        <v>369</v>
      </c>
      <c r="D77" s="143"/>
      <c r="E77" s="147" t="s">
        <v>206</v>
      </c>
      <c r="F77" s="147" t="s">
        <v>206</v>
      </c>
      <c r="G77" s="147" t="s">
        <v>206</v>
      </c>
      <c r="H77" s="147" t="s">
        <v>206</v>
      </c>
      <c r="I77" s="147" t="s">
        <v>206</v>
      </c>
      <c r="J77" s="144">
        <v>0</v>
      </c>
      <c r="K77" s="144">
        <v>0</v>
      </c>
      <c r="L77" s="144">
        <v>0</v>
      </c>
      <c r="M77" s="144">
        <v>0</v>
      </c>
      <c r="N77" s="147" t="s">
        <v>206</v>
      </c>
      <c r="O77" s="2"/>
    </row>
    <row r="78" spans="2:15">
      <c r="B78" s="2"/>
      <c r="C78" s="142" t="s">
        <v>370</v>
      </c>
      <c r="D78" s="143"/>
      <c r="E78" s="147" t="s">
        <v>206</v>
      </c>
      <c r="F78" s="147" t="s">
        <v>206</v>
      </c>
      <c r="G78" s="147" t="s">
        <v>206</v>
      </c>
      <c r="H78" s="147" t="s">
        <v>206</v>
      </c>
      <c r="I78" s="147" t="s">
        <v>206</v>
      </c>
      <c r="J78" s="144">
        <v>0</v>
      </c>
      <c r="K78" s="144">
        <v>0</v>
      </c>
      <c r="L78" s="144">
        <v>0</v>
      </c>
      <c r="M78" s="144">
        <v>0</v>
      </c>
      <c r="N78" s="147" t="s">
        <v>206</v>
      </c>
      <c r="O78" s="2"/>
    </row>
    <row r="79" spans="2:15">
      <c r="B79" s="2"/>
      <c r="C79" s="142" t="s">
        <v>371</v>
      </c>
      <c r="D79" s="143"/>
      <c r="E79" s="147" t="s">
        <v>206</v>
      </c>
      <c r="F79" s="147" t="s">
        <v>206</v>
      </c>
      <c r="G79" s="147" t="s">
        <v>206</v>
      </c>
      <c r="H79" s="147" t="s">
        <v>206</v>
      </c>
      <c r="I79" s="147" t="s">
        <v>206</v>
      </c>
      <c r="J79" s="144">
        <v>0</v>
      </c>
      <c r="K79" s="144">
        <v>0</v>
      </c>
      <c r="L79" s="144">
        <v>0</v>
      </c>
      <c r="M79" s="144">
        <v>0</v>
      </c>
      <c r="N79" s="147" t="s">
        <v>206</v>
      </c>
      <c r="O79" s="2"/>
    </row>
    <row r="80" spans="2:15">
      <c r="B80" s="2"/>
      <c r="C80" s="142" t="s">
        <v>372</v>
      </c>
      <c r="D80" s="143"/>
      <c r="E80" s="147" t="s">
        <v>206</v>
      </c>
      <c r="F80" s="147" t="s">
        <v>206</v>
      </c>
      <c r="G80" s="147" t="s">
        <v>206</v>
      </c>
      <c r="H80" s="147" t="s">
        <v>206</v>
      </c>
      <c r="I80" s="147" t="s">
        <v>206</v>
      </c>
      <c r="J80" s="144">
        <v>0</v>
      </c>
      <c r="K80" s="144">
        <v>0</v>
      </c>
      <c r="L80" s="144">
        <v>0</v>
      </c>
      <c r="M80" s="144">
        <v>0</v>
      </c>
      <c r="N80" s="147" t="s">
        <v>206</v>
      </c>
      <c r="O80" s="2"/>
    </row>
    <row r="81" spans="2:15">
      <c r="B81" s="2"/>
      <c r="C81" s="142" t="s">
        <v>373</v>
      </c>
      <c r="D81" s="143"/>
      <c r="E81" s="147" t="s">
        <v>206</v>
      </c>
      <c r="F81" s="147" t="s">
        <v>206</v>
      </c>
      <c r="G81" s="147" t="s">
        <v>206</v>
      </c>
      <c r="H81" s="147" t="s">
        <v>206</v>
      </c>
      <c r="I81" s="147" t="s">
        <v>206</v>
      </c>
      <c r="J81" s="144">
        <v>0</v>
      </c>
      <c r="K81" s="144">
        <v>0</v>
      </c>
      <c r="L81" s="144">
        <v>0</v>
      </c>
      <c r="M81" s="144">
        <v>0</v>
      </c>
      <c r="N81" s="147" t="s">
        <v>206</v>
      </c>
      <c r="O81" s="2"/>
    </row>
    <row r="82" spans="2:15">
      <c r="B82" s="2"/>
      <c r="C82" s="142" t="s">
        <v>374</v>
      </c>
      <c r="D82" s="143"/>
      <c r="E82" s="147" t="s">
        <v>206</v>
      </c>
      <c r="F82" s="147" t="s">
        <v>206</v>
      </c>
      <c r="G82" s="147" t="s">
        <v>206</v>
      </c>
      <c r="H82" s="147" t="s">
        <v>206</v>
      </c>
      <c r="I82" s="147" t="s">
        <v>206</v>
      </c>
      <c r="J82" s="144">
        <v>0</v>
      </c>
      <c r="K82" s="144">
        <v>0</v>
      </c>
      <c r="L82" s="144">
        <v>0</v>
      </c>
      <c r="M82" s="144">
        <v>0</v>
      </c>
      <c r="N82" s="147" t="s">
        <v>206</v>
      </c>
      <c r="O82" s="2"/>
    </row>
    <row r="83" spans="2:15">
      <c r="B83" s="2"/>
      <c r="C83" s="142" t="s">
        <v>375</v>
      </c>
      <c r="D83" s="143"/>
      <c r="E83" s="147" t="s">
        <v>206</v>
      </c>
      <c r="F83" s="147" t="s">
        <v>206</v>
      </c>
      <c r="G83" s="147" t="s">
        <v>206</v>
      </c>
      <c r="H83" s="147" t="s">
        <v>206</v>
      </c>
      <c r="I83" s="147" t="s">
        <v>206</v>
      </c>
      <c r="J83" s="144">
        <v>0</v>
      </c>
      <c r="K83" s="144">
        <v>0</v>
      </c>
      <c r="L83" s="144">
        <v>0</v>
      </c>
      <c r="M83" s="144">
        <v>0</v>
      </c>
      <c r="N83" s="147" t="s">
        <v>206</v>
      </c>
      <c r="O83" s="2"/>
    </row>
    <row r="84" spans="2:15">
      <c r="B84" s="2"/>
      <c r="C84" s="142" t="s">
        <v>376</v>
      </c>
      <c r="D84" s="143"/>
      <c r="E84" s="147" t="s">
        <v>206</v>
      </c>
      <c r="F84" s="147" t="s">
        <v>206</v>
      </c>
      <c r="G84" s="147" t="s">
        <v>206</v>
      </c>
      <c r="H84" s="147" t="s">
        <v>206</v>
      </c>
      <c r="I84" s="147" t="s">
        <v>206</v>
      </c>
      <c r="J84" s="144">
        <v>0</v>
      </c>
      <c r="K84" s="144">
        <v>0</v>
      </c>
      <c r="L84" s="144">
        <v>0</v>
      </c>
      <c r="M84" s="144">
        <v>0</v>
      </c>
      <c r="N84" s="147" t="s">
        <v>206</v>
      </c>
      <c r="O84" s="2"/>
    </row>
    <row r="85" spans="2:15">
      <c r="B85" s="2"/>
      <c r="C85" s="142" t="s">
        <v>377</v>
      </c>
      <c r="D85" s="143"/>
      <c r="E85" s="147" t="s">
        <v>206</v>
      </c>
      <c r="F85" s="147" t="s">
        <v>206</v>
      </c>
      <c r="G85" s="147" t="s">
        <v>206</v>
      </c>
      <c r="H85" s="147" t="s">
        <v>206</v>
      </c>
      <c r="I85" s="147" t="s">
        <v>206</v>
      </c>
      <c r="J85" s="144">
        <v>0</v>
      </c>
      <c r="K85" s="144">
        <v>0</v>
      </c>
      <c r="L85" s="144">
        <v>0</v>
      </c>
      <c r="M85" s="144">
        <v>0</v>
      </c>
      <c r="N85" s="147" t="s">
        <v>206</v>
      </c>
      <c r="O85" s="2"/>
    </row>
    <row r="86" spans="2:15">
      <c r="B86" s="2"/>
      <c r="C86" s="142" t="s">
        <v>378</v>
      </c>
      <c r="D86" s="143"/>
      <c r="E86" s="147" t="s">
        <v>206</v>
      </c>
      <c r="F86" s="147" t="s">
        <v>206</v>
      </c>
      <c r="G86" s="147" t="s">
        <v>206</v>
      </c>
      <c r="H86" s="147" t="s">
        <v>206</v>
      </c>
      <c r="I86" s="147" t="s">
        <v>206</v>
      </c>
      <c r="J86" s="144">
        <v>0</v>
      </c>
      <c r="K86" s="144">
        <v>0</v>
      </c>
      <c r="L86" s="144">
        <v>0</v>
      </c>
      <c r="M86" s="144">
        <v>0</v>
      </c>
      <c r="N86" s="147" t="s">
        <v>206</v>
      </c>
      <c r="O86" s="2"/>
    </row>
    <row r="87" spans="2:15">
      <c r="B87" s="2"/>
      <c r="C87" s="142" t="s">
        <v>379</v>
      </c>
      <c r="D87" s="143"/>
      <c r="E87" s="147" t="s">
        <v>206</v>
      </c>
      <c r="F87" s="147" t="s">
        <v>206</v>
      </c>
      <c r="G87" s="147" t="s">
        <v>206</v>
      </c>
      <c r="H87" s="147" t="s">
        <v>206</v>
      </c>
      <c r="I87" s="147" t="s">
        <v>206</v>
      </c>
      <c r="J87" s="144">
        <v>0</v>
      </c>
      <c r="K87" s="144">
        <v>0</v>
      </c>
      <c r="L87" s="144">
        <v>0</v>
      </c>
      <c r="M87" s="144">
        <v>0</v>
      </c>
      <c r="N87" s="147" t="s">
        <v>206</v>
      </c>
      <c r="O87" s="2"/>
    </row>
    <row r="88" spans="2:15">
      <c r="B88" s="2"/>
      <c r="C88" s="142" t="s">
        <v>380</v>
      </c>
      <c r="D88" s="143"/>
      <c r="E88" s="147" t="s">
        <v>206</v>
      </c>
      <c r="F88" s="147" t="s">
        <v>206</v>
      </c>
      <c r="G88" s="147" t="s">
        <v>206</v>
      </c>
      <c r="H88" s="147" t="s">
        <v>206</v>
      </c>
      <c r="I88" s="147" t="s">
        <v>206</v>
      </c>
      <c r="J88" s="144">
        <v>0</v>
      </c>
      <c r="K88" s="144">
        <v>0</v>
      </c>
      <c r="L88" s="144">
        <v>0</v>
      </c>
      <c r="M88" s="144">
        <v>0</v>
      </c>
      <c r="N88" s="147" t="s">
        <v>206</v>
      </c>
      <c r="O88" s="2"/>
    </row>
    <row r="89" spans="2:15">
      <c r="B89" s="2"/>
      <c r="C89" s="142" t="s">
        <v>381</v>
      </c>
      <c r="D89" s="143"/>
      <c r="E89" s="147" t="s">
        <v>206</v>
      </c>
      <c r="F89" s="147" t="s">
        <v>206</v>
      </c>
      <c r="G89" s="147" t="s">
        <v>206</v>
      </c>
      <c r="H89" s="147" t="s">
        <v>206</v>
      </c>
      <c r="I89" s="147" t="s">
        <v>206</v>
      </c>
      <c r="J89" s="144">
        <v>0</v>
      </c>
      <c r="K89" s="144">
        <v>0</v>
      </c>
      <c r="L89" s="144">
        <v>0</v>
      </c>
      <c r="M89" s="144">
        <v>0</v>
      </c>
      <c r="N89" s="147" t="s">
        <v>206</v>
      </c>
      <c r="O89" s="2"/>
    </row>
    <row r="90" spans="2:15">
      <c r="B90" s="2"/>
      <c r="C90" s="142" t="s">
        <v>382</v>
      </c>
      <c r="D90" s="143"/>
      <c r="E90" s="147" t="s">
        <v>206</v>
      </c>
      <c r="F90" s="147" t="s">
        <v>206</v>
      </c>
      <c r="G90" s="147" t="s">
        <v>206</v>
      </c>
      <c r="H90" s="147" t="s">
        <v>206</v>
      </c>
      <c r="I90" s="147" t="s">
        <v>206</v>
      </c>
      <c r="J90" s="144">
        <v>0</v>
      </c>
      <c r="K90" s="144">
        <v>0</v>
      </c>
      <c r="L90" s="144">
        <v>0</v>
      </c>
      <c r="M90" s="144">
        <v>0</v>
      </c>
      <c r="N90" s="147" t="s">
        <v>206</v>
      </c>
      <c r="O90" s="2"/>
    </row>
    <row r="91" spans="2:15">
      <c r="B91" s="2"/>
      <c r="C91" s="142" t="s">
        <v>383</v>
      </c>
      <c r="D91" s="143"/>
      <c r="E91" s="147" t="s">
        <v>206</v>
      </c>
      <c r="F91" s="147" t="s">
        <v>206</v>
      </c>
      <c r="G91" s="147" t="s">
        <v>206</v>
      </c>
      <c r="H91" s="147" t="s">
        <v>206</v>
      </c>
      <c r="I91" s="147" t="s">
        <v>206</v>
      </c>
      <c r="J91" s="144">
        <v>0</v>
      </c>
      <c r="K91" s="144">
        <v>0</v>
      </c>
      <c r="L91" s="144">
        <v>0</v>
      </c>
      <c r="M91" s="144">
        <v>0</v>
      </c>
      <c r="N91" s="147" t="s">
        <v>206</v>
      </c>
      <c r="O91" s="2"/>
    </row>
    <row r="92" spans="2:15">
      <c r="B92" s="2"/>
      <c r="C92" s="142" t="s">
        <v>384</v>
      </c>
      <c r="D92" s="143"/>
      <c r="E92" s="147" t="s">
        <v>206</v>
      </c>
      <c r="F92" s="147" t="s">
        <v>206</v>
      </c>
      <c r="G92" s="147" t="s">
        <v>206</v>
      </c>
      <c r="H92" s="147" t="s">
        <v>206</v>
      </c>
      <c r="I92" s="147" t="s">
        <v>206</v>
      </c>
      <c r="J92" s="144">
        <v>0</v>
      </c>
      <c r="K92" s="144">
        <v>0</v>
      </c>
      <c r="L92" s="144">
        <v>0</v>
      </c>
      <c r="M92" s="144">
        <v>0</v>
      </c>
      <c r="N92" s="147" t="s">
        <v>206</v>
      </c>
      <c r="O92" s="2"/>
    </row>
    <row r="93" spans="2:15">
      <c r="B93" s="2"/>
      <c r="C93" s="142" t="s">
        <v>385</v>
      </c>
      <c r="D93" s="143"/>
      <c r="E93" s="147" t="s">
        <v>206</v>
      </c>
      <c r="F93" s="147" t="s">
        <v>206</v>
      </c>
      <c r="G93" s="147" t="s">
        <v>206</v>
      </c>
      <c r="H93" s="147" t="s">
        <v>206</v>
      </c>
      <c r="I93" s="147" t="s">
        <v>206</v>
      </c>
      <c r="J93" s="144">
        <v>0</v>
      </c>
      <c r="K93" s="144">
        <v>0</v>
      </c>
      <c r="L93" s="144">
        <v>0</v>
      </c>
      <c r="M93" s="144">
        <v>0</v>
      </c>
      <c r="N93" s="147" t="s">
        <v>206</v>
      </c>
      <c r="O93" s="2"/>
    </row>
    <row r="94" spans="2:15">
      <c r="B94" s="2"/>
      <c r="C94" s="142" t="s">
        <v>386</v>
      </c>
      <c r="D94" s="143"/>
      <c r="E94" s="147" t="s">
        <v>206</v>
      </c>
      <c r="F94" s="147" t="s">
        <v>206</v>
      </c>
      <c r="G94" s="147" t="s">
        <v>206</v>
      </c>
      <c r="H94" s="147" t="s">
        <v>206</v>
      </c>
      <c r="I94" s="147" t="s">
        <v>206</v>
      </c>
      <c r="J94" s="144">
        <v>0</v>
      </c>
      <c r="K94" s="144">
        <v>0</v>
      </c>
      <c r="L94" s="144">
        <v>0</v>
      </c>
      <c r="M94" s="144">
        <v>0</v>
      </c>
      <c r="N94" s="147" t="s">
        <v>206</v>
      </c>
      <c r="O94" s="2"/>
    </row>
    <row r="95" spans="2:15">
      <c r="B95" s="2"/>
      <c r="C95" s="142" t="s">
        <v>387</v>
      </c>
      <c r="D95" s="143"/>
      <c r="E95" s="147" t="s">
        <v>206</v>
      </c>
      <c r="F95" s="147" t="s">
        <v>206</v>
      </c>
      <c r="G95" s="147" t="s">
        <v>206</v>
      </c>
      <c r="H95" s="147" t="s">
        <v>206</v>
      </c>
      <c r="I95" s="147" t="s">
        <v>206</v>
      </c>
      <c r="J95" s="144">
        <v>0</v>
      </c>
      <c r="K95" s="144">
        <v>0</v>
      </c>
      <c r="L95" s="144">
        <v>0</v>
      </c>
      <c r="M95" s="144">
        <v>0</v>
      </c>
      <c r="N95" s="147" t="s">
        <v>206</v>
      </c>
      <c r="O95" s="2"/>
    </row>
    <row r="96" spans="2:15">
      <c r="B96" s="2"/>
      <c r="C96" s="142" t="s">
        <v>388</v>
      </c>
      <c r="D96" s="143"/>
      <c r="E96" s="147" t="s">
        <v>206</v>
      </c>
      <c r="F96" s="147" t="s">
        <v>206</v>
      </c>
      <c r="G96" s="147" t="s">
        <v>206</v>
      </c>
      <c r="H96" s="147" t="s">
        <v>206</v>
      </c>
      <c r="I96" s="147" t="s">
        <v>206</v>
      </c>
      <c r="J96" s="144">
        <v>0</v>
      </c>
      <c r="K96" s="144">
        <v>0</v>
      </c>
      <c r="L96" s="144">
        <v>0</v>
      </c>
      <c r="M96" s="144">
        <v>0</v>
      </c>
      <c r="N96" s="147" t="s">
        <v>206</v>
      </c>
      <c r="O96" s="2"/>
    </row>
    <row r="97" spans="2:15">
      <c r="B97" s="2"/>
      <c r="C97" s="142" t="s">
        <v>389</v>
      </c>
      <c r="D97" s="143"/>
      <c r="E97" s="147" t="s">
        <v>206</v>
      </c>
      <c r="F97" s="147" t="s">
        <v>206</v>
      </c>
      <c r="G97" s="147" t="s">
        <v>206</v>
      </c>
      <c r="H97" s="147" t="s">
        <v>206</v>
      </c>
      <c r="I97" s="147" t="s">
        <v>206</v>
      </c>
      <c r="J97" s="144">
        <v>0</v>
      </c>
      <c r="K97" s="144">
        <v>0</v>
      </c>
      <c r="L97" s="144">
        <v>0</v>
      </c>
      <c r="M97" s="144">
        <v>0</v>
      </c>
      <c r="N97" s="147" t="s">
        <v>206</v>
      </c>
      <c r="O97" s="2"/>
    </row>
    <row r="98" spans="2:15">
      <c r="B98" s="2"/>
      <c r="C98" s="142" t="s">
        <v>390</v>
      </c>
      <c r="D98" s="143"/>
      <c r="E98" s="147" t="s">
        <v>206</v>
      </c>
      <c r="F98" s="147" t="s">
        <v>206</v>
      </c>
      <c r="G98" s="147" t="s">
        <v>206</v>
      </c>
      <c r="H98" s="147" t="s">
        <v>206</v>
      </c>
      <c r="I98" s="147" t="s">
        <v>206</v>
      </c>
      <c r="J98" s="144">
        <v>0</v>
      </c>
      <c r="K98" s="144">
        <v>0</v>
      </c>
      <c r="L98" s="144">
        <v>0</v>
      </c>
      <c r="M98" s="144">
        <v>0</v>
      </c>
      <c r="N98" s="147" t="s">
        <v>206</v>
      </c>
      <c r="O98" s="2"/>
    </row>
    <row r="99" spans="2:15">
      <c r="B99" s="2"/>
      <c r="C99" s="142" t="s">
        <v>391</v>
      </c>
      <c r="D99" s="143"/>
      <c r="E99" s="147" t="s">
        <v>206</v>
      </c>
      <c r="F99" s="147" t="s">
        <v>206</v>
      </c>
      <c r="G99" s="147" t="s">
        <v>206</v>
      </c>
      <c r="H99" s="147" t="s">
        <v>206</v>
      </c>
      <c r="I99" s="147" t="s">
        <v>206</v>
      </c>
      <c r="J99" s="144">
        <v>0</v>
      </c>
      <c r="K99" s="144">
        <v>0</v>
      </c>
      <c r="L99" s="144">
        <v>0</v>
      </c>
      <c r="M99" s="144">
        <v>0</v>
      </c>
      <c r="N99" s="147" t="s">
        <v>206</v>
      </c>
      <c r="O99" s="2"/>
    </row>
    <row r="100" spans="2:15">
      <c r="B100" s="2"/>
      <c r="C100" s="142" t="s">
        <v>392</v>
      </c>
      <c r="D100" s="143"/>
      <c r="E100" s="147" t="s">
        <v>206</v>
      </c>
      <c r="F100" s="147" t="s">
        <v>206</v>
      </c>
      <c r="G100" s="147" t="s">
        <v>206</v>
      </c>
      <c r="H100" s="147" t="s">
        <v>206</v>
      </c>
      <c r="I100" s="147" t="s">
        <v>206</v>
      </c>
      <c r="J100" s="144">
        <v>0</v>
      </c>
      <c r="K100" s="144">
        <v>0</v>
      </c>
      <c r="L100" s="144">
        <v>0</v>
      </c>
      <c r="M100" s="144">
        <v>0</v>
      </c>
      <c r="N100" s="147" t="s">
        <v>206</v>
      </c>
      <c r="O100" s="2"/>
    </row>
    <row r="101" spans="2:15">
      <c r="B101" s="2"/>
      <c r="C101" s="142" t="s">
        <v>393</v>
      </c>
      <c r="D101" s="143"/>
      <c r="E101" s="147" t="s">
        <v>206</v>
      </c>
      <c r="F101" s="147" t="s">
        <v>206</v>
      </c>
      <c r="G101" s="147" t="s">
        <v>206</v>
      </c>
      <c r="H101" s="147" t="s">
        <v>206</v>
      </c>
      <c r="I101" s="147" t="s">
        <v>206</v>
      </c>
      <c r="J101" s="144">
        <v>0</v>
      </c>
      <c r="K101" s="144">
        <v>0</v>
      </c>
      <c r="L101" s="144">
        <v>0</v>
      </c>
      <c r="M101" s="144">
        <v>0</v>
      </c>
      <c r="N101" s="147" t="s">
        <v>206</v>
      </c>
      <c r="O101" s="2"/>
    </row>
    <row r="102" spans="2:15">
      <c r="B102" s="2"/>
      <c r="C102" s="142" t="s">
        <v>394</v>
      </c>
      <c r="D102" s="143"/>
      <c r="E102" s="147" t="s">
        <v>206</v>
      </c>
      <c r="F102" s="147" t="s">
        <v>206</v>
      </c>
      <c r="G102" s="147" t="s">
        <v>206</v>
      </c>
      <c r="H102" s="147" t="s">
        <v>206</v>
      </c>
      <c r="I102" s="147" t="s">
        <v>206</v>
      </c>
      <c r="J102" s="144">
        <v>0</v>
      </c>
      <c r="K102" s="144">
        <v>0</v>
      </c>
      <c r="L102" s="144">
        <v>0</v>
      </c>
      <c r="M102" s="144">
        <v>0</v>
      </c>
      <c r="N102" s="147" t="s">
        <v>206</v>
      </c>
      <c r="O102" s="2"/>
    </row>
    <row r="103" spans="2:15">
      <c r="B103" s="2"/>
      <c r="C103" s="142" t="s">
        <v>395</v>
      </c>
      <c r="D103" s="143"/>
      <c r="E103" s="147" t="s">
        <v>206</v>
      </c>
      <c r="F103" s="147" t="s">
        <v>206</v>
      </c>
      <c r="G103" s="147" t="s">
        <v>206</v>
      </c>
      <c r="H103" s="147" t="s">
        <v>206</v>
      </c>
      <c r="I103" s="147" t="s">
        <v>206</v>
      </c>
      <c r="J103" s="144">
        <v>0</v>
      </c>
      <c r="K103" s="144">
        <v>0</v>
      </c>
      <c r="L103" s="144">
        <v>0</v>
      </c>
      <c r="M103" s="144">
        <v>0</v>
      </c>
      <c r="N103" s="147" t="s">
        <v>206</v>
      </c>
      <c r="O103" s="2"/>
    </row>
    <row r="104" spans="2:15">
      <c r="B104" s="2"/>
      <c r="C104" s="142" t="s">
        <v>396</v>
      </c>
      <c r="D104" s="143"/>
      <c r="E104" s="147" t="s">
        <v>206</v>
      </c>
      <c r="F104" s="147" t="s">
        <v>206</v>
      </c>
      <c r="G104" s="147" t="s">
        <v>206</v>
      </c>
      <c r="H104" s="147" t="s">
        <v>206</v>
      </c>
      <c r="I104" s="147" t="s">
        <v>206</v>
      </c>
      <c r="J104" s="144">
        <v>0</v>
      </c>
      <c r="K104" s="144">
        <v>0</v>
      </c>
      <c r="L104" s="144">
        <v>0</v>
      </c>
      <c r="M104" s="144">
        <v>0</v>
      </c>
      <c r="N104" s="147" t="s">
        <v>206</v>
      </c>
      <c r="O104" s="2"/>
    </row>
    <row r="105" spans="2:15">
      <c r="B105" s="2"/>
      <c r="C105" s="142" t="s">
        <v>397</v>
      </c>
      <c r="D105" s="143"/>
      <c r="E105" s="147" t="s">
        <v>206</v>
      </c>
      <c r="F105" s="147" t="s">
        <v>206</v>
      </c>
      <c r="G105" s="147" t="s">
        <v>206</v>
      </c>
      <c r="H105" s="147" t="s">
        <v>206</v>
      </c>
      <c r="I105" s="147" t="s">
        <v>206</v>
      </c>
      <c r="J105" s="144">
        <v>0</v>
      </c>
      <c r="K105" s="144">
        <v>0</v>
      </c>
      <c r="L105" s="144">
        <v>0</v>
      </c>
      <c r="M105" s="144">
        <v>0</v>
      </c>
      <c r="N105" s="147" t="s">
        <v>206</v>
      </c>
      <c r="O105" s="2"/>
    </row>
    <row r="106" spans="2:15">
      <c r="B106" s="2"/>
      <c r="C106" s="142" t="s">
        <v>398</v>
      </c>
      <c r="D106" s="143"/>
      <c r="E106" s="147" t="s">
        <v>206</v>
      </c>
      <c r="F106" s="147" t="s">
        <v>206</v>
      </c>
      <c r="G106" s="147" t="s">
        <v>206</v>
      </c>
      <c r="H106" s="147" t="s">
        <v>206</v>
      </c>
      <c r="I106" s="147" t="s">
        <v>206</v>
      </c>
      <c r="J106" s="144">
        <v>0</v>
      </c>
      <c r="K106" s="144">
        <v>0</v>
      </c>
      <c r="L106" s="144">
        <v>0</v>
      </c>
      <c r="M106" s="144">
        <v>0</v>
      </c>
      <c r="N106" s="147" t="s">
        <v>206</v>
      </c>
      <c r="O106" s="2"/>
    </row>
    <row r="107" spans="2:15">
      <c r="B107" s="2"/>
      <c r="C107" s="142" t="s">
        <v>399</v>
      </c>
      <c r="D107" s="143"/>
      <c r="E107" s="147" t="s">
        <v>206</v>
      </c>
      <c r="F107" s="147" t="s">
        <v>206</v>
      </c>
      <c r="G107" s="147" t="s">
        <v>206</v>
      </c>
      <c r="H107" s="147" t="s">
        <v>206</v>
      </c>
      <c r="I107" s="147" t="s">
        <v>206</v>
      </c>
      <c r="J107" s="144">
        <v>0</v>
      </c>
      <c r="K107" s="144">
        <v>0</v>
      </c>
      <c r="L107" s="144">
        <v>0</v>
      </c>
      <c r="M107" s="144">
        <v>0</v>
      </c>
      <c r="N107" s="147" t="s">
        <v>206</v>
      </c>
      <c r="O107" s="2"/>
    </row>
    <row r="108" spans="2:15">
      <c r="B108" s="2"/>
      <c r="C108" s="142" t="s">
        <v>400</v>
      </c>
      <c r="D108" s="143"/>
      <c r="E108" s="147" t="s">
        <v>206</v>
      </c>
      <c r="F108" s="147" t="s">
        <v>206</v>
      </c>
      <c r="G108" s="147" t="s">
        <v>206</v>
      </c>
      <c r="H108" s="147" t="s">
        <v>206</v>
      </c>
      <c r="I108" s="147" t="s">
        <v>206</v>
      </c>
      <c r="J108" s="144">
        <v>0</v>
      </c>
      <c r="K108" s="144">
        <v>0</v>
      </c>
      <c r="L108" s="144">
        <v>0</v>
      </c>
      <c r="M108" s="144">
        <v>0</v>
      </c>
      <c r="N108" s="147" t="s">
        <v>206</v>
      </c>
      <c r="O108" s="2"/>
    </row>
    <row r="109" spans="2:15">
      <c r="B109" s="2"/>
      <c r="C109" s="142" t="s">
        <v>401</v>
      </c>
      <c r="D109" s="143"/>
      <c r="E109" s="147" t="s">
        <v>206</v>
      </c>
      <c r="F109" s="147" t="s">
        <v>206</v>
      </c>
      <c r="G109" s="147" t="s">
        <v>206</v>
      </c>
      <c r="H109" s="147" t="s">
        <v>206</v>
      </c>
      <c r="I109" s="147" t="s">
        <v>206</v>
      </c>
      <c r="J109" s="144">
        <v>0</v>
      </c>
      <c r="K109" s="144">
        <v>0</v>
      </c>
      <c r="L109" s="144">
        <v>0</v>
      </c>
      <c r="M109" s="144">
        <v>0</v>
      </c>
      <c r="N109" s="147" t="s">
        <v>206</v>
      </c>
      <c r="O109" s="2"/>
    </row>
    <row r="110" spans="2:15">
      <c r="B110" s="2"/>
      <c r="C110" s="142" t="s">
        <v>402</v>
      </c>
      <c r="D110" s="143"/>
      <c r="E110" s="147" t="s">
        <v>206</v>
      </c>
      <c r="F110" s="147" t="s">
        <v>206</v>
      </c>
      <c r="G110" s="147" t="s">
        <v>206</v>
      </c>
      <c r="H110" s="147" t="s">
        <v>206</v>
      </c>
      <c r="I110" s="147" t="s">
        <v>206</v>
      </c>
      <c r="J110" s="144">
        <v>0</v>
      </c>
      <c r="K110" s="144">
        <v>0</v>
      </c>
      <c r="L110" s="144">
        <v>0</v>
      </c>
      <c r="M110" s="144">
        <v>0</v>
      </c>
      <c r="N110" s="147" t="s">
        <v>206</v>
      </c>
      <c r="O110" s="2"/>
    </row>
    <row r="111" spans="2:15">
      <c r="B111" s="2"/>
      <c r="C111" s="142" t="s">
        <v>403</v>
      </c>
      <c r="D111" s="143"/>
      <c r="E111" s="147" t="s">
        <v>206</v>
      </c>
      <c r="F111" s="147" t="s">
        <v>206</v>
      </c>
      <c r="G111" s="147" t="s">
        <v>206</v>
      </c>
      <c r="H111" s="147" t="s">
        <v>206</v>
      </c>
      <c r="I111" s="147" t="s">
        <v>206</v>
      </c>
      <c r="J111" s="144">
        <v>0</v>
      </c>
      <c r="K111" s="144">
        <v>0</v>
      </c>
      <c r="L111" s="144">
        <v>0</v>
      </c>
      <c r="M111" s="144">
        <v>0</v>
      </c>
      <c r="N111" s="147" t="s">
        <v>206</v>
      </c>
      <c r="O111" s="2"/>
    </row>
    <row r="112" spans="2:15">
      <c r="B112" s="2"/>
      <c r="C112" s="142" t="s">
        <v>404</v>
      </c>
      <c r="D112" s="143"/>
      <c r="E112" s="147" t="s">
        <v>206</v>
      </c>
      <c r="F112" s="147" t="s">
        <v>206</v>
      </c>
      <c r="G112" s="147" t="s">
        <v>206</v>
      </c>
      <c r="H112" s="147" t="s">
        <v>206</v>
      </c>
      <c r="I112" s="147" t="s">
        <v>206</v>
      </c>
      <c r="J112" s="144">
        <v>0</v>
      </c>
      <c r="K112" s="144">
        <v>0</v>
      </c>
      <c r="L112" s="144">
        <v>0</v>
      </c>
      <c r="M112" s="144">
        <v>0</v>
      </c>
      <c r="N112" s="147" t="s">
        <v>206</v>
      </c>
      <c r="O112" s="2"/>
    </row>
    <row r="113" spans="1:15">
      <c r="B113" s="2"/>
      <c r="C113" s="142" t="s">
        <v>405</v>
      </c>
      <c r="D113" s="143"/>
      <c r="E113" s="147" t="s">
        <v>206</v>
      </c>
      <c r="F113" s="147" t="s">
        <v>206</v>
      </c>
      <c r="G113" s="147" t="s">
        <v>206</v>
      </c>
      <c r="H113" s="147" t="s">
        <v>206</v>
      </c>
      <c r="I113" s="147" t="s">
        <v>206</v>
      </c>
      <c r="J113" s="144">
        <v>0</v>
      </c>
      <c r="K113" s="144">
        <v>0</v>
      </c>
      <c r="L113" s="144">
        <v>0</v>
      </c>
      <c r="M113" s="144">
        <v>0</v>
      </c>
      <c r="N113" s="147" t="s">
        <v>206</v>
      </c>
      <c r="O113" s="2"/>
    </row>
    <row r="114" spans="1:15" s="12" customFormat="1">
      <c r="B114" s="3"/>
      <c r="C114" s="145" t="s">
        <v>406</v>
      </c>
      <c r="D114" s="146"/>
      <c r="E114" s="147" t="s">
        <v>206</v>
      </c>
      <c r="F114" s="147" t="s">
        <v>206</v>
      </c>
      <c r="G114" s="147" t="s">
        <v>206</v>
      </c>
      <c r="H114" s="147" t="s">
        <v>206</v>
      </c>
      <c r="I114" s="147" t="s">
        <v>206</v>
      </c>
      <c r="J114" s="144">
        <v>0</v>
      </c>
      <c r="K114" s="144">
        <v>0</v>
      </c>
      <c r="L114" s="144">
        <v>0</v>
      </c>
      <c r="M114" s="144">
        <v>0</v>
      </c>
      <c r="N114" s="147" t="s">
        <v>206</v>
      </c>
      <c r="O114" s="3"/>
    </row>
    <row r="115" spans="1:15" s="12" customFormat="1">
      <c r="A115" s="15" t="s">
        <v>407</v>
      </c>
      <c r="B115" s="3"/>
      <c r="C115" s="145" t="s">
        <v>408</v>
      </c>
      <c r="D115" s="146"/>
      <c r="E115" s="147" t="s">
        <v>206</v>
      </c>
      <c r="F115" s="147" t="s">
        <v>206</v>
      </c>
      <c r="G115" s="147" t="s">
        <v>206</v>
      </c>
      <c r="H115" s="147" t="s">
        <v>206</v>
      </c>
      <c r="I115" s="147" t="s">
        <v>206</v>
      </c>
      <c r="J115" s="144">
        <v>0</v>
      </c>
      <c r="K115" s="144">
        <v>0</v>
      </c>
      <c r="L115" s="144">
        <v>0</v>
      </c>
      <c r="M115" s="144">
        <v>0</v>
      </c>
      <c r="N115" s="147" t="s">
        <v>206</v>
      </c>
      <c r="O115" s="3"/>
    </row>
    <row r="116" spans="1:15">
      <c r="A116" s="16" t="s">
        <v>409</v>
      </c>
      <c r="B116" s="2"/>
      <c r="C116" s="142" t="s">
        <v>410</v>
      </c>
      <c r="D116" s="143"/>
      <c r="E116" s="10" t="str">
        <f>""</f>
        <v/>
      </c>
      <c r="F116" s="10" t="str">
        <f>""</f>
        <v/>
      </c>
      <c r="G116" s="10" t="str">
        <f>""</f>
        <v/>
      </c>
      <c r="H116" s="10" t="str">
        <f>""</f>
        <v/>
      </c>
      <c r="I116" s="10" t="str">
        <f>""</f>
        <v/>
      </c>
      <c r="J116" s="8">
        <f>SUM(J16:J115)</f>
        <v>0</v>
      </c>
      <c r="K116" s="8">
        <f>SUM(K16:K115)</f>
        <v>0</v>
      </c>
      <c r="L116" s="8">
        <f>SUM(L16:L115)</f>
        <v>0</v>
      </c>
      <c r="M116" s="8">
        <f>SUM(M16:M115)</f>
        <v>0</v>
      </c>
      <c r="N116" s="10" t="str">
        <f>""</f>
        <v/>
      </c>
      <c r="O116" s="2"/>
    </row>
    <row r="117" spans="1:15">
      <c r="B117" s="2"/>
      <c r="C117" s="2"/>
      <c r="D117" s="2"/>
      <c r="E117" s="2"/>
      <c r="F117" s="2"/>
      <c r="G117" s="2"/>
      <c r="H117" s="2"/>
      <c r="I117" s="2"/>
      <c r="J117" s="2"/>
      <c r="K117" s="2"/>
      <c r="L117" s="2"/>
      <c r="M117" s="2"/>
      <c r="N117" s="2"/>
      <c r="O117" s="2"/>
    </row>
    <row r="118" spans="1:15" ht="5.0999999999999996" customHeight="1">
      <c r="B118" s="2"/>
      <c r="C118" s="2"/>
      <c r="D118" s="2"/>
      <c r="E118" s="2"/>
      <c r="F118" s="2"/>
      <c r="G118" s="2"/>
      <c r="H118" s="2"/>
      <c r="I118" s="2"/>
      <c r="J118" s="2"/>
      <c r="K118" s="2"/>
      <c r="L118" s="2"/>
      <c r="M118" s="2"/>
      <c r="N118" s="2"/>
      <c r="O118" s="2"/>
    </row>
  </sheetData>
  <sheetProtection formatColumns="0" formatRows="0" insertRows="0" deleteRows="0" selectLockedCells="1"/>
  <mergeCells count="1118">
    <mergeCell ref="C13:N13"/>
    <mergeCell ref="C14:D15"/>
    <mergeCell ref="E14:E15"/>
    <mergeCell ref="F14:F15"/>
    <mergeCell ref="G14:G15"/>
    <mergeCell ref="H14:H15"/>
    <mergeCell ref="I14:I15"/>
    <mergeCell ref="J14:J15"/>
    <mergeCell ref="K14:K15"/>
    <mergeCell ref="L14:L15"/>
    <mergeCell ref="M14:M15"/>
    <mergeCell ref="N14:N15"/>
    <mergeCell ref="C7:N7"/>
    <mergeCell ref="C8:N8"/>
    <mergeCell ref="C9:N9"/>
    <mergeCell ref="C10:N10"/>
    <mergeCell ref="C11:N11"/>
    <mergeCell ref="N16"/>
    <mergeCell ref="C17:D17"/>
    <mergeCell ref="E17"/>
    <mergeCell ref="F17"/>
    <mergeCell ref="G17"/>
    <mergeCell ref="H17"/>
    <mergeCell ref="I17"/>
    <mergeCell ref="J17"/>
    <mergeCell ref="K17"/>
    <mergeCell ref="L17"/>
    <mergeCell ref="M17"/>
    <mergeCell ref="N17"/>
    <mergeCell ref="I16"/>
    <mergeCell ref="J16"/>
    <mergeCell ref="K16"/>
    <mergeCell ref="L16"/>
    <mergeCell ref="M16"/>
    <mergeCell ref="C16:D16"/>
    <mergeCell ref="E16"/>
    <mergeCell ref="F16"/>
    <mergeCell ref="G16"/>
    <mergeCell ref="H16"/>
    <mergeCell ref="N18"/>
    <mergeCell ref="C19:D19"/>
    <mergeCell ref="E19"/>
    <mergeCell ref="F19"/>
    <mergeCell ref="G19"/>
    <mergeCell ref="H19"/>
    <mergeCell ref="I19"/>
    <mergeCell ref="J19"/>
    <mergeCell ref="K19"/>
    <mergeCell ref="L19"/>
    <mergeCell ref="M19"/>
    <mergeCell ref="N19"/>
    <mergeCell ref="I18"/>
    <mergeCell ref="J18"/>
    <mergeCell ref="K18"/>
    <mergeCell ref="L18"/>
    <mergeCell ref="M18"/>
    <mergeCell ref="C18:D18"/>
    <mergeCell ref="E18"/>
    <mergeCell ref="F18"/>
    <mergeCell ref="G18"/>
    <mergeCell ref="H18"/>
    <mergeCell ref="N20"/>
    <mergeCell ref="C21:D21"/>
    <mergeCell ref="E21"/>
    <mergeCell ref="F21"/>
    <mergeCell ref="G21"/>
    <mergeCell ref="H21"/>
    <mergeCell ref="I21"/>
    <mergeCell ref="J21"/>
    <mergeCell ref="K21"/>
    <mergeCell ref="L21"/>
    <mergeCell ref="M21"/>
    <mergeCell ref="N21"/>
    <mergeCell ref="I20"/>
    <mergeCell ref="J20"/>
    <mergeCell ref="K20"/>
    <mergeCell ref="L20"/>
    <mergeCell ref="M20"/>
    <mergeCell ref="C20:D20"/>
    <mergeCell ref="E20"/>
    <mergeCell ref="F20"/>
    <mergeCell ref="G20"/>
    <mergeCell ref="H20"/>
    <mergeCell ref="N22"/>
    <mergeCell ref="C23:D23"/>
    <mergeCell ref="E23"/>
    <mergeCell ref="F23"/>
    <mergeCell ref="G23"/>
    <mergeCell ref="H23"/>
    <mergeCell ref="I23"/>
    <mergeCell ref="J23"/>
    <mergeCell ref="K23"/>
    <mergeCell ref="L23"/>
    <mergeCell ref="M23"/>
    <mergeCell ref="N23"/>
    <mergeCell ref="I22"/>
    <mergeCell ref="J22"/>
    <mergeCell ref="K22"/>
    <mergeCell ref="L22"/>
    <mergeCell ref="M22"/>
    <mergeCell ref="C22:D22"/>
    <mergeCell ref="E22"/>
    <mergeCell ref="F22"/>
    <mergeCell ref="G22"/>
    <mergeCell ref="H22"/>
    <mergeCell ref="N24"/>
    <mergeCell ref="C25:D25"/>
    <mergeCell ref="E25"/>
    <mergeCell ref="F25"/>
    <mergeCell ref="G25"/>
    <mergeCell ref="H25"/>
    <mergeCell ref="I25"/>
    <mergeCell ref="J25"/>
    <mergeCell ref="K25"/>
    <mergeCell ref="L25"/>
    <mergeCell ref="M25"/>
    <mergeCell ref="N25"/>
    <mergeCell ref="I24"/>
    <mergeCell ref="J24"/>
    <mergeCell ref="K24"/>
    <mergeCell ref="L24"/>
    <mergeCell ref="M24"/>
    <mergeCell ref="C24:D24"/>
    <mergeCell ref="E24"/>
    <mergeCell ref="F24"/>
    <mergeCell ref="G24"/>
    <mergeCell ref="H24"/>
    <mergeCell ref="N26"/>
    <mergeCell ref="C27:D27"/>
    <mergeCell ref="E27"/>
    <mergeCell ref="F27"/>
    <mergeCell ref="G27"/>
    <mergeCell ref="H27"/>
    <mergeCell ref="I27"/>
    <mergeCell ref="J27"/>
    <mergeCell ref="K27"/>
    <mergeCell ref="L27"/>
    <mergeCell ref="M27"/>
    <mergeCell ref="N27"/>
    <mergeCell ref="I26"/>
    <mergeCell ref="J26"/>
    <mergeCell ref="K26"/>
    <mergeCell ref="L26"/>
    <mergeCell ref="M26"/>
    <mergeCell ref="C26:D26"/>
    <mergeCell ref="E26"/>
    <mergeCell ref="F26"/>
    <mergeCell ref="G26"/>
    <mergeCell ref="H26"/>
    <mergeCell ref="N28"/>
    <mergeCell ref="C29:D29"/>
    <mergeCell ref="E29"/>
    <mergeCell ref="F29"/>
    <mergeCell ref="G29"/>
    <mergeCell ref="H29"/>
    <mergeCell ref="I29"/>
    <mergeCell ref="J29"/>
    <mergeCell ref="K29"/>
    <mergeCell ref="L29"/>
    <mergeCell ref="M29"/>
    <mergeCell ref="N29"/>
    <mergeCell ref="I28"/>
    <mergeCell ref="J28"/>
    <mergeCell ref="K28"/>
    <mergeCell ref="L28"/>
    <mergeCell ref="M28"/>
    <mergeCell ref="C28:D28"/>
    <mergeCell ref="E28"/>
    <mergeCell ref="F28"/>
    <mergeCell ref="G28"/>
    <mergeCell ref="H28"/>
    <mergeCell ref="N30"/>
    <mergeCell ref="C31:D31"/>
    <mergeCell ref="E31"/>
    <mergeCell ref="F31"/>
    <mergeCell ref="G31"/>
    <mergeCell ref="H31"/>
    <mergeCell ref="I31"/>
    <mergeCell ref="J31"/>
    <mergeCell ref="K31"/>
    <mergeCell ref="L31"/>
    <mergeCell ref="M31"/>
    <mergeCell ref="N31"/>
    <mergeCell ref="I30"/>
    <mergeCell ref="J30"/>
    <mergeCell ref="K30"/>
    <mergeCell ref="L30"/>
    <mergeCell ref="M30"/>
    <mergeCell ref="C30:D30"/>
    <mergeCell ref="E30"/>
    <mergeCell ref="F30"/>
    <mergeCell ref="G30"/>
    <mergeCell ref="H30"/>
    <mergeCell ref="N32"/>
    <mergeCell ref="C33:D33"/>
    <mergeCell ref="E33"/>
    <mergeCell ref="F33"/>
    <mergeCell ref="G33"/>
    <mergeCell ref="H33"/>
    <mergeCell ref="I33"/>
    <mergeCell ref="J33"/>
    <mergeCell ref="K33"/>
    <mergeCell ref="L33"/>
    <mergeCell ref="M33"/>
    <mergeCell ref="N33"/>
    <mergeCell ref="I32"/>
    <mergeCell ref="J32"/>
    <mergeCell ref="K32"/>
    <mergeCell ref="L32"/>
    <mergeCell ref="M32"/>
    <mergeCell ref="C32:D32"/>
    <mergeCell ref="E32"/>
    <mergeCell ref="F32"/>
    <mergeCell ref="G32"/>
    <mergeCell ref="H32"/>
    <mergeCell ref="N34"/>
    <mergeCell ref="C35:D35"/>
    <mergeCell ref="E35"/>
    <mergeCell ref="F35"/>
    <mergeCell ref="G35"/>
    <mergeCell ref="H35"/>
    <mergeCell ref="I35"/>
    <mergeCell ref="J35"/>
    <mergeCell ref="K35"/>
    <mergeCell ref="L35"/>
    <mergeCell ref="M35"/>
    <mergeCell ref="N35"/>
    <mergeCell ref="I34"/>
    <mergeCell ref="J34"/>
    <mergeCell ref="K34"/>
    <mergeCell ref="L34"/>
    <mergeCell ref="M34"/>
    <mergeCell ref="C34:D34"/>
    <mergeCell ref="E34"/>
    <mergeCell ref="F34"/>
    <mergeCell ref="G34"/>
    <mergeCell ref="H34"/>
    <mergeCell ref="N36"/>
    <mergeCell ref="C37:D37"/>
    <mergeCell ref="E37"/>
    <mergeCell ref="F37"/>
    <mergeCell ref="G37"/>
    <mergeCell ref="H37"/>
    <mergeCell ref="I37"/>
    <mergeCell ref="J37"/>
    <mergeCell ref="K37"/>
    <mergeCell ref="L37"/>
    <mergeCell ref="M37"/>
    <mergeCell ref="N37"/>
    <mergeCell ref="I36"/>
    <mergeCell ref="J36"/>
    <mergeCell ref="K36"/>
    <mergeCell ref="L36"/>
    <mergeCell ref="M36"/>
    <mergeCell ref="C36:D36"/>
    <mergeCell ref="E36"/>
    <mergeCell ref="F36"/>
    <mergeCell ref="G36"/>
    <mergeCell ref="H36"/>
    <mergeCell ref="N38"/>
    <mergeCell ref="C39:D39"/>
    <mergeCell ref="E39"/>
    <mergeCell ref="F39"/>
    <mergeCell ref="G39"/>
    <mergeCell ref="H39"/>
    <mergeCell ref="I39"/>
    <mergeCell ref="J39"/>
    <mergeCell ref="K39"/>
    <mergeCell ref="L39"/>
    <mergeCell ref="M39"/>
    <mergeCell ref="N39"/>
    <mergeCell ref="I38"/>
    <mergeCell ref="J38"/>
    <mergeCell ref="K38"/>
    <mergeCell ref="L38"/>
    <mergeCell ref="M38"/>
    <mergeCell ref="C38:D38"/>
    <mergeCell ref="E38"/>
    <mergeCell ref="F38"/>
    <mergeCell ref="G38"/>
    <mergeCell ref="H38"/>
    <mergeCell ref="N40"/>
    <mergeCell ref="C41:D41"/>
    <mergeCell ref="E41"/>
    <mergeCell ref="F41"/>
    <mergeCell ref="G41"/>
    <mergeCell ref="H41"/>
    <mergeCell ref="I41"/>
    <mergeCell ref="J41"/>
    <mergeCell ref="K41"/>
    <mergeCell ref="L41"/>
    <mergeCell ref="M41"/>
    <mergeCell ref="N41"/>
    <mergeCell ref="I40"/>
    <mergeCell ref="J40"/>
    <mergeCell ref="K40"/>
    <mergeCell ref="L40"/>
    <mergeCell ref="M40"/>
    <mergeCell ref="C40:D40"/>
    <mergeCell ref="E40"/>
    <mergeCell ref="F40"/>
    <mergeCell ref="G40"/>
    <mergeCell ref="H40"/>
    <mergeCell ref="N42"/>
    <mergeCell ref="C43:D43"/>
    <mergeCell ref="E43"/>
    <mergeCell ref="F43"/>
    <mergeCell ref="G43"/>
    <mergeCell ref="H43"/>
    <mergeCell ref="I43"/>
    <mergeCell ref="J43"/>
    <mergeCell ref="K43"/>
    <mergeCell ref="L43"/>
    <mergeCell ref="M43"/>
    <mergeCell ref="N43"/>
    <mergeCell ref="I42"/>
    <mergeCell ref="J42"/>
    <mergeCell ref="K42"/>
    <mergeCell ref="L42"/>
    <mergeCell ref="M42"/>
    <mergeCell ref="C42:D42"/>
    <mergeCell ref="E42"/>
    <mergeCell ref="F42"/>
    <mergeCell ref="G42"/>
    <mergeCell ref="H42"/>
    <mergeCell ref="N44"/>
    <mergeCell ref="C45:D45"/>
    <mergeCell ref="E45"/>
    <mergeCell ref="F45"/>
    <mergeCell ref="G45"/>
    <mergeCell ref="H45"/>
    <mergeCell ref="I45"/>
    <mergeCell ref="J45"/>
    <mergeCell ref="K45"/>
    <mergeCell ref="L45"/>
    <mergeCell ref="M45"/>
    <mergeCell ref="N45"/>
    <mergeCell ref="I44"/>
    <mergeCell ref="J44"/>
    <mergeCell ref="K44"/>
    <mergeCell ref="L44"/>
    <mergeCell ref="M44"/>
    <mergeCell ref="C44:D44"/>
    <mergeCell ref="E44"/>
    <mergeCell ref="F44"/>
    <mergeCell ref="G44"/>
    <mergeCell ref="H44"/>
    <mergeCell ref="N46"/>
    <mergeCell ref="C47:D47"/>
    <mergeCell ref="E47"/>
    <mergeCell ref="F47"/>
    <mergeCell ref="G47"/>
    <mergeCell ref="H47"/>
    <mergeCell ref="I47"/>
    <mergeCell ref="J47"/>
    <mergeCell ref="K47"/>
    <mergeCell ref="L47"/>
    <mergeCell ref="M47"/>
    <mergeCell ref="N47"/>
    <mergeCell ref="I46"/>
    <mergeCell ref="J46"/>
    <mergeCell ref="K46"/>
    <mergeCell ref="L46"/>
    <mergeCell ref="M46"/>
    <mergeCell ref="C46:D46"/>
    <mergeCell ref="E46"/>
    <mergeCell ref="F46"/>
    <mergeCell ref="G46"/>
    <mergeCell ref="H46"/>
    <mergeCell ref="N48"/>
    <mergeCell ref="C49:D49"/>
    <mergeCell ref="E49"/>
    <mergeCell ref="F49"/>
    <mergeCell ref="G49"/>
    <mergeCell ref="H49"/>
    <mergeCell ref="I49"/>
    <mergeCell ref="J49"/>
    <mergeCell ref="K49"/>
    <mergeCell ref="L49"/>
    <mergeCell ref="M49"/>
    <mergeCell ref="N49"/>
    <mergeCell ref="I48"/>
    <mergeCell ref="J48"/>
    <mergeCell ref="K48"/>
    <mergeCell ref="L48"/>
    <mergeCell ref="M48"/>
    <mergeCell ref="C48:D48"/>
    <mergeCell ref="E48"/>
    <mergeCell ref="F48"/>
    <mergeCell ref="G48"/>
    <mergeCell ref="H48"/>
    <mergeCell ref="N50"/>
    <mergeCell ref="C51:D51"/>
    <mergeCell ref="E51"/>
    <mergeCell ref="F51"/>
    <mergeCell ref="G51"/>
    <mergeCell ref="H51"/>
    <mergeCell ref="I51"/>
    <mergeCell ref="J51"/>
    <mergeCell ref="K51"/>
    <mergeCell ref="L51"/>
    <mergeCell ref="M51"/>
    <mergeCell ref="N51"/>
    <mergeCell ref="I50"/>
    <mergeCell ref="J50"/>
    <mergeCell ref="K50"/>
    <mergeCell ref="L50"/>
    <mergeCell ref="M50"/>
    <mergeCell ref="C50:D50"/>
    <mergeCell ref="E50"/>
    <mergeCell ref="F50"/>
    <mergeCell ref="G50"/>
    <mergeCell ref="H50"/>
    <mergeCell ref="N52"/>
    <mergeCell ref="C53:D53"/>
    <mergeCell ref="E53"/>
    <mergeCell ref="F53"/>
    <mergeCell ref="G53"/>
    <mergeCell ref="H53"/>
    <mergeCell ref="I53"/>
    <mergeCell ref="J53"/>
    <mergeCell ref="K53"/>
    <mergeCell ref="L53"/>
    <mergeCell ref="M53"/>
    <mergeCell ref="N53"/>
    <mergeCell ref="I52"/>
    <mergeCell ref="J52"/>
    <mergeCell ref="K52"/>
    <mergeCell ref="L52"/>
    <mergeCell ref="M52"/>
    <mergeCell ref="C52:D52"/>
    <mergeCell ref="E52"/>
    <mergeCell ref="F52"/>
    <mergeCell ref="G52"/>
    <mergeCell ref="H52"/>
    <mergeCell ref="N54"/>
    <mergeCell ref="C55:D55"/>
    <mergeCell ref="E55"/>
    <mergeCell ref="F55"/>
    <mergeCell ref="G55"/>
    <mergeCell ref="H55"/>
    <mergeCell ref="I55"/>
    <mergeCell ref="J55"/>
    <mergeCell ref="K55"/>
    <mergeCell ref="L55"/>
    <mergeCell ref="M55"/>
    <mergeCell ref="N55"/>
    <mergeCell ref="I54"/>
    <mergeCell ref="J54"/>
    <mergeCell ref="K54"/>
    <mergeCell ref="L54"/>
    <mergeCell ref="M54"/>
    <mergeCell ref="C54:D54"/>
    <mergeCell ref="E54"/>
    <mergeCell ref="F54"/>
    <mergeCell ref="G54"/>
    <mergeCell ref="H54"/>
    <mergeCell ref="N56"/>
    <mergeCell ref="C57:D57"/>
    <mergeCell ref="E57"/>
    <mergeCell ref="F57"/>
    <mergeCell ref="G57"/>
    <mergeCell ref="H57"/>
    <mergeCell ref="I57"/>
    <mergeCell ref="J57"/>
    <mergeCell ref="K57"/>
    <mergeCell ref="L57"/>
    <mergeCell ref="M57"/>
    <mergeCell ref="N57"/>
    <mergeCell ref="I56"/>
    <mergeCell ref="J56"/>
    <mergeCell ref="K56"/>
    <mergeCell ref="L56"/>
    <mergeCell ref="M56"/>
    <mergeCell ref="C56:D56"/>
    <mergeCell ref="E56"/>
    <mergeCell ref="F56"/>
    <mergeCell ref="G56"/>
    <mergeCell ref="H56"/>
    <mergeCell ref="N58"/>
    <mergeCell ref="C59:D59"/>
    <mergeCell ref="E59"/>
    <mergeCell ref="F59"/>
    <mergeCell ref="G59"/>
    <mergeCell ref="H59"/>
    <mergeCell ref="I59"/>
    <mergeCell ref="J59"/>
    <mergeCell ref="K59"/>
    <mergeCell ref="L59"/>
    <mergeCell ref="M59"/>
    <mergeCell ref="N59"/>
    <mergeCell ref="I58"/>
    <mergeCell ref="J58"/>
    <mergeCell ref="K58"/>
    <mergeCell ref="L58"/>
    <mergeCell ref="M58"/>
    <mergeCell ref="C58:D58"/>
    <mergeCell ref="E58"/>
    <mergeCell ref="F58"/>
    <mergeCell ref="G58"/>
    <mergeCell ref="H58"/>
    <mergeCell ref="N60"/>
    <mergeCell ref="C61:D61"/>
    <mergeCell ref="E61"/>
    <mergeCell ref="F61"/>
    <mergeCell ref="G61"/>
    <mergeCell ref="H61"/>
    <mergeCell ref="I61"/>
    <mergeCell ref="J61"/>
    <mergeCell ref="K61"/>
    <mergeCell ref="L61"/>
    <mergeCell ref="M61"/>
    <mergeCell ref="N61"/>
    <mergeCell ref="I60"/>
    <mergeCell ref="J60"/>
    <mergeCell ref="K60"/>
    <mergeCell ref="L60"/>
    <mergeCell ref="M60"/>
    <mergeCell ref="C60:D60"/>
    <mergeCell ref="E60"/>
    <mergeCell ref="F60"/>
    <mergeCell ref="G60"/>
    <mergeCell ref="H60"/>
    <mergeCell ref="N62"/>
    <mergeCell ref="C63:D63"/>
    <mergeCell ref="E63"/>
    <mergeCell ref="F63"/>
    <mergeCell ref="G63"/>
    <mergeCell ref="H63"/>
    <mergeCell ref="I63"/>
    <mergeCell ref="J63"/>
    <mergeCell ref="K63"/>
    <mergeCell ref="L63"/>
    <mergeCell ref="M63"/>
    <mergeCell ref="N63"/>
    <mergeCell ref="I62"/>
    <mergeCell ref="J62"/>
    <mergeCell ref="K62"/>
    <mergeCell ref="L62"/>
    <mergeCell ref="M62"/>
    <mergeCell ref="C62:D62"/>
    <mergeCell ref="E62"/>
    <mergeCell ref="F62"/>
    <mergeCell ref="G62"/>
    <mergeCell ref="H62"/>
    <mergeCell ref="N64"/>
    <mergeCell ref="C65:D65"/>
    <mergeCell ref="E65"/>
    <mergeCell ref="F65"/>
    <mergeCell ref="G65"/>
    <mergeCell ref="H65"/>
    <mergeCell ref="I65"/>
    <mergeCell ref="J65"/>
    <mergeCell ref="K65"/>
    <mergeCell ref="L65"/>
    <mergeCell ref="M65"/>
    <mergeCell ref="N65"/>
    <mergeCell ref="I64"/>
    <mergeCell ref="J64"/>
    <mergeCell ref="K64"/>
    <mergeCell ref="L64"/>
    <mergeCell ref="M64"/>
    <mergeCell ref="C64:D64"/>
    <mergeCell ref="E64"/>
    <mergeCell ref="F64"/>
    <mergeCell ref="G64"/>
    <mergeCell ref="H64"/>
    <mergeCell ref="N66"/>
    <mergeCell ref="C67:D67"/>
    <mergeCell ref="E67"/>
    <mergeCell ref="F67"/>
    <mergeCell ref="G67"/>
    <mergeCell ref="H67"/>
    <mergeCell ref="I67"/>
    <mergeCell ref="J67"/>
    <mergeCell ref="K67"/>
    <mergeCell ref="L67"/>
    <mergeCell ref="M67"/>
    <mergeCell ref="N67"/>
    <mergeCell ref="I66"/>
    <mergeCell ref="J66"/>
    <mergeCell ref="K66"/>
    <mergeCell ref="L66"/>
    <mergeCell ref="M66"/>
    <mergeCell ref="C66:D66"/>
    <mergeCell ref="E66"/>
    <mergeCell ref="F66"/>
    <mergeCell ref="G66"/>
    <mergeCell ref="H66"/>
    <mergeCell ref="N68"/>
    <mergeCell ref="C69:D69"/>
    <mergeCell ref="E69"/>
    <mergeCell ref="F69"/>
    <mergeCell ref="G69"/>
    <mergeCell ref="H69"/>
    <mergeCell ref="I69"/>
    <mergeCell ref="J69"/>
    <mergeCell ref="K69"/>
    <mergeCell ref="L69"/>
    <mergeCell ref="M69"/>
    <mergeCell ref="N69"/>
    <mergeCell ref="I68"/>
    <mergeCell ref="J68"/>
    <mergeCell ref="K68"/>
    <mergeCell ref="L68"/>
    <mergeCell ref="M68"/>
    <mergeCell ref="C68:D68"/>
    <mergeCell ref="E68"/>
    <mergeCell ref="F68"/>
    <mergeCell ref="G68"/>
    <mergeCell ref="H68"/>
    <mergeCell ref="N70"/>
    <mergeCell ref="C71:D71"/>
    <mergeCell ref="E71"/>
    <mergeCell ref="F71"/>
    <mergeCell ref="G71"/>
    <mergeCell ref="H71"/>
    <mergeCell ref="I71"/>
    <mergeCell ref="J71"/>
    <mergeCell ref="K71"/>
    <mergeCell ref="L71"/>
    <mergeCell ref="M71"/>
    <mergeCell ref="N71"/>
    <mergeCell ref="I70"/>
    <mergeCell ref="J70"/>
    <mergeCell ref="K70"/>
    <mergeCell ref="L70"/>
    <mergeCell ref="M70"/>
    <mergeCell ref="C70:D70"/>
    <mergeCell ref="E70"/>
    <mergeCell ref="F70"/>
    <mergeCell ref="G70"/>
    <mergeCell ref="H70"/>
    <mergeCell ref="N72"/>
    <mergeCell ref="C73:D73"/>
    <mergeCell ref="E73"/>
    <mergeCell ref="F73"/>
    <mergeCell ref="G73"/>
    <mergeCell ref="H73"/>
    <mergeCell ref="I73"/>
    <mergeCell ref="J73"/>
    <mergeCell ref="K73"/>
    <mergeCell ref="L73"/>
    <mergeCell ref="M73"/>
    <mergeCell ref="N73"/>
    <mergeCell ref="I72"/>
    <mergeCell ref="J72"/>
    <mergeCell ref="K72"/>
    <mergeCell ref="L72"/>
    <mergeCell ref="M72"/>
    <mergeCell ref="C72:D72"/>
    <mergeCell ref="E72"/>
    <mergeCell ref="F72"/>
    <mergeCell ref="G72"/>
    <mergeCell ref="H72"/>
    <mergeCell ref="N74"/>
    <mergeCell ref="C75:D75"/>
    <mergeCell ref="E75"/>
    <mergeCell ref="F75"/>
    <mergeCell ref="G75"/>
    <mergeCell ref="H75"/>
    <mergeCell ref="I75"/>
    <mergeCell ref="J75"/>
    <mergeCell ref="K75"/>
    <mergeCell ref="L75"/>
    <mergeCell ref="M75"/>
    <mergeCell ref="N75"/>
    <mergeCell ref="I74"/>
    <mergeCell ref="J74"/>
    <mergeCell ref="K74"/>
    <mergeCell ref="L74"/>
    <mergeCell ref="M74"/>
    <mergeCell ref="C74:D74"/>
    <mergeCell ref="E74"/>
    <mergeCell ref="F74"/>
    <mergeCell ref="G74"/>
    <mergeCell ref="H74"/>
    <mergeCell ref="N76"/>
    <mergeCell ref="C77:D77"/>
    <mergeCell ref="E77"/>
    <mergeCell ref="F77"/>
    <mergeCell ref="G77"/>
    <mergeCell ref="H77"/>
    <mergeCell ref="I77"/>
    <mergeCell ref="J77"/>
    <mergeCell ref="K77"/>
    <mergeCell ref="L77"/>
    <mergeCell ref="M77"/>
    <mergeCell ref="N77"/>
    <mergeCell ref="I76"/>
    <mergeCell ref="J76"/>
    <mergeCell ref="K76"/>
    <mergeCell ref="L76"/>
    <mergeCell ref="M76"/>
    <mergeCell ref="C76:D76"/>
    <mergeCell ref="E76"/>
    <mergeCell ref="F76"/>
    <mergeCell ref="G76"/>
    <mergeCell ref="H76"/>
    <mergeCell ref="N78"/>
    <mergeCell ref="C79:D79"/>
    <mergeCell ref="E79"/>
    <mergeCell ref="F79"/>
    <mergeCell ref="G79"/>
    <mergeCell ref="H79"/>
    <mergeCell ref="I79"/>
    <mergeCell ref="J79"/>
    <mergeCell ref="K79"/>
    <mergeCell ref="L79"/>
    <mergeCell ref="M79"/>
    <mergeCell ref="N79"/>
    <mergeCell ref="I78"/>
    <mergeCell ref="J78"/>
    <mergeCell ref="K78"/>
    <mergeCell ref="L78"/>
    <mergeCell ref="M78"/>
    <mergeCell ref="C78:D78"/>
    <mergeCell ref="E78"/>
    <mergeCell ref="F78"/>
    <mergeCell ref="G78"/>
    <mergeCell ref="H78"/>
    <mergeCell ref="N80"/>
    <mergeCell ref="C81:D81"/>
    <mergeCell ref="E81"/>
    <mergeCell ref="F81"/>
    <mergeCell ref="G81"/>
    <mergeCell ref="H81"/>
    <mergeCell ref="I81"/>
    <mergeCell ref="J81"/>
    <mergeCell ref="K81"/>
    <mergeCell ref="L81"/>
    <mergeCell ref="M81"/>
    <mergeCell ref="N81"/>
    <mergeCell ref="I80"/>
    <mergeCell ref="J80"/>
    <mergeCell ref="K80"/>
    <mergeCell ref="L80"/>
    <mergeCell ref="M80"/>
    <mergeCell ref="C80:D80"/>
    <mergeCell ref="E80"/>
    <mergeCell ref="F80"/>
    <mergeCell ref="G80"/>
    <mergeCell ref="H80"/>
    <mergeCell ref="N82"/>
    <mergeCell ref="C83:D83"/>
    <mergeCell ref="E83"/>
    <mergeCell ref="F83"/>
    <mergeCell ref="G83"/>
    <mergeCell ref="H83"/>
    <mergeCell ref="I83"/>
    <mergeCell ref="J83"/>
    <mergeCell ref="K83"/>
    <mergeCell ref="L83"/>
    <mergeCell ref="M83"/>
    <mergeCell ref="N83"/>
    <mergeCell ref="I82"/>
    <mergeCell ref="J82"/>
    <mergeCell ref="K82"/>
    <mergeCell ref="L82"/>
    <mergeCell ref="M82"/>
    <mergeCell ref="C82:D82"/>
    <mergeCell ref="E82"/>
    <mergeCell ref="F82"/>
    <mergeCell ref="G82"/>
    <mergeCell ref="H82"/>
    <mergeCell ref="N84"/>
    <mergeCell ref="C85:D85"/>
    <mergeCell ref="E85"/>
    <mergeCell ref="F85"/>
    <mergeCell ref="G85"/>
    <mergeCell ref="H85"/>
    <mergeCell ref="I85"/>
    <mergeCell ref="J85"/>
    <mergeCell ref="K85"/>
    <mergeCell ref="L85"/>
    <mergeCell ref="M85"/>
    <mergeCell ref="N85"/>
    <mergeCell ref="I84"/>
    <mergeCell ref="J84"/>
    <mergeCell ref="K84"/>
    <mergeCell ref="L84"/>
    <mergeCell ref="M84"/>
    <mergeCell ref="C84:D84"/>
    <mergeCell ref="E84"/>
    <mergeCell ref="F84"/>
    <mergeCell ref="G84"/>
    <mergeCell ref="H84"/>
    <mergeCell ref="N86"/>
    <mergeCell ref="C87:D87"/>
    <mergeCell ref="E87"/>
    <mergeCell ref="F87"/>
    <mergeCell ref="G87"/>
    <mergeCell ref="H87"/>
    <mergeCell ref="I87"/>
    <mergeCell ref="J87"/>
    <mergeCell ref="K87"/>
    <mergeCell ref="L87"/>
    <mergeCell ref="M87"/>
    <mergeCell ref="N87"/>
    <mergeCell ref="I86"/>
    <mergeCell ref="J86"/>
    <mergeCell ref="K86"/>
    <mergeCell ref="L86"/>
    <mergeCell ref="M86"/>
    <mergeCell ref="C86:D86"/>
    <mergeCell ref="E86"/>
    <mergeCell ref="F86"/>
    <mergeCell ref="G86"/>
    <mergeCell ref="H86"/>
    <mergeCell ref="N88"/>
    <mergeCell ref="C89:D89"/>
    <mergeCell ref="E89"/>
    <mergeCell ref="F89"/>
    <mergeCell ref="G89"/>
    <mergeCell ref="H89"/>
    <mergeCell ref="I89"/>
    <mergeCell ref="J89"/>
    <mergeCell ref="K89"/>
    <mergeCell ref="L89"/>
    <mergeCell ref="M89"/>
    <mergeCell ref="N89"/>
    <mergeCell ref="I88"/>
    <mergeCell ref="J88"/>
    <mergeCell ref="K88"/>
    <mergeCell ref="L88"/>
    <mergeCell ref="M88"/>
    <mergeCell ref="C88:D88"/>
    <mergeCell ref="E88"/>
    <mergeCell ref="F88"/>
    <mergeCell ref="G88"/>
    <mergeCell ref="H88"/>
    <mergeCell ref="N90"/>
    <mergeCell ref="C91:D91"/>
    <mergeCell ref="E91"/>
    <mergeCell ref="F91"/>
    <mergeCell ref="G91"/>
    <mergeCell ref="H91"/>
    <mergeCell ref="I91"/>
    <mergeCell ref="J91"/>
    <mergeCell ref="K91"/>
    <mergeCell ref="L91"/>
    <mergeCell ref="M91"/>
    <mergeCell ref="N91"/>
    <mergeCell ref="I90"/>
    <mergeCell ref="J90"/>
    <mergeCell ref="K90"/>
    <mergeCell ref="L90"/>
    <mergeCell ref="M90"/>
    <mergeCell ref="C90:D90"/>
    <mergeCell ref="E90"/>
    <mergeCell ref="F90"/>
    <mergeCell ref="G90"/>
    <mergeCell ref="H90"/>
    <mergeCell ref="N92"/>
    <mergeCell ref="C93:D93"/>
    <mergeCell ref="E93"/>
    <mergeCell ref="F93"/>
    <mergeCell ref="G93"/>
    <mergeCell ref="H93"/>
    <mergeCell ref="I93"/>
    <mergeCell ref="J93"/>
    <mergeCell ref="K93"/>
    <mergeCell ref="L93"/>
    <mergeCell ref="M93"/>
    <mergeCell ref="N93"/>
    <mergeCell ref="I92"/>
    <mergeCell ref="J92"/>
    <mergeCell ref="K92"/>
    <mergeCell ref="L92"/>
    <mergeCell ref="M92"/>
    <mergeCell ref="C92:D92"/>
    <mergeCell ref="E92"/>
    <mergeCell ref="F92"/>
    <mergeCell ref="G92"/>
    <mergeCell ref="H92"/>
    <mergeCell ref="N94"/>
    <mergeCell ref="C95:D95"/>
    <mergeCell ref="E95"/>
    <mergeCell ref="F95"/>
    <mergeCell ref="G95"/>
    <mergeCell ref="H95"/>
    <mergeCell ref="I95"/>
    <mergeCell ref="J95"/>
    <mergeCell ref="K95"/>
    <mergeCell ref="L95"/>
    <mergeCell ref="M95"/>
    <mergeCell ref="N95"/>
    <mergeCell ref="I94"/>
    <mergeCell ref="J94"/>
    <mergeCell ref="K94"/>
    <mergeCell ref="L94"/>
    <mergeCell ref="M94"/>
    <mergeCell ref="C94:D94"/>
    <mergeCell ref="E94"/>
    <mergeCell ref="F94"/>
    <mergeCell ref="G94"/>
    <mergeCell ref="H94"/>
    <mergeCell ref="N96"/>
    <mergeCell ref="C97:D97"/>
    <mergeCell ref="E97"/>
    <mergeCell ref="F97"/>
    <mergeCell ref="G97"/>
    <mergeCell ref="H97"/>
    <mergeCell ref="I97"/>
    <mergeCell ref="J97"/>
    <mergeCell ref="K97"/>
    <mergeCell ref="L97"/>
    <mergeCell ref="M97"/>
    <mergeCell ref="N97"/>
    <mergeCell ref="I96"/>
    <mergeCell ref="J96"/>
    <mergeCell ref="K96"/>
    <mergeCell ref="L96"/>
    <mergeCell ref="M96"/>
    <mergeCell ref="C96:D96"/>
    <mergeCell ref="E96"/>
    <mergeCell ref="F96"/>
    <mergeCell ref="G96"/>
    <mergeCell ref="H96"/>
    <mergeCell ref="N98"/>
    <mergeCell ref="C99:D99"/>
    <mergeCell ref="E99"/>
    <mergeCell ref="F99"/>
    <mergeCell ref="G99"/>
    <mergeCell ref="H99"/>
    <mergeCell ref="I99"/>
    <mergeCell ref="J99"/>
    <mergeCell ref="K99"/>
    <mergeCell ref="L99"/>
    <mergeCell ref="M99"/>
    <mergeCell ref="N99"/>
    <mergeCell ref="I98"/>
    <mergeCell ref="J98"/>
    <mergeCell ref="K98"/>
    <mergeCell ref="L98"/>
    <mergeCell ref="M98"/>
    <mergeCell ref="C98:D98"/>
    <mergeCell ref="E98"/>
    <mergeCell ref="F98"/>
    <mergeCell ref="G98"/>
    <mergeCell ref="H98"/>
    <mergeCell ref="N100"/>
    <mergeCell ref="C101:D101"/>
    <mergeCell ref="E101"/>
    <mergeCell ref="F101"/>
    <mergeCell ref="G101"/>
    <mergeCell ref="H101"/>
    <mergeCell ref="I101"/>
    <mergeCell ref="J101"/>
    <mergeCell ref="K101"/>
    <mergeCell ref="L101"/>
    <mergeCell ref="M101"/>
    <mergeCell ref="N101"/>
    <mergeCell ref="I100"/>
    <mergeCell ref="J100"/>
    <mergeCell ref="K100"/>
    <mergeCell ref="L100"/>
    <mergeCell ref="M100"/>
    <mergeCell ref="C100:D100"/>
    <mergeCell ref="E100"/>
    <mergeCell ref="F100"/>
    <mergeCell ref="G100"/>
    <mergeCell ref="H100"/>
    <mergeCell ref="N102"/>
    <mergeCell ref="C103:D103"/>
    <mergeCell ref="E103"/>
    <mergeCell ref="F103"/>
    <mergeCell ref="G103"/>
    <mergeCell ref="H103"/>
    <mergeCell ref="I103"/>
    <mergeCell ref="J103"/>
    <mergeCell ref="K103"/>
    <mergeCell ref="L103"/>
    <mergeCell ref="M103"/>
    <mergeCell ref="N103"/>
    <mergeCell ref="I102"/>
    <mergeCell ref="J102"/>
    <mergeCell ref="K102"/>
    <mergeCell ref="L102"/>
    <mergeCell ref="M102"/>
    <mergeCell ref="C102:D102"/>
    <mergeCell ref="E102"/>
    <mergeCell ref="F102"/>
    <mergeCell ref="G102"/>
    <mergeCell ref="H102"/>
    <mergeCell ref="N104"/>
    <mergeCell ref="C105:D105"/>
    <mergeCell ref="E105"/>
    <mergeCell ref="F105"/>
    <mergeCell ref="G105"/>
    <mergeCell ref="H105"/>
    <mergeCell ref="I105"/>
    <mergeCell ref="J105"/>
    <mergeCell ref="K105"/>
    <mergeCell ref="L105"/>
    <mergeCell ref="M105"/>
    <mergeCell ref="N105"/>
    <mergeCell ref="I104"/>
    <mergeCell ref="J104"/>
    <mergeCell ref="K104"/>
    <mergeCell ref="L104"/>
    <mergeCell ref="M104"/>
    <mergeCell ref="C104:D104"/>
    <mergeCell ref="E104"/>
    <mergeCell ref="F104"/>
    <mergeCell ref="G104"/>
    <mergeCell ref="H104"/>
    <mergeCell ref="N106"/>
    <mergeCell ref="C107:D107"/>
    <mergeCell ref="E107"/>
    <mergeCell ref="F107"/>
    <mergeCell ref="G107"/>
    <mergeCell ref="H107"/>
    <mergeCell ref="I107"/>
    <mergeCell ref="J107"/>
    <mergeCell ref="K107"/>
    <mergeCell ref="L107"/>
    <mergeCell ref="M107"/>
    <mergeCell ref="N107"/>
    <mergeCell ref="I106"/>
    <mergeCell ref="J106"/>
    <mergeCell ref="K106"/>
    <mergeCell ref="L106"/>
    <mergeCell ref="M106"/>
    <mergeCell ref="C106:D106"/>
    <mergeCell ref="E106"/>
    <mergeCell ref="F106"/>
    <mergeCell ref="G106"/>
    <mergeCell ref="H106"/>
    <mergeCell ref="N108"/>
    <mergeCell ref="C109:D109"/>
    <mergeCell ref="E109"/>
    <mergeCell ref="F109"/>
    <mergeCell ref="G109"/>
    <mergeCell ref="H109"/>
    <mergeCell ref="I109"/>
    <mergeCell ref="J109"/>
    <mergeCell ref="K109"/>
    <mergeCell ref="L109"/>
    <mergeCell ref="M109"/>
    <mergeCell ref="N109"/>
    <mergeCell ref="I108"/>
    <mergeCell ref="J108"/>
    <mergeCell ref="K108"/>
    <mergeCell ref="L108"/>
    <mergeCell ref="M108"/>
    <mergeCell ref="C108:D108"/>
    <mergeCell ref="E108"/>
    <mergeCell ref="F108"/>
    <mergeCell ref="G108"/>
    <mergeCell ref="H108"/>
    <mergeCell ref="N110"/>
    <mergeCell ref="C111:D111"/>
    <mergeCell ref="E111"/>
    <mergeCell ref="F111"/>
    <mergeCell ref="G111"/>
    <mergeCell ref="H111"/>
    <mergeCell ref="I111"/>
    <mergeCell ref="J111"/>
    <mergeCell ref="K111"/>
    <mergeCell ref="L111"/>
    <mergeCell ref="M111"/>
    <mergeCell ref="N111"/>
    <mergeCell ref="I110"/>
    <mergeCell ref="J110"/>
    <mergeCell ref="K110"/>
    <mergeCell ref="L110"/>
    <mergeCell ref="M110"/>
    <mergeCell ref="C110:D110"/>
    <mergeCell ref="E110"/>
    <mergeCell ref="F110"/>
    <mergeCell ref="G110"/>
    <mergeCell ref="H110"/>
    <mergeCell ref="N112"/>
    <mergeCell ref="C113:D113"/>
    <mergeCell ref="E113"/>
    <mergeCell ref="F113"/>
    <mergeCell ref="G113"/>
    <mergeCell ref="H113"/>
    <mergeCell ref="I113"/>
    <mergeCell ref="J113"/>
    <mergeCell ref="K113"/>
    <mergeCell ref="L113"/>
    <mergeCell ref="M113"/>
    <mergeCell ref="N113"/>
    <mergeCell ref="I112"/>
    <mergeCell ref="J112"/>
    <mergeCell ref="K112"/>
    <mergeCell ref="L112"/>
    <mergeCell ref="M112"/>
    <mergeCell ref="C112:D112"/>
    <mergeCell ref="E112"/>
    <mergeCell ref="F112"/>
    <mergeCell ref="G112"/>
    <mergeCell ref="H112"/>
    <mergeCell ref="C116:D116"/>
    <mergeCell ref="N114"/>
    <mergeCell ref="C115:D115"/>
    <mergeCell ref="E115"/>
    <mergeCell ref="F115"/>
    <mergeCell ref="G115"/>
    <mergeCell ref="H115"/>
    <mergeCell ref="I115"/>
    <mergeCell ref="J115"/>
    <mergeCell ref="K115"/>
    <mergeCell ref="L115"/>
    <mergeCell ref="M115"/>
    <mergeCell ref="N115"/>
    <mergeCell ref="I114"/>
    <mergeCell ref="J114"/>
    <mergeCell ref="K114"/>
    <mergeCell ref="L114"/>
    <mergeCell ref="M114"/>
    <mergeCell ref="C114:D114"/>
    <mergeCell ref="E114"/>
    <mergeCell ref="F114"/>
    <mergeCell ref="G114"/>
    <mergeCell ref="H114"/>
  </mergeCells>
  <dataValidations count="400">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M16">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M25">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M26">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M27">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M28">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M29">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M30">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M31">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M32">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M33">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M34">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M35">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M36">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M37">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M38">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M39">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M40">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M41">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M42">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M43">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M44">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M45">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M46">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M47">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M48">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M49">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M50">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M51">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M52">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M53">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M54">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M55">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M56">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M57">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M58">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M59">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M60">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M61">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M62">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M63">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M64">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M65">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M66">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M67">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M68">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M69">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M70">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M71">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M72">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M73">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M74">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M75">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M76">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M77">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M78">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M79">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M80">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M81">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M82">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M83">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M84">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M85">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M86">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M87">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M88">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M89">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M90">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M91">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M92">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M93">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M94">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M95">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M96">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M97">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M98">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M99">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M100">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M101">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M102">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M103">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M104">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M105">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M106">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M107">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M108">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M109">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M110">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M111">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M112">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M113">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M114">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 type="decimal" showErrorMessage="1" errorTitle="Kesalahan Jenis Data" error="Data yang dimasukkan harus berupa Angka!" sqref="M115">
      <formula1>-1000000000000000000</formula1>
      <formula2>1000000000000000000</formula2>
    </dataValidation>
  </dataValidations>
  <printOptions horizontalCentered="1"/>
  <pageMargins left="0.7" right="0.7" top="0.75" bottom="0.75" header="0.3" footer="0.3"/>
  <pageSetup paperSize="150" scale="26" orientation="portrait" horizontalDpi="200" verticalDpi="200" r:id="rId1"/>
  <extLst>
    <ext xmlns:x14="http://schemas.microsoft.com/office/spreadsheetml/2009/9/main" uri="{CCE6A557-97BC-4b89-ADB6-D9C93CAAB3DF}">
      <x14:dataValidations xmlns:xm="http://schemas.microsoft.com/office/excel/2006/main" count="100">
        <x14:dataValidation type="list" showErrorMessage="1" errorTitle="Kesalahan Nilai Data" error="Data yang dimasukkan harus tersedia dalam daftar!">
          <x14:formula1>
            <xm:f>ListOfValues!D1:D2</xm:f>
          </x14:formula1>
          <xm:sqref>G16</xm:sqref>
        </x14:dataValidation>
        <x14:dataValidation type="list" showErrorMessage="1" errorTitle="Kesalahan Nilai Data" error="Data yang dimasukkan harus tersedia dalam daftar!">
          <x14:formula1>
            <xm:f>ListOfValues!D1:D2</xm:f>
          </x14:formula1>
          <xm:sqref>G17</xm:sqref>
        </x14:dataValidation>
        <x14:dataValidation type="list" showErrorMessage="1" errorTitle="Kesalahan Nilai Data" error="Data yang dimasukkan harus tersedia dalam daftar!">
          <x14:formula1>
            <xm:f>ListOfValues!D1:D2</xm:f>
          </x14:formula1>
          <xm:sqref>G18</xm:sqref>
        </x14:dataValidation>
        <x14:dataValidation type="list" showErrorMessage="1" errorTitle="Kesalahan Nilai Data" error="Data yang dimasukkan harus tersedia dalam daftar!">
          <x14:formula1>
            <xm:f>ListOfValues!D1:D2</xm:f>
          </x14:formula1>
          <xm:sqref>G19</xm:sqref>
        </x14:dataValidation>
        <x14:dataValidation type="list" showErrorMessage="1" errorTitle="Kesalahan Nilai Data" error="Data yang dimasukkan harus tersedia dalam daftar!">
          <x14:formula1>
            <xm:f>ListOfValues!D1:D2</xm:f>
          </x14:formula1>
          <xm:sqref>G20</xm:sqref>
        </x14:dataValidation>
        <x14:dataValidation type="list" showErrorMessage="1" errorTitle="Kesalahan Nilai Data" error="Data yang dimasukkan harus tersedia dalam daftar!">
          <x14:formula1>
            <xm:f>ListOfValues!D1:D2</xm:f>
          </x14:formula1>
          <xm:sqref>G21</xm:sqref>
        </x14:dataValidation>
        <x14:dataValidation type="list" showErrorMessage="1" errorTitle="Kesalahan Nilai Data" error="Data yang dimasukkan harus tersedia dalam daftar!">
          <x14:formula1>
            <xm:f>ListOfValues!D1:D2</xm:f>
          </x14:formula1>
          <xm:sqref>G22</xm:sqref>
        </x14:dataValidation>
        <x14:dataValidation type="list" showErrorMessage="1" errorTitle="Kesalahan Nilai Data" error="Data yang dimasukkan harus tersedia dalam daftar!">
          <x14:formula1>
            <xm:f>ListOfValues!D1:D2</xm:f>
          </x14:formula1>
          <xm:sqref>G23</xm:sqref>
        </x14:dataValidation>
        <x14:dataValidation type="list" showErrorMessage="1" errorTitle="Kesalahan Nilai Data" error="Data yang dimasukkan harus tersedia dalam daftar!">
          <x14:formula1>
            <xm:f>ListOfValues!D1:D2</xm:f>
          </x14:formula1>
          <xm:sqref>G24</xm:sqref>
        </x14:dataValidation>
        <x14:dataValidation type="list" showErrorMessage="1" errorTitle="Kesalahan Nilai Data" error="Data yang dimasukkan harus tersedia dalam daftar!">
          <x14:formula1>
            <xm:f>ListOfValues!D1:D2</xm:f>
          </x14:formula1>
          <xm:sqref>G25</xm:sqref>
        </x14:dataValidation>
        <x14:dataValidation type="list" showErrorMessage="1" errorTitle="Kesalahan Nilai Data" error="Data yang dimasukkan harus tersedia dalam daftar!">
          <x14:formula1>
            <xm:f>ListOfValues!D1:D2</xm:f>
          </x14:formula1>
          <xm:sqref>G26</xm:sqref>
        </x14:dataValidation>
        <x14:dataValidation type="list" showErrorMessage="1" errorTitle="Kesalahan Nilai Data" error="Data yang dimasukkan harus tersedia dalam daftar!">
          <x14:formula1>
            <xm:f>ListOfValues!D1:D2</xm:f>
          </x14:formula1>
          <xm:sqref>G27</xm:sqref>
        </x14:dataValidation>
        <x14:dataValidation type="list" showErrorMessage="1" errorTitle="Kesalahan Nilai Data" error="Data yang dimasukkan harus tersedia dalam daftar!">
          <x14:formula1>
            <xm:f>ListOfValues!D1:D2</xm:f>
          </x14:formula1>
          <xm:sqref>G28</xm:sqref>
        </x14:dataValidation>
        <x14:dataValidation type="list" showErrorMessage="1" errorTitle="Kesalahan Nilai Data" error="Data yang dimasukkan harus tersedia dalam daftar!">
          <x14:formula1>
            <xm:f>ListOfValues!D1:D2</xm:f>
          </x14:formula1>
          <xm:sqref>G29</xm:sqref>
        </x14:dataValidation>
        <x14:dataValidation type="list" showErrorMessage="1" errorTitle="Kesalahan Nilai Data" error="Data yang dimasukkan harus tersedia dalam daftar!">
          <x14:formula1>
            <xm:f>ListOfValues!D1:D2</xm:f>
          </x14:formula1>
          <xm:sqref>G30</xm:sqref>
        </x14:dataValidation>
        <x14:dataValidation type="list" showErrorMessage="1" errorTitle="Kesalahan Nilai Data" error="Data yang dimasukkan harus tersedia dalam daftar!">
          <x14:formula1>
            <xm:f>ListOfValues!D1:D2</xm:f>
          </x14:formula1>
          <xm:sqref>G31</xm:sqref>
        </x14:dataValidation>
        <x14:dataValidation type="list" showErrorMessage="1" errorTitle="Kesalahan Nilai Data" error="Data yang dimasukkan harus tersedia dalam daftar!">
          <x14:formula1>
            <xm:f>ListOfValues!D1:D2</xm:f>
          </x14:formula1>
          <xm:sqref>G32</xm:sqref>
        </x14:dataValidation>
        <x14:dataValidation type="list" showErrorMessage="1" errorTitle="Kesalahan Nilai Data" error="Data yang dimasukkan harus tersedia dalam daftar!">
          <x14:formula1>
            <xm:f>ListOfValues!D1:D2</xm:f>
          </x14:formula1>
          <xm:sqref>G33</xm:sqref>
        </x14:dataValidation>
        <x14:dataValidation type="list" showErrorMessage="1" errorTitle="Kesalahan Nilai Data" error="Data yang dimasukkan harus tersedia dalam daftar!">
          <x14:formula1>
            <xm:f>ListOfValues!D1:D2</xm:f>
          </x14:formula1>
          <xm:sqref>G34</xm:sqref>
        </x14:dataValidation>
        <x14:dataValidation type="list" showErrorMessage="1" errorTitle="Kesalahan Nilai Data" error="Data yang dimasukkan harus tersedia dalam daftar!">
          <x14:formula1>
            <xm:f>ListOfValues!D1:D2</xm:f>
          </x14:formula1>
          <xm:sqref>G35</xm:sqref>
        </x14:dataValidation>
        <x14:dataValidation type="list" showErrorMessage="1" errorTitle="Kesalahan Nilai Data" error="Data yang dimasukkan harus tersedia dalam daftar!">
          <x14:formula1>
            <xm:f>ListOfValues!D1:D2</xm:f>
          </x14:formula1>
          <xm:sqref>G36</xm:sqref>
        </x14:dataValidation>
        <x14:dataValidation type="list" showErrorMessage="1" errorTitle="Kesalahan Nilai Data" error="Data yang dimasukkan harus tersedia dalam daftar!">
          <x14:formula1>
            <xm:f>ListOfValues!D1:D2</xm:f>
          </x14:formula1>
          <xm:sqref>G37</xm:sqref>
        </x14:dataValidation>
        <x14:dataValidation type="list" showErrorMessage="1" errorTitle="Kesalahan Nilai Data" error="Data yang dimasukkan harus tersedia dalam daftar!">
          <x14:formula1>
            <xm:f>ListOfValues!D1:D2</xm:f>
          </x14:formula1>
          <xm:sqref>G38</xm:sqref>
        </x14:dataValidation>
        <x14:dataValidation type="list" showErrorMessage="1" errorTitle="Kesalahan Nilai Data" error="Data yang dimasukkan harus tersedia dalam daftar!">
          <x14:formula1>
            <xm:f>ListOfValues!D1:D2</xm:f>
          </x14:formula1>
          <xm:sqref>G39</xm:sqref>
        </x14:dataValidation>
        <x14:dataValidation type="list" showErrorMessage="1" errorTitle="Kesalahan Nilai Data" error="Data yang dimasukkan harus tersedia dalam daftar!">
          <x14:formula1>
            <xm:f>ListOfValues!D1:D2</xm:f>
          </x14:formula1>
          <xm:sqref>G40</xm:sqref>
        </x14:dataValidation>
        <x14:dataValidation type="list" showErrorMessage="1" errorTitle="Kesalahan Nilai Data" error="Data yang dimasukkan harus tersedia dalam daftar!">
          <x14:formula1>
            <xm:f>ListOfValues!D1:D2</xm:f>
          </x14:formula1>
          <xm:sqref>G41</xm:sqref>
        </x14:dataValidation>
        <x14:dataValidation type="list" showErrorMessage="1" errorTitle="Kesalahan Nilai Data" error="Data yang dimasukkan harus tersedia dalam daftar!">
          <x14:formula1>
            <xm:f>ListOfValues!D1:D2</xm:f>
          </x14:formula1>
          <xm:sqref>G42</xm:sqref>
        </x14:dataValidation>
        <x14:dataValidation type="list" showErrorMessage="1" errorTitle="Kesalahan Nilai Data" error="Data yang dimasukkan harus tersedia dalam daftar!">
          <x14:formula1>
            <xm:f>ListOfValues!D1:D2</xm:f>
          </x14:formula1>
          <xm:sqref>G43</xm:sqref>
        </x14:dataValidation>
        <x14:dataValidation type="list" showErrorMessage="1" errorTitle="Kesalahan Nilai Data" error="Data yang dimasukkan harus tersedia dalam daftar!">
          <x14:formula1>
            <xm:f>ListOfValues!D1:D2</xm:f>
          </x14:formula1>
          <xm:sqref>G44</xm:sqref>
        </x14:dataValidation>
        <x14:dataValidation type="list" showErrorMessage="1" errorTitle="Kesalahan Nilai Data" error="Data yang dimasukkan harus tersedia dalam daftar!">
          <x14:formula1>
            <xm:f>ListOfValues!D1:D2</xm:f>
          </x14:formula1>
          <xm:sqref>G45</xm:sqref>
        </x14:dataValidation>
        <x14:dataValidation type="list" showErrorMessage="1" errorTitle="Kesalahan Nilai Data" error="Data yang dimasukkan harus tersedia dalam daftar!">
          <x14:formula1>
            <xm:f>ListOfValues!D1:D2</xm:f>
          </x14:formula1>
          <xm:sqref>G46</xm:sqref>
        </x14:dataValidation>
        <x14:dataValidation type="list" showErrorMessage="1" errorTitle="Kesalahan Nilai Data" error="Data yang dimasukkan harus tersedia dalam daftar!">
          <x14:formula1>
            <xm:f>ListOfValues!D1:D2</xm:f>
          </x14:formula1>
          <xm:sqref>G47</xm:sqref>
        </x14:dataValidation>
        <x14:dataValidation type="list" showErrorMessage="1" errorTitle="Kesalahan Nilai Data" error="Data yang dimasukkan harus tersedia dalam daftar!">
          <x14:formula1>
            <xm:f>ListOfValues!D1:D2</xm:f>
          </x14:formula1>
          <xm:sqref>G48</xm:sqref>
        </x14:dataValidation>
        <x14:dataValidation type="list" showErrorMessage="1" errorTitle="Kesalahan Nilai Data" error="Data yang dimasukkan harus tersedia dalam daftar!">
          <x14:formula1>
            <xm:f>ListOfValues!D1:D2</xm:f>
          </x14:formula1>
          <xm:sqref>G49</xm:sqref>
        </x14:dataValidation>
        <x14:dataValidation type="list" showErrorMessage="1" errorTitle="Kesalahan Nilai Data" error="Data yang dimasukkan harus tersedia dalam daftar!">
          <x14:formula1>
            <xm:f>ListOfValues!D1:D2</xm:f>
          </x14:formula1>
          <xm:sqref>G50</xm:sqref>
        </x14:dataValidation>
        <x14:dataValidation type="list" showErrorMessage="1" errorTitle="Kesalahan Nilai Data" error="Data yang dimasukkan harus tersedia dalam daftar!">
          <x14:formula1>
            <xm:f>ListOfValues!D1:D2</xm:f>
          </x14:formula1>
          <xm:sqref>G51</xm:sqref>
        </x14:dataValidation>
        <x14:dataValidation type="list" showErrorMessage="1" errorTitle="Kesalahan Nilai Data" error="Data yang dimasukkan harus tersedia dalam daftar!">
          <x14:formula1>
            <xm:f>ListOfValues!D1:D2</xm:f>
          </x14:formula1>
          <xm:sqref>G52</xm:sqref>
        </x14:dataValidation>
        <x14:dataValidation type="list" showErrorMessage="1" errorTitle="Kesalahan Nilai Data" error="Data yang dimasukkan harus tersedia dalam daftar!">
          <x14:formula1>
            <xm:f>ListOfValues!D1:D2</xm:f>
          </x14:formula1>
          <xm:sqref>G53</xm:sqref>
        </x14:dataValidation>
        <x14:dataValidation type="list" showErrorMessage="1" errorTitle="Kesalahan Nilai Data" error="Data yang dimasukkan harus tersedia dalam daftar!">
          <x14:formula1>
            <xm:f>ListOfValues!D1:D2</xm:f>
          </x14:formula1>
          <xm:sqref>G54</xm:sqref>
        </x14:dataValidation>
        <x14:dataValidation type="list" showErrorMessage="1" errorTitle="Kesalahan Nilai Data" error="Data yang dimasukkan harus tersedia dalam daftar!">
          <x14:formula1>
            <xm:f>ListOfValues!D1:D2</xm:f>
          </x14:formula1>
          <xm:sqref>G55</xm:sqref>
        </x14:dataValidation>
        <x14:dataValidation type="list" showErrorMessage="1" errorTitle="Kesalahan Nilai Data" error="Data yang dimasukkan harus tersedia dalam daftar!">
          <x14:formula1>
            <xm:f>ListOfValues!D1:D2</xm:f>
          </x14:formula1>
          <xm:sqref>G56</xm:sqref>
        </x14:dataValidation>
        <x14:dataValidation type="list" showErrorMessage="1" errorTitle="Kesalahan Nilai Data" error="Data yang dimasukkan harus tersedia dalam daftar!">
          <x14:formula1>
            <xm:f>ListOfValues!D1:D2</xm:f>
          </x14:formula1>
          <xm:sqref>G57</xm:sqref>
        </x14:dataValidation>
        <x14:dataValidation type="list" showErrorMessage="1" errorTitle="Kesalahan Nilai Data" error="Data yang dimasukkan harus tersedia dalam daftar!">
          <x14:formula1>
            <xm:f>ListOfValues!D1:D2</xm:f>
          </x14:formula1>
          <xm:sqref>G58</xm:sqref>
        </x14:dataValidation>
        <x14:dataValidation type="list" showErrorMessage="1" errorTitle="Kesalahan Nilai Data" error="Data yang dimasukkan harus tersedia dalam daftar!">
          <x14:formula1>
            <xm:f>ListOfValues!D1:D2</xm:f>
          </x14:formula1>
          <xm:sqref>G59</xm:sqref>
        </x14:dataValidation>
        <x14:dataValidation type="list" showErrorMessage="1" errorTitle="Kesalahan Nilai Data" error="Data yang dimasukkan harus tersedia dalam daftar!">
          <x14:formula1>
            <xm:f>ListOfValues!D1:D2</xm:f>
          </x14:formula1>
          <xm:sqref>G60</xm:sqref>
        </x14:dataValidation>
        <x14:dataValidation type="list" showErrorMessage="1" errorTitle="Kesalahan Nilai Data" error="Data yang dimasukkan harus tersedia dalam daftar!">
          <x14:formula1>
            <xm:f>ListOfValues!D1:D2</xm:f>
          </x14:formula1>
          <xm:sqref>G61</xm:sqref>
        </x14:dataValidation>
        <x14:dataValidation type="list" showErrorMessage="1" errorTitle="Kesalahan Nilai Data" error="Data yang dimasukkan harus tersedia dalam daftar!">
          <x14:formula1>
            <xm:f>ListOfValues!D1:D2</xm:f>
          </x14:formula1>
          <xm:sqref>G62</xm:sqref>
        </x14:dataValidation>
        <x14:dataValidation type="list" showErrorMessage="1" errorTitle="Kesalahan Nilai Data" error="Data yang dimasukkan harus tersedia dalam daftar!">
          <x14:formula1>
            <xm:f>ListOfValues!D1:D2</xm:f>
          </x14:formula1>
          <xm:sqref>G63</xm:sqref>
        </x14:dataValidation>
        <x14:dataValidation type="list" showErrorMessage="1" errorTitle="Kesalahan Nilai Data" error="Data yang dimasukkan harus tersedia dalam daftar!">
          <x14:formula1>
            <xm:f>ListOfValues!D1:D2</xm:f>
          </x14:formula1>
          <xm:sqref>G64</xm:sqref>
        </x14:dataValidation>
        <x14:dataValidation type="list" showErrorMessage="1" errorTitle="Kesalahan Nilai Data" error="Data yang dimasukkan harus tersedia dalam daftar!">
          <x14:formula1>
            <xm:f>ListOfValues!D1:D2</xm:f>
          </x14:formula1>
          <xm:sqref>G65</xm:sqref>
        </x14:dataValidation>
        <x14:dataValidation type="list" showErrorMessage="1" errorTitle="Kesalahan Nilai Data" error="Data yang dimasukkan harus tersedia dalam daftar!">
          <x14:formula1>
            <xm:f>ListOfValues!D1:D2</xm:f>
          </x14:formula1>
          <xm:sqref>G66</xm:sqref>
        </x14:dataValidation>
        <x14:dataValidation type="list" showErrorMessage="1" errorTitle="Kesalahan Nilai Data" error="Data yang dimasukkan harus tersedia dalam daftar!">
          <x14:formula1>
            <xm:f>ListOfValues!D1:D2</xm:f>
          </x14:formula1>
          <xm:sqref>G67</xm:sqref>
        </x14:dataValidation>
        <x14:dataValidation type="list" showErrorMessage="1" errorTitle="Kesalahan Nilai Data" error="Data yang dimasukkan harus tersedia dalam daftar!">
          <x14:formula1>
            <xm:f>ListOfValues!D1:D2</xm:f>
          </x14:formula1>
          <xm:sqref>G68</xm:sqref>
        </x14:dataValidation>
        <x14:dataValidation type="list" showErrorMessage="1" errorTitle="Kesalahan Nilai Data" error="Data yang dimasukkan harus tersedia dalam daftar!">
          <x14:formula1>
            <xm:f>ListOfValues!D1:D2</xm:f>
          </x14:formula1>
          <xm:sqref>G69</xm:sqref>
        </x14:dataValidation>
        <x14:dataValidation type="list" showErrorMessage="1" errorTitle="Kesalahan Nilai Data" error="Data yang dimasukkan harus tersedia dalam daftar!">
          <x14:formula1>
            <xm:f>ListOfValues!D1:D2</xm:f>
          </x14:formula1>
          <xm:sqref>G70</xm:sqref>
        </x14:dataValidation>
        <x14:dataValidation type="list" showErrorMessage="1" errorTitle="Kesalahan Nilai Data" error="Data yang dimasukkan harus tersedia dalam daftar!">
          <x14:formula1>
            <xm:f>ListOfValues!D1:D2</xm:f>
          </x14:formula1>
          <xm:sqref>G71</xm:sqref>
        </x14:dataValidation>
        <x14:dataValidation type="list" showErrorMessage="1" errorTitle="Kesalahan Nilai Data" error="Data yang dimasukkan harus tersedia dalam daftar!">
          <x14:formula1>
            <xm:f>ListOfValues!D1:D2</xm:f>
          </x14:formula1>
          <xm:sqref>G72</xm:sqref>
        </x14:dataValidation>
        <x14:dataValidation type="list" showErrorMessage="1" errorTitle="Kesalahan Nilai Data" error="Data yang dimasukkan harus tersedia dalam daftar!">
          <x14:formula1>
            <xm:f>ListOfValues!D1:D2</xm:f>
          </x14:formula1>
          <xm:sqref>G73</xm:sqref>
        </x14:dataValidation>
        <x14:dataValidation type="list" showErrorMessage="1" errorTitle="Kesalahan Nilai Data" error="Data yang dimasukkan harus tersedia dalam daftar!">
          <x14:formula1>
            <xm:f>ListOfValues!D1:D2</xm:f>
          </x14:formula1>
          <xm:sqref>G74</xm:sqref>
        </x14:dataValidation>
        <x14:dataValidation type="list" showErrorMessage="1" errorTitle="Kesalahan Nilai Data" error="Data yang dimasukkan harus tersedia dalam daftar!">
          <x14:formula1>
            <xm:f>ListOfValues!D1:D2</xm:f>
          </x14:formula1>
          <xm:sqref>G75</xm:sqref>
        </x14:dataValidation>
        <x14:dataValidation type="list" showErrorMessage="1" errorTitle="Kesalahan Nilai Data" error="Data yang dimasukkan harus tersedia dalam daftar!">
          <x14:formula1>
            <xm:f>ListOfValues!D1:D2</xm:f>
          </x14:formula1>
          <xm:sqref>G76</xm:sqref>
        </x14:dataValidation>
        <x14:dataValidation type="list" showErrorMessage="1" errorTitle="Kesalahan Nilai Data" error="Data yang dimasukkan harus tersedia dalam daftar!">
          <x14:formula1>
            <xm:f>ListOfValues!D1:D2</xm:f>
          </x14:formula1>
          <xm:sqref>G77</xm:sqref>
        </x14:dataValidation>
        <x14:dataValidation type="list" showErrorMessage="1" errorTitle="Kesalahan Nilai Data" error="Data yang dimasukkan harus tersedia dalam daftar!">
          <x14:formula1>
            <xm:f>ListOfValues!D1:D2</xm:f>
          </x14:formula1>
          <xm:sqref>G78</xm:sqref>
        </x14:dataValidation>
        <x14:dataValidation type="list" showErrorMessage="1" errorTitle="Kesalahan Nilai Data" error="Data yang dimasukkan harus tersedia dalam daftar!">
          <x14:formula1>
            <xm:f>ListOfValues!D1:D2</xm:f>
          </x14:formula1>
          <xm:sqref>G79</xm:sqref>
        </x14:dataValidation>
        <x14:dataValidation type="list" showErrorMessage="1" errorTitle="Kesalahan Nilai Data" error="Data yang dimasukkan harus tersedia dalam daftar!">
          <x14:formula1>
            <xm:f>ListOfValues!D1:D2</xm:f>
          </x14:formula1>
          <xm:sqref>G80</xm:sqref>
        </x14:dataValidation>
        <x14:dataValidation type="list" showErrorMessage="1" errorTitle="Kesalahan Nilai Data" error="Data yang dimasukkan harus tersedia dalam daftar!">
          <x14:formula1>
            <xm:f>ListOfValues!D1:D2</xm:f>
          </x14:formula1>
          <xm:sqref>G81</xm:sqref>
        </x14:dataValidation>
        <x14:dataValidation type="list" showErrorMessage="1" errorTitle="Kesalahan Nilai Data" error="Data yang dimasukkan harus tersedia dalam daftar!">
          <x14:formula1>
            <xm:f>ListOfValues!D1:D2</xm:f>
          </x14:formula1>
          <xm:sqref>G82</xm:sqref>
        </x14:dataValidation>
        <x14:dataValidation type="list" showErrorMessage="1" errorTitle="Kesalahan Nilai Data" error="Data yang dimasukkan harus tersedia dalam daftar!">
          <x14:formula1>
            <xm:f>ListOfValues!D1:D2</xm:f>
          </x14:formula1>
          <xm:sqref>G83</xm:sqref>
        </x14:dataValidation>
        <x14:dataValidation type="list" showErrorMessage="1" errorTitle="Kesalahan Nilai Data" error="Data yang dimasukkan harus tersedia dalam daftar!">
          <x14:formula1>
            <xm:f>ListOfValues!D1:D2</xm:f>
          </x14:formula1>
          <xm:sqref>G84</xm:sqref>
        </x14:dataValidation>
        <x14:dataValidation type="list" showErrorMessage="1" errorTitle="Kesalahan Nilai Data" error="Data yang dimasukkan harus tersedia dalam daftar!">
          <x14:formula1>
            <xm:f>ListOfValues!D1:D2</xm:f>
          </x14:formula1>
          <xm:sqref>G85</xm:sqref>
        </x14:dataValidation>
        <x14:dataValidation type="list" showErrorMessage="1" errorTitle="Kesalahan Nilai Data" error="Data yang dimasukkan harus tersedia dalam daftar!">
          <x14:formula1>
            <xm:f>ListOfValues!D1:D2</xm:f>
          </x14:formula1>
          <xm:sqref>G86</xm:sqref>
        </x14:dataValidation>
        <x14:dataValidation type="list" showErrorMessage="1" errorTitle="Kesalahan Nilai Data" error="Data yang dimasukkan harus tersedia dalam daftar!">
          <x14:formula1>
            <xm:f>ListOfValues!D1:D2</xm:f>
          </x14:formula1>
          <xm:sqref>G87</xm:sqref>
        </x14:dataValidation>
        <x14:dataValidation type="list" showErrorMessage="1" errorTitle="Kesalahan Nilai Data" error="Data yang dimasukkan harus tersedia dalam daftar!">
          <x14:formula1>
            <xm:f>ListOfValues!D1:D2</xm:f>
          </x14:formula1>
          <xm:sqref>G88</xm:sqref>
        </x14:dataValidation>
        <x14:dataValidation type="list" showErrorMessage="1" errorTitle="Kesalahan Nilai Data" error="Data yang dimasukkan harus tersedia dalam daftar!">
          <x14:formula1>
            <xm:f>ListOfValues!D1:D2</xm:f>
          </x14:formula1>
          <xm:sqref>G89</xm:sqref>
        </x14:dataValidation>
        <x14:dataValidation type="list" showErrorMessage="1" errorTitle="Kesalahan Nilai Data" error="Data yang dimasukkan harus tersedia dalam daftar!">
          <x14:formula1>
            <xm:f>ListOfValues!D1:D2</xm:f>
          </x14:formula1>
          <xm:sqref>G90</xm:sqref>
        </x14:dataValidation>
        <x14:dataValidation type="list" showErrorMessage="1" errorTitle="Kesalahan Nilai Data" error="Data yang dimasukkan harus tersedia dalam daftar!">
          <x14:formula1>
            <xm:f>ListOfValues!D1:D2</xm:f>
          </x14:formula1>
          <xm:sqref>G91</xm:sqref>
        </x14:dataValidation>
        <x14:dataValidation type="list" showErrorMessage="1" errorTitle="Kesalahan Nilai Data" error="Data yang dimasukkan harus tersedia dalam daftar!">
          <x14:formula1>
            <xm:f>ListOfValues!D1:D2</xm:f>
          </x14:formula1>
          <xm:sqref>G92</xm:sqref>
        </x14:dataValidation>
        <x14:dataValidation type="list" showErrorMessage="1" errorTitle="Kesalahan Nilai Data" error="Data yang dimasukkan harus tersedia dalam daftar!">
          <x14:formula1>
            <xm:f>ListOfValues!D1:D2</xm:f>
          </x14:formula1>
          <xm:sqref>G93</xm:sqref>
        </x14:dataValidation>
        <x14:dataValidation type="list" showErrorMessage="1" errorTitle="Kesalahan Nilai Data" error="Data yang dimasukkan harus tersedia dalam daftar!">
          <x14:formula1>
            <xm:f>ListOfValues!D1:D2</xm:f>
          </x14:formula1>
          <xm:sqref>G94</xm:sqref>
        </x14:dataValidation>
        <x14:dataValidation type="list" showErrorMessage="1" errorTitle="Kesalahan Nilai Data" error="Data yang dimasukkan harus tersedia dalam daftar!">
          <x14:formula1>
            <xm:f>ListOfValues!D1:D2</xm:f>
          </x14:formula1>
          <xm:sqref>G95</xm:sqref>
        </x14:dataValidation>
        <x14:dataValidation type="list" showErrorMessage="1" errorTitle="Kesalahan Nilai Data" error="Data yang dimasukkan harus tersedia dalam daftar!">
          <x14:formula1>
            <xm:f>ListOfValues!D1:D2</xm:f>
          </x14:formula1>
          <xm:sqref>G96</xm:sqref>
        </x14:dataValidation>
        <x14:dataValidation type="list" showErrorMessage="1" errorTitle="Kesalahan Nilai Data" error="Data yang dimasukkan harus tersedia dalam daftar!">
          <x14:formula1>
            <xm:f>ListOfValues!D1:D2</xm:f>
          </x14:formula1>
          <xm:sqref>G97</xm:sqref>
        </x14:dataValidation>
        <x14:dataValidation type="list" showErrorMessage="1" errorTitle="Kesalahan Nilai Data" error="Data yang dimasukkan harus tersedia dalam daftar!">
          <x14:formula1>
            <xm:f>ListOfValues!D1:D2</xm:f>
          </x14:formula1>
          <xm:sqref>G98</xm:sqref>
        </x14:dataValidation>
        <x14:dataValidation type="list" showErrorMessage="1" errorTitle="Kesalahan Nilai Data" error="Data yang dimasukkan harus tersedia dalam daftar!">
          <x14:formula1>
            <xm:f>ListOfValues!D1:D2</xm:f>
          </x14:formula1>
          <xm:sqref>G99</xm:sqref>
        </x14:dataValidation>
        <x14:dataValidation type="list" showErrorMessage="1" errorTitle="Kesalahan Nilai Data" error="Data yang dimasukkan harus tersedia dalam daftar!">
          <x14:formula1>
            <xm:f>ListOfValues!D1:D2</xm:f>
          </x14:formula1>
          <xm:sqref>G100</xm:sqref>
        </x14:dataValidation>
        <x14:dataValidation type="list" showErrorMessage="1" errorTitle="Kesalahan Nilai Data" error="Data yang dimasukkan harus tersedia dalam daftar!">
          <x14:formula1>
            <xm:f>ListOfValues!D1:D2</xm:f>
          </x14:formula1>
          <xm:sqref>G101</xm:sqref>
        </x14:dataValidation>
        <x14:dataValidation type="list" showErrorMessage="1" errorTitle="Kesalahan Nilai Data" error="Data yang dimasukkan harus tersedia dalam daftar!">
          <x14:formula1>
            <xm:f>ListOfValues!D1:D2</xm:f>
          </x14:formula1>
          <xm:sqref>G102</xm:sqref>
        </x14:dataValidation>
        <x14:dataValidation type="list" showErrorMessage="1" errorTitle="Kesalahan Nilai Data" error="Data yang dimasukkan harus tersedia dalam daftar!">
          <x14:formula1>
            <xm:f>ListOfValues!D1:D2</xm:f>
          </x14:formula1>
          <xm:sqref>G103</xm:sqref>
        </x14:dataValidation>
        <x14:dataValidation type="list" showErrorMessage="1" errorTitle="Kesalahan Nilai Data" error="Data yang dimasukkan harus tersedia dalam daftar!">
          <x14:formula1>
            <xm:f>ListOfValues!D1:D2</xm:f>
          </x14:formula1>
          <xm:sqref>G104</xm:sqref>
        </x14:dataValidation>
        <x14:dataValidation type="list" showErrorMessage="1" errorTitle="Kesalahan Nilai Data" error="Data yang dimasukkan harus tersedia dalam daftar!">
          <x14:formula1>
            <xm:f>ListOfValues!D1:D2</xm:f>
          </x14:formula1>
          <xm:sqref>G105</xm:sqref>
        </x14:dataValidation>
        <x14:dataValidation type="list" showErrorMessage="1" errorTitle="Kesalahan Nilai Data" error="Data yang dimasukkan harus tersedia dalam daftar!">
          <x14:formula1>
            <xm:f>ListOfValues!D1:D2</xm:f>
          </x14:formula1>
          <xm:sqref>G106</xm:sqref>
        </x14:dataValidation>
        <x14:dataValidation type="list" showErrorMessage="1" errorTitle="Kesalahan Nilai Data" error="Data yang dimasukkan harus tersedia dalam daftar!">
          <x14:formula1>
            <xm:f>ListOfValues!D1:D2</xm:f>
          </x14:formula1>
          <xm:sqref>G107</xm:sqref>
        </x14:dataValidation>
        <x14:dataValidation type="list" showErrorMessage="1" errorTitle="Kesalahan Nilai Data" error="Data yang dimasukkan harus tersedia dalam daftar!">
          <x14:formula1>
            <xm:f>ListOfValues!D1:D2</xm:f>
          </x14:formula1>
          <xm:sqref>G108</xm:sqref>
        </x14:dataValidation>
        <x14:dataValidation type="list" showErrorMessage="1" errorTitle="Kesalahan Nilai Data" error="Data yang dimasukkan harus tersedia dalam daftar!">
          <x14:formula1>
            <xm:f>ListOfValues!D1:D2</xm:f>
          </x14:formula1>
          <xm:sqref>G109</xm:sqref>
        </x14:dataValidation>
        <x14:dataValidation type="list" showErrorMessage="1" errorTitle="Kesalahan Nilai Data" error="Data yang dimasukkan harus tersedia dalam daftar!">
          <x14:formula1>
            <xm:f>ListOfValues!D1:D2</xm:f>
          </x14:formula1>
          <xm:sqref>G110</xm:sqref>
        </x14:dataValidation>
        <x14:dataValidation type="list" showErrorMessage="1" errorTitle="Kesalahan Nilai Data" error="Data yang dimasukkan harus tersedia dalam daftar!">
          <x14:formula1>
            <xm:f>ListOfValues!D1:D2</xm:f>
          </x14:formula1>
          <xm:sqref>G111</xm:sqref>
        </x14:dataValidation>
        <x14:dataValidation type="list" showErrorMessage="1" errorTitle="Kesalahan Nilai Data" error="Data yang dimasukkan harus tersedia dalam daftar!">
          <x14:formula1>
            <xm:f>ListOfValues!D1:D2</xm:f>
          </x14:formula1>
          <xm:sqref>G112</xm:sqref>
        </x14:dataValidation>
        <x14:dataValidation type="list" showErrorMessage="1" errorTitle="Kesalahan Nilai Data" error="Data yang dimasukkan harus tersedia dalam daftar!">
          <x14:formula1>
            <xm:f>ListOfValues!D1:D2</xm:f>
          </x14:formula1>
          <xm:sqref>G113</xm:sqref>
        </x14:dataValidation>
        <x14:dataValidation type="list" showErrorMessage="1" errorTitle="Kesalahan Nilai Data" error="Data yang dimasukkan harus tersedia dalam daftar!">
          <x14:formula1>
            <xm:f>ListOfValues!D1:D2</xm:f>
          </x14:formula1>
          <xm:sqref>G114</xm:sqref>
        </x14:dataValidation>
        <x14:dataValidation type="list" showErrorMessage="1" errorTitle="Kesalahan Nilai Data" error="Data yang dimasukkan harus tersedia dalam daftar!">
          <x14:formula1>
            <xm:f>ListOfValues!D1:D2</xm:f>
          </x14:formula1>
          <xm:sqref>G115</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2:K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11" sqref="C11:J11"/>
    </sheetView>
  </sheetViews>
  <sheetFormatPr defaultRowHeight="15"/>
  <cols>
    <col min="1" max="1" width="9.140625" style="1" customWidth="1"/>
    <col min="2" max="3" width="1" style="1" customWidth="1"/>
    <col min="4" max="4" width="20" style="1" customWidth="1"/>
    <col min="5" max="10" width="30" style="1" customWidth="1"/>
    <col min="11" max="11" width="1" style="1" customWidth="1"/>
    <col min="12" max="12" width="9.140625" style="1" customWidth="1"/>
    <col min="13" max="16384" width="9.140625" style="1"/>
  </cols>
  <sheetData>
    <row r="2" spans="2:11" ht="5.0999999999999996" customHeight="1">
      <c r="B2" s="5" t="s">
        <v>585</v>
      </c>
      <c r="C2" s="2"/>
      <c r="D2" s="2"/>
      <c r="E2" s="2"/>
      <c r="F2" s="2"/>
      <c r="G2" s="2"/>
      <c r="H2" s="2"/>
      <c r="I2" s="2"/>
      <c r="J2" s="2"/>
      <c r="K2" s="2"/>
    </row>
    <row r="3" spans="2:11" hidden="1">
      <c r="B3" s="5" t="s">
        <v>7</v>
      </c>
      <c r="C3" s="20"/>
      <c r="D3" s="20"/>
      <c r="E3" s="2"/>
      <c r="F3" s="2"/>
      <c r="G3" s="2"/>
      <c r="H3" s="2"/>
      <c r="I3" s="2"/>
      <c r="J3" s="2"/>
      <c r="K3" s="2"/>
    </row>
    <row r="4" spans="2:11" hidden="1">
      <c r="B4" s="2"/>
      <c r="C4" s="20"/>
      <c r="D4" s="20"/>
      <c r="E4" s="2"/>
      <c r="F4" s="2"/>
      <c r="G4" s="2"/>
      <c r="H4" s="2"/>
      <c r="I4" s="2"/>
      <c r="J4" s="2"/>
      <c r="K4" s="2"/>
    </row>
    <row r="5" spans="2:11" hidden="1">
      <c r="B5" s="2"/>
      <c r="C5" s="20"/>
      <c r="D5" s="20"/>
      <c r="E5" s="2"/>
      <c r="F5" s="2"/>
      <c r="G5" s="2"/>
      <c r="H5" s="2"/>
      <c r="I5" s="2"/>
      <c r="J5" s="2"/>
      <c r="K5" s="2"/>
    </row>
    <row r="6" spans="2:11" hidden="1">
      <c r="B6" s="2"/>
      <c r="C6" s="20"/>
      <c r="D6" s="20"/>
      <c r="E6" s="2"/>
      <c r="F6" s="2"/>
      <c r="G6" s="2"/>
      <c r="H6" s="2"/>
      <c r="I6" s="2"/>
      <c r="J6" s="2"/>
      <c r="K6" s="2"/>
    </row>
    <row r="7" spans="2:11" ht="17.25">
      <c r="B7" s="2"/>
      <c r="C7" s="156" t="str">
        <f>UPPER('Data Umum'!D7)</f>
        <v/>
      </c>
      <c r="D7" s="156"/>
      <c r="E7" s="157"/>
      <c r="F7" s="157"/>
      <c r="G7" s="157"/>
      <c r="H7" s="157"/>
      <c r="I7" s="157"/>
      <c r="J7" s="157"/>
      <c r="K7" s="2"/>
    </row>
    <row r="8" spans="2:11">
      <c r="B8" s="2"/>
      <c r="C8" s="158" t="s">
        <v>1095</v>
      </c>
      <c r="D8" s="158"/>
      <c r="E8" s="129"/>
      <c r="F8" s="129"/>
      <c r="G8" s="129"/>
      <c r="H8" s="129"/>
      <c r="I8" s="129"/>
      <c r="J8" s="129"/>
      <c r="K8" s="2"/>
    </row>
    <row r="9" spans="2:11">
      <c r="B9" s="2"/>
      <c r="C9" s="158" t="s">
        <v>586</v>
      </c>
      <c r="D9" s="158"/>
      <c r="E9" s="129"/>
      <c r="F9" s="129"/>
      <c r="G9" s="129"/>
      <c r="H9" s="129"/>
      <c r="I9" s="129"/>
      <c r="J9" s="129"/>
      <c r="K9" s="2"/>
    </row>
    <row r="10" spans="2:11">
      <c r="B10" s="2"/>
      <c r="C10" s="158" t="s">
        <v>589</v>
      </c>
      <c r="D10" s="158"/>
      <c r="E10" s="129"/>
      <c r="F10" s="129"/>
      <c r="G10" s="129"/>
      <c r="H10" s="129"/>
      <c r="I10" s="129"/>
      <c r="J10" s="129"/>
      <c r="K10" s="2"/>
    </row>
    <row r="11" spans="2:11">
      <c r="B11" s="2"/>
      <c r="C11" s="159" t="str">
        <f>""</f>
        <v/>
      </c>
      <c r="D11" s="159"/>
      <c r="E11" s="130"/>
      <c r="F11" s="130"/>
      <c r="G11" s="130"/>
      <c r="H11" s="130"/>
      <c r="I11" s="130"/>
      <c r="J11" s="130"/>
      <c r="K11" s="2"/>
    </row>
    <row r="12" spans="2:11" hidden="1">
      <c r="B12" s="2"/>
      <c r="C12" s="20"/>
      <c r="D12" s="20"/>
      <c r="E12" s="2"/>
      <c r="F12" s="2"/>
      <c r="G12" s="2"/>
      <c r="H12" s="2"/>
      <c r="I12" s="2"/>
      <c r="J12" s="2"/>
      <c r="K12" s="2"/>
    </row>
    <row r="13" spans="2:11">
      <c r="B13" s="2"/>
      <c r="C13" s="160" t="s">
        <v>43</v>
      </c>
      <c r="D13" s="160"/>
      <c r="E13" s="161"/>
      <c r="F13" s="161"/>
      <c r="G13" s="161"/>
      <c r="H13" s="161"/>
      <c r="I13" s="161"/>
      <c r="J13" s="161"/>
      <c r="K13" s="2"/>
    </row>
    <row r="14" spans="2:11">
      <c r="B14" s="2"/>
      <c r="C14" s="127" t="s">
        <v>308</v>
      </c>
      <c r="D14" s="128"/>
      <c r="E14" s="162" t="str">
        <f>"Nama Surat Berharga"</f>
        <v>Nama Surat Berharga</v>
      </c>
      <c r="F14" s="162" t="str">
        <f>"Kategori Surat Berharga"</f>
        <v>Kategori Surat Berharga</v>
      </c>
      <c r="G14" s="162" t="str">
        <f>"Saldo SAK"</f>
        <v>Saldo SAK</v>
      </c>
      <c r="H14" s="162" t="str">
        <f>"Selisih Penilaian SAK dan SAP"</f>
        <v>Selisih Penilaian SAK dan SAP</v>
      </c>
      <c r="I14" s="162" t="str">
        <f>"AYD"</f>
        <v>AYD</v>
      </c>
      <c r="J14" s="162" t="str">
        <f>"Saldo SAK Lancar (Kurang dari satu tahun)"</f>
        <v>Saldo SAK Lancar (Kurang dari satu tahun)</v>
      </c>
      <c r="K14" s="2"/>
    </row>
    <row r="15" spans="2:11">
      <c r="B15" s="2"/>
      <c r="C15" s="128"/>
      <c r="D15" s="128"/>
      <c r="E15" s="163"/>
      <c r="F15" s="163"/>
      <c r="G15" s="163"/>
      <c r="H15" s="163"/>
      <c r="I15" s="163"/>
      <c r="J15" s="163"/>
      <c r="K15" s="2"/>
    </row>
    <row r="16" spans="2:11">
      <c r="B16" s="2"/>
      <c r="C16" s="137" t="s">
        <v>7</v>
      </c>
      <c r="D16" s="128"/>
      <c r="E16" s="147" t="s">
        <v>206</v>
      </c>
      <c r="F16" s="147" t="s">
        <v>206</v>
      </c>
      <c r="G16" s="144">
        <v>0</v>
      </c>
      <c r="H16" s="144">
        <v>0</v>
      </c>
      <c r="I16" s="144">
        <v>0</v>
      </c>
      <c r="J16" s="144">
        <v>0</v>
      </c>
      <c r="K16" s="2"/>
    </row>
    <row r="17" spans="2:11">
      <c r="B17" s="2"/>
      <c r="C17" s="142" t="s">
        <v>309</v>
      </c>
      <c r="D17" s="143"/>
      <c r="E17" s="147" t="s">
        <v>206</v>
      </c>
      <c r="F17" s="147" t="s">
        <v>206</v>
      </c>
      <c r="G17" s="144">
        <v>0</v>
      </c>
      <c r="H17" s="144">
        <v>0</v>
      </c>
      <c r="I17" s="144">
        <v>0</v>
      </c>
      <c r="J17" s="144">
        <v>0</v>
      </c>
      <c r="K17" s="2"/>
    </row>
    <row r="18" spans="2:11">
      <c r="B18" s="2"/>
      <c r="C18" s="142" t="s">
        <v>310</v>
      </c>
      <c r="D18" s="143"/>
      <c r="E18" s="147" t="s">
        <v>206</v>
      </c>
      <c r="F18" s="147" t="s">
        <v>206</v>
      </c>
      <c r="G18" s="144">
        <v>0</v>
      </c>
      <c r="H18" s="144">
        <v>0</v>
      </c>
      <c r="I18" s="144">
        <v>0</v>
      </c>
      <c r="J18" s="144">
        <v>0</v>
      </c>
      <c r="K18" s="2"/>
    </row>
    <row r="19" spans="2:11">
      <c r="B19" s="2"/>
      <c r="C19" s="142" t="s">
        <v>311</v>
      </c>
      <c r="D19" s="143"/>
      <c r="E19" s="147" t="s">
        <v>206</v>
      </c>
      <c r="F19" s="147" t="s">
        <v>206</v>
      </c>
      <c r="G19" s="144">
        <v>0</v>
      </c>
      <c r="H19" s="144">
        <v>0</v>
      </c>
      <c r="I19" s="144">
        <v>0</v>
      </c>
      <c r="J19" s="144">
        <v>0</v>
      </c>
      <c r="K19" s="2"/>
    </row>
    <row r="20" spans="2:11">
      <c r="B20" s="2"/>
      <c r="C20" s="142" t="s">
        <v>312</v>
      </c>
      <c r="D20" s="143"/>
      <c r="E20" s="147" t="s">
        <v>206</v>
      </c>
      <c r="F20" s="147" t="s">
        <v>206</v>
      </c>
      <c r="G20" s="144">
        <v>0</v>
      </c>
      <c r="H20" s="144">
        <v>0</v>
      </c>
      <c r="I20" s="144">
        <v>0</v>
      </c>
      <c r="J20" s="144">
        <v>0</v>
      </c>
      <c r="K20" s="2"/>
    </row>
    <row r="21" spans="2:11">
      <c r="B21" s="2"/>
      <c r="C21" s="142" t="s">
        <v>313</v>
      </c>
      <c r="D21" s="143"/>
      <c r="E21" s="147" t="s">
        <v>206</v>
      </c>
      <c r="F21" s="147" t="s">
        <v>206</v>
      </c>
      <c r="G21" s="144">
        <v>0</v>
      </c>
      <c r="H21" s="144">
        <v>0</v>
      </c>
      <c r="I21" s="144">
        <v>0</v>
      </c>
      <c r="J21" s="144">
        <v>0</v>
      </c>
      <c r="K21" s="2"/>
    </row>
    <row r="22" spans="2:11">
      <c r="B22" s="2"/>
      <c r="C22" s="142" t="s">
        <v>314</v>
      </c>
      <c r="D22" s="143"/>
      <c r="E22" s="147" t="s">
        <v>206</v>
      </c>
      <c r="F22" s="147" t="s">
        <v>206</v>
      </c>
      <c r="G22" s="144">
        <v>0</v>
      </c>
      <c r="H22" s="144">
        <v>0</v>
      </c>
      <c r="I22" s="144">
        <v>0</v>
      </c>
      <c r="J22" s="144">
        <v>0</v>
      </c>
      <c r="K22" s="2"/>
    </row>
    <row r="23" spans="2:11">
      <c r="B23" s="2"/>
      <c r="C23" s="142" t="s">
        <v>315</v>
      </c>
      <c r="D23" s="143"/>
      <c r="E23" s="147" t="s">
        <v>206</v>
      </c>
      <c r="F23" s="147" t="s">
        <v>206</v>
      </c>
      <c r="G23" s="144">
        <v>0</v>
      </c>
      <c r="H23" s="144">
        <v>0</v>
      </c>
      <c r="I23" s="144">
        <v>0</v>
      </c>
      <c r="J23" s="144">
        <v>0</v>
      </c>
      <c r="K23" s="2"/>
    </row>
    <row r="24" spans="2:11">
      <c r="B24" s="2"/>
      <c r="C24" s="142" t="s">
        <v>316</v>
      </c>
      <c r="D24" s="143"/>
      <c r="E24" s="147" t="s">
        <v>206</v>
      </c>
      <c r="F24" s="147" t="s">
        <v>206</v>
      </c>
      <c r="G24" s="144">
        <v>0</v>
      </c>
      <c r="H24" s="144">
        <v>0</v>
      </c>
      <c r="I24" s="144">
        <v>0</v>
      </c>
      <c r="J24" s="144">
        <v>0</v>
      </c>
      <c r="K24" s="2"/>
    </row>
    <row r="25" spans="2:11">
      <c r="B25" s="2"/>
      <c r="C25" s="142" t="s">
        <v>317</v>
      </c>
      <c r="D25" s="143"/>
      <c r="E25" s="147" t="s">
        <v>206</v>
      </c>
      <c r="F25" s="147" t="s">
        <v>206</v>
      </c>
      <c r="G25" s="144">
        <v>0</v>
      </c>
      <c r="H25" s="144">
        <v>0</v>
      </c>
      <c r="I25" s="144">
        <v>0</v>
      </c>
      <c r="J25" s="144">
        <v>0</v>
      </c>
      <c r="K25" s="2"/>
    </row>
    <row r="26" spans="2:11">
      <c r="B26" s="2"/>
      <c r="C26" s="142" t="s">
        <v>318</v>
      </c>
      <c r="D26" s="143"/>
      <c r="E26" s="147" t="s">
        <v>206</v>
      </c>
      <c r="F26" s="147" t="s">
        <v>206</v>
      </c>
      <c r="G26" s="144">
        <v>0</v>
      </c>
      <c r="H26" s="144">
        <v>0</v>
      </c>
      <c r="I26" s="144">
        <v>0</v>
      </c>
      <c r="J26" s="144">
        <v>0</v>
      </c>
      <c r="K26" s="2"/>
    </row>
    <row r="27" spans="2:11">
      <c r="B27" s="2"/>
      <c r="C27" s="142" t="s">
        <v>319</v>
      </c>
      <c r="D27" s="143"/>
      <c r="E27" s="147" t="s">
        <v>206</v>
      </c>
      <c r="F27" s="147" t="s">
        <v>206</v>
      </c>
      <c r="G27" s="144">
        <v>0</v>
      </c>
      <c r="H27" s="144">
        <v>0</v>
      </c>
      <c r="I27" s="144">
        <v>0</v>
      </c>
      <c r="J27" s="144">
        <v>0</v>
      </c>
      <c r="K27" s="2"/>
    </row>
    <row r="28" spans="2:11">
      <c r="B28" s="2"/>
      <c r="C28" s="142" t="s">
        <v>320</v>
      </c>
      <c r="D28" s="143"/>
      <c r="E28" s="147" t="s">
        <v>206</v>
      </c>
      <c r="F28" s="147" t="s">
        <v>206</v>
      </c>
      <c r="G28" s="144">
        <v>0</v>
      </c>
      <c r="H28" s="144">
        <v>0</v>
      </c>
      <c r="I28" s="144">
        <v>0</v>
      </c>
      <c r="J28" s="144">
        <v>0</v>
      </c>
      <c r="K28" s="2"/>
    </row>
    <row r="29" spans="2:11">
      <c r="B29" s="2"/>
      <c r="C29" s="142" t="s">
        <v>321</v>
      </c>
      <c r="D29" s="143"/>
      <c r="E29" s="147" t="s">
        <v>206</v>
      </c>
      <c r="F29" s="147" t="s">
        <v>206</v>
      </c>
      <c r="G29" s="144">
        <v>0</v>
      </c>
      <c r="H29" s="144">
        <v>0</v>
      </c>
      <c r="I29" s="144">
        <v>0</v>
      </c>
      <c r="J29" s="144">
        <v>0</v>
      </c>
      <c r="K29" s="2"/>
    </row>
    <row r="30" spans="2:11">
      <c r="B30" s="2"/>
      <c r="C30" s="142" t="s">
        <v>322</v>
      </c>
      <c r="D30" s="143"/>
      <c r="E30" s="147" t="s">
        <v>206</v>
      </c>
      <c r="F30" s="147" t="s">
        <v>206</v>
      </c>
      <c r="G30" s="144">
        <v>0</v>
      </c>
      <c r="H30" s="144">
        <v>0</v>
      </c>
      <c r="I30" s="144">
        <v>0</v>
      </c>
      <c r="J30" s="144">
        <v>0</v>
      </c>
      <c r="K30" s="2"/>
    </row>
    <row r="31" spans="2:11">
      <c r="B31" s="2"/>
      <c r="C31" s="142" t="s">
        <v>323</v>
      </c>
      <c r="D31" s="143"/>
      <c r="E31" s="147" t="s">
        <v>206</v>
      </c>
      <c r="F31" s="147" t="s">
        <v>206</v>
      </c>
      <c r="G31" s="144">
        <v>0</v>
      </c>
      <c r="H31" s="144">
        <v>0</v>
      </c>
      <c r="I31" s="144">
        <v>0</v>
      </c>
      <c r="J31" s="144">
        <v>0</v>
      </c>
      <c r="K31" s="2"/>
    </row>
    <row r="32" spans="2:11">
      <c r="B32" s="2"/>
      <c r="C32" s="142" t="s">
        <v>324</v>
      </c>
      <c r="D32" s="143"/>
      <c r="E32" s="147" t="s">
        <v>206</v>
      </c>
      <c r="F32" s="147" t="s">
        <v>206</v>
      </c>
      <c r="G32" s="144">
        <v>0</v>
      </c>
      <c r="H32" s="144">
        <v>0</v>
      </c>
      <c r="I32" s="144">
        <v>0</v>
      </c>
      <c r="J32" s="144">
        <v>0</v>
      </c>
      <c r="K32" s="2"/>
    </row>
    <row r="33" spans="2:11">
      <c r="B33" s="2"/>
      <c r="C33" s="142" t="s">
        <v>325</v>
      </c>
      <c r="D33" s="143"/>
      <c r="E33" s="147" t="s">
        <v>206</v>
      </c>
      <c r="F33" s="147" t="s">
        <v>206</v>
      </c>
      <c r="G33" s="144">
        <v>0</v>
      </c>
      <c r="H33" s="144">
        <v>0</v>
      </c>
      <c r="I33" s="144">
        <v>0</v>
      </c>
      <c r="J33" s="144">
        <v>0</v>
      </c>
      <c r="K33" s="2"/>
    </row>
    <row r="34" spans="2:11">
      <c r="B34" s="2"/>
      <c r="C34" s="142" t="s">
        <v>326</v>
      </c>
      <c r="D34" s="143"/>
      <c r="E34" s="147" t="s">
        <v>206</v>
      </c>
      <c r="F34" s="147" t="s">
        <v>206</v>
      </c>
      <c r="G34" s="144">
        <v>0</v>
      </c>
      <c r="H34" s="144">
        <v>0</v>
      </c>
      <c r="I34" s="144">
        <v>0</v>
      </c>
      <c r="J34" s="144">
        <v>0</v>
      </c>
      <c r="K34" s="2"/>
    </row>
    <row r="35" spans="2:11">
      <c r="B35" s="2"/>
      <c r="C35" s="142" t="s">
        <v>327</v>
      </c>
      <c r="D35" s="143"/>
      <c r="E35" s="147" t="s">
        <v>206</v>
      </c>
      <c r="F35" s="147" t="s">
        <v>206</v>
      </c>
      <c r="G35" s="144">
        <v>0</v>
      </c>
      <c r="H35" s="144">
        <v>0</v>
      </c>
      <c r="I35" s="144">
        <v>0</v>
      </c>
      <c r="J35" s="144">
        <v>0</v>
      </c>
      <c r="K35" s="2"/>
    </row>
    <row r="36" spans="2:11">
      <c r="B36" s="2"/>
      <c r="C36" s="142" t="s">
        <v>328</v>
      </c>
      <c r="D36" s="143"/>
      <c r="E36" s="147" t="s">
        <v>206</v>
      </c>
      <c r="F36" s="147" t="s">
        <v>206</v>
      </c>
      <c r="G36" s="144">
        <v>0</v>
      </c>
      <c r="H36" s="144">
        <v>0</v>
      </c>
      <c r="I36" s="144">
        <v>0</v>
      </c>
      <c r="J36" s="144">
        <v>0</v>
      </c>
      <c r="K36" s="2"/>
    </row>
    <row r="37" spans="2:11">
      <c r="B37" s="2"/>
      <c r="C37" s="142" t="s">
        <v>329</v>
      </c>
      <c r="D37" s="143"/>
      <c r="E37" s="147" t="s">
        <v>206</v>
      </c>
      <c r="F37" s="147" t="s">
        <v>206</v>
      </c>
      <c r="G37" s="144">
        <v>0</v>
      </c>
      <c r="H37" s="144">
        <v>0</v>
      </c>
      <c r="I37" s="144">
        <v>0</v>
      </c>
      <c r="J37" s="144">
        <v>0</v>
      </c>
      <c r="K37" s="2"/>
    </row>
    <row r="38" spans="2:11">
      <c r="B38" s="2"/>
      <c r="C38" s="142" t="s">
        <v>330</v>
      </c>
      <c r="D38" s="143"/>
      <c r="E38" s="147" t="s">
        <v>206</v>
      </c>
      <c r="F38" s="147" t="s">
        <v>206</v>
      </c>
      <c r="G38" s="144">
        <v>0</v>
      </c>
      <c r="H38" s="144">
        <v>0</v>
      </c>
      <c r="I38" s="144">
        <v>0</v>
      </c>
      <c r="J38" s="144">
        <v>0</v>
      </c>
      <c r="K38" s="2"/>
    </row>
    <row r="39" spans="2:11">
      <c r="B39" s="2"/>
      <c r="C39" s="142" t="s">
        <v>331</v>
      </c>
      <c r="D39" s="143"/>
      <c r="E39" s="147" t="s">
        <v>206</v>
      </c>
      <c r="F39" s="147" t="s">
        <v>206</v>
      </c>
      <c r="G39" s="144">
        <v>0</v>
      </c>
      <c r="H39" s="144">
        <v>0</v>
      </c>
      <c r="I39" s="144">
        <v>0</v>
      </c>
      <c r="J39" s="144">
        <v>0</v>
      </c>
      <c r="K39" s="2"/>
    </row>
    <row r="40" spans="2:11">
      <c r="B40" s="2"/>
      <c r="C40" s="142" t="s">
        <v>332</v>
      </c>
      <c r="D40" s="143"/>
      <c r="E40" s="147" t="s">
        <v>206</v>
      </c>
      <c r="F40" s="147" t="s">
        <v>206</v>
      </c>
      <c r="G40" s="144">
        <v>0</v>
      </c>
      <c r="H40" s="144">
        <v>0</v>
      </c>
      <c r="I40" s="144">
        <v>0</v>
      </c>
      <c r="J40" s="144">
        <v>0</v>
      </c>
      <c r="K40" s="2"/>
    </row>
    <row r="41" spans="2:11">
      <c r="B41" s="2"/>
      <c r="C41" s="142" t="s">
        <v>333</v>
      </c>
      <c r="D41" s="143"/>
      <c r="E41" s="147" t="s">
        <v>206</v>
      </c>
      <c r="F41" s="147" t="s">
        <v>206</v>
      </c>
      <c r="G41" s="144">
        <v>0</v>
      </c>
      <c r="H41" s="144">
        <v>0</v>
      </c>
      <c r="I41" s="144">
        <v>0</v>
      </c>
      <c r="J41" s="144">
        <v>0</v>
      </c>
      <c r="K41" s="2"/>
    </row>
    <row r="42" spans="2:11">
      <c r="B42" s="2"/>
      <c r="C42" s="142" t="s">
        <v>334</v>
      </c>
      <c r="D42" s="143"/>
      <c r="E42" s="147" t="s">
        <v>206</v>
      </c>
      <c r="F42" s="147" t="s">
        <v>206</v>
      </c>
      <c r="G42" s="144">
        <v>0</v>
      </c>
      <c r="H42" s="144">
        <v>0</v>
      </c>
      <c r="I42" s="144">
        <v>0</v>
      </c>
      <c r="J42" s="144">
        <v>0</v>
      </c>
      <c r="K42" s="2"/>
    </row>
    <row r="43" spans="2:11">
      <c r="B43" s="2"/>
      <c r="C43" s="142" t="s">
        <v>335</v>
      </c>
      <c r="D43" s="143"/>
      <c r="E43" s="147" t="s">
        <v>206</v>
      </c>
      <c r="F43" s="147" t="s">
        <v>206</v>
      </c>
      <c r="G43" s="144">
        <v>0</v>
      </c>
      <c r="H43" s="144">
        <v>0</v>
      </c>
      <c r="I43" s="144">
        <v>0</v>
      </c>
      <c r="J43" s="144">
        <v>0</v>
      </c>
      <c r="K43" s="2"/>
    </row>
    <row r="44" spans="2:11">
      <c r="B44" s="2"/>
      <c r="C44" s="142" t="s">
        <v>336</v>
      </c>
      <c r="D44" s="143"/>
      <c r="E44" s="147" t="s">
        <v>206</v>
      </c>
      <c r="F44" s="147" t="s">
        <v>206</v>
      </c>
      <c r="G44" s="144">
        <v>0</v>
      </c>
      <c r="H44" s="144">
        <v>0</v>
      </c>
      <c r="I44" s="144">
        <v>0</v>
      </c>
      <c r="J44" s="144">
        <v>0</v>
      </c>
      <c r="K44" s="2"/>
    </row>
    <row r="45" spans="2:11">
      <c r="B45" s="2"/>
      <c r="C45" s="142" t="s">
        <v>337</v>
      </c>
      <c r="D45" s="143"/>
      <c r="E45" s="147" t="s">
        <v>206</v>
      </c>
      <c r="F45" s="147" t="s">
        <v>206</v>
      </c>
      <c r="G45" s="144">
        <v>0</v>
      </c>
      <c r="H45" s="144">
        <v>0</v>
      </c>
      <c r="I45" s="144">
        <v>0</v>
      </c>
      <c r="J45" s="144">
        <v>0</v>
      </c>
      <c r="K45" s="2"/>
    </row>
    <row r="46" spans="2:11">
      <c r="B46" s="2"/>
      <c r="C46" s="142" t="s">
        <v>338</v>
      </c>
      <c r="D46" s="143"/>
      <c r="E46" s="147" t="s">
        <v>206</v>
      </c>
      <c r="F46" s="147" t="s">
        <v>206</v>
      </c>
      <c r="G46" s="144">
        <v>0</v>
      </c>
      <c r="H46" s="144">
        <v>0</v>
      </c>
      <c r="I46" s="144">
        <v>0</v>
      </c>
      <c r="J46" s="144">
        <v>0</v>
      </c>
      <c r="K46" s="2"/>
    </row>
    <row r="47" spans="2:11">
      <c r="B47" s="2"/>
      <c r="C47" s="142" t="s">
        <v>339</v>
      </c>
      <c r="D47" s="143"/>
      <c r="E47" s="147" t="s">
        <v>206</v>
      </c>
      <c r="F47" s="147" t="s">
        <v>206</v>
      </c>
      <c r="G47" s="144">
        <v>0</v>
      </c>
      <c r="H47" s="144">
        <v>0</v>
      </c>
      <c r="I47" s="144">
        <v>0</v>
      </c>
      <c r="J47" s="144">
        <v>0</v>
      </c>
      <c r="K47" s="2"/>
    </row>
    <row r="48" spans="2:11">
      <c r="B48" s="2"/>
      <c r="C48" s="142" t="s">
        <v>340</v>
      </c>
      <c r="D48" s="143"/>
      <c r="E48" s="147" t="s">
        <v>206</v>
      </c>
      <c r="F48" s="147" t="s">
        <v>206</v>
      </c>
      <c r="G48" s="144">
        <v>0</v>
      </c>
      <c r="H48" s="144">
        <v>0</v>
      </c>
      <c r="I48" s="144">
        <v>0</v>
      </c>
      <c r="J48" s="144">
        <v>0</v>
      </c>
      <c r="K48" s="2"/>
    </row>
    <row r="49" spans="2:11">
      <c r="B49" s="2"/>
      <c r="C49" s="142" t="s">
        <v>341</v>
      </c>
      <c r="D49" s="143"/>
      <c r="E49" s="147" t="s">
        <v>206</v>
      </c>
      <c r="F49" s="147" t="s">
        <v>206</v>
      </c>
      <c r="G49" s="144">
        <v>0</v>
      </c>
      <c r="H49" s="144">
        <v>0</v>
      </c>
      <c r="I49" s="144">
        <v>0</v>
      </c>
      <c r="J49" s="144">
        <v>0</v>
      </c>
      <c r="K49" s="2"/>
    </row>
    <row r="50" spans="2:11">
      <c r="B50" s="2"/>
      <c r="C50" s="142" t="s">
        <v>342</v>
      </c>
      <c r="D50" s="143"/>
      <c r="E50" s="147" t="s">
        <v>206</v>
      </c>
      <c r="F50" s="147" t="s">
        <v>206</v>
      </c>
      <c r="G50" s="144">
        <v>0</v>
      </c>
      <c r="H50" s="144">
        <v>0</v>
      </c>
      <c r="I50" s="144">
        <v>0</v>
      </c>
      <c r="J50" s="144">
        <v>0</v>
      </c>
      <c r="K50" s="2"/>
    </row>
    <row r="51" spans="2:11">
      <c r="B51" s="2"/>
      <c r="C51" s="142" t="s">
        <v>343</v>
      </c>
      <c r="D51" s="143"/>
      <c r="E51" s="147" t="s">
        <v>206</v>
      </c>
      <c r="F51" s="147" t="s">
        <v>206</v>
      </c>
      <c r="G51" s="144">
        <v>0</v>
      </c>
      <c r="H51" s="144">
        <v>0</v>
      </c>
      <c r="I51" s="144">
        <v>0</v>
      </c>
      <c r="J51" s="144">
        <v>0</v>
      </c>
      <c r="K51" s="2"/>
    </row>
    <row r="52" spans="2:11">
      <c r="B52" s="2"/>
      <c r="C52" s="142" t="s">
        <v>344</v>
      </c>
      <c r="D52" s="143"/>
      <c r="E52" s="147" t="s">
        <v>206</v>
      </c>
      <c r="F52" s="147" t="s">
        <v>206</v>
      </c>
      <c r="G52" s="144">
        <v>0</v>
      </c>
      <c r="H52" s="144">
        <v>0</v>
      </c>
      <c r="I52" s="144">
        <v>0</v>
      </c>
      <c r="J52" s="144">
        <v>0</v>
      </c>
      <c r="K52" s="2"/>
    </row>
    <row r="53" spans="2:11">
      <c r="B53" s="2"/>
      <c r="C53" s="142" t="s">
        <v>345</v>
      </c>
      <c r="D53" s="143"/>
      <c r="E53" s="147" t="s">
        <v>206</v>
      </c>
      <c r="F53" s="147" t="s">
        <v>206</v>
      </c>
      <c r="G53" s="144">
        <v>0</v>
      </c>
      <c r="H53" s="144">
        <v>0</v>
      </c>
      <c r="I53" s="144">
        <v>0</v>
      </c>
      <c r="J53" s="144">
        <v>0</v>
      </c>
      <c r="K53" s="2"/>
    </row>
    <row r="54" spans="2:11">
      <c r="B54" s="2"/>
      <c r="C54" s="142" t="s">
        <v>346</v>
      </c>
      <c r="D54" s="143"/>
      <c r="E54" s="147" t="s">
        <v>206</v>
      </c>
      <c r="F54" s="147" t="s">
        <v>206</v>
      </c>
      <c r="G54" s="144">
        <v>0</v>
      </c>
      <c r="H54" s="144">
        <v>0</v>
      </c>
      <c r="I54" s="144">
        <v>0</v>
      </c>
      <c r="J54" s="144">
        <v>0</v>
      </c>
      <c r="K54" s="2"/>
    </row>
    <row r="55" spans="2:11">
      <c r="B55" s="2"/>
      <c r="C55" s="142" t="s">
        <v>347</v>
      </c>
      <c r="D55" s="143"/>
      <c r="E55" s="147" t="s">
        <v>206</v>
      </c>
      <c r="F55" s="147" t="s">
        <v>206</v>
      </c>
      <c r="G55" s="144">
        <v>0</v>
      </c>
      <c r="H55" s="144">
        <v>0</v>
      </c>
      <c r="I55" s="144">
        <v>0</v>
      </c>
      <c r="J55" s="144">
        <v>0</v>
      </c>
      <c r="K55" s="2"/>
    </row>
    <row r="56" spans="2:11">
      <c r="B56" s="2"/>
      <c r="C56" s="142" t="s">
        <v>348</v>
      </c>
      <c r="D56" s="143"/>
      <c r="E56" s="147" t="s">
        <v>206</v>
      </c>
      <c r="F56" s="147" t="s">
        <v>206</v>
      </c>
      <c r="G56" s="144">
        <v>0</v>
      </c>
      <c r="H56" s="144">
        <v>0</v>
      </c>
      <c r="I56" s="144">
        <v>0</v>
      </c>
      <c r="J56" s="144">
        <v>0</v>
      </c>
      <c r="K56" s="2"/>
    </row>
    <row r="57" spans="2:11">
      <c r="B57" s="2"/>
      <c r="C57" s="142" t="s">
        <v>349</v>
      </c>
      <c r="D57" s="143"/>
      <c r="E57" s="147" t="s">
        <v>206</v>
      </c>
      <c r="F57" s="147" t="s">
        <v>206</v>
      </c>
      <c r="G57" s="144">
        <v>0</v>
      </c>
      <c r="H57" s="144">
        <v>0</v>
      </c>
      <c r="I57" s="144">
        <v>0</v>
      </c>
      <c r="J57" s="144">
        <v>0</v>
      </c>
      <c r="K57" s="2"/>
    </row>
    <row r="58" spans="2:11">
      <c r="B58" s="2"/>
      <c r="C58" s="142" t="s">
        <v>350</v>
      </c>
      <c r="D58" s="143"/>
      <c r="E58" s="147" t="s">
        <v>206</v>
      </c>
      <c r="F58" s="147" t="s">
        <v>206</v>
      </c>
      <c r="G58" s="144">
        <v>0</v>
      </c>
      <c r="H58" s="144">
        <v>0</v>
      </c>
      <c r="I58" s="144">
        <v>0</v>
      </c>
      <c r="J58" s="144">
        <v>0</v>
      </c>
      <c r="K58" s="2"/>
    </row>
    <row r="59" spans="2:11">
      <c r="B59" s="2"/>
      <c r="C59" s="142" t="s">
        <v>351</v>
      </c>
      <c r="D59" s="143"/>
      <c r="E59" s="147" t="s">
        <v>206</v>
      </c>
      <c r="F59" s="147" t="s">
        <v>206</v>
      </c>
      <c r="G59" s="144">
        <v>0</v>
      </c>
      <c r="H59" s="144">
        <v>0</v>
      </c>
      <c r="I59" s="144">
        <v>0</v>
      </c>
      <c r="J59" s="144">
        <v>0</v>
      </c>
      <c r="K59" s="2"/>
    </row>
    <row r="60" spans="2:11">
      <c r="B60" s="2"/>
      <c r="C60" s="142" t="s">
        <v>352</v>
      </c>
      <c r="D60" s="143"/>
      <c r="E60" s="147" t="s">
        <v>206</v>
      </c>
      <c r="F60" s="147" t="s">
        <v>206</v>
      </c>
      <c r="G60" s="144">
        <v>0</v>
      </c>
      <c r="H60" s="144">
        <v>0</v>
      </c>
      <c r="I60" s="144">
        <v>0</v>
      </c>
      <c r="J60" s="144">
        <v>0</v>
      </c>
      <c r="K60" s="2"/>
    </row>
    <row r="61" spans="2:11">
      <c r="B61" s="2"/>
      <c r="C61" s="142" t="s">
        <v>353</v>
      </c>
      <c r="D61" s="143"/>
      <c r="E61" s="147" t="s">
        <v>206</v>
      </c>
      <c r="F61" s="147" t="s">
        <v>206</v>
      </c>
      <c r="G61" s="144">
        <v>0</v>
      </c>
      <c r="H61" s="144">
        <v>0</v>
      </c>
      <c r="I61" s="144">
        <v>0</v>
      </c>
      <c r="J61" s="144">
        <v>0</v>
      </c>
      <c r="K61" s="2"/>
    </row>
    <row r="62" spans="2:11">
      <c r="B62" s="2"/>
      <c r="C62" s="142" t="s">
        <v>354</v>
      </c>
      <c r="D62" s="143"/>
      <c r="E62" s="147" t="s">
        <v>206</v>
      </c>
      <c r="F62" s="147" t="s">
        <v>206</v>
      </c>
      <c r="G62" s="144">
        <v>0</v>
      </c>
      <c r="H62" s="144">
        <v>0</v>
      </c>
      <c r="I62" s="144">
        <v>0</v>
      </c>
      <c r="J62" s="144">
        <v>0</v>
      </c>
      <c r="K62" s="2"/>
    </row>
    <row r="63" spans="2:11">
      <c r="B63" s="2"/>
      <c r="C63" s="142" t="s">
        <v>355</v>
      </c>
      <c r="D63" s="143"/>
      <c r="E63" s="147" t="s">
        <v>206</v>
      </c>
      <c r="F63" s="147" t="s">
        <v>206</v>
      </c>
      <c r="G63" s="144">
        <v>0</v>
      </c>
      <c r="H63" s="144">
        <v>0</v>
      </c>
      <c r="I63" s="144">
        <v>0</v>
      </c>
      <c r="J63" s="144">
        <v>0</v>
      </c>
      <c r="K63" s="2"/>
    </row>
    <row r="64" spans="2:11">
      <c r="B64" s="2"/>
      <c r="C64" s="142" t="s">
        <v>356</v>
      </c>
      <c r="D64" s="143"/>
      <c r="E64" s="147" t="s">
        <v>206</v>
      </c>
      <c r="F64" s="147" t="s">
        <v>206</v>
      </c>
      <c r="G64" s="144">
        <v>0</v>
      </c>
      <c r="H64" s="144">
        <v>0</v>
      </c>
      <c r="I64" s="144">
        <v>0</v>
      </c>
      <c r="J64" s="144">
        <v>0</v>
      </c>
      <c r="K64" s="2"/>
    </row>
    <row r="65" spans="2:11">
      <c r="B65" s="2"/>
      <c r="C65" s="142" t="s">
        <v>357</v>
      </c>
      <c r="D65" s="143"/>
      <c r="E65" s="147" t="s">
        <v>206</v>
      </c>
      <c r="F65" s="147" t="s">
        <v>206</v>
      </c>
      <c r="G65" s="144">
        <v>0</v>
      </c>
      <c r="H65" s="144">
        <v>0</v>
      </c>
      <c r="I65" s="144">
        <v>0</v>
      </c>
      <c r="J65" s="144">
        <v>0</v>
      </c>
      <c r="K65" s="2"/>
    </row>
    <row r="66" spans="2:11">
      <c r="B66" s="2"/>
      <c r="C66" s="142" t="s">
        <v>358</v>
      </c>
      <c r="D66" s="143"/>
      <c r="E66" s="147" t="s">
        <v>206</v>
      </c>
      <c r="F66" s="147" t="s">
        <v>206</v>
      </c>
      <c r="G66" s="144">
        <v>0</v>
      </c>
      <c r="H66" s="144">
        <v>0</v>
      </c>
      <c r="I66" s="144">
        <v>0</v>
      </c>
      <c r="J66" s="144">
        <v>0</v>
      </c>
      <c r="K66" s="2"/>
    </row>
    <row r="67" spans="2:11">
      <c r="B67" s="2"/>
      <c r="C67" s="142" t="s">
        <v>359</v>
      </c>
      <c r="D67" s="143"/>
      <c r="E67" s="147" t="s">
        <v>206</v>
      </c>
      <c r="F67" s="147" t="s">
        <v>206</v>
      </c>
      <c r="G67" s="144">
        <v>0</v>
      </c>
      <c r="H67" s="144">
        <v>0</v>
      </c>
      <c r="I67" s="144">
        <v>0</v>
      </c>
      <c r="J67" s="144">
        <v>0</v>
      </c>
      <c r="K67" s="2"/>
    </row>
    <row r="68" spans="2:11">
      <c r="B68" s="2"/>
      <c r="C68" s="142" t="s">
        <v>360</v>
      </c>
      <c r="D68" s="143"/>
      <c r="E68" s="147" t="s">
        <v>206</v>
      </c>
      <c r="F68" s="147" t="s">
        <v>206</v>
      </c>
      <c r="G68" s="144">
        <v>0</v>
      </c>
      <c r="H68" s="144">
        <v>0</v>
      </c>
      <c r="I68" s="144">
        <v>0</v>
      </c>
      <c r="J68" s="144">
        <v>0</v>
      </c>
      <c r="K68" s="2"/>
    </row>
    <row r="69" spans="2:11">
      <c r="B69" s="2"/>
      <c r="C69" s="142" t="s">
        <v>361</v>
      </c>
      <c r="D69" s="143"/>
      <c r="E69" s="147" t="s">
        <v>206</v>
      </c>
      <c r="F69" s="147" t="s">
        <v>206</v>
      </c>
      <c r="G69" s="144">
        <v>0</v>
      </c>
      <c r="H69" s="144">
        <v>0</v>
      </c>
      <c r="I69" s="144">
        <v>0</v>
      </c>
      <c r="J69" s="144">
        <v>0</v>
      </c>
      <c r="K69" s="2"/>
    </row>
    <row r="70" spans="2:11">
      <c r="B70" s="2"/>
      <c r="C70" s="142" t="s">
        <v>362</v>
      </c>
      <c r="D70" s="143"/>
      <c r="E70" s="147" t="s">
        <v>206</v>
      </c>
      <c r="F70" s="147" t="s">
        <v>206</v>
      </c>
      <c r="G70" s="144">
        <v>0</v>
      </c>
      <c r="H70" s="144">
        <v>0</v>
      </c>
      <c r="I70" s="144">
        <v>0</v>
      </c>
      <c r="J70" s="144">
        <v>0</v>
      </c>
      <c r="K70" s="2"/>
    </row>
    <row r="71" spans="2:11">
      <c r="B71" s="2"/>
      <c r="C71" s="142" t="s">
        <v>363</v>
      </c>
      <c r="D71" s="143"/>
      <c r="E71" s="147" t="s">
        <v>206</v>
      </c>
      <c r="F71" s="147" t="s">
        <v>206</v>
      </c>
      <c r="G71" s="144">
        <v>0</v>
      </c>
      <c r="H71" s="144">
        <v>0</v>
      </c>
      <c r="I71" s="144">
        <v>0</v>
      </c>
      <c r="J71" s="144">
        <v>0</v>
      </c>
      <c r="K71" s="2"/>
    </row>
    <row r="72" spans="2:11">
      <c r="B72" s="2"/>
      <c r="C72" s="142" t="s">
        <v>364</v>
      </c>
      <c r="D72" s="143"/>
      <c r="E72" s="147" t="s">
        <v>206</v>
      </c>
      <c r="F72" s="147" t="s">
        <v>206</v>
      </c>
      <c r="G72" s="144">
        <v>0</v>
      </c>
      <c r="H72" s="144">
        <v>0</v>
      </c>
      <c r="I72" s="144">
        <v>0</v>
      </c>
      <c r="J72" s="144">
        <v>0</v>
      </c>
      <c r="K72" s="2"/>
    </row>
    <row r="73" spans="2:11">
      <c r="B73" s="2"/>
      <c r="C73" s="142" t="s">
        <v>365</v>
      </c>
      <c r="D73" s="143"/>
      <c r="E73" s="147" t="s">
        <v>206</v>
      </c>
      <c r="F73" s="147" t="s">
        <v>206</v>
      </c>
      <c r="G73" s="144">
        <v>0</v>
      </c>
      <c r="H73" s="144">
        <v>0</v>
      </c>
      <c r="I73" s="144">
        <v>0</v>
      </c>
      <c r="J73" s="144">
        <v>0</v>
      </c>
      <c r="K73" s="2"/>
    </row>
    <row r="74" spans="2:11">
      <c r="B74" s="2"/>
      <c r="C74" s="142" t="s">
        <v>366</v>
      </c>
      <c r="D74" s="143"/>
      <c r="E74" s="147" t="s">
        <v>206</v>
      </c>
      <c r="F74" s="147" t="s">
        <v>206</v>
      </c>
      <c r="G74" s="144">
        <v>0</v>
      </c>
      <c r="H74" s="144">
        <v>0</v>
      </c>
      <c r="I74" s="144">
        <v>0</v>
      </c>
      <c r="J74" s="144">
        <v>0</v>
      </c>
      <c r="K74" s="2"/>
    </row>
    <row r="75" spans="2:11">
      <c r="B75" s="2"/>
      <c r="C75" s="142" t="s">
        <v>367</v>
      </c>
      <c r="D75" s="143"/>
      <c r="E75" s="147" t="s">
        <v>206</v>
      </c>
      <c r="F75" s="147" t="s">
        <v>206</v>
      </c>
      <c r="G75" s="144">
        <v>0</v>
      </c>
      <c r="H75" s="144">
        <v>0</v>
      </c>
      <c r="I75" s="144">
        <v>0</v>
      </c>
      <c r="J75" s="144">
        <v>0</v>
      </c>
      <c r="K75" s="2"/>
    </row>
    <row r="76" spans="2:11">
      <c r="B76" s="2"/>
      <c r="C76" s="142" t="s">
        <v>368</v>
      </c>
      <c r="D76" s="143"/>
      <c r="E76" s="147" t="s">
        <v>206</v>
      </c>
      <c r="F76" s="147" t="s">
        <v>206</v>
      </c>
      <c r="G76" s="144">
        <v>0</v>
      </c>
      <c r="H76" s="144">
        <v>0</v>
      </c>
      <c r="I76" s="144">
        <v>0</v>
      </c>
      <c r="J76" s="144">
        <v>0</v>
      </c>
      <c r="K76" s="2"/>
    </row>
    <row r="77" spans="2:11">
      <c r="B77" s="2"/>
      <c r="C77" s="142" t="s">
        <v>369</v>
      </c>
      <c r="D77" s="143"/>
      <c r="E77" s="147" t="s">
        <v>206</v>
      </c>
      <c r="F77" s="147" t="s">
        <v>206</v>
      </c>
      <c r="G77" s="144">
        <v>0</v>
      </c>
      <c r="H77" s="144">
        <v>0</v>
      </c>
      <c r="I77" s="144">
        <v>0</v>
      </c>
      <c r="J77" s="144">
        <v>0</v>
      </c>
      <c r="K77" s="2"/>
    </row>
    <row r="78" spans="2:11">
      <c r="B78" s="2"/>
      <c r="C78" s="142" t="s">
        <v>370</v>
      </c>
      <c r="D78" s="143"/>
      <c r="E78" s="147" t="s">
        <v>206</v>
      </c>
      <c r="F78" s="147" t="s">
        <v>206</v>
      </c>
      <c r="G78" s="144">
        <v>0</v>
      </c>
      <c r="H78" s="144">
        <v>0</v>
      </c>
      <c r="I78" s="144">
        <v>0</v>
      </c>
      <c r="J78" s="144">
        <v>0</v>
      </c>
      <c r="K78" s="2"/>
    </row>
    <row r="79" spans="2:11">
      <c r="B79" s="2"/>
      <c r="C79" s="142" t="s">
        <v>371</v>
      </c>
      <c r="D79" s="143"/>
      <c r="E79" s="147" t="s">
        <v>206</v>
      </c>
      <c r="F79" s="147" t="s">
        <v>206</v>
      </c>
      <c r="G79" s="144">
        <v>0</v>
      </c>
      <c r="H79" s="144">
        <v>0</v>
      </c>
      <c r="I79" s="144">
        <v>0</v>
      </c>
      <c r="J79" s="144">
        <v>0</v>
      </c>
      <c r="K79" s="2"/>
    </row>
    <row r="80" spans="2:11">
      <c r="B80" s="2"/>
      <c r="C80" s="142" t="s">
        <v>372</v>
      </c>
      <c r="D80" s="143"/>
      <c r="E80" s="147" t="s">
        <v>206</v>
      </c>
      <c r="F80" s="147" t="s">
        <v>206</v>
      </c>
      <c r="G80" s="144">
        <v>0</v>
      </c>
      <c r="H80" s="144">
        <v>0</v>
      </c>
      <c r="I80" s="144">
        <v>0</v>
      </c>
      <c r="J80" s="144">
        <v>0</v>
      </c>
      <c r="K80" s="2"/>
    </row>
    <row r="81" spans="2:11">
      <c r="B81" s="2"/>
      <c r="C81" s="142" t="s">
        <v>373</v>
      </c>
      <c r="D81" s="143"/>
      <c r="E81" s="147" t="s">
        <v>206</v>
      </c>
      <c r="F81" s="147" t="s">
        <v>206</v>
      </c>
      <c r="G81" s="144">
        <v>0</v>
      </c>
      <c r="H81" s="144">
        <v>0</v>
      </c>
      <c r="I81" s="144">
        <v>0</v>
      </c>
      <c r="J81" s="144">
        <v>0</v>
      </c>
      <c r="K81" s="2"/>
    </row>
    <row r="82" spans="2:11">
      <c r="B82" s="2"/>
      <c r="C82" s="142" t="s">
        <v>374</v>
      </c>
      <c r="D82" s="143"/>
      <c r="E82" s="147" t="s">
        <v>206</v>
      </c>
      <c r="F82" s="147" t="s">
        <v>206</v>
      </c>
      <c r="G82" s="144">
        <v>0</v>
      </c>
      <c r="H82" s="144">
        <v>0</v>
      </c>
      <c r="I82" s="144">
        <v>0</v>
      </c>
      <c r="J82" s="144">
        <v>0</v>
      </c>
      <c r="K82" s="2"/>
    </row>
    <row r="83" spans="2:11">
      <c r="B83" s="2"/>
      <c r="C83" s="142" t="s">
        <v>375</v>
      </c>
      <c r="D83" s="143"/>
      <c r="E83" s="147" t="s">
        <v>206</v>
      </c>
      <c r="F83" s="147" t="s">
        <v>206</v>
      </c>
      <c r="G83" s="144">
        <v>0</v>
      </c>
      <c r="H83" s="144">
        <v>0</v>
      </c>
      <c r="I83" s="144">
        <v>0</v>
      </c>
      <c r="J83" s="144">
        <v>0</v>
      </c>
      <c r="K83" s="2"/>
    </row>
    <row r="84" spans="2:11">
      <c r="B84" s="2"/>
      <c r="C84" s="142" t="s">
        <v>376</v>
      </c>
      <c r="D84" s="143"/>
      <c r="E84" s="147" t="s">
        <v>206</v>
      </c>
      <c r="F84" s="147" t="s">
        <v>206</v>
      </c>
      <c r="G84" s="144">
        <v>0</v>
      </c>
      <c r="H84" s="144">
        <v>0</v>
      </c>
      <c r="I84" s="144">
        <v>0</v>
      </c>
      <c r="J84" s="144">
        <v>0</v>
      </c>
      <c r="K84" s="2"/>
    </row>
    <row r="85" spans="2:11">
      <c r="B85" s="2"/>
      <c r="C85" s="142" t="s">
        <v>377</v>
      </c>
      <c r="D85" s="143"/>
      <c r="E85" s="147" t="s">
        <v>206</v>
      </c>
      <c r="F85" s="147" t="s">
        <v>206</v>
      </c>
      <c r="G85" s="144">
        <v>0</v>
      </c>
      <c r="H85" s="144">
        <v>0</v>
      </c>
      <c r="I85" s="144">
        <v>0</v>
      </c>
      <c r="J85" s="144">
        <v>0</v>
      </c>
      <c r="K85" s="2"/>
    </row>
    <row r="86" spans="2:11">
      <c r="B86" s="2"/>
      <c r="C86" s="142" t="s">
        <v>378</v>
      </c>
      <c r="D86" s="143"/>
      <c r="E86" s="147" t="s">
        <v>206</v>
      </c>
      <c r="F86" s="147" t="s">
        <v>206</v>
      </c>
      <c r="G86" s="144">
        <v>0</v>
      </c>
      <c r="H86" s="144">
        <v>0</v>
      </c>
      <c r="I86" s="144">
        <v>0</v>
      </c>
      <c r="J86" s="144">
        <v>0</v>
      </c>
      <c r="K86" s="2"/>
    </row>
    <row r="87" spans="2:11">
      <c r="B87" s="2"/>
      <c r="C87" s="142" t="s">
        <v>379</v>
      </c>
      <c r="D87" s="143"/>
      <c r="E87" s="147" t="s">
        <v>206</v>
      </c>
      <c r="F87" s="147" t="s">
        <v>206</v>
      </c>
      <c r="G87" s="144">
        <v>0</v>
      </c>
      <c r="H87" s="144">
        <v>0</v>
      </c>
      <c r="I87" s="144">
        <v>0</v>
      </c>
      <c r="J87" s="144">
        <v>0</v>
      </c>
      <c r="K87" s="2"/>
    </row>
    <row r="88" spans="2:11">
      <c r="B88" s="2"/>
      <c r="C88" s="142" t="s">
        <v>380</v>
      </c>
      <c r="D88" s="143"/>
      <c r="E88" s="147" t="s">
        <v>206</v>
      </c>
      <c r="F88" s="147" t="s">
        <v>206</v>
      </c>
      <c r="G88" s="144">
        <v>0</v>
      </c>
      <c r="H88" s="144">
        <v>0</v>
      </c>
      <c r="I88" s="144">
        <v>0</v>
      </c>
      <c r="J88" s="144">
        <v>0</v>
      </c>
      <c r="K88" s="2"/>
    </row>
    <row r="89" spans="2:11">
      <c r="B89" s="2"/>
      <c r="C89" s="142" t="s">
        <v>381</v>
      </c>
      <c r="D89" s="143"/>
      <c r="E89" s="147" t="s">
        <v>206</v>
      </c>
      <c r="F89" s="147" t="s">
        <v>206</v>
      </c>
      <c r="G89" s="144">
        <v>0</v>
      </c>
      <c r="H89" s="144">
        <v>0</v>
      </c>
      <c r="I89" s="144">
        <v>0</v>
      </c>
      <c r="J89" s="144">
        <v>0</v>
      </c>
      <c r="K89" s="2"/>
    </row>
    <row r="90" spans="2:11">
      <c r="B90" s="2"/>
      <c r="C90" s="142" t="s">
        <v>382</v>
      </c>
      <c r="D90" s="143"/>
      <c r="E90" s="147" t="s">
        <v>206</v>
      </c>
      <c r="F90" s="147" t="s">
        <v>206</v>
      </c>
      <c r="G90" s="144">
        <v>0</v>
      </c>
      <c r="H90" s="144">
        <v>0</v>
      </c>
      <c r="I90" s="144">
        <v>0</v>
      </c>
      <c r="J90" s="144">
        <v>0</v>
      </c>
      <c r="K90" s="2"/>
    </row>
    <row r="91" spans="2:11">
      <c r="B91" s="2"/>
      <c r="C91" s="142" t="s">
        <v>383</v>
      </c>
      <c r="D91" s="143"/>
      <c r="E91" s="147" t="s">
        <v>206</v>
      </c>
      <c r="F91" s="147" t="s">
        <v>206</v>
      </c>
      <c r="G91" s="144">
        <v>0</v>
      </c>
      <c r="H91" s="144">
        <v>0</v>
      </c>
      <c r="I91" s="144">
        <v>0</v>
      </c>
      <c r="J91" s="144">
        <v>0</v>
      </c>
      <c r="K91" s="2"/>
    </row>
    <row r="92" spans="2:11">
      <c r="B92" s="2"/>
      <c r="C92" s="142" t="s">
        <v>384</v>
      </c>
      <c r="D92" s="143"/>
      <c r="E92" s="147" t="s">
        <v>206</v>
      </c>
      <c r="F92" s="147" t="s">
        <v>206</v>
      </c>
      <c r="G92" s="144">
        <v>0</v>
      </c>
      <c r="H92" s="144">
        <v>0</v>
      </c>
      <c r="I92" s="144">
        <v>0</v>
      </c>
      <c r="J92" s="144">
        <v>0</v>
      </c>
      <c r="K92" s="2"/>
    </row>
    <row r="93" spans="2:11">
      <c r="B93" s="2"/>
      <c r="C93" s="142" t="s">
        <v>385</v>
      </c>
      <c r="D93" s="143"/>
      <c r="E93" s="147" t="s">
        <v>206</v>
      </c>
      <c r="F93" s="147" t="s">
        <v>206</v>
      </c>
      <c r="G93" s="144">
        <v>0</v>
      </c>
      <c r="H93" s="144">
        <v>0</v>
      </c>
      <c r="I93" s="144">
        <v>0</v>
      </c>
      <c r="J93" s="144">
        <v>0</v>
      </c>
      <c r="K93" s="2"/>
    </row>
    <row r="94" spans="2:11">
      <c r="B94" s="2"/>
      <c r="C94" s="142" t="s">
        <v>386</v>
      </c>
      <c r="D94" s="143"/>
      <c r="E94" s="147" t="s">
        <v>206</v>
      </c>
      <c r="F94" s="147" t="s">
        <v>206</v>
      </c>
      <c r="G94" s="144">
        <v>0</v>
      </c>
      <c r="H94" s="144">
        <v>0</v>
      </c>
      <c r="I94" s="144">
        <v>0</v>
      </c>
      <c r="J94" s="144">
        <v>0</v>
      </c>
      <c r="K94" s="2"/>
    </row>
    <row r="95" spans="2:11">
      <c r="B95" s="2"/>
      <c r="C95" s="142" t="s">
        <v>387</v>
      </c>
      <c r="D95" s="143"/>
      <c r="E95" s="147" t="s">
        <v>206</v>
      </c>
      <c r="F95" s="147" t="s">
        <v>206</v>
      </c>
      <c r="G95" s="144">
        <v>0</v>
      </c>
      <c r="H95" s="144">
        <v>0</v>
      </c>
      <c r="I95" s="144">
        <v>0</v>
      </c>
      <c r="J95" s="144">
        <v>0</v>
      </c>
      <c r="K95" s="2"/>
    </row>
    <row r="96" spans="2:11">
      <c r="B96" s="2"/>
      <c r="C96" s="142" t="s">
        <v>388</v>
      </c>
      <c r="D96" s="143"/>
      <c r="E96" s="147" t="s">
        <v>206</v>
      </c>
      <c r="F96" s="147" t="s">
        <v>206</v>
      </c>
      <c r="G96" s="144">
        <v>0</v>
      </c>
      <c r="H96" s="144">
        <v>0</v>
      </c>
      <c r="I96" s="144">
        <v>0</v>
      </c>
      <c r="J96" s="144">
        <v>0</v>
      </c>
      <c r="K96" s="2"/>
    </row>
    <row r="97" spans="2:11">
      <c r="B97" s="2"/>
      <c r="C97" s="142" t="s">
        <v>389</v>
      </c>
      <c r="D97" s="143"/>
      <c r="E97" s="147" t="s">
        <v>206</v>
      </c>
      <c r="F97" s="147" t="s">
        <v>206</v>
      </c>
      <c r="G97" s="144">
        <v>0</v>
      </c>
      <c r="H97" s="144">
        <v>0</v>
      </c>
      <c r="I97" s="144">
        <v>0</v>
      </c>
      <c r="J97" s="144">
        <v>0</v>
      </c>
      <c r="K97" s="2"/>
    </row>
    <row r="98" spans="2:11">
      <c r="B98" s="2"/>
      <c r="C98" s="142" t="s">
        <v>390</v>
      </c>
      <c r="D98" s="143"/>
      <c r="E98" s="147" t="s">
        <v>206</v>
      </c>
      <c r="F98" s="147" t="s">
        <v>206</v>
      </c>
      <c r="G98" s="144">
        <v>0</v>
      </c>
      <c r="H98" s="144">
        <v>0</v>
      </c>
      <c r="I98" s="144">
        <v>0</v>
      </c>
      <c r="J98" s="144">
        <v>0</v>
      </c>
      <c r="K98" s="2"/>
    </row>
    <row r="99" spans="2:11">
      <c r="B99" s="2"/>
      <c r="C99" s="142" t="s">
        <v>391</v>
      </c>
      <c r="D99" s="143"/>
      <c r="E99" s="147" t="s">
        <v>206</v>
      </c>
      <c r="F99" s="147" t="s">
        <v>206</v>
      </c>
      <c r="G99" s="144">
        <v>0</v>
      </c>
      <c r="H99" s="144">
        <v>0</v>
      </c>
      <c r="I99" s="144">
        <v>0</v>
      </c>
      <c r="J99" s="144">
        <v>0</v>
      </c>
      <c r="K99" s="2"/>
    </row>
    <row r="100" spans="2:11">
      <c r="B100" s="2"/>
      <c r="C100" s="142" t="s">
        <v>392</v>
      </c>
      <c r="D100" s="143"/>
      <c r="E100" s="147" t="s">
        <v>206</v>
      </c>
      <c r="F100" s="147" t="s">
        <v>206</v>
      </c>
      <c r="G100" s="144">
        <v>0</v>
      </c>
      <c r="H100" s="144">
        <v>0</v>
      </c>
      <c r="I100" s="144">
        <v>0</v>
      </c>
      <c r="J100" s="144">
        <v>0</v>
      </c>
      <c r="K100" s="2"/>
    </row>
    <row r="101" spans="2:11">
      <c r="B101" s="2"/>
      <c r="C101" s="142" t="s">
        <v>393</v>
      </c>
      <c r="D101" s="143"/>
      <c r="E101" s="147" t="s">
        <v>206</v>
      </c>
      <c r="F101" s="147" t="s">
        <v>206</v>
      </c>
      <c r="G101" s="144">
        <v>0</v>
      </c>
      <c r="H101" s="144">
        <v>0</v>
      </c>
      <c r="I101" s="144">
        <v>0</v>
      </c>
      <c r="J101" s="144">
        <v>0</v>
      </c>
      <c r="K101" s="2"/>
    </row>
    <row r="102" spans="2:11">
      <c r="B102" s="2"/>
      <c r="C102" s="142" t="s">
        <v>394</v>
      </c>
      <c r="D102" s="143"/>
      <c r="E102" s="147" t="s">
        <v>206</v>
      </c>
      <c r="F102" s="147" t="s">
        <v>206</v>
      </c>
      <c r="G102" s="144">
        <v>0</v>
      </c>
      <c r="H102" s="144">
        <v>0</v>
      </c>
      <c r="I102" s="144">
        <v>0</v>
      </c>
      <c r="J102" s="144">
        <v>0</v>
      </c>
      <c r="K102" s="2"/>
    </row>
    <row r="103" spans="2:11">
      <c r="B103" s="2"/>
      <c r="C103" s="142" t="s">
        <v>395</v>
      </c>
      <c r="D103" s="143"/>
      <c r="E103" s="147" t="s">
        <v>206</v>
      </c>
      <c r="F103" s="147" t="s">
        <v>206</v>
      </c>
      <c r="G103" s="144">
        <v>0</v>
      </c>
      <c r="H103" s="144">
        <v>0</v>
      </c>
      <c r="I103" s="144">
        <v>0</v>
      </c>
      <c r="J103" s="144">
        <v>0</v>
      </c>
      <c r="K103" s="2"/>
    </row>
    <row r="104" spans="2:11">
      <c r="B104" s="2"/>
      <c r="C104" s="142" t="s">
        <v>396</v>
      </c>
      <c r="D104" s="143"/>
      <c r="E104" s="147" t="s">
        <v>206</v>
      </c>
      <c r="F104" s="147" t="s">
        <v>206</v>
      </c>
      <c r="G104" s="144">
        <v>0</v>
      </c>
      <c r="H104" s="144">
        <v>0</v>
      </c>
      <c r="I104" s="144">
        <v>0</v>
      </c>
      <c r="J104" s="144">
        <v>0</v>
      </c>
      <c r="K104" s="2"/>
    </row>
    <row r="105" spans="2:11">
      <c r="B105" s="2"/>
      <c r="C105" s="142" t="s">
        <v>397</v>
      </c>
      <c r="D105" s="143"/>
      <c r="E105" s="147" t="s">
        <v>206</v>
      </c>
      <c r="F105" s="147" t="s">
        <v>206</v>
      </c>
      <c r="G105" s="144">
        <v>0</v>
      </c>
      <c r="H105" s="144">
        <v>0</v>
      </c>
      <c r="I105" s="144">
        <v>0</v>
      </c>
      <c r="J105" s="144">
        <v>0</v>
      </c>
      <c r="K105" s="2"/>
    </row>
    <row r="106" spans="2:11">
      <c r="B106" s="2"/>
      <c r="C106" s="142" t="s">
        <v>398</v>
      </c>
      <c r="D106" s="143"/>
      <c r="E106" s="147" t="s">
        <v>206</v>
      </c>
      <c r="F106" s="147" t="s">
        <v>206</v>
      </c>
      <c r="G106" s="144">
        <v>0</v>
      </c>
      <c r="H106" s="144">
        <v>0</v>
      </c>
      <c r="I106" s="144">
        <v>0</v>
      </c>
      <c r="J106" s="144">
        <v>0</v>
      </c>
      <c r="K106" s="2"/>
    </row>
    <row r="107" spans="2:11">
      <c r="B107" s="2"/>
      <c r="C107" s="142" t="s">
        <v>399</v>
      </c>
      <c r="D107" s="143"/>
      <c r="E107" s="147" t="s">
        <v>206</v>
      </c>
      <c r="F107" s="147" t="s">
        <v>206</v>
      </c>
      <c r="G107" s="144">
        <v>0</v>
      </c>
      <c r="H107" s="144">
        <v>0</v>
      </c>
      <c r="I107" s="144">
        <v>0</v>
      </c>
      <c r="J107" s="144">
        <v>0</v>
      </c>
      <c r="K107" s="2"/>
    </row>
    <row r="108" spans="2:11">
      <c r="B108" s="2"/>
      <c r="C108" s="142" t="s">
        <v>400</v>
      </c>
      <c r="D108" s="143"/>
      <c r="E108" s="147" t="s">
        <v>206</v>
      </c>
      <c r="F108" s="147" t="s">
        <v>206</v>
      </c>
      <c r="G108" s="144">
        <v>0</v>
      </c>
      <c r="H108" s="144">
        <v>0</v>
      </c>
      <c r="I108" s="144">
        <v>0</v>
      </c>
      <c r="J108" s="144">
        <v>0</v>
      </c>
      <c r="K108" s="2"/>
    </row>
    <row r="109" spans="2:11">
      <c r="B109" s="2"/>
      <c r="C109" s="142" t="s">
        <v>401</v>
      </c>
      <c r="D109" s="143"/>
      <c r="E109" s="147" t="s">
        <v>206</v>
      </c>
      <c r="F109" s="147" t="s">
        <v>206</v>
      </c>
      <c r="G109" s="144">
        <v>0</v>
      </c>
      <c r="H109" s="144">
        <v>0</v>
      </c>
      <c r="I109" s="144">
        <v>0</v>
      </c>
      <c r="J109" s="144">
        <v>0</v>
      </c>
      <c r="K109" s="2"/>
    </row>
    <row r="110" spans="2:11">
      <c r="B110" s="2"/>
      <c r="C110" s="142" t="s">
        <v>402</v>
      </c>
      <c r="D110" s="143"/>
      <c r="E110" s="147" t="s">
        <v>206</v>
      </c>
      <c r="F110" s="147" t="s">
        <v>206</v>
      </c>
      <c r="G110" s="144">
        <v>0</v>
      </c>
      <c r="H110" s="144">
        <v>0</v>
      </c>
      <c r="I110" s="144">
        <v>0</v>
      </c>
      <c r="J110" s="144">
        <v>0</v>
      </c>
      <c r="K110" s="2"/>
    </row>
    <row r="111" spans="2:11">
      <c r="B111" s="2"/>
      <c r="C111" s="142" t="s">
        <v>403</v>
      </c>
      <c r="D111" s="143"/>
      <c r="E111" s="147" t="s">
        <v>206</v>
      </c>
      <c r="F111" s="147" t="s">
        <v>206</v>
      </c>
      <c r="G111" s="144">
        <v>0</v>
      </c>
      <c r="H111" s="144">
        <v>0</v>
      </c>
      <c r="I111" s="144">
        <v>0</v>
      </c>
      <c r="J111" s="144">
        <v>0</v>
      </c>
      <c r="K111" s="2"/>
    </row>
    <row r="112" spans="2:11">
      <c r="B112" s="2"/>
      <c r="C112" s="142" t="s">
        <v>404</v>
      </c>
      <c r="D112" s="143"/>
      <c r="E112" s="147" t="s">
        <v>206</v>
      </c>
      <c r="F112" s="147" t="s">
        <v>206</v>
      </c>
      <c r="G112" s="144">
        <v>0</v>
      </c>
      <c r="H112" s="144">
        <v>0</v>
      </c>
      <c r="I112" s="144">
        <v>0</v>
      </c>
      <c r="J112" s="144">
        <v>0</v>
      </c>
      <c r="K112" s="2"/>
    </row>
    <row r="113" spans="1:11">
      <c r="B113" s="2"/>
      <c r="C113" s="142" t="s">
        <v>405</v>
      </c>
      <c r="D113" s="143"/>
      <c r="E113" s="147" t="s">
        <v>206</v>
      </c>
      <c r="F113" s="147" t="s">
        <v>206</v>
      </c>
      <c r="G113" s="144">
        <v>0</v>
      </c>
      <c r="H113" s="144">
        <v>0</v>
      </c>
      <c r="I113" s="144">
        <v>0</v>
      </c>
      <c r="J113" s="144">
        <v>0</v>
      </c>
      <c r="K113" s="2"/>
    </row>
    <row r="114" spans="1:11" s="12" customFormat="1">
      <c r="B114" s="3"/>
      <c r="C114" s="145" t="s">
        <v>406</v>
      </c>
      <c r="D114" s="146"/>
      <c r="E114" s="147" t="s">
        <v>206</v>
      </c>
      <c r="F114" s="147" t="s">
        <v>206</v>
      </c>
      <c r="G114" s="144">
        <v>0</v>
      </c>
      <c r="H114" s="144">
        <v>0</v>
      </c>
      <c r="I114" s="144">
        <v>0</v>
      </c>
      <c r="J114" s="144">
        <v>0</v>
      </c>
      <c r="K114" s="3"/>
    </row>
    <row r="115" spans="1:11" s="12" customFormat="1">
      <c r="A115" s="15" t="s">
        <v>407</v>
      </c>
      <c r="B115" s="3"/>
      <c r="C115" s="145" t="s">
        <v>408</v>
      </c>
      <c r="D115" s="146"/>
      <c r="E115" s="147" t="s">
        <v>206</v>
      </c>
      <c r="F115" s="147" t="s">
        <v>206</v>
      </c>
      <c r="G115" s="144">
        <v>0</v>
      </c>
      <c r="H115" s="144">
        <v>0</v>
      </c>
      <c r="I115" s="144">
        <v>0</v>
      </c>
      <c r="J115" s="144">
        <v>0</v>
      </c>
      <c r="K115" s="3"/>
    </row>
    <row r="116" spans="1:11">
      <c r="A116" s="16" t="s">
        <v>409</v>
      </c>
      <c r="B116" s="2"/>
      <c r="C116" s="142" t="s">
        <v>410</v>
      </c>
      <c r="D116" s="143"/>
      <c r="E116" s="10" t="str">
        <f>""</f>
        <v/>
      </c>
      <c r="F116" s="10" t="str">
        <f>""</f>
        <v/>
      </c>
      <c r="G116" s="8">
        <f>SUM(G16:G115)</f>
        <v>0</v>
      </c>
      <c r="H116" s="8">
        <f>SUM(H16:H115)</f>
        <v>0</v>
      </c>
      <c r="I116" s="8">
        <f>SUM(I16:I115)</f>
        <v>0</v>
      </c>
      <c r="J116" s="8">
        <f>SUM(J16:J115)</f>
        <v>0</v>
      </c>
      <c r="K116" s="2"/>
    </row>
    <row r="117" spans="1:11">
      <c r="B117" s="2"/>
      <c r="C117" s="2"/>
      <c r="D117" s="2"/>
      <c r="E117" s="2"/>
      <c r="F117" s="2"/>
      <c r="G117" s="2"/>
      <c r="H117" s="2"/>
      <c r="I117" s="2"/>
      <c r="J117" s="2"/>
      <c r="K117" s="2"/>
    </row>
    <row r="118" spans="1:11" ht="5.0999999999999996" customHeight="1">
      <c r="B118" s="2"/>
      <c r="C118" s="2"/>
      <c r="D118" s="2"/>
      <c r="E118" s="2"/>
      <c r="F118" s="2"/>
      <c r="G118" s="2"/>
      <c r="H118" s="2"/>
      <c r="I118" s="2"/>
      <c r="J118" s="2"/>
      <c r="K118" s="2"/>
    </row>
  </sheetData>
  <sheetProtection formatColumns="0" formatRows="0" insertRows="0" deleteRows="0" selectLockedCells="1"/>
  <mergeCells count="714">
    <mergeCell ref="C13:J13"/>
    <mergeCell ref="C14:D15"/>
    <mergeCell ref="E14:E15"/>
    <mergeCell ref="F14:F15"/>
    <mergeCell ref="G14:G15"/>
    <mergeCell ref="H14:H15"/>
    <mergeCell ref="I14:I15"/>
    <mergeCell ref="J14:J15"/>
    <mergeCell ref="C7:J7"/>
    <mergeCell ref="C8:J8"/>
    <mergeCell ref="C9:J9"/>
    <mergeCell ref="C10:J10"/>
    <mergeCell ref="C11:J11"/>
    <mergeCell ref="I16"/>
    <mergeCell ref="J16"/>
    <mergeCell ref="C17:D17"/>
    <mergeCell ref="E17"/>
    <mergeCell ref="F17"/>
    <mergeCell ref="G17"/>
    <mergeCell ref="H17"/>
    <mergeCell ref="I17"/>
    <mergeCell ref="J17"/>
    <mergeCell ref="C16:D16"/>
    <mergeCell ref="E16"/>
    <mergeCell ref="F16"/>
    <mergeCell ref="G16"/>
    <mergeCell ref="H16"/>
    <mergeCell ref="I18"/>
    <mergeCell ref="J18"/>
    <mergeCell ref="C19:D19"/>
    <mergeCell ref="E19"/>
    <mergeCell ref="F19"/>
    <mergeCell ref="G19"/>
    <mergeCell ref="H19"/>
    <mergeCell ref="I19"/>
    <mergeCell ref="J19"/>
    <mergeCell ref="C18:D18"/>
    <mergeCell ref="E18"/>
    <mergeCell ref="F18"/>
    <mergeCell ref="G18"/>
    <mergeCell ref="H18"/>
    <mergeCell ref="I20"/>
    <mergeCell ref="J20"/>
    <mergeCell ref="C21:D21"/>
    <mergeCell ref="E21"/>
    <mergeCell ref="F21"/>
    <mergeCell ref="G21"/>
    <mergeCell ref="H21"/>
    <mergeCell ref="I21"/>
    <mergeCell ref="J21"/>
    <mergeCell ref="C20:D20"/>
    <mergeCell ref="E20"/>
    <mergeCell ref="F20"/>
    <mergeCell ref="G20"/>
    <mergeCell ref="H20"/>
    <mergeCell ref="I22"/>
    <mergeCell ref="J22"/>
    <mergeCell ref="C23:D23"/>
    <mergeCell ref="E23"/>
    <mergeCell ref="F23"/>
    <mergeCell ref="G23"/>
    <mergeCell ref="H23"/>
    <mergeCell ref="I23"/>
    <mergeCell ref="J23"/>
    <mergeCell ref="C22:D22"/>
    <mergeCell ref="E22"/>
    <mergeCell ref="F22"/>
    <mergeCell ref="G22"/>
    <mergeCell ref="H22"/>
    <mergeCell ref="I24"/>
    <mergeCell ref="J24"/>
    <mergeCell ref="C25:D25"/>
    <mergeCell ref="E25"/>
    <mergeCell ref="F25"/>
    <mergeCell ref="G25"/>
    <mergeCell ref="H25"/>
    <mergeCell ref="I25"/>
    <mergeCell ref="J25"/>
    <mergeCell ref="C24:D24"/>
    <mergeCell ref="E24"/>
    <mergeCell ref="F24"/>
    <mergeCell ref="G24"/>
    <mergeCell ref="H24"/>
    <mergeCell ref="I26"/>
    <mergeCell ref="J26"/>
    <mergeCell ref="C27:D27"/>
    <mergeCell ref="E27"/>
    <mergeCell ref="F27"/>
    <mergeCell ref="G27"/>
    <mergeCell ref="H27"/>
    <mergeCell ref="I27"/>
    <mergeCell ref="J27"/>
    <mergeCell ref="C26:D26"/>
    <mergeCell ref="E26"/>
    <mergeCell ref="F26"/>
    <mergeCell ref="G26"/>
    <mergeCell ref="H26"/>
    <mergeCell ref="I28"/>
    <mergeCell ref="J28"/>
    <mergeCell ref="C29:D29"/>
    <mergeCell ref="E29"/>
    <mergeCell ref="F29"/>
    <mergeCell ref="G29"/>
    <mergeCell ref="H29"/>
    <mergeCell ref="I29"/>
    <mergeCell ref="J29"/>
    <mergeCell ref="C28:D28"/>
    <mergeCell ref="E28"/>
    <mergeCell ref="F28"/>
    <mergeCell ref="G28"/>
    <mergeCell ref="H28"/>
    <mergeCell ref="I30"/>
    <mergeCell ref="J30"/>
    <mergeCell ref="C31:D31"/>
    <mergeCell ref="E31"/>
    <mergeCell ref="F31"/>
    <mergeCell ref="G31"/>
    <mergeCell ref="H31"/>
    <mergeCell ref="I31"/>
    <mergeCell ref="J31"/>
    <mergeCell ref="C30:D30"/>
    <mergeCell ref="E30"/>
    <mergeCell ref="F30"/>
    <mergeCell ref="G30"/>
    <mergeCell ref="H30"/>
    <mergeCell ref="I32"/>
    <mergeCell ref="J32"/>
    <mergeCell ref="C33:D33"/>
    <mergeCell ref="E33"/>
    <mergeCell ref="F33"/>
    <mergeCell ref="G33"/>
    <mergeCell ref="H33"/>
    <mergeCell ref="I33"/>
    <mergeCell ref="J33"/>
    <mergeCell ref="C32:D32"/>
    <mergeCell ref="E32"/>
    <mergeCell ref="F32"/>
    <mergeCell ref="G32"/>
    <mergeCell ref="H32"/>
    <mergeCell ref="I34"/>
    <mergeCell ref="J34"/>
    <mergeCell ref="C35:D35"/>
    <mergeCell ref="E35"/>
    <mergeCell ref="F35"/>
    <mergeCell ref="G35"/>
    <mergeCell ref="H35"/>
    <mergeCell ref="I35"/>
    <mergeCell ref="J35"/>
    <mergeCell ref="C34:D34"/>
    <mergeCell ref="E34"/>
    <mergeCell ref="F34"/>
    <mergeCell ref="G34"/>
    <mergeCell ref="H34"/>
    <mergeCell ref="I36"/>
    <mergeCell ref="J36"/>
    <mergeCell ref="C37:D37"/>
    <mergeCell ref="E37"/>
    <mergeCell ref="F37"/>
    <mergeCell ref="G37"/>
    <mergeCell ref="H37"/>
    <mergeCell ref="I37"/>
    <mergeCell ref="J37"/>
    <mergeCell ref="C36:D36"/>
    <mergeCell ref="E36"/>
    <mergeCell ref="F36"/>
    <mergeCell ref="G36"/>
    <mergeCell ref="H36"/>
    <mergeCell ref="I38"/>
    <mergeCell ref="J38"/>
    <mergeCell ref="C39:D39"/>
    <mergeCell ref="E39"/>
    <mergeCell ref="F39"/>
    <mergeCell ref="G39"/>
    <mergeCell ref="H39"/>
    <mergeCell ref="I39"/>
    <mergeCell ref="J39"/>
    <mergeCell ref="C38:D38"/>
    <mergeCell ref="E38"/>
    <mergeCell ref="F38"/>
    <mergeCell ref="G38"/>
    <mergeCell ref="H38"/>
    <mergeCell ref="I40"/>
    <mergeCell ref="J40"/>
    <mergeCell ref="C41:D41"/>
    <mergeCell ref="E41"/>
    <mergeCell ref="F41"/>
    <mergeCell ref="G41"/>
    <mergeCell ref="H41"/>
    <mergeCell ref="I41"/>
    <mergeCell ref="J41"/>
    <mergeCell ref="C40:D40"/>
    <mergeCell ref="E40"/>
    <mergeCell ref="F40"/>
    <mergeCell ref="G40"/>
    <mergeCell ref="H40"/>
    <mergeCell ref="I42"/>
    <mergeCell ref="J42"/>
    <mergeCell ref="C43:D43"/>
    <mergeCell ref="E43"/>
    <mergeCell ref="F43"/>
    <mergeCell ref="G43"/>
    <mergeCell ref="H43"/>
    <mergeCell ref="I43"/>
    <mergeCell ref="J43"/>
    <mergeCell ref="C42:D42"/>
    <mergeCell ref="E42"/>
    <mergeCell ref="F42"/>
    <mergeCell ref="G42"/>
    <mergeCell ref="H42"/>
    <mergeCell ref="I44"/>
    <mergeCell ref="J44"/>
    <mergeCell ref="C45:D45"/>
    <mergeCell ref="E45"/>
    <mergeCell ref="F45"/>
    <mergeCell ref="G45"/>
    <mergeCell ref="H45"/>
    <mergeCell ref="I45"/>
    <mergeCell ref="J45"/>
    <mergeCell ref="C44:D44"/>
    <mergeCell ref="E44"/>
    <mergeCell ref="F44"/>
    <mergeCell ref="G44"/>
    <mergeCell ref="H44"/>
    <mergeCell ref="I46"/>
    <mergeCell ref="J46"/>
    <mergeCell ref="C47:D47"/>
    <mergeCell ref="E47"/>
    <mergeCell ref="F47"/>
    <mergeCell ref="G47"/>
    <mergeCell ref="H47"/>
    <mergeCell ref="I47"/>
    <mergeCell ref="J47"/>
    <mergeCell ref="C46:D46"/>
    <mergeCell ref="E46"/>
    <mergeCell ref="F46"/>
    <mergeCell ref="G46"/>
    <mergeCell ref="H46"/>
    <mergeCell ref="I48"/>
    <mergeCell ref="J48"/>
    <mergeCell ref="C49:D49"/>
    <mergeCell ref="E49"/>
    <mergeCell ref="F49"/>
    <mergeCell ref="G49"/>
    <mergeCell ref="H49"/>
    <mergeCell ref="I49"/>
    <mergeCell ref="J49"/>
    <mergeCell ref="C48:D48"/>
    <mergeCell ref="E48"/>
    <mergeCell ref="F48"/>
    <mergeCell ref="G48"/>
    <mergeCell ref="H48"/>
    <mergeCell ref="I50"/>
    <mergeCell ref="J50"/>
    <mergeCell ref="C51:D51"/>
    <mergeCell ref="E51"/>
    <mergeCell ref="F51"/>
    <mergeCell ref="G51"/>
    <mergeCell ref="H51"/>
    <mergeCell ref="I51"/>
    <mergeCell ref="J51"/>
    <mergeCell ref="C50:D50"/>
    <mergeCell ref="E50"/>
    <mergeCell ref="F50"/>
    <mergeCell ref="G50"/>
    <mergeCell ref="H50"/>
    <mergeCell ref="I52"/>
    <mergeCell ref="J52"/>
    <mergeCell ref="C53:D53"/>
    <mergeCell ref="E53"/>
    <mergeCell ref="F53"/>
    <mergeCell ref="G53"/>
    <mergeCell ref="H53"/>
    <mergeCell ref="I53"/>
    <mergeCell ref="J53"/>
    <mergeCell ref="C52:D52"/>
    <mergeCell ref="E52"/>
    <mergeCell ref="F52"/>
    <mergeCell ref="G52"/>
    <mergeCell ref="H52"/>
    <mergeCell ref="I54"/>
    <mergeCell ref="J54"/>
    <mergeCell ref="C55:D55"/>
    <mergeCell ref="E55"/>
    <mergeCell ref="F55"/>
    <mergeCell ref="G55"/>
    <mergeCell ref="H55"/>
    <mergeCell ref="I55"/>
    <mergeCell ref="J55"/>
    <mergeCell ref="C54:D54"/>
    <mergeCell ref="E54"/>
    <mergeCell ref="F54"/>
    <mergeCell ref="G54"/>
    <mergeCell ref="H54"/>
    <mergeCell ref="I56"/>
    <mergeCell ref="J56"/>
    <mergeCell ref="C57:D57"/>
    <mergeCell ref="E57"/>
    <mergeCell ref="F57"/>
    <mergeCell ref="G57"/>
    <mergeCell ref="H57"/>
    <mergeCell ref="I57"/>
    <mergeCell ref="J57"/>
    <mergeCell ref="C56:D56"/>
    <mergeCell ref="E56"/>
    <mergeCell ref="F56"/>
    <mergeCell ref="G56"/>
    <mergeCell ref="H56"/>
    <mergeCell ref="I58"/>
    <mergeCell ref="J58"/>
    <mergeCell ref="C59:D59"/>
    <mergeCell ref="E59"/>
    <mergeCell ref="F59"/>
    <mergeCell ref="G59"/>
    <mergeCell ref="H59"/>
    <mergeCell ref="I59"/>
    <mergeCell ref="J59"/>
    <mergeCell ref="C58:D58"/>
    <mergeCell ref="E58"/>
    <mergeCell ref="F58"/>
    <mergeCell ref="G58"/>
    <mergeCell ref="H58"/>
    <mergeCell ref="I60"/>
    <mergeCell ref="J60"/>
    <mergeCell ref="C61:D61"/>
    <mergeCell ref="E61"/>
    <mergeCell ref="F61"/>
    <mergeCell ref="G61"/>
    <mergeCell ref="H61"/>
    <mergeCell ref="I61"/>
    <mergeCell ref="J61"/>
    <mergeCell ref="C60:D60"/>
    <mergeCell ref="E60"/>
    <mergeCell ref="F60"/>
    <mergeCell ref="G60"/>
    <mergeCell ref="H60"/>
    <mergeCell ref="I62"/>
    <mergeCell ref="J62"/>
    <mergeCell ref="C63:D63"/>
    <mergeCell ref="E63"/>
    <mergeCell ref="F63"/>
    <mergeCell ref="G63"/>
    <mergeCell ref="H63"/>
    <mergeCell ref="I63"/>
    <mergeCell ref="J63"/>
    <mergeCell ref="C62:D62"/>
    <mergeCell ref="E62"/>
    <mergeCell ref="F62"/>
    <mergeCell ref="G62"/>
    <mergeCell ref="H62"/>
    <mergeCell ref="I64"/>
    <mergeCell ref="J64"/>
    <mergeCell ref="C65:D65"/>
    <mergeCell ref="E65"/>
    <mergeCell ref="F65"/>
    <mergeCell ref="G65"/>
    <mergeCell ref="H65"/>
    <mergeCell ref="I65"/>
    <mergeCell ref="J65"/>
    <mergeCell ref="C64:D64"/>
    <mergeCell ref="E64"/>
    <mergeCell ref="F64"/>
    <mergeCell ref="G64"/>
    <mergeCell ref="H64"/>
    <mergeCell ref="I66"/>
    <mergeCell ref="J66"/>
    <mergeCell ref="C67:D67"/>
    <mergeCell ref="E67"/>
    <mergeCell ref="F67"/>
    <mergeCell ref="G67"/>
    <mergeCell ref="H67"/>
    <mergeCell ref="I67"/>
    <mergeCell ref="J67"/>
    <mergeCell ref="C66:D66"/>
    <mergeCell ref="E66"/>
    <mergeCell ref="F66"/>
    <mergeCell ref="G66"/>
    <mergeCell ref="H66"/>
    <mergeCell ref="I68"/>
    <mergeCell ref="J68"/>
    <mergeCell ref="C69:D69"/>
    <mergeCell ref="E69"/>
    <mergeCell ref="F69"/>
    <mergeCell ref="G69"/>
    <mergeCell ref="H69"/>
    <mergeCell ref="I69"/>
    <mergeCell ref="J69"/>
    <mergeCell ref="C68:D68"/>
    <mergeCell ref="E68"/>
    <mergeCell ref="F68"/>
    <mergeCell ref="G68"/>
    <mergeCell ref="H68"/>
    <mergeCell ref="I70"/>
    <mergeCell ref="J70"/>
    <mergeCell ref="C71:D71"/>
    <mergeCell ref="E71"/>
    <mergeCell ref="F71"/>
    <mergeCell ref="G71"/>
    <mergeCell ref="H71"/>
    <mergeCell ref="I71"/>
    <mergeCell ref="J71"/>
    <mergeCell ref="C70:D70"/>
    <mergeCell ref="E70"/>
    <mergeCell ref="F70"/>
    <mergeCell ref="G70"/>
    <mergeCell ref="H70"/>
    <mergeCell ref="I72"/>
    <mergeCell ref="J72"/>
    <mergeCell ref="C73:D73"/>
    <mergeCell ref="E73"/>
    <mergeCell ref="F73"/>
    <mergeCell ref="G73"/>
    <mergeCell ref="H73"/>
    <mergeCell ref="I73"/>
    <mergeCell ref="J73"/>
    <mergeCell ref="C72:D72"/>
    <mergeCell ref="E72"/>
    <mergeCell ref="F72"/>
    <mergeCell ref="G72"/>
    <mergeCell ref="H72"/>
    <mergeCell ref="I74"/>
    <mergeCell ref="J74"/>
    <mergeCell ref="C75:D75"/>
    <mergeCell ref="E75"/>
    <mergeCell ref="F75"/>
    <mergeCell ref="G75"/>
    <mergeCell ref="H75"/>
    <mergeCell ref="I75"/>
    <mergeCell ref="J75"/>
    <mergeCell ref="C74:D74"/>
    <mergeCell ref="E74"/>
    <mergeCell ref="F74"/>
    <mergeCell ref="G74"/>
    <mergeCell ref="H74"/>
    <mergeCell ref="I76"/>
    <mergeCell ref="J76"/>
    <mergeCell ref="C77:D77"/>
    <mergeCell ref="E77"/>
    <mergeCell ref="F77"/>
    <mergeCell ref="G77"/>
    <mergeCell ref="H77"/>
    <mergeCell ref="I77"/>
    <mergeCell ref="J77"/>
    <mergeCell ref="C76:D76"/>
    <mergeCell ref="E76"/>
    <mergeCell ref="F76"/>
    <mergeCell ref="G76"/>
    <mergeCell ref="H76"/>
    <mergeCell ref="I78"/>
    <mergeCell ref="J78"/>
    <mergeCell ref="C79:D79"/>
    <mergeCell ref="E79"/>
    <mergeCell ref="F79"/>
    <mergeCell ref="G79"/>
    <mergeCell ref="H79"/>
    <mergeCell ref="I79"/>
    <mergeCell ref="J79"/>
    <mergeCell ref="C78:D78"/>
    <mergeCell ref="E78"/>
    <mergeCell ref="F78"/>
    <mergeCell ref="G78"/>
    <mergeCell ref="H78"/>
    <mergeCell ref="I80"/>
    <mergeCell ref="J80"/>
    <mergeCell ref="C81:D81"/>
    <mergeCell ref="E81"/>
    <mergeCell ref="F81"/>
    <mergeCell ref="G81"/>
    <mergeCell ref="H81"/>
    <mergeCell ref="I81"/>
    <mergeCell ref="J81"/>
    <mergeCell ref="C80:D80"/>
    <mergeCell ref="E80"/>
    <mergeCell ref="F80"/>
    <mergeCell ref="G80"/>
    <mergeCell ref="H80"/>
    <mergeCell ref="I82"/>
    <mergeCell ref="J82"/>
    <mergeCell ref="C83:D83"/>
    <mergeCell ref="E83"/>
    <mergeCell ref="F83"/>
    <mergeCell ref="G83"/>
    <mergeCell ref="H83"/>
    <mergeCell ref="I83"/>
    <mergeCell ref="J83"/>
    <mergeCell ref="C82:D82"/>
    <mergeCell ref="E82"/>
    <mergeCell ref="F82"/>
    <mergeCell ref="G82"/>
    <mergeCell ref="H82"/>
    <mergeCell ref="I84"/>
    <mergeCell ref="J84"/>
    <mergeCell ref="C85:D85"/>
    <mergeCell ref="E85"/>
    <mergeCell ref="F85"/>
    <mergeCell ref="G85"/>
    <mergeCell ref="H85"/>
    <mergeCell ref="I85"/>
    <mergeCell ref="J85"/>
    <mergeCell ref="C84:D84"/>
    <mergeCell ref="E84"/>
    <mergeCell ref="F84"/>
    <mergeCell ref="G84"/>
    <mergeCell ref="H84"/>
    <mergeCell ref="I86"/>
    <mergeCell ref="J86"/>
    <mergeCell ref="C87:D87"/>
    <mergeCell ref="E87"/>
    <mergeCell ref="F87"/>
    <mergeCell ref="G87"/>
    <mergeCell ref="H87"/>
    <mergeCell ref="I87"/>
    <mergeCell ref="J87"/>
    <mergeCell ref="C86:D86"/>
    <mergeCell ref="E86"/>
    <mergeCell ref="F86"/>
    <mergeCell ref="G86"/>
    <mergeCell ref="H86"/>
    <mergeCell ref="I88"/>
    <mergeCell ref="J88"/>
    <mergeCell ref="C89:D89"/>
    <mergeCell ref="E89"/>
    <mergeCell ref="F89"/>
    <mergeCell ref="G89"/>
    <mergeCell ref="H89"/>
    <mergeCell ref="I89"/>
    <mergeCell ref="J89"/>
    <mergeCell ref="C88:D88"/>
    <mergeCell ref="E88"/>
    <mergeCell ref="F88"/>
    <mergeCell ref="G88"/>
    <mergeCell ref="H88"/>
    <mergeCell ref="I90"/>
    <mergeCell ref="J90"/>
    <mergeCell ref="C91:D91"/>
    <mergeCell ref="E91"/>
    <mergeCell ref="F91"/>
    <mergeCell ref="G91"/>
    <mergeCell ref="H91"/>
    <mergeCell ref="I91"/>
    <mergeCell ref="J91"/>
    <mergeCell ref="C90:D90"/>
    <mergeCell ref="E90"/>
    <mergeCell ref="F90"/>
    <mergeCell ref="G90"/>
    <mergeCell ref="H90"/>
    <mergeCell ref="I92"/>
    <mergeCell ref="J92"/>
    <mergeCell ref="C93:D93"/>
    <mergeCell ref="E93"/>
    <mergeCell ref="F93"/>
    <mergeCell ref="G93"/>
    <mergeCell ref="H93"/>
    <mergeCell ref="I93"/>
    <mergeCell ref="J93"/>
    <mergeCell ref="C92:D92"/>
    <mergeCell ref="E92"/>
    <mergeCell ref="F92"/>
    <mergeCell ref="G92"/>
    <mergeCell ref="H92"/>
    <mergeCell ref="I94"/>
    <mergeCell ref="J94"/>
    <mergeCell ref="C95:D95"/>
    <mergeCell ref="E95"/>
    <mergeCell ref="F95"/>
    <mergeCell ref="G95"/>
    <mergeCell ref="H95"/>
    <mergeCell ref="I95"/>
    <mergeCell ref="J95"/>
    <mergeCell ref="C94:D94"/>
    <mergeCell ref="E94"/>
    <mergeCell ref="F94"/>
    <mergeCell ref="G94"/>
    <mergeCell ref="H94"/>
    <mergeCell ref="I96"/>
    <mergeCell ref="J96"/>
    <mergeCell ref="C97:D97"/>
    <mergeCell ref="E97"/>
    <mergeCell ref="F97"/>
    <mergeCell ref="G97"/>
    <mergeCell ref="H97"/>
    <mergeCell ref="I97"/>
    <mergeCell ref="J97"/>
    <mergeCell ref="C96:D96"/>
    <mergeCell ref="E96"/>
    <mergeCell ref="F96"/>
    <mergeCell ref="G96"/>
    <mergeCell ref="H96"/>
    <mergeCell ref="I98"/>
    <mergeCell ref="J98"/>
    <mergeCell ref="C99:D99"/>
    <mergeCell ref="E99"/>
    <mergeCell ref="F99"/>
    <mergeCell ref="G99"/>
    <mergeCell ref="H99"/>
    <mergeCell ref="I99"/>
    <mergeCell ref="J99"/>
    <mergeCell ref="C98:D98"/>
    <mergeCell ref="E98"/>
    <mergeCell ref="F98"/>
    <mergeCell ref="G98"/>
    <mergeCell ref="H98"/>
    <mergeCell ref="I100"/>
    <mergeCell ref="J100"/>
    <mergeCell ref="C101:D101"/>
    <mergeCell ref="E101"/>
    <mergeCell ref="F101"/>
    <mergeCell ref="G101"/>
    <mergeCell ref="H101"/>
    <mergeCell ref="I101"/>
    <mergeCell ref="J101"/>
    <mergeCell ref="C100:D100"/>
    <mergeCell ref="E100"/>
    <mergeCell ref="F100"/>
    <mergeCell ref="G100"/>
    <mergeCell ref="H100"/>
    <mergeCell ref="I102"/>
    <mergeCell ref="J102"/>
    <mergeCell ref="C103:D103"/>
    <mergeCell ref="E103"/>
    <mergeCell ref="F103"/>
    <mergeCell ref="G103"/>
    <mergeCell ref="H103"/>
    <mergeCell ref="I103"/>
    <mergeCell ref="J103"/>
    <mergeCell ref="C102:D102"/>
    <mergeCell ref="E102"/>
    <mergeCell ref="F102"/>
    <mergeCell ref="G102"/>
    <mergeCell ref="H102"/>
    <mergeCell ref="I104"/>
    <mergeCell ref="J104"/>
    <mergeCell ref="C105:D105"/>
    <mergeCell ref="E105"/>
    <mergeCell ref="F105"/>
    <mergeCell ref="G105"/>
    <mergeCell ref="H105"/>
    <mergeCell ref="I105"/>
    <mergeCell ref="J105"/>
    <mergeCell ref="C104:D104"/>
    <mergeCell ref="E104"/>
    <mergeCell ref="F104"/>
    <mergeCell ref="G104"/>
    <mergeCell ref="H104"/>
    <mergeCell ref="I106"/>
    <mergeCell ref="J106"/>
    <mergeCell ref="C107:D107"/>
    <mergeCell ref="E107"/>
    <mergeCell ref="F107"/>
    <mergeCell ref="G107"/>
    <mergeCell ref="H107"/>
    <mergeCell ref="I107"/>
    <mergeCell ref="J107"/>
    <mergeCell ref="C106:D106"/>
    <mergeCell ref="E106"/>
    <mergeCell ref="F106"/>
    <mergeCell ref="G106"/>
    <mergeCell ref="H106"/>
    <mergeCell ref="I108"/>
    <mergeCell ref="J108"/>
    <mergeCell ref="C109:D109"/>
    <mergeCell ref="E109"/>
    <mergeCell ref="F109"/>
    <mergeCell ref="G109"/>
    <mergeCell ref="H109"/>
    <mergeCell ref="I109"/>
    <mergeCell ref="J109"/>
    <mergeCell ref="C108:D108"/>
    <mergeCell ref="E108"/>
    <mergeCell ref="F108"/>
    <mergeCell ref="G108"/>
    <mergeCell ref="H108"/>
    <mergeCell ref="I110"/>
    <mergeCell ref="J110"/>
    <mergeCell ref="C111:D111"/>
    <mergeCell ref="E111"/>
    <mergeCell ref="F111"/>
    <mergeCell ref="G111"/>
    <mergeCell ref="H111"/>
    <mergeCell ref="I111"/>
    <mergeCell ref="J111"/>
    <mergeCell ref="C110:D110"/>
    <mergeCell ref="E110"/>
    <mergeCell ref="F110"/>
    <mergeCell ref="G110"/>
    <mergeCell ref="H110"/>
    <mergeCell ref="I112"/>
    <mergeCell ref="J112"/>
    <mergeCell ref="C113:D113"/>
    <mergeCell ref="E113"/>
    <mergeCell ref="F113"/>
    <mergeCell ref="G113"/>
    <mergeCell ref="H113"/>
    <mergeCell ref="I113"/>
    <mergeCell ref="J113"/>
    <mergeCell ref="C112:D112"/>
    <mergeCell ref="E112"/>
    <mergeCell ref="F112"/>
    <mergeCell ref="G112"/>
    <mergeCell ref="H112"/>
    <mergeCell ref="C116:D116"/>
    <mergeCell ref="I114"/>
    <mergeCell ref="J114"/>
    <mergeCell ref="C115:D115"/>
    <mergeCell ref="E115"/>
    <mergeCell ref="F115"/>
    <mergeCell ref="G115"/>
    <mergeCell ref="H115"/>
    <mergeCell ref="I115"/>
    <mergeCell ref="J115"/>
    <mergeCell ref="C114:D114"/>
    <mergeCell ref="E114"/>
    <mergeCell ref="F114"/>
    <mergeCell ref="G114"/>
    <mergeCell ref="H114"/>
  </mergeCells>
  <dataValidations count="4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s>
  <printOptions horizontalCentered="1"/>
  <pageMargins left="0.7" right="0.7" top="0.75" bottom="0.75" header="0.3" footer="0.3"/>
  <pageSetup paperSize="150" scale="41" orientation="portrait" horizontalDpi="200" verticalDpi="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M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H23" sqref="H23"/>
    </sheetView>
  </sheetViews>
  <sheetFormatPr defaultRowHeight="1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588</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0"/>
      <c r="D6" s="20"/>
      <c r="E6" s="2"/>
      <c r="F6" s="2"/>
      <c r="G6" s="2"/>
      <c r="H6" s="2"/>
      <c r="I6" s="2"/>
      <c r="J6" s="2"/>
      <c r="K6" s="2"/>
      <c r="L6" s="2"/>
      <c r="M6" s="2"/>
    </row>
    <row r="7" spans="2:13" ht="17.25">
      <c r="B7" s="2"/>
      <c r="C7" s="156" t="str">
        <f>UPPER('Data Umum'!D7)</f>
        <v/>
      </c>
      <c r="D7" s="156"/>
      <c r="E7" s="157"/>
      <c r="F7" s="157"/>
      <c r="G7" s="157"/>
      <c r="H7" s="157"/>
      <c r="I7" s="157"/>
      <c r="J7" s="157"/>
      <c r="K7" s="157"/>
      <c r="L7" s="157"/>
      <c r="M7" s="2"/>
    </row>
    <row r="8" spans="2:13">
      <c r="B8" s="2"/>
      <c r="C8" s="158" t="s">
        <v>1095</v>
      </c>
      <c r="D8" s="158"/>
      <c r="E8" s="129"/>
      <c r="F8" s="129"/>
      <c r="G8" s="129"/>
      <c r="H8" s="129"/>
      <c r="I8" s="129"/>
      <c r="J8" s="129"/>
      <c r="K8" s="129"/>
      <c r="L8" s="129"/>
      <c r="M8" s="2"/>
    </row>
    <row r="9" spans="2:13">
      <c r="B9" s="2"/>
      <c r="C9" s="158" t="s">
        <v>53</v>
      </c>
      <c r="D9" s="158"/>
      <c r="E9" s="129"/>
      <c r="F9" s="129"/>
      <c r="G9" s="129"/>
      <c r="H9" s="129"/>
      <c r="I9" s="129"/>
      <c r="J9" s="129"/>
      <c r="K9" s="129"/>
      <c r="L9" s="129"/>
      <c r="M9" s="2"/>
    </row>
    <row r="10" spans="2:13">
      <c r="B10" s="2"/>
      <c r="C10" s="158" t="s">
        <v>592</v>
      </c>
      <c r="D10" s="158"/>
      <c r="E10" s="129"/>
      <c r="F10" s="129"/>
      <c r="G10" s="129"/>
      <c r="H10" s="129"/>
      <c r="I10" s="129"/>
      <c r="J10" s="129"/>
      <c r="K10" s="129"/>
      <c r="L10" s="129"/>
      <c r="M10" s="2"/>
    </row>
    <row r="11" spans="2:13">
      <c r="B11" s="2"/>
      <c r="C11" s="159" t="str">
        <f>""</f>
        <v/>
      </c>
      <c r="D11" s="159"/>
      <c r="E11" s="130"/>
      <c r="F11" s="130"/>
      <c r="G11" s="130"/>
      <c r="H11" s="130"/>
      <c r="I11" s="130"/>
      <c r="J11" s="130"/>
      <c r="K11" s="130"/>
      <c r="L11" s="130"/>
      <c r="M11" s="2"/>
    </row>
    <row r="12" spans="2:13" hidden="1">
      <c r="B12" s="2"/>
      <c r="C12" s="20"/>
      <c r="D12" s="20"/>
      <c r="E12" s="2"/>
      <c r="F12" s="2"/>
      <c r="G12" s="2"/>
      <c r="H12" s="2"/>
      <c r="I12" s="2"/>
      <c r="J12" s="2"/>
      <c r="K12" s="2"/>
      <c r="L12" s="2"/>
      <c r="M12" s="2"/>
    </row>
    <row r="13" spans="2:13">
      <c r="B13" s="2"/>
      <c r="C13" s="160" t="s">
        <v>43</v>
      </c>
      <c r="D13" s="160"/>
      <c r="E13" s="161"/>
      <c r="F13" s="161"/>
      <c r="G13" s="161"/>
      <c r="H13" s="161"/>
      <c r="I13" s="161"/>
      <c r="J13" s="161"/>
      <c r="K13" s="161"/>
      <c r="L13" s="161"/>
      <c r="M13" s="2"/>
    </row>
    <row r="14" spans="2:13">
      <c r="B14" s="2"/>
      <c r="C14" s="127" t="s">
        <v>308</v>
      </c>
      <c r="D14" s="128"/>
      <c r="E14" s="162" t="str">
        <f>"Emiten/Negara Penerbit"</f>
        <v>Emiten/Negara Penerbit</v>
      </c>
      <c r="F14" s="162" t="str">
        <f>"Nama Surat Berharga"</f>
        <v>Nama Surat Berharga</v>
      </c>
      <c r="G14" s="162" t="str">
        <f>"Peringkat"</f>
        <v>Peringkat</v>
      </c>
      <c r="H14" s="162" t="str">
        <f>"Klaster"</f>
        <v>Klaster</v>
      </c>
      <c r="I14" s="162" t="str">
        <f>"Saldo SAK"</f>
        <v>Saldo SAK</v>
      </c>
      <c r="J14" s="162" t="str">
        <f>"Selisih Penilaian SAK dan SAP"</f>
        <v>Selisih Penilaian SAK dan SAP</v>
      </c>
      <c r="K14" s="162" t="str">
        <f>"AYD"</f>
        <v>AYD</v>
      </c>
      <c r="L14" s="162" t="str">
        <f>"Saldo SAK lancar (Kurang dari satu tahun)"</f>
        <v>Saldo SAK lancar (Kurang dari satu tahun)</v>
      </c>
      <c r="M14" s="2"/>
    </row>
    <row r="15" spans="2:13">
      <c r="B15" s="2"/>
      <c r="C15" s="128"/>
      <c r="D15" s="128"/>
      <c r="E15" s="163"/>
      <c r="F15" s="163"/>
      <c r="G15" s="163"/>
      <c r="H15" s="163"/>
      <c r="I15" s="163"/>
      <c r="J15" s="163"/>
      <c r="K15" s="163"/>
      <c r="L15" s="163"/>
      <c r="M15" s="2"/>
    </row>
    <row r="16" spans="2:13">
      <c r="B16" s="2"/>
      <c r="C16" s="137" t="s">
        <v>7</v>
      </c>
      <c r="D16" s="128"/>
      <c r="E16" s="147" t="s">
        <v>206</v>
      </c>
      <c r="F16" s="147" t="s">
        <v>206</v>
      </c>
      <c r="G16" s="147" t="s">
        <v>206</v>
      </c>
      <c r="H16" s="147" t="s">
        <v>206</v>
      </c>
      <c r="I16" s="144">
        <v>0</v>
      </c>
      <c r="J16" s="144">
        <v>0</v>
      </c>
      <c r="K16" s="144">
        <v>0</v>
      </c>
      <c r="L16" s="144">
        <v>0</v>
      </c>
      <c r="M16" s="2"/>
    </row>
    <row r="17" spans="2:13">
      <c r="B17" s="2"/>
      <c r="C17" s="142" t="s">
        <v>309</v>
      </c>
      <c r="D17" s="143"/>
      <c r="E17" s="147" t="s">
        <v>206</v>
      </c>
      <c r="F17" s="147" t="s">
        <v>206</v>
      </c>
      <c r="G17" s="147" t="s">
        <v>206</v>
      </c>
      <c r="H17" s="147" t="s">
        <v>206</v>
      </c>
      <c r="I17" s="144">
        <v>0</v>
      </c>
      <c r="J17" s="144">
        <v>0</v>
      </c>
      <c r="K17" s="144">
        <v>0</v>
      </c>
      <c r="L17" s="144">
        <v>0</v>
      </c>
      <c r="M17" s="2"/>
    </row>
    <row r="18" spans="2:13">
      <c r="B18" s="2"/>
      <c r="C18" s="142" t="s">
        <v>310</v>
      </c>
      <c r="D18" s="143"/>
      <c r="E18" s="147" t="s">
        <v>206</v>
      </c>
      <c r="F18" s="147" t="s">
        <v>206</v>
      </c>
      <c r="G18" s="147" t="s">
        <v>206</v>
      </c>
      <c r="H18" s="147" t="s">
        <v>206</v>
      </c>
      <c r="I18" s="144">
        <v>0</v>
      </c>
      <c r="J18" s="144">
        <v>0</v>
      </c>
      <c r="K18" s="144">
        <v>0</v>
      </c>
      <c r="L18" s="144">
        <v>0</v>
      </c>
      <c r="M18" s="2"/>
    </row>
    <row r="19" spans="2:13">
      <c r="B19" s="2"/>
      <c r="C19" s="142" t="s">
        <v>311</v>
      </c>
      <c r="D19" s="143"/>
      <c r="E19" s="147" t="s">
        <v>206</v>
      </c>
      <c r="F19" s="147" t="s">
        <v>206</v>
      </c>
      <c r="G19" s="147" t="s">
        <v>206</v>
      </c>
      <c r="H19" s="147" t="s">
        <v>206</v>
      </c>
      <c r="I19" s="144">
        <v>0</v>
      </c>
      <c r="J19" s="144">
        <v>0</v>
      </c>
      <c r="K19" s="144">
        <v>0</v>
      </c>
      <c r="L19" s="144">
        <v>0</v>
      </c>
      <c r="M19" s="2"/>
    </row>
    <row r="20" spans="2:13">
      <c r="B20" s="2"/>
      <c r="C20" s="142" t="s">
        <v>312</v>
      </c>
      <c r="D20" s="143"/>
      <c r="E20" s="147" t="s">
        <v>206</v>
      </c>
      <c r="F20" s="147" t="s">
        <v>206</v>
      </c>
      <c r="G20" s="147" t="s">
        <v>206</v>
      </c>
      <c r="H20" s="147" t="s">
        <v>206</v>
      </c>
      <c r="I20" s="144">
        <v>0</v>
      </c>
      <c r="J20" s="144">
        <v>0</v>
      </c>
      <c r="K20" s="144">
        <v>0</v>
      </c>
      <c r="L20" s="144">
        <v>0</v>
      </c>
      <c r="M20" s="2"/>
    </row>
    <row r="21" spans="2:13">
      <c r="B21" s="2"/>
      <c r="C21" s="142" t="s">
        <v>313</v>
      </c>
      <c r="D21" s="143"/>
      <c r="E21" s="147" t="s">
        <v>206</v>
      </c>
      <c r="F21" s="147" t="s">
        <v>206</v>
      </c>
      <c r="G21" s="147" t="s">
        <v>206</v>
      </c>
      <c r="H21" s="147" t="s">
        <v>206</v>
      </c>
      <c r="I21" s="144">
        <v>0</v>
      </c>
      <c r="J21" s="144">
        <v>0</v>
      </c>
      <c r="K21" s="144">
        <v>0</v>
      </c>
      <c r="L21" s="144">
        <v>0</v>
      </c>
      <c r="M21" s="2"/>
    </row>
    <row r="22" spans="2:13">
      <c r="B22" s="2"/>
      <c r="C22" s="142" t="s">
        <v>314</v>
      </c>
      <c r="D22" s="143"/>
      <c r="E22" s="147" t="s">
        <v>206</v>
      </c>
      <c r="F22" s="147" t="s">
        <v>206</v>
      </c>
      <c r="G22" s="147" t="s">
        <v>206</v>
      </c>
      <c r="H22" s="147" t="s">
        <v>206</v>
      </c>
      <c r="I22" s="144">
        <v>0</v>
      </c>
      <c r="J22" s="144">
        <v>0</v>
      </c>
      <c r="K22" s="144">
        <v>0</v>
      </c>
      <c r="L22" s="144">
        <v>0</v>
      </c>
      <c r="M22" s="2"/>
    </row>
    <row r="23" spans="2:13">
      <c r="B23" s="2"/>
      <c r="C23" s="142" t="s">
        <v>315</v>
      </c>
      <c r="D23" s="143"/>
      <c r="E23" s="147" t="s">
        <v>206</v>
      </c>
      <c r="F23" s="147" t="s">
        <v>206</v>
      </c>
      <c r="G23" s="147" t="s">
        <v>206</v>
      </c>
      <c r="H23" s="147" t="s">
        <v>206</v>
      </c>
      <c r="I23" s="144">
        <v>0</v>
      </c>
      <c r="J23" s="144">
        <v>0</v>
      </c>
      <c r="K23" s="144">
        <v>0</v>
      </c>
      <c r="L23" s="144">
        <v>0</v>
      </c>
      <c r="M23" s="2"/>
    </row>
    <row r="24" spans="2:13">
      <c r="B24" s="2"/>
      <c r="C24" s="142" t="s">
        <v>316</v>
      </c>
      <c r="D24" s="143"/>
      <c r="E24" s="147" t="s">
        <v>206</v>
      </c>
      <c r="F24" s="147" t="s">
        <v>206</v>
      </c>
      <c r="G24" s="147" t="s">
        <v>206</v>
      </c>
      <c r="H24" s="147" t="s">
        <v>206</v>
      </c>
      <c r="I24" s="144">
        <v>0</v>
      </c>
      <c r="J24" s="144">
        <v>0</v>
      </c>
      <c r="K24" s="144">
        <v>0</v>
      </c>
      <c r="L24" s="144">
        <v>0</v>
      </c>
      <c r="M24" s="2"/>
    </row>
    <row r="25" spans="2:13">
      <c r="B25" s="2"/>
      <c r="C25" s="142" t="s">
        <v>317</v>
      </c>
      <c r="D25" s="143"/>
      <c r="E25" s="147" t="s">
        <v>206</v>
      </c>
      <c r="F25" s="147" t="s">
        <v>206</v>
      </c>
      <c r="G25" s="147" t="s">
        <v>206</v>
      </c>
      <c r="H25" s="147" t="s">
        <v>206</v>
      </c>
      <c r="I25" s="144">
        <v>0</v>
      </c>
      <c r="J25" s="144">
        <v>0</v>
      </c>
      <c r="K25" s="144">
        <v>0</v>
      </c>
      <c r="L25" s="144">
        <v>0</v>
      </c>
      <c r="M25" s="2"/>
    </row>
    <row r="26" spans="2:13">
      <c r="B26" s="2"/>
      <c r="C26" s="142" t="s">
        <v>318</v>
      </c>
      <c r="D26" s="143"/>
      <c r="E26" s="147" t="s">
        <v>206</v>
      </c>
      <c r="F26" s="147" t="s">
        <v>206</v>
      </c>
      <c r="G26" s="147" t="s">
        <v>206</v>
      </c>
      <c r="H26" s="147" t="s">
        <v>206</v>
      </c>
      <c r="I26" s="144">
        <v>0</v>
      </c>
      <c r="J26" s="144">
        <v>0</v>
      </c>
      <c r="K26" s="144">
        <v>0</v>
      </c>
      <c r="L26" s="144">
        <v>0</v>
      </c>
      <c r="M26" s="2"/>
    </row>
    <row r="27" spans="2:13">
      <c r="B27" s="2"/>
      <c r="C27" s="142" t="s">
        <v>319</v>
      </c>
      <c r="D27" s="143"/>
      <c r="E27" s="147" t="s">
        <v>206</v>
      </c>
      <c r="F27" s="147" t="s">
        <v>206</v>
      </c>
      <c r="G27" s="147" t="s">
        <v>206</v>
      </c>
      <c r="H27" s="147" t="s">
        <v>206</v>
      </c>
      <c r="I27" s="144">
        <v>0</v>
      </c>
      <c r="J27" s="144">
        <v>0</v>
      </c>
      <c r="K27" s="144">
        <v>0</v>
      </c>
      <c r="L27" s="144">
        <v>0</v>
      </c>
      <c r="M27" s="2"/>
    </row>
    <row r="28" spans="2:13">
      <c r="B28" s="2"/>
      <c r="C28" s="142" t="s">
        <v>320</v>
      </c>
      <c r="D28" s="143"/>
      <c r="E28" s="147" t="s">
        <v>206</v>
      </c>
      <c r="F28" s="147" t="s">
        <v>206</v>
      </c>
      <c r="G28" s="147" t="s">
        <v>206</v>
      </c>
      <c r="H28" s="147" t="s">
        <v>206</v>
      </c>
      <c r="I28" s="144">
        <v>0</v>
      </c>
      <c r="J28" s="144">
        <v>0</v>
      </c>
      <c r="K28" s="144">
        <v>0</v>
      </c>
      <c r="L28" s="144">
        <v>0</v>
      </c>
      <c r="M28" s="2"/>
    </row>
    <row r="29" spans="2:13">
      <c r="B29" s="2"/>
      <c r="C29" s="142" t="s">
        <v>321</v>
      </c>
      <c r="D29" s="143"/>
      <c r="E29" s="147" t="s">
        <v>206</v>
      </c>
      <c r="F29" s="147" t="s">
        <v>206</v>
      </c>
      <c r="G29" s="147" t="s">
        <v>206</v>
      </c>
      <c r="H29" s="147" t="s">
        <v>206</v>
      </c>
      <c r="I29" s="144">
        <v>0</v>
      </c>
      <c r="J29" s="144">
        <v>0</v>
      </c>
      <c r="K29" s="144">
        <v>0</v>
      </c>
      <c r="L29" s="144">
        <v>0</v>
      </c>
      <c r="M29" s="2"/>
    </row>
    <row r="30" spans="2:13">
      <c r="B30" s="2"/>
      <c r="C30" s="142" t="s">
        <v>322</v>
      </c>
      <c r="D30" s="143"/>
      <c r="E30" s="147" t="s">
        <v>206</v>
      </c>
      <c r="F30" s="147" t="s">
        <v>206</v>
      </c>
      <c r="G30" s="147" t="s">
        <v>206</v>
      </c>
      <c r="H30" s="147" t="s">
        <v>206</v>
      </c>
      <c r="I30" s="144">
        <v>0</v>
      </c>
      <c r="J30" s="144">
        <v>0</v>
      </c>
      <c r="K30" s="144">
        <v>0</v>
      </c>
      <c r="L30" s="144">
        <v>0</v>
      </c>
      <c r="M30" s="2"/>
    </row>
    <row r="31" spans="2:13">
      <c r="B31" s="2"/>
      <c r="C31" s="142" t="s">
        <v>323</v>
      </c>
      <c r="D31" s="143"/>
      <c r="E31" s="147" t="s">
        <v>206</v>
      </c>
      <c r="F31" s="147" t="s">
        <v>206</v>
      </c>
      <c r="G31" s="147" t="s">
        <v>206</v>
      </c>
      <c r="H31" s="147" t="s">
        <v>206</v>
      </c>
      <c r="I31" s="144">
        <v>0</v>
      </c>
      <c r="J31" s="144">
        <v>0</v>
      </c>
      <c r="K31" s="144">
        <v>0</v>
      </c>
      <c r="L31" s="144">
        <v>0</v>
      </c>
      <c r="M31" s="2"/>
    </row>
    <row r="32" spans="2:13">
      <c r="B32" s="2"/>
      <c r="C32" s="142" t="s">
        <v>324</v>
      </c>
      <c r="D32" s="143"/>
      <c r="E32" s="147" t="s">
        <v>206</v>
      </c>
      <c r="F32" s="147" t="s">
        <v>206</v>
      </c>
      <c r="G32" s="147" t="s">
        <v>206</v>
      </c>
      <c r="H32" s="147" t="s">
        <v>206</v>
      </c>
      <c r="I32" s="144">
        <v>0</v>
      </c>
      <c r="J32" s="144">
        <v>0</v>
      </c>
      <c r="K32" s="144">
        <v>0</v>
      </c>
      <c r="L32" s="144">
        <v>0</v>
      </c>
      <c r="M32" s="2"/>
    </row>
    <row r="33" spans="2:13">
      <c r="B33" s="2"/>
      <c r="C33" s="142" t="s">
        <v>325</v>
      </c>
      <c r="D33" s="143"/>
      <c r="E33" s="147" t="s">
        <v>206</v>
      </c>
      <c r="F33" s="147" t="s">
        <v>206</v>
      </c>
      <c r="G33" s="147" t="s">
        <v>206</v>
      </c>
      <c r="H33" s="147" t="s">
        <v>206</v>
      </c>
      <c r="I33" s="144">
        <v>0</v>
      </c>
      <c r="J33" s="144">
        <v>0</v>
      </c>
      <c r="K33" s="144">
        <v>0</v>
      </c>
      <c r="L33" s="144">
        <v>0</v>
      </c>
      <c r="M33" s="2"/>
    </row>
    <row r="34" spans="2:13">
      <c r="B34" s="2"/>
      <c r="C34" s="142" t="s">
        <v>326</v>
      </c>
      <c r="D34" s="143"/>
      <c r="E34" s="147" t="s">
        <v>206</v>
      </c>
      <c r="F34" s="147" t="s">
        <v>206</v>
      </c>
      <c r="G34" s="147" t="s">
        <v>206</v>
      </c>
      <c r="H34" s="147" t="s">
        <v>206</v>
      </c>
      <c r="I34" s="144">
        <v>0</v>
      </c>
      <c r="J34" s="144">
        <v>0</v>
      </c>
      <c r="K34" s="144">
        <v>0</v>
      </c>
      <c r="L34" s="144">
        <v>0</v>
      </c>
      <c r="M34" s="2"/>
    </row>
    <row r="35" spans="2:13">
      <c r="B35" s="2"/>
      <c r="C35" s="142" t="s">
        <v>327</v>
      </c>
      <c r="D35" s="143"/>
      <c r="E35" s="147" t="s">
        <v>206</v>
      </c>
      <c r="F35" s="147" t="s">
        <v>206</v>
      </c>
      <c r="G35" s="147" t="s">
        <v>206</v>
      </c>
      <c r="H35" s="147" t="s">
        <v>206</v>
      </c>
      <c r="I35" s="144">
        <v>0</v>
      </c>
      <c r="J35" s="144">
        <v>0</v>
      </c>
      <c r="K35" s="144">
        <v>0</v>
      </c>
      <c r="L35" s="144">
        <v>0</v>
      </c>
      <c r="M35" s="2"/>
    </row>
    <row r="36" spans="2:13">
      <c r="B36" s="2"/>
      <c r="C36" s="142" t="s">
        <v>328</v>
      </c>
      <c r="D36" s="143"/>
      <c r="E36" s="147" t="s">
        <v>206</v>
      </c>
      <c r="F36" s="147" t="s">
        <v>206</v>
      </c>
      <c r="G36" s="147" t="s">
        <v>206</v>
      </c>
      <c r="H36" s="147" t="s">
        <v>206</v>
      </c>
      <c r="I36" s="144">
        <v>0</v>
      </c>
      <c r="J36" s="144">
        <v>0</v>
      </c>
      <c r="K36" s="144">
        <v>0</v>
      </c>
      <c r="L36" s="144">
        <v>0</v>
      </c>
      <c r="M36" s="2"/>
    </row>
    <row r="37" spans="2:13">
      <c r="B37" s="2"/>
      <c r="C37" s="142" t="s">
        <v>329</v>
      </c>
      <c r="D37" s="143"/>
      <c r="E37" s="147" t="s">
        <v>206</v>
      </c>
      <c r="F37" s="147" t="s">
        <v>206</v>
      </c>
      <c r="G37" s="147" t="s">
        <v>206</v>
      </c>
      <c r="H37" s="147" t="s">
        <v>206</v>
      </c>
      <c r="I37" s="144">
        <v>0</v>
      </c>
      <c r="J37" s="144">
        <v>0</v>
      </c>
      <c r="K37" s="144">
        <v>0</v>
      </c>
      <c r="L37" s="144">
        <v>0</v>
      </c>
      <c r="M37" s="2"/>
    </row>
    <row r="38" spans="2:13">
      <c r="B38" s="2"/>
      <c r="C38" s="142" t="s">
        <v>330</v>
      </c>
      <c r="D38" s="143"/>
      <c r="E38" s="147" t="s">
        <v>206</v>
      </c>
      <c r="F38" s="147" t="s">
        <v>206</v>
      </c>
      <c r="G38" s="147" t="s">
        <v>206</v>
      </c>
      <c r="H38" s="147" t="s">
        <v>206</v>
      </c>
      <c r="I38" s="144">
        <v>0</v>
      </c>
      <c r="J38" s="144">
        <v>0</v>
      </c>
      <c r="K38" s="144">
        <v>0</v>
      </c>
      <c r="L38" s="144">
        <v>0</v>
      </c>
      <c r="M38" s="2"/>
    </row>
    <row r="39" spans="2:13">
      <c r="B39" s="2"/>
      <c r="C39" s="142" t="s">
        <v>331</v>
      </c>
      <c r="D39" s="143"/>
      <c r="E39" s="147" t="s">
        <v>206</v>
      </c>
      <c r="F39" s="147" t="s">
        <v>206</v>
      </c>
      <c r="G39" s="147" t="s">
        <v>206</v>
      </c>
      <c r="H39" s="147" t="s">
        <v>206</v>
      </c>
      <c r="I39" s="144">
        <v>0</v>
      </c>
      <c r="J39" s="144">
        <v>0</v>
      </c>
      <c r="K39" s="144">
        <v>0</v>
      </c>
      <c r="L39" s="144">
        <v>0</v>
      </c>
      <c r="M39" s="2"/>
    </row>
    <row r="40" spans="2:13">
      <c r="B40" s="2"/>
      <c r="C40" s="142" t="s">
        <v>332</v>
      </c>
      <c r="D40" s="143"/>
      <c r="E40" s="147" t="s">
        <v>206</v>
      </c>
      <c r="F40" s="147" t="s">
        <v>206</v>
      </c>
      <c r="G40" s="147" t="s">
        <v>206</v>
      </c>
      <c r="H40" s="147" t="s">
        <v>206</v>
      </c>
      <c r="I40" s="144">
        <v>0</v>
      </c>
      <c r="J40" s="144">
        <v>0</v>
      </c>
      <c r="K40" s="144">
        <v>0</v>
      </c>
      <c r="L40" s="144">
        <v>0</v>
      </c>
      <c r="M40" s="2"/>
    </row>
    <row r="41" spans="2:13">
      <c r="B41" s="2"/>
      <c r="C41" s="142" t="s">
        <v>333</v>
      </c>
      <c r="D41" s="143"/>
      <c r="E41" s="147" t="s">
        <v>206</v>
      </c>
      <c r="F41" s="147" t="s">
        <v>206</v>
      </c>
      <c r="G41" s="147" t="s">
        <v>206</v>
      </c>
      <c r="H41" s="147" t="s">
        <v>206</v>
      </c>
      <c r="I41" s="144">
        <v>0</v>
      </c>
      <c r="J41" s="144">
        <v>0</v>
      </c>
      <c r="K41" s="144">
        <v>0</v>
      </c>
      <c r="L41" s="144">
        <v>0</v>
      </c>
      <c r="M41" s="2"/>
    </row>
    <row r="42" spans="2:13">
      <c r="B42" s="2"/>
      <c r="C42" s="142" t="s">
        <v>334</v>
      </c>
      <c r="D42" s="143"/>
      <c r="E42" s="147" t="s">
        <v>206</v>
      </c>
      <c r="F42" s="147" t="s">
        <v>206</v>
      </c>
      <c r="G42" s="147" t="s">
        <v>206</v>
      </c>
      <c r="H42" s="147" t="s">
        <v>206</v>
      </c>
      <c r="I42" s="144">
        <v>0</v>
      </c>
      <c r="J42" s="144">
        <v>0</v>
      </c>
      <c r="K42" s="144">
        <v>0</v>
      </c>
      <c r="L42" s="144">
        <v>0</v>
      </c>
      <c r="M42" s="2"/>
    </row>
    <row r="43" spans="2:13">
      <c r="B43" s="2"/>
      <c r="C43" s="142" t="s">
        <v>335</v>
      </c>
      <c r="D43" s="143"/>
      <c r="E43" s="147" t="s">
        <v>206</v>
      </c>
      <c r="F43" s="147" t="s">
        <v>206</v>
      </c>
      <c r="G43" s="147" t="s">
        <v>206</v>
      </c>
      <c r="H43" s="147" t="s">
        <v>206</v>
      </c>
      <c r="I43" s="144">
        <v>0</v>
      </c>
      <c r="J43" s="144">
        <v>0</v>
      </c>
      <c r="K43" s="144">
        <v>0</v>
      </c>
      <c r="L43" s="144">
        <v>0</v>
      </c>
      <c r="M43" s="2"/>
    </row>
    <row r="44" spans="2:13">
      <c r="B44" s="2"/>
      <c r="C44" s="142" t="s">
        <v>336</v>
      </c>
      <c r="D44" s="143"/>
      <c r="E44" s="147" t="s">
        <v>206</v>
      </c>
      <c r="F44" s="147" t="s">
        <v>206</v>
      </c>
      <c r="G44" s="147" t="s">
        <v>206</v>
      </c>
      <c r="H44" s="147" t="s">
        <v>206</v>
      </c>
      <c r="I44" s="144">
        <v>0</v>
      </c>
      <c r="J44" s="144">
        <v>0</v>
      </c>
      <c r="K44" s="144">
        <v>0</v>
      </c>
      <c r="L44" s="144">
        <v>0</v>
      </c>
      <c r="M44" s="2"/>
    </row>
    <row r="45" spans="2:13">
      <c r="B45" s="2"/>
      <c r="C45" s="142" t="s">
        <v>337</v>
      </c>
      <c r="D45" s="143"/>
      <c r="E45" s="147" t="s">
        <v>206</v>
      </c>
      <c r="F45" s="147" t="s">
        <v>206</v>
      </c>
      <c r="G45" s="147" t="s">
        <v>206</v>
      </c>
      <c r="H45" s="147" t="s">
        <v>206</v>
      </c>
      <c r="I45" s="144">
        <v>0</v>
      </c>
      <c r="J45" s="144">
        <v>0</v>
      </c>
      <c r="K45" s="144">
        <v>0</v>
      </c>
      <c r="L45" s="144">
        <v>0</v>
      </c>
      <c r="M45" s="2"/>
    </row>
    <row r="46" spans="2:13">
      <c r="B46" s="2"/>
      <c r="C46" s="142" t="s">
        <v>338</v>
      </c>
      <c r="D46" s="143"/>
      <c r="E46" s="147" t="s">
        <v>206</v>
      </c>
      <c r="F46" s="147" t="s">
        <v>206</v>
      </c>
      <c r="G46" s="147" t="s">
        <v>206</v>
      </c>
      <c r="H46" s="147" t="s">
        <v>206</v>
      </c>
      <c r="I46" s="144">
        <v>0</v>
      </c>
      <c r="J46" s="144">
        <v>0</v>
      </c>
      <c r="K46" s="144">
        <v>0</v>
      </c>
      <c r="L46" s="144">
        <v>0</v>
      </c>
      <c r="M46" s="2"/>
    </row>
    <row r="47" spans="2:13">
      <c r="B47" s="2"/>
      <c r="C47" s="142" t="s">
        <v>339</v>
      </c>
      <c r="D47" s="143"/>
      <c r="E47" s="147" t="s">
        <v>206</v>
      </c>
      <c r="F47" s="147" t="s">
        <v>206</v>
      </c>
      <c r="G47" s="147" t="s">
        <v>206</v>
      </c>
      <c r="H47" s="147" t="s">
        <v>206</v>
      </c>
      <c r="I47" s="144">
        <v>0</v>
      </c>
      <c r="J47" s="144">
        <v>0</v>
      </c>
      <c r="K47" s="144">
        <v>0</v>
      </c>
      <c r="L47" s="144">
        <v>0</v>
      </c>
      <c r="M47" s="2"/>
    </row>
    <row r="48" spans="2:13">
      <c r="B48" s="2"/>
      <c r="C48" s="142" t="s">
        <v>340</v>
      </c>
      <c r="D48" s="143"/>
      <c r="E48" s="147" t="s">
        <v>206</v>
      </c>
      <c r="F48" s="147" t="s">
        <v>206</v>
      </c>
      <c r="G48" s="147" t="s">
        <v>206</v>
      </c>
      <c r="H48" s="147" t="s">
        <v>206</v>
      </c>
      <c r="I48" s="144">
        <v>0</v>
      </c>
      <c r="J48" s="144">
        <v>0</v>
      </c>
      <c r="K48" s="144">
        <v>0</v>
      </c>
      <c r="L48" s="144">
        <v>0</v>
      </c>
      <c r="M48" s="2"/>
    </row>
    <row r="49" spans="2:13">
      <c r="B49" s="2"/>
      <c r="C49" s="142" t="s">
        <v>341</v>
      </c>
      <c r="D49" s="143"/>
      <c r="E49" s="147" t="s">
        <v>206</v>
      </c>
      <c r="F49" s="147" t="s">
        <v>206</v>
      </c>
      <c r="G49" s="147" t="s">
        <v>206</v>
      </c>
      <c r="H49" s="147" t="s">
        <v>206</v>
      </c>
      <c r="I49" s="144">
        <v>0</v>
      </c>
      <c r="J49" s="144">
        <v>0</v>
      </c>
      <c r="K49" s="144">
        <v>0</v>
      </c>
      <c r="L49" s="144">
        <v>0</v>
      </c>
      <c r="M49" s="2"/>
    </row>
    <row r="50" spans="2:13">
      <c r="B50" s="2"/>
      <c r="C50" s="142" t="s">
        <v>342</v>
      </c>
      <c r="D50" s="143"/>
      <c r="E50" s="147" t="s">
        <v>206</v>
      </c>
      <c r="F50" s="147" t="s">
        <v>206</v>
      </c>
      <c r="G50" s="147" t="s">
        <v>206</v>
      </c>
      <c r="H50" s="147" t="s">
        <v>206</v>
      </c>
      <c r="I50" s="144">
        <v>0</v>
      </c>
      <c r="J50" s="144">
        <v>0</v>
      </c>
      <c r="K50" s="144">
        <v>0</v>
      </c>
      <c r="L50" s="144">
        <v>0</v>
      </c>
      <c r="M50" s="2"/>
    </row>
    <row r="51" spans="2:13">
      <c r="B51" s="2"/>
      <c r="C51" s="142" t="s">
        <v>343</v>
      </c>
      <c r="D51" s="143"/>
      <c r="E51" s="147" t="s">
        <v>206</v>
      </c>
      <c r="F51" s="147" t="s">
        <v>206</v>
      </c>
      <c r="G51" s="147" t="s">
        <v>206</v>
      </c>
      <c r="H51" s="147" t="s">
        <v>206</v>
      </c>
      <c r="I51" s="144">
        <v>0</v>
      </c>
      <c r="J51" s="144">
        <v>0</v>
      </c>
      <c r="K51" s="144">
        <v>0</v>
      </c>
      <c r="L51" s="144">
        <v>0</v>
      </c>
      <c r="M51" s="2"/>
    </row>
    <row r="52" spans="2:13">
      <c r="B52" s="2"/>
      <c r="C52" s="142" t="s">
        <v>344</v>
      </c>
      <c r="D52" s="143"/>
      <c r="E52" s="147" t="s">
        <v>206</v>
      </c>
      <c r="F52" s="147" t="s">
        <v>206</v>
      </c>
      <c r="G52" s="147" t="s">
        <v>206</v>
      </c>
      <c r="H52" s="147" t="s">
        <v>206</v>
      </c>
      <c r="I52" s="144">
        <v>0</v>
      </c>
      <c r="J52" s="144">
        <v>0</v>
      </c>
      <c r="K52" s="144">
        <v>0</v>
      </c>
      <c r="L52" s="144">
        <v>0</v>
      </c>
      <c r="M52" s="2"/>
    </row>
    <row r="53" spans="2:13">
      <c r="B53" s="2"/>
      <c r="C53" s="142" t="s">
        <v>345</v>
      </c>
      <c r="D53" s="143"/>
      <c r="E53" s="147" t="s">
        <v>206</v>
      </c>
      <c r="F53" s="147" t="s">
        <v>206</v>
      </c>
      <c r="G53" s="147" t="s">
        <v>206</v>
      </c>
      <c r="H53" s="147" t="s">
        <v>206</v>
      </c>
      <c r="I53" s="144">
        <v>0</v>
      </c>
      <c r="J53" s="144">
        <v>0</v>
      </c>
      <c r="K53" s="144">
        <v>0</v>
      </c>
      <c r="L53" s="144">
        <v>0</v>
      </c>
      <c r="M53" s="2"/>
    </row>
    <row r="54" spans="2:13">
      <c r="B54" s="2"/>
      <c r="C54" s="142" t="s">
        <v>346</v>
      </c>
      <c r="D54" s="143"/>
      <c r="E54" s="147" t="s">
        <v>206</v>
      </c>
      <c r="F54" s="147" t="s">
        <v>206</v>
      </c>
      <c r="G54" s="147" t="s">
        <v>206</v>
      </c>
      <c r="H54" s="147" t="s">
        <v>206</v>
      </c>
      <c r="I54" s="144">
        <v>0</v>
      </c>
      <c r="J54" s="144">
        <v>0</v>
      </c>
      <c r="K54" s="144">
        <v>0</v>
      </c>
      <c r="L54" s="144">
        <v>0</v>
      </c>
      <c r="M54" s="2"/>
    </row>
    <row r="55" spans="2:13">
      <c r="B55" s="2"/>
      <c r="C55" s="142" t="s">
        <v>347</v>
      </c>
      <c r="D55" s="143"/>
      <c r="E55" s="147" t="s">
        <v>206</v>
      </c>
      <c r="F55" s="147" t="s">
        <v>206</v>
      </c>
      <c r="G55" s="147" t="s">
        <v>206</v>
      </c>
      <c r="H55" s="147" t="s">
        <v>206</v>
      </c>
      <c r="I55" s="144">
        <v>0</v>
      </c>
      <c r="J55" s="144">
        <v>0</v>
      </c>
      <c r="K55" s="144">
        <v>0</v>
      </c>
      <c r="L55" s="144">
        <v>0</v>
      </c>
      <c r="M55" s="2"/>
    </row>
    <row r="56" spans="2:13">
      <c r="B56" s="2"/>
      <c r="C56" s="142" t="s">
        <v>348</v>
      </c>
      <c r="D56" s="143"/>
      <c r="E56" s="147" t="s">
        <v>206</v>
      </c>
      <c r="F56" s="147" t="s">
        <v>206</v>
      </c>
      <c r="G56" s="147" t="s">
        <v>206</v>
      </c>
      <c r="H56" s="147" t="s">
        <v>206</v>
      </c>
      <c r="I56" s="144">
        <v>0</v>
      </c>
      <c r="J56" s="144">
        <v>0</v>
      </c>
      <c r="K56" s="144">
        <v>0</v>
      </c>
      <c r="L56" s="144">
        <v>0</v>
      </c>
      <c r="M56" s="2"/>
    </row>
    <row r="57" spans="2:13">
      <c r="B57" s="2"/>
      <c r="C57" s="142" t="s">
        <v>349</v>
      </c>
      <c r="D57" s="143"/>
      <c r="E57" s="147" t="s">
        <v>206</v>
      </c>
      <c r="F57" s="147" t="s">
        <v>206</v>
      </c>
      <c r="G57" s="147" t="s">
        <v>206</v>
      </c>
      <c r="H57" s="147" t="s">
        <v>206</v>
      </c>
      <c r="I57" s="144">
        <v>0</v>
      </c>
      <c r="J57" s="144">
        <v>0</v>
      </c>
      <c r="K57" s="144">
        <v>0</v>
      </c>
      <c r="L57" s="144">
        <v>0</v>
      </c>
      <c r="M57" s="2"/>
    </row>
    <row r="58" spans="2:13">
      <c r="B58" s="2"/>
      <c r="C58" s="142" t="s">
        <v>350</v>
      </c>
      <c r="D58" s="143"/>
      <c r="E58" s="147" t="s">
        <v>206</v>
      </c>
      <c r="F58" s="147" t="s">
        <v>206</v>
      </c>
      <c r="G58" s="147" t="s">
        <v>206</v>
      </c>
      <c r="H58" s="147" t="s">
        <v>206</v>
      </c>
      <c r="I58" s="144">
        <v>0</v>
      </c>
      <c r="J58" s="144">
        <v>0</v>
      </c>
      <c r="K58" s="144">
        <v>0</v>
      </c>
      <c r="L58" s="144">
        <v>0</v>
      </c>
      <c r="M58" s="2"/>
    </row>
    <row r="59" spans="2:13">
      <c r="B59" s="2"/>
      <c r="C59" s="142" t="s">
        <v>351</v>
      </c>
      <c r="D59" s="143"/>
      <c r="E59" s="147" t="s">
        <v>206</v>
      </c>
      <c r="F59" s="147" t="s">
        <v>206</v>
      </c>
      <c r="G59" s="147" t="s">
        <v>206</v>
      </c>
      <c r="H59" s="147" t="s">
        <v>206</v>
      </c>
      <c r="I59" s="144">
        <v>0</v>
      </c>
      <c r="J59" s="144">
        <v>0</v>
      </c>
      <c r="K59" s="144">
        <v>0</v>
      </c>
      <c r="L59" s="144">
        <v>0</v>
      </c>
      <c r="M59" s="2"/>
    </row>
    <row r="60" spans="2:13">
      <c r="B60" s="2"/>
      <c r="C60" s="142" t="s">
        <v>352</v>
      </c>
      <c r="D60" s="143"/>
      <c r="E60" s="147" t="s">
        <v>206</v>
      </c>
      <c r="F60" s="147" t="s">
        <v>206</v>
      </c>
      <c r="G60" s="147" t="s">
        <v>206</v>
      </c>
      <c r="H60" s="147" t="s">
        <v>206</v>
      </c>
      <c r="I60" s="144">
        <v>0</v>
      </c>
      <c r="J60" s="144">
        <v>0</v>
      </c>
      <c r="K60" s="144">
        <v>0</v>
      </c>
      <c r="L60" s="144">
        <v>0</v>
      </c>
      <c r="M60" s="2"/>
    </row>
    <row r="61" spans="2:13">
      <c r="B61" s="2"/>
      <c r="C61" s="142" t="s">
        <v>353</v>
      </c>
      <c r="D61" s="143"/>
      <c r="E61" s="147" t="s">
        <v>206</v>
      </c>
      <c r="F61" s="147" t="s">
        <v>206</v>
      </c>
      <c r="G61" s="147" t="s">
        <v>206</v>
      </c>
      <c r="H61" s="147" t="s">
        <v>206</v>
      </c>
      <c r="I61" s="144">
        <v>0</v>
      </c>
      <c r="J61" s="144">
        <v>0</v>
      </c>
      <c r="K61" s="144">
        <v>0</v>
      </c>
      <c r="L61" s="144">
        <v>0</v>
      </c>
      <c r="M61" s="2"/>
    </row>
    <row r="62" spans="2:13">
      <c r="B62" s="2"/>
      <c r="C62" s="142" t="s">
        <v>354</v>
      </c>
      <c r="D62" s="143"/>
      <c r="E62" s="147" t="s">
        <v>206</v>
      </c>
      <c r="F62" s="147" t="s">
        <v>206</v>
      </c>
      <c r="G62" s="147" t="s">
        <v>206</v>
      </c>
      <c r="H62" s="147" t="s">
        <v>206</v>
      </c>
      <c r="I62" s="144">
        <v>0</v>
      </c>
      <c r="J62" s="144">
        <v>0</v>
      </c>
      <c r="K62" s="144">
        <v>0</v>
      </c>
      <c r="L62" s="144">
        <v>0</v>
      </c>
      <c r="M62" s="2"/>
    </row>
    <row r="63" spans="2:13">
      <c r="B63" s="2"/>
      <c r="C63" s="142" t="s">
        <v>355</v>
      </c>
      <c r="D63" s="143"/>
      <c r="E63" s="147" t="s">
        <v>206</v>
      </c>
      <c r="F63" s="147" t="s">
        <v>206</v>
      </c>
      <c r="G63" s="147" t="s">
        <v>206</v>
      </c>
      <c r="H63" s="147" t="s">
        <v>206</v>
      </c>
      <c r="I63" s="144">
        <v>0</v>
      </c>
      <c r="J63" s="144">
        <v>0</v>
      </c>
      <c r="K63" s="144">
        <v>0</v>
      </c>
      <c r="L63" s="144">
        <v>0</v>
      </c>
      <c r="M63" s="2"/>
    </row>
    <row r="64" spans="2:13">
      <c r="B64" s="2"/>
      <c r="C64" s="142" t="s">
        <v>356</v>
      </c>
      <c r="D64" s="143"/>
      <c r="E64" s="147" t="s">
        <v>206</v>
      </c>
      <c r="F64" s="147" t="s">
        <v>206</v>
      </c>
      <c r="G64" s="147" t="s">
        <v>206</v>
      </c>
      <c r="H64" s="147" t="s">
        <v>206</v>
      </c>
      <c r="I64" s="144">
        <v>0</v>
      </c>
      <c r="J64" s="144">
        <v>0</v>
      </c>
      <c r="K64" s="144">
        <v>0</v>
      </c>
      <c r="L64" s="144">
        <v>0</v>
      </c>
      <c r="M64" s="2"/>
    </row>
    <row r="65" spans="2:13">
      <c r="B65" s="2"/>
      <c r="C65" s="142" t="s">
        <v>357</v>
      </c>
      <c r="D65" s="143"/>
      <c r="E65" s="147" t="s">
        <v>206</v>
      </c>
      <c r="F65" s="147" t="s">
        <v>206</v>
      </c>
      <c r="G65" s="147" t="s">
        <v>206</v>
      </c>
      <c r="H65" s="147" t="s">
        <v>206</v>
      </c>
      <c r="I65" s="144">
        <v>0</v>
      </c>
      <c r="J65" s="144">
        <v>0</v>
      </c>
      <c r="K65" s="144">
        <v>0</v>
      </c>
      <c r="L65" s="144">
        <v>0</v>
      </c>
      <c r="M65" s="2"/>
    </row>
    <row r="66" spans="2:13">
      <c r="B66" s="2"/>
      <c r="C66" s="142" t="s">
        <v>358</v>
      </c>
      <c r="D66" s="143"/>
      <c r="E66" s="147" t="s">
        <v>206</v>
      </c>
      <c r="F66" s="147" t="s">
        <v>206</v>
      </c>
      <c r="G66" s="147" t="s">
        <v>206</v>
      </c>
      <c r="H66" s="147" t="s">
        <v>206</v>
      </c>
      <c r="I66" s="144">
        <v>0</v>
      </c>
      <c r="J66" s="144">
        <v>0</v>
      </c>
      <c r="K66" s="144">
        <v>0</v>
      </c>
      <c r="L66" s="144">
        <v>0</v>
      </c>
      <c r="M66" s="2"/>
    </row>
    <row r="67" spans="2:13">
      <c r="B67" s="2"/>
      <c r="C67" s="142" t="s">
        <v>359</v>
      </c>
      <c r="D67" s="143"/>
      <c r="E67" s="147" t="s">
        <v>206</v>
      </c>
      <c r="F67" s="147" t="s">
        <v>206</v>
      </c>
      <c r="G67" s="147" t="s">
        <v>206</v>
      </c>
      <c r="H67" s="147" t="s">
        <v>206</v>
      </c>
      <c r="I67" s="144">
        <v>0</v>
      </c>
      <c r="J67" s="144">
        <v>0</v>
      </c>
      <c r="K67" s="144">
        <v>0</v>
      </c>
      <c r="L67" s="144">
        <v>0</v>
      </c>
      <c r="M67" s="2"/>
    </row>
    <row r="68" spans="2:13">
      <c r="B68" s="2"/>
      <c r="C68" s="142" t="s">
        <v>360</v>
      </c>
      <c r="D68" s="143"/>
      <c r="E68" s="147" t="s">
        <v>206</v>
      </c>
      <c r="F68" s="147" t="s">
        <v>206</v>
      </c>
      <c r="G68" s="147" t="s">
        <v>206</v>
      </c>
      <c r="H68" s="147" t="s">
        <v>206</v>
      </c>
      <c r="I68" s="144">
        <v>0</v>
      </c>
      <c r="J68" s="144">
        <v>0</v>
      </c>
      <c r="K68" s="144">
        <v>0</v>
      </c>
      <c r="L68" s="144">
        <v>0</v>
      </c>
      <c r="M68" s="2"/>
    </row>
    <row r="69" spans="2:13">
      <c r="B69" s="2"/>
      <c r="C69" s="142" t="s">
        <v>361</v>
      </c>
      <c r="D69" s="143"/>
      <c r="E69" s="147" t="s">
        <v>206</v>
      </c>
      <c r="F69" s="147" t="s">
        <v>206</v>
      </c>
      <c r="G69" s="147" t="s">
        <v>206</v>
      </c>
      <c r="H69" s="147" t="s">
        <v>206</v>
      </c>
      <c r="I69" s="144">
        <v>0</v>
      </c>
      <c r="J69" s="144">
        <v>0</v>
      </c>
      <c r="K69" s="144">
        <v>0</v>
      </c>
      <c r="L69" s="144">
        <v>0</v>
      </c>
      <c r="M69" s="2"/>
    </row>
    <row r="70" spans="2:13">
      <c r="B70" s="2"/>
      <c r="C70" s="142" t="s">
        <v>362</v>
      </c>
      <c r="D70" s="143"/>
      <c r="E70" s="147" t="s">
        <v>206</v>
      </c>
      <c r="F70" s="147" t="s">
        <v>206</v>
      </c>
      <c r="G70" s="147" t="s">
        <v>206</v>
      </c>
      <c r="H70" s="147" t="s">
        <v>206</v>
      </c>
      <c r="I70" s="144">
        <v>0</v>
      </c>
      <c r="J70" s="144">
        <v>0</v>
      </c>
      <c r="K70" s="144">
        <v>0</v>
      </c>
      <c r="L70" s="144">
        <v>0</v>
      </c>
      <c r="M70" s="2"/>
    </row>
    <row r="71" spans="2:13">
      <c r="B71" s="2"/>
      <c r="C71" s="142" t="s">
        <v>363</v>
      </c>
      <c r="D71" s="143"/>
      <c r="E71" s="147" t="s">
        <v>206</v>
      </c>
      <c r="F71" s="147" t="s">
        <v>206</v>
      </c>
      <c r="G71" s="147" t="s">
        <v>206</v>
      </c>
      <c r="H71" s="147" t="s">
        <v>206</v>
      </c>
      <c r="I71" s="144">
        <v>0</v>
      </c>
      <c r="J71" s="144">
        <v>0</v>
      </c>
      <c r="K71" s="144">
        <v>0</v>
      </c>
      <c r="L71" s="144">
        <v>0</v>
      </c>
      <c r="M71" s="2"/>
    </row>
    <row r="72" spans="2:13">
      <c r="B72" s="2"/>
      <c r="C72" s="142" t="s">
        <v>364</v>
      </c>
      <c r="D72" s="143"/>
      <c r="E72" s="147" t="s">
        <v>206</v>
      </c>
      <c r="F72" s="147" t="s">
        <v>206</v>
      </c>
      <c r="G72" s="147" t="s">
        <v>206</v>
      </c>
      <c r="H72" s="147" t="s">
        <v>206</v>
      </c>
      <c r="I72" s="144">
        <v>0</v>
      </c>
      <c r="J72" s="144">
        <v>0</v>
      </c>
      <c r="K72" s="144">
        <v>0</v>
      </c>
      <c r="L72" s="144">
        <v>0</v>
      </c>
      <c r="M72" s="2"/>
    </row>
    <row r="73" spans="2:13">
      <c r="B73" s="2"/>
      <c r="C73" s="142" t="s">
        <v>365</v>
      </c>
      <c r="D73" s="143"/>
      <c r="E73" s="147" t="s">
        <v>206</v>
      </c>
      <c r="F73" s="147" t="s">
        <v>206</v>
      </c>
      <c r="G73" s="147" t="s">
        <v>206</v>
      </c>
      <c r="H73" s="147" t="s">
        <v>206</v>
      </c>
      <c r="I73" s="144">
        <v>0</v>
      </c>
      <c r="J73" s="144">
        <v>0</v>
      </c>
      <c r="K73" s="144">
        <v>0</v>
      </c>
      <c r="L73" s="144">
        <v>0</v>
      </c>
      <c r="M73" s="2"/>
    </row>
    <row r="74" spans="2:13">
      <c r="B74" s="2"/>
      <c r="C74" s="142" t="s">
        <v>366</v>
      </c>
      <c r="D74" s="143"/>
      <c r="E74" s="147" t="s">
        <v>206</v>
      </c>
      <c r="F74" s="147" t="s">
        <v>206</v>
      </c>
      <c r="G74" s="147" t="s">
        <v>206</v>
      </c>
      <c r="H74" s="147" t="s">
        <v>206</v>
      </c>
      <c r="I74" s="144">
        <v>0</v>
      </c>
      <c r="J74" s="144">
        <v>0</v>
      </c>
      <c r="K74" s="144">
        <v>0</v>
      </c>
      <c r="L74" s="144">
        <v>0</v>
      </c>
      <c r="M74" s="2"/>
    </row>
    <row r="75" spans="2:13">
      <c r="B75" s="2"/>
      <c r="C75" s="142" t="s">
        <v>367</v>
      </c>
      <c r="D75" s="143"/>
      <c r="E75" s="147" t="s">
        <v>206</v>
      </c>
      <c r="F75" s="147" t="s">
        <v>206</v>
      </c>
      <c r="G75" s="147" t="s">
        <v>206</v>
      </c>
      <c r="H75" s="147" t="s">
        <v>206</v>
      </c>
      <c r="I75" s="144">
        <v>0</v>
      </c>
      <c r="J75" s="144">
        <v>0</v>
      </c>
      <c r="K75" s="144">
        <v>0</v>
      </c>
      <c r="L75" s="144">
        <v>0</v>
      </c>
      <c r="M75" s="2"/>
    </row>
    <row r="76" spans="2:13">
      <c r="B76" s="2"/>
      <c r="C76" s="142" t="s">
        <v>368</v>
      </c>
      <c r="D76" s="143"/>
      <c r="E76" s="147" t="s">
        <v>206</v>
      </c>
      <c r="F76" s="147" t="s">
        <v>206</v>
      </c>
      <c r="G76" s="147" t="s">
        <v>206</v>
      </c>
      <c r="H76" s="147" t="s">
        <v>206</v>
      </c>
      <c r="I76" s="144">
        <v>0</v>
      </c>
      <c r="J76" s="144">
        <v>0</v>
      </c>
      <c r="K76" s="144">
        <v>0</v>
      </c>
      <c r="L76" s="144">
        <v>0</v>
      </c>
      <c r="M76" s="2"/>
    </row>
    <row r="77" spans="2:13">
      <c r="B77" s="2"/>
      <c r="C77" s="142" t="s">
        <v>369</v>
      </c>
      <c r="D77" s="143"/>
      <c r="E77" s="147" t="s">
        <v>206</v>
      </c>
      <c r="F77" s="147" t="s">
        <v>206</v>
      </c>
      <c r="G77" s="147" t="s">
        <v>206</v>
      </c>
      <c r="H77" s="147" t="s">
        <v>206</v>
      </c>
      <c r="I77" s="144">
        <v>0</v>
      </c>
      <c r="J77" s="144">
        <v>0</v>
      </c>
      <c r="K77" s="144">
        <v>0</v>
      </c>
      <c r="L77" s="144">
        <v>0</v>
      </c>
      <c r="M77" s="2"/>
    </row>
    <row r="78" spans="2:13">
      <c r="B78" s="2"/>
      <c r="C78" s="142" t="s">
        <v>370</v>
      </c>
      <c r="D78" s="143"/>
      <c r="E78" s="147" t="s">
        <v>206</v>
      </c>
      <c r="F78" s="147" t="s">
        <v>206</v>
      </c>
      <c r="G78" s="147" t="s">
        <v>206</v>
      </c>
      <c r="H78" s="147" t="s">
        <v>206</v>
      </c>
      <c r="I78" s="144">
        <v>0</v>
      </c>
      <c r="J78" s="144">
        <v>0</v>
      </c>
      <c r="K78" s="144">
        <v>0</v>
      </c>
      <c r="L78" s="144">
        <v>0</v>
      </c>
      <c r="M78" s="2"/>
    </row>
    <row r="79" spans="2:13">
      <c r="B79" s="2"/>
      <c r="C79" s="142" t="s">
        <v>371</v>
      </c>
      <c r="D79" s="143"/>
      <c r="E79" s="147" t="s">
        <v>206</v>
      </c>
      <c r="F79" s="147" t="s">
        <v>206</v>
      </c>
      <c r="G79" s="147" t="s">
        <v>206</v>
      </c>
      <c r="H79" s="147" t="s">
        <v>206</v>
      </c>
      <c r="I79" s="144">
        <v>0</v>
      </c>
      <c r="J79" s="144">
        <v>0</v>
      </c>
      <c r="K79" s="144">
        <v>0</v>
      </c>
      <c r="L79" s="144">
        <v>0</v>
      </c>
      <c r="M79" s="2"/>
    </row>
    <row r="80" spans="2:13">
      <c r="B80" s="2"/>
      <c r="C80" s="142" t="s">
        <v>372</v>
      </c>
      <c r="D80" s="143"/>
      <c r="E80" s="147" t="s">
        <v>206</v>
      </c>
      <c r="F80" s="147" t="s">
        <v>206</v>
      </c>
      <c r="G80" s="147" t="s">
        <v>206</v>
      </c>
      <c r="H80" s="147" t="s">
        <v>206</v>
      </c>
      <c r="I80" s="144">
        <v>0</v>
      </c>
      <c r="J80" s="144">
        <v>0</v>
      </c>
      <c r="K80" s="144">
        <v>0</v>
      </c>
      <c r="L80" s="144">
        <v>0</v>
      </c>
      <c r="M80" s="2"/>
    </row>
    <row r="81" spans="2:13">
      <c r="B81" s="2"/>
      <c r="C81" s="142" t="s">
        <v>373</v>
      </c>
      <c r="D81" s="143"/>
      <c r="E81" s="147" t="s">
        <v>206</v>
      </c>
      <c r="F81" s="147" t="s">
        <v>206</v>
      </c>
      <c r="G81" s="147" t="s">
        <v>206</v>
      </c>
      <c r="H81" s="147" t="s">
        <v>206</v>
      </c>
      <c r="I81" s="144">
        <v>0</v>
      </c>
      <c r="J81" s="144">
        <v>0</v>
      </c>
      <c r="K81" s="144">
        <v>0</v>
      </c>
      <c r="L81" s="144">
        <v>0</v>
      </c>
      <c r="M81" s="2"/>
    </row>
    <row r="82" spans="2:13">
      <c r="B82" s="2"/>
      <c r="C82" s="142" t="s">
        <v>374</v>
      </c>
      <c r="D82" s="143"/>
      <c r="E82" s="147" t="s">
        <v>206</v>
      </c>
      <c r="F82" s="147" t="s">
        <v>206</v>
      </c>
      <c r="G82" s="147" t="s">
        <v>206</v>
      </c>
      <c r="H82" s="147" t="s">
        <v>206</v>
      </c>
      <c r="I82" s="144">
        <v>0</v>
      </c>
      <c r="J82" s="144">
        <v>0</v>
      </c>
      <c r="K82" s="144">
        <v>0</v>
      </c>
      <c r="L82" s="144">
        <v>0</v>
      </c>
      <c r="M82" s="2"/>
    </row>
    <row r="83" spans="2:13">
      <c r="B83" s="2"/>
      <c r="C83" s="142" t="s">
        <v>375</v>
      </c>
      <c r="D83" s="143"/>
      <c r="E83" s="147" t="s">
        <v>206</v>
      </c>
      <c r="F83" s="147" t="s">
        <v>206</v>
      </c>
      <c r="G83" s="147" t="s">
        <v>206</v>
      </c>
      <c r="H83" s="147" t="s">
        <v>206</v>
      </c>
      <c r="I83" s="144">
        <v>0</v>
      </c>
      <c r="J83" s="144">
        <v>0</v>
      </c>
      <c r="K83" s="144">
        <v>0</v>
      </c>
      <c r="L83" s="144">
        <v>0</v>
      </c>
      <c r="M83" s="2"/>
    </row>
    <row r="84" spans="2:13">
      <c r="B84" s="2"/>
      <c r="C84" s="142" t="s">
        <v>376</v>
      </c>
      <c r="D84" s="143"/>
      <c r="E84" s="147" t="s">
        <v>206</v>
      </c>
      <c r="F84" s="147" t="s">
        <v>206</v>
      </c>
      <c r="G84" s="147" t="s">
        <v>206</v>
      </c>
      <c r="H84" s="147" t="s">
        <v>206</v>
      </c>
      <c r="I84" s="144">
        <v>0</v>
      </c>
      <c r="J84" s="144">
        <v>0</v>
      </c>
      <c r="K84" s="144">
        <v>0</v>
      </c>
      <c r="L84" s="144">
        <v>0</v>
      </c>
      <c r="M84" s="2"/>
    </row>
    <row r="85" spans="2:13">
      <c r="B85" s="2"/>
      <c r="C85" s="142" t="s">
        <v>377</v>
      </c>
      <c r="D85" s="143"/>
      <c r="E85" s="147" t="s">
        <v>206</v>
      </c>
      <c r="F85" s="147" t="s">
        <v>206</v>
      </c>
      <c r="G85" s="147" t="s">
        <v>206</v>
      </c>
      <c r="H85" s="147" t="s">
        <v>206</v>
      </c>
      <c r="I85" s="144">
        <v>0</v>
      </c>
      <c r="J85" s="144">
        <v>0</v>
      </c>
      <c r="K85" s="144">
        <v>0</v>
      </c>
      <c r="L85" s="144">
        <v>0</v>
      </c>
      <c r="M85" s="2"/>
    </row>
    <row r="86" spans="2:13">
      <c r="B86" s="2"/>
      <c r="C86" s="142" t="s">
        <v>378</v>
      </c>
      <c r="D86" s="143"/>
      <c r="E86" s="147" t="s">
        <v>206</v>
      </c>
      <c r="F86" s="147" t="s">
        <v>206</v>
      </c>
      <c r="G86" s="147" t="s">
        <v>206</v>
      </c>
      <c r="H86" s="147" t="s">
        <v>206</v>
      </c>
      <c r="I86" s="144">
        <v>0</v>
      </c>
      <c r="J86" s="144">
        <v>0</v>
      </c>
      <c r="K86" s="144">
        <v>0</v>
      </c>
      <c r="L86" s="144">
        <v>0</v>
      </c>
      <c r="M86" s="2"/>
    </row>
    <row r="87" spans="2:13">
      <c r="B87" s="2"/>
      <c r="C87" s="142" t="s">
        <v>379</v>
      </c>
      <c r="D87" s="143"/>
      <c r="E87" s="147" t="s">
        <v>206</v>
      </c>
      <c r="F87" s="147" t="s">
        <v>206</v>
      </c>
      <c r="G87" s="147" t="s">
        <v>206</v>
      </c>
      <c r="H87" s="147" t="s">
        <v>206</v>
      </c>
      <c r="I87" s="144">
        <v>0</v>
      </c>
      <c r="J87" s="144">
        <v>0</v>
      </c>
      <c r="K87" s="144">
        <v>0</v>
      </c>
      <c r="L87" s="144">
        <v>0</v>
      </c>
      <c r="M87" s="2"/>
    </row>
    <row r="88" spans="2:13">
      <c r="B88" s="2"/>
      <c r="C88" s="142" t="s">
        <v>380</v>
      </c>
      <c r="D88" s="143"/>
      <c r="E88" s="147" t="s">
        <v>206</v>
      </c>
      <c r="F88" s="147" t="s">
        <v>206</v>
      </c>
      <c r="G88" s="147" t="s">
        <v>206</v>
      </c>
      <c r="H88" s="147" t="s">
        <v>206</v>
      </c>
      <c r="I88" s="144">
        <v>0</v>
      </c>
      <c r="J88" s="144">
        <v>0</v>
      </c>
      <c r="K88" s="144">
        <v>0</v>
      </c>
      <c r="L88" s="144">
        <v>0</v>
      </c>
      <c r="M88" s="2"/>
    </row>
    <row r="89" spans="2:13">
      <c r="B89" s="2"/>
      <c r="C89" s="142" t="s">
        <v>381</v>
      </c>
      <c r="D89" s="143"/>
      <c r="E89" s="147" t="s">
        <v>206</v>
      </c>
      <c r="F89" s="147" t="s">
        <v>206</v>
      </c>
      <c r="G89" s="147" t="s">
        <v>206</v>
      </c>
      <c r="H89" s="147" t="s">
        <v>206</v>
      </c>
      <c r="I89" s="144">
        <v>0</v>
      </c>
      <c r="J89" s="144">
        <v>0</v>
      </c>
      <c r="K89" s="144">
        <v>0</v>
      </c>
      <c r="L89" s="144">
        <v>0</v>
      </c>
      <c r="M89" s="2"/>
    </row>
    <row r="90" spans="2:13">
      <c r="B90" s="2"/>
      <c r="C90" s="142" t="s">
        <v>382</v>
      </c>
      <c r="D90" s="143"/>
      <c r="E90" s="147" t="s">
        <v>206</v>
      </c>
      <c r="F90" s="147" t="s">
        <v>206</v>
      </c>
      <c r="G90" s="147" t="s">
        <v>206</v>
      </c>
      <c r="H90" s="147" t="s">
        <v>206</v>
      </c>
      <c r="I90" s="144">
        <v>0</v>
      </c>
      <c r="J90" s="144">
        <v>0</v>
      </c>
      <c r="K90" s="144">
        <v>0</v>
      </c>
      <c r="L90" s="144">
        <v>0</v>
      </c>
      <c r="M90" s="2"/>
    </row>
    <row r="91" spans="2:13">
      <c r="B91" s="2"/>
      <c r="C91" s="142" t="s">
        <v>383</v>
      </c>
      <c r="D91" s="143"/>
      <c r="E91" s="147" t="s">
        <v>206</v>
      </c>
      <c r="F91" s="147" t="s">
        <v>206</v>
      </c>
      <c r="G91" s="147" t="s">
        <v>206</v>
      </c>
      <c r="H91" s="147" t="s">
        <v>206</v>
      </c>
      <c r="I91" s="144">
        <v>0</v>
      </c>
      <c r="J91" s="144">
        <v>0</v>
      </c>
      <c r="K91" s="144">
        <v>0</v>
      </c>
      <c r="L91" s="144">
        <v>0</v>
      </c>
      <c r="M91" s="2"/>
    </row>
    <row r="92" spans="2:13">
      <c r="B92" s="2"/>
      <c r="C92" s="142" t="s">
        <v>384</v>
      </c>
      <c r="D92" s="143"/>
      <c r="E92" s="147" t="s">
        <v>206</v>
      </c>
      <c r="F92" s="147" t="s">
        <v>206</v>
      </c>
      <c r="G92" s="147" t="s">
        <v>206</v>
      </c>
      <c r="H92" s="147" t="s">
        <v>206</v>
      </c>
      <c r="I92" s="144">
        <v>0</v>
      </c>
      <c r="J92" s="144">
        <v>0</v>
      </c>
      <c r="K92" s="144">
        <v>0</v>
      </c>
      <c r="L92" s="144">
        <v>0</v>
      </c>
      <c r="M92" s="2"/>
    </row>
    <row r="93" spans="2:13">
      <c r="B93" s="2"/>
      <c r="C93" s="142" t="s">
        <v>385</v>
      </c>
      <c r="D93" s="143"/>
      <c r="E93" s="147" t="s">
        <v>206</v>
      </c>
      <c r="F93" s="147" t="s">
        <v>206</v>
      </c>
      <c r="G93" s="147" t="s">
        <v>206</v>
      </c>
      <c r="H93" s="147" t="s">
        <v>206</v>
      </c>
      <c r="I93" s="144">
        <v>0</v>
      </c>
      <c r="J93" s="144">
        <v>0</v>
      </c>
      <c r="K93" s="144">
        <v>0</v>
      </c>
      <c r="L93" s="144">
        <v>0</v>
      </c>
      <c r="M93" s="2"/>
    </row>
    <row r="94" spans="2:13">
      <c r="B94" s="2"/>
      <c r="C94" s="142" t="s">
        <v>386</v>
      </c>
      <c r="D94" s="143"/>
      <c r="E94" s="147" t="s">
        <v>206</v>
      </c>
      <c r="F94" s="147" t="s">
        <v>206</v>
      </c>
      <c r="G94" s="147" t="s">
        <v>206</v>
      </c>
      <c r="H94" s="147" t="s">
        <v>206</v>
      </c>
      <c r="I94" s="144">
        <v>0</v>
      </c>
      <c r="J94" s="144">
        <v>0</v>
      </c>
      <c r="K94" s="144">
        <v>0</v>
      </c>
      <c r="L94" s="144">
        <v>0</v>
      </c>
      <c r="M94" s="2"/>
    </row>
    <row r="95" spans="2:13">
      <c r="B95" s="2"/>
      <c r="C95" s="142" t="s">
        <v>387</v>
      </c>
      <c r="D95" s="143"/>
      <c r="E95" s="147" t="s">
        <v>206</v>
      </c>
      <c r="F95" s="147" t="s">
        <v>206</v>
      </c>
      <c r="G95" s="147" t="s">
        <v>206</v>
      </c>
      <c r="H95" s="147" t="s">
        <v>206</v>
      </c>
      <c r="I95" s="144">
        <v>0</v>
      </c>
      <c r="J95" s="144">
        <v>0</v>
      </c>
      <c r="K95" s="144">
        <v>0</v>
      </c>
      <c r="L95" s="144">
        <v>0</v>
      </c>
      <c r="M95" s="2"/>
    </row>
    <row r="96" spans="2:13">
      <c r="B96" s="2"/>
      <c r="C96" s="142" t="s">
        <v>388</v>
      </c>
      <c r="D96" s="143"/>
      <c r="E96" s="147" t="s">
        <v>206</v>
      </c>
      <c r="F96" s="147" t="s">
        <v>206</v>
      </c>
      <c r="G96" s="147" t="s">
        <v>206</v>
      </c>
      <c r="H96" s="147" t="s">
        <v>206</v>
      </c>
      <c r="I96" s="144">
        <v>0</v>
      </c>
      <c r="J96" s="144">
        <v>0</v>
      </c>
      <c r="K96" s="144">
        <v>0</v>
      </c>
      <c r="L96" s="144">
        <v>0</v>
      </c>
      <c r="M96" s="2"/>
    </row>
    <row r="97" spans="2:13">
      <c r="B97" s="2"/>
      <c r="C97" s="142" t="s">
        <v>389</v>
      </c>
      <c r="D97" s="143"/>
      <c r="E97" s="147" t="s">
        <v>206</v>
      </c>
      <c r="F97" s="147" t="s">
        <v>206</v>
      </c>
      <c r="G97" s="147" t="s">
        <v>206</v>
      </c>
      <c r="H97" s="147" t="s">
        <v>206</v>
      </c>
      <c r="I97" s="144">
        <v>0</v>
      </c>
      <c r="J97" s="144">
        <v>0</v>
      </c>
      <c r="K97" s="144">
        <v>0</v>
      </c>
      <c r="L97" s="144">
        <v>0</v>
      </c>
      <c r="M97" s="2"/>
    </row>
    <row r="98" spans="2:13">
      <c r="B98" s="2"/>
      <c r="C98" s="142" t="s">
        <v>390</v>
      </c>
      <c r="D98" s="143"/>
      <c r="E98" s="147" t="s">
        <v>206</v>
      </c>
      <c r="F98" s="147" t="s">
        <v>206</v>
      </c>
      <c r="G98" s="147" t="s">
        <v>206</v>
      </c>
      <c r="H98" s="147" t="s">
        <v>206</v>
      </c>
      <c r="I98" s="144">
        <v>0</v>
      </c>
      <c r="J98" s="144">
        <v>0</v>
      </c>
      <c r="K98" s="144">
        <v>0</v>
      </c>
      <c r="L98" s="144">
        <v>0</v>
      </c>
      <c r="M98" s="2"/>
    </row>
    <row r="99" spans="2:13">
      <c r="B99" s="2"/>
      <c r="C99" s="142" t="s">
        <v>391</v>
      </c>
      <c r="D99" s="143"/>
      <c r="E99" s="147" t="s">
        <v>206</v>
      </c>
      <c r="F99" s="147" t="s">
        <v>206</v>
      </c>
      <c r="G99" s="147" t="s">
        <v>206</v>
      </c>
      <c r="H99" s="147" t="s">
        <v>206</v>
      </c>
      <c r="I99" s="144">
        <v>0</v>
      </c>
      <c r="J99" s="144">
        <v>0</v>
      </c>
      <c r="K99" s="144">
        <v>0</v>
      </c>
      <c r="L99" s="144">
        <v>0</v>
      </c>
      <c r="M99" s="2"/>
    </row>
    <row r="100" spans="2:13">
      <c r="B100" s="2"/>
      <c r="C100" s="142" t="s">
        <v>392</v>
      </c>
      <c r="D100" s="143"/>
      <c r="E100" s="147" t="s">
        <v>206</v>
      </c>
      <c r="F100" s="147" t="s">
        <v>206</v>
      </c>
      <c r="G100" s="147" t="s">
        <v>206</v>
      </c>
      <c r="H100" s="147" t="s">
        <v>206</v>
      </c>
      <c r="I100" s="144">
        <v>0</v>
      </c>
      <c r="J100" s="144">
        <v>0</v>
      </c>
      <c r="K100" s="144">
        <v>0</v>
      </c>
      <c r="L100" s="144">
        <v>0</v>
      </c>
      <c r="M100" s="2"/>
    </row>
    <row r="101" spans="2:13">
      <c r="B101" s="2"/>
      <c r="C101" s="142" t="s">
        <v>393</v>
      </c>
      <c r="D101" s="143"/>
      <c r="E101" s="147" t="s">
        <v>206</v>
      </c>
      <c r="F101" s="147" t="s">
        <v>206</v>
      </c>
      <c r="G101" s="147" t="s">
        <v>206</v>
      </c>
      <c r="H101" s="147" t="s">
        <v>206</v>
      </c>
      <c r="I101" s="144">
        <v>0</v>
      </c>
      <c r="J101" s="144">
        <v>0</v>
      </c>
      <c r="K101" s="144">
        <v>0</v>
      </c>
      <c r="L101" s="144">
        <v>0</v>
      </c>
      <c r="M101" s="2"/>
    </row>
    <row r="102" spans="2:13">
      <c r="B102" s="2"/>
      <c r="C102" s="142" t="s">
        <v>394</v>
      </c>
      <c r="D102" s="143"/>
      <c r="E102" s="147" t="s">
        <v>206</v>
      </c>
      <c r="F102" s="147" t="s">
        <v>206</v>
      </c>
      <c r="G102" s="147" t="s">
        <v>206</v>
      </c>
      <c r="H102" s="147" t="s">
        <v>206</v>
      </c>
      <c r="I102" s="144">
        <v>0</v>
      </c>
      <c r="J102" s="144">
        <v>0</v>
      </c>
      <c r="K102" s="144">
        <v>0</v>
      </c>
      <c r="L102" s="144">
        <v>0</v>
      </c>
      <c r="M102" s="2"/>
    </row>
    <row r="103" spans="2:13">
      <c r="B103" s="2"/>
      <c r="C103" s="142" t="s">
        <v>395</v>
      </c>
      <c r="D103" s="143"/>
      <c r="E103" s="147" t="s">
        <v>206</v>
      </c>
      <c r="F103" s="147" t="s">
        <v>206</v>
      </c>
      <c r="G103" s="147" t="s">
        <v>206</v>
      </c>
      <c r="H103" s="147" t="s">
        <v>206</v>
      </c>
      <c r="I103" s="144">
        <v>0</v>
      </c>
      <c r="J103" s="144">
        <v>0</v>
      </c>
      <c r="K103" s="144">
        <v>0</v>
      </c>
      <c r="L103" s="144">
        <v>0</v>
      </c>
      <c r="M103" s="2"/>
    </row>
    <row r="104" spans="2:13">
      <c r="B104" s="2"/>
      <c r="C104" s="142" t="s">
        <v>396</v>
      </c>
      <c r="D104" s="143"/>
      <c r="E104" s="147" t="s">
        <v>206</v>
      </c>
      <c r="F104" s="147" t="s">
        <v>206</v>
      </c>
      <c r="G104" s="147" t="s">
        <v>206</v>
      </c>
      <c r="H104" s="147" t="s">
        <v>206</v>
      </c>
      <c r="I104" s="144">
        <v>0</v>
      </c>
      <c r="J104" s="144">
        <v>0</v>
      </c>
      <c r="K104" s="144">
        <v>0</v>
      </c>
      <c r="L104" s="144">
        <v>0</v>
      </c>
      <c r="M104" s="2"/>
    </row>
    <row r="105" spans="2:13">
      <c r="B105" s="2"/>
      <c r="C105" s="142" t="s">
        <v>397</v>
      </c>
      <c r="D105" s="143"/>
      <c r="E105" s="147" t="s">
        <v>206</v>
      </c>
      <c r="F105" s="147" t="s">
        <v>206</v>
      </c>
      <c r="G105" s="147" t="s">
        <v>206</v>
      </c>
      <c r="H105" s="147" t="s">
        <v>206</v>
      </c>
      <c r="I105" s="144">
        <v>0</v>
      </c>
      <c r="J105" s="144">
        <v>0</v>
      </c>
      <c r="K105" s="144">
        <v>0</v>
      </c>
      <c r="L105" s="144">
        <v>0</v>
      </c>
      <c r="M105" s="2"/>
    </row>
    <row r="106" spans="2:13">
      <c r="B106" s="2"/>
      <c r="C106" s="142" t="s">
        <v>398</v>
      </c>
      <c r="D106" s="143"/>
      <c r="E106" s="147" t="s">
        <v>206</v>
      </c>
      <c r="F106" s="147" t="s">
        <v>206</v>
      </c>
      <c r="G106" s="147" t="s">
        <v>206</v>
      </c>
      <c r="H106" s="147" t="s">
        <v>206</v>
      </c>
      <c r="I106" s="144">
        <v>0</v>
      </c>
      <c r="J106" s="144">
        <v>0</v>
      </c>
      <c r="K106" s="144">
        <v>0</v>
      </c>
      <c r="L106" s="144">
        <v>0</v>
      </c>
      <c r="M106" s="2"/>
    </row>
    <row r="107" spans="2:13">
      <c r="B107" s="2"/>
      <c r="C107" s="142" t="s">
        <v>399</v>
      </c>
      <c r="D107" s="143"/>
      <c r="E107" s="147" t="s">
        <v>206</v>
      </c>
      <c r="F107" s="147" t="s">
        <v>206</v>
      </c>
      <c r="G107" s="147" t="s">
        <v>206</v>
      </c>
      <c r="H107" s="147" t="s">
        <v>206</v>
      </c>
      <c r="I107" s="144">
        <v>0</v>
      </c>
      <c r="J107" s="144">
        <v>0</v>
      </c>
      <c r="K107" s="144">
        <v>0</v>
      </c>
      <c r="L107" s="144">
        <v>0</v>
      </c>
      <c r="M107" s="2"/>
    </row>
    <row r="108" spans="2:13">
      <c r="B108" s="2"/>
      <c r="C108" s="142" t="s">
        <v>400</v>
      </c>
      <c r="D108" s="143"/>
      <c r="E108" s="147" t="s">
        <v>206</v>
      </c>
      <c r="F108" s="147" t="s">
        <v>206</v>
      </c>
      <c r="G108" s="147" t="s">
        <v>206</v>
      </c>
      <c r="H108" s="147" t="s">
        <v>206</v>
      </c>
      <c r="I108" s="144">
        <v>0</v>
      </c>
      <c r="J108" s="144">
        <v>0</v>
      </c>
      <c r="K108" s="144">
        <v>0</v>
      </c>
      <c r="L108" s="144">
        <v>0</v>
      </c>
      <c r="M108" s="2"/>
    </row>
    <row r="109" spans="2:13">
      <c r="B109" s="2"/>
      <c r="C109" s="142" t="s">
        <v>401</v>
      </c>
      <c r="D109" s="143"/>
      <c r="E109" s="147" t="s">
        <v>206</v>
      </c>
      <c r="F109" s="147" t="s">
        <v>206</v>
      </c>
      <c r="G109" s="147" t="s">
        <v>206</v>
      </c>
      <c r="H109" s="147" t="s">
        <v>206</v>
      </c>
      <c r="I109" s="144">
        <v>0</v>
      </c>
      <c r="J109" s="144">
        <v>0</v>
      </c>
      <c r="K109" s="144">
        <v>0</v>
      </c>
      <c r="L109" s="144">
        <v>0</v>
      </c>
      <c r="M109" s="2"/>
    </row>
    <row r="110" spans="2:13">
      <c r="B110" s="2"/>
      <c r="C110" s="142" t="s">
        <v>402</v>
      </c>
      <c r="D110" s="143"/>
      <c r="E110" s="147" t="s">
        <v>206</v>
      </c>
      <c r="F110" s="147" t="s">
        <v>206</v>
      </c>
      <c r="G110" s="147" t="s">
        <v>206</v>
      </c>
      <c r="H110" s="147" t="s">
        <v>206</v>
      </c>
      <c r="I110" s="144">
        <v>0</v>
      </c>
      <c r="J110" s="144">
        <v>0</v>
      </c>
      <c r="K110" s="144">
        <v>0</v>
      </c>
      <c r="L110" s="144">
        <v>0</v>
      </c>
      <c r="M110" s="2"/>
    </row>
    <row r="111" spans="2:13">
      <c r="B111" s="2"/>
      <c r="C111" s="142" t="s">
        <v>403</v>
      </c>
      <c r="D111" s="143"/>
      <c r="E111" s="147" t="s">
        <v>206</v>
      </c>
      <c r="F111" s="147" t="s">
        <v>206</v>
      </c>
      <c r="G111" s="147" t="s">
        <v>206</v>
      </c>
      <c r="H111" s="147" t="s">
        <v>206</v>
      </c>
      <c r="I111" s="144">
        <v>0</v>
      </c>
      <c r="J111" s="144">
        <v>0</v>
      </c>
      <c r="K111" s="144">
        <v>0</v>
      </c>
      <c r="L111" s="144">
        <v>0</v>
      </c>
      <c r="M111" s="2"/>
    </row>
    <row r="112" spans="2:13">
      <c r="B112" s="2"/>
      <c r="C112" s="142" t="s">
        <v>404</v>
      </c>
      <c r="D112" s="143"/>
      <c r="E112" s="147" t="s">
        <v>206</v>
      </c>
      <c r="F112" s="147" t="s">
        <v>206</v>
      </c>
      <c r="G112" s="147" t="s">
        <v>206</v>
      </c>
      <c r="H112" s="147" t="s">
        <v>206</v>
      </c>
      <c r="I112" s="144">
        <v>0</v>
      </c>
      <c r="J112" s="144">
        <v>0</v>
      </c>
      <c r="K112" s="144">
        <v>0</v>
      </c>
      <c r="L112" s="144">
        <v>0</v>
      </c>
      <c r="M112" s="2"/>
    </row>
    <row r="113" spans="1:13">
      <c r="B113" s="2"/>
      <c r="C113" s="142" t="s">
        <v>405</v>
      </c>
      <c r="D113" s="143"/>
      <c r="E113" s="147" t="s">
        <v>206</v>
      </c>
      <c r="F113" s="147" t="s">
        <v>206</v>
      </c>
      <c r="G113" s="147" t="s">
        <v>206</v>
      </c>
      <c r="H113" s="147" t="s">
        <v>206</v>
      </c>
      <c r="I113" s="144">
        <v>0</v>
      </c>
      <c r="J113" s="144">
        <v>0</v>
      </c>
      <c r="K113" s="144">
        <v>0</v>
      </c>
      <c r="L113" s="144">
        <v>0</v>
      </c>
      <c r="M113" s="2"/>
    </row>
    <row r="114" spans="1:13" s="12" customFormat="1">
      <c r="B114" s="3"/>
      <c r="C114" s="145" t="s">
        <v>406</v>
      </c>
      <c r="D114" s="146"/>
      <c r="E114" s="147" t="s">
        <v>206</v>
      </c>
      <c r="F114" s="147" t="s">
        <v>206</v>
      </c>
      <c r="G114" s="147" t="s">
        <v>206</v>
      </c>
      <c r="H114" s="147" t="s">
        <v>206</v>
      </c>
      <c r="I114" s="144">
        <v>0</v>
      </c>
      <c r="J114" s="144">
        <v>0</v>
      </c>
      <c r="K114" s="144">
        <v>0</v>
      </c>
      <c r="L114" s="144">
        <v>0</v>
      </c>
      <c r="M114" s="3"/>
    </row>
    <row r="115" spans="1:13" s="12" customFormat="1">
      <c r="A115" s="15" t="s">
        <v>407</v>
      </c>
      <c r="B115" s="3"/>
      <c r="C115" s="145" t="s">
        <v>408</v>
      </c>
      <c r="D115" s="146"/>
      <c r="E115" s="147" t="s">
        <v>206</v>
      </c>
      <c r="F115" s="147" t="s">
        <v>206</v>
      </c>
      <c r="G115" s="147" t="s">
        <v>206</v>
      </c>
      <c r="H115" s="147" t="s">
        <v>206</v>
      </c>
      <c r="I115" s="144">
        <v>0</v>
      </c>
      <c r="J115" s="144">
        <v>0</v>
      </c>
      <c r="K115" s="144">
        <v>0</v>
      </c>
      <c r="L115" s="144">
        <v>0</v>
      </c>
      <c r="M115" s="3"/>
    </row>
    <row r="116" spans="1:13">
      <c r="A116" s="16" t="s">
        <v>409</v>
      </c>
      <c r="B116" s="2"/>
      <c r="C116" s="142" t="s">
        <v>410</v>
      </c>
      <c r="D116" s="143"/>
      <c r="E116" s="10" t="str">
        <f>""</f>
        <v/>
      </c>
      <c r="F116" s="10" t="str">
        <f>""</f>
        <v/>
      </c>
      <c r="G116" s="10" t="str">
        <f>""</f>
        <v/>
      </c>
      <c r="H116" s="10" t="str">
        <f>""</f>
        <v/>
      </c>
      <c r="I116" s="8">
        <f>SUM(I16:I115)</f>
        <v>0</v>
      </c>
      <c r="J116" s="8">
        <f>SUM(J16:J115)</f>
        <v>0</v>
      </c>
      <c r="K116" s="8">
        <f>SUM(K16:K115)</f>
        <v>0</v>
      </c>
      <c r="L116" s="8">
        <f>SUM(L16:L115)</f>
        <v>0</v>
      </c>
      <c r="M116" s="2"/>
    </row>
    <row r="117" spans="1:13">
      <c r="B117" s="2"/>
      <c r="C117" s="2"/>
      <c r="D117" s="2"/>
      <c r="E117" s="2"/>
      <c r="F117" s="2"/>
      <c r="G117" s="2"/>
      <c r="H117" s="2"/>
      <c r="I117" s="2"/>
      <c r="J117" s="2"/>
      <c r="K117" s="2"/>
      <c r="L117" s="2"/>
      <c r="M117" s="2"/>
    </row>
    <row r="118" spans="1:13" ht="5.0999999999999996" customHeight="1">
      <c r="B118" s="2"/>
      <c r="C118" s="2"/>
      <c r="D118" s="2"/>
      <c r="E118" s="2"/>
      <c r="F118" s="2"/>
      <c r="G118" s="2"/>
      <c r="H118" s="2"/>
      <c r="I118" s="2"/>
      <c r="J118" s="2"/>
      <c r="K118" s="2"/>
      <c r="L118" s="2"/>
      <c r="M118" s="2"/>
    </row>
  </sheetData>
  <sheetProtection formatColumns="0" formatRows="0" insertRows="0" deleteRows="0" selectLockedCells="1"/>
  <mergeCells count="916">
    <mergeCell ref="C7:L7"/>
    <mergeCell ref="C8:L8"/>
    <mergeCell ref="C9:L9"/>
    <mergeCell ref="C10:L10"/>
    <mergeCell ref="C11:L11"/>
    <mergeCell ref="C13:L13"/>
    <mergeCell ref="C14:D15"/>
    <mergeCell ref="E14:E15"/>
    <mergeCell ref="F14:F15"/>
    <mergeCell ref="G14:G15"/>
    <mergeCell ref="H14:H15"/>
    <mergeCell ref="I14:I15"/>
    <mergeCell ref="J14:J15"/>
    <mergeCell ref="K14:K15"/>
    <mergeCell ref="L14:L15"/>
    <mergeCell ref="I16"/>
    <mergeCell ref="J16"/>
    <mergeCell ref="K16"/>
    <mergeCell ref="L16"/>
    <mergeCell ref="C17:D17"/>
    <mergeCell ref="E17"/>
    <mergeCell ref="F17"/>
    <mergeCell ref="G17"/>
    <mergeCell ref="H17"/>
    <mergeCell ref="I17"/>
    <mergeCell ref="J17"/>
    <mergeCell ref="K17"/>
    <mergeCell ref="L17"/>
    <mergeCell ref="C16:D16"/>
    <mergeCell ref="E16"/>
    <mergeCell ref="F16"/>
    <mergeCell ref="G16"/>
    <mergeCell ref="H16"/>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E21"/>
    <mergeCell ref="F21"/>
    <mergeCell ref="G21"/>
    <mergeCell ref="H21"/>
    <mergeCell ref="I21"/>
    <mergeCell ref="J21"/>
    <mergeCell ref="K21"/>
    <mergeCell ref="L21"/>
    <mergeCell ref="C20:D20"/>
    <mergeCell ref="E20"/>
    <mergeCell ref="F20"/>
    <mergeCell ref="G20"/>
    <mergeCell ref="H20"/>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 ref="I32"/>
    <mergeCell ref="J32"/>
    <mergeCell ref="K32"/>
    <mergeCell ref="L32"/>
    <mergeCell ref="C33:D33"/>
    <mergeCell ref="E33"/>
    <mergeCell ref="F33"/>
    <mergeCell ref="G33"/>
    <mergeCell ref="H33"/>
    <mergeCell ref="I33"/>
    <mergeCell ref="J33"/>
    <mergeCell ref="K33"/>
    <mergeCell ref="L33"/>
    <mergeCell ref="C32:D32"/>
    <mergeCell ref="E32"/>
    <mergeCell ref="F32"/>
    <mergeCell ref="G32"/>
    <mergeCell ref="H32"/>
    <mergeCell ref="I34"/>
    <mergeCell ref="J34"/>
    <mergeCell ref="K34"/>
    <mergeCell ref="L34"/>
    <mergeCell ref="C35:D35"/>
    <mergeCell ref="E35"/>
    <mergeCell ref="F35"/>
    <mergeCell ref="G35"/>
    <mergeCell ref="H35"/>
    <mergeCell ref="I35"/>
    <mergeCell ref="J35"/>
    <mergeCell ref="K35"/>
    <mergeCell ref="L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I38"/>
    <mergeCell ref="J38"/>
    <mergeCell ref="K38"/>
    <mergeCell ref="L38"/>
    <mergeCell ref="C39:D39"/>
    <mergeCell ref="E39"/>
    <mergeCell ref="F39"/>
    <mergeCell ref="G39"/>
    <mergeCell ref="H39"/>
    <mergeCell ref="I39"/>
    <mergeCell ref="J39"/>
    <mergeCell ref="K39"/>
    <mergeCell ref="L39"/>
    <mergeCell ref="C38:D38"/>
    <mergeCell ref="E38"/>
    <mergeCell ref="F38"/>
    <mergeCell ref="G38"/>
    <mergeCell ref="H38"/>
    <mergeCell ref="I40"/>
    <mergeCell ref="J40"/>
    <mergeCell ref="K40"/>
    <mergeCell ref="L40"/>
    <mergeCell ref="C41:D41"/>
    <mergeCell ref="E41"/>
    <mergeCell ref="F41"/>
    <mergeCell ref="G41"/>
    <mergeCell ref="H41"/>
    <mergeCell ref="I41"/>
    <mergeCell ref="J41"/>
    <mergeCell ref="K41"/>
    <mergeCell ref="L41"/>
    <mergeCell ref="C40:D40"/>
    <mergeCell ref="E40"/>
    <mergeCell ref="F40"/>
    <mergeCell ref="G40"/>
    <mergeCell ref="H40"/>
    <mergeCell ref="I42"/>
    <mergeCell ref="J42"/>
    <mergeCell ref="K42"/>
    <mergeCell ref="L42"/>
    <mergeCell ref="C43:D43"/>
    <mergeCell ref="E43"/>
    <mergeCell ref="F43"/>
    <mergeCell ref="G43"/>
    <mergeCell ref="H43"/>
    <mergeCell ref="I43"/>
    <mergeCell ref="J43"/>
    <mergeCell ref="K43"/>
    <mergeCell ref="L43"/>
    <mergeCell ref="C42:D42"/>
    <mergeCell ref="E42"/>
    <mergeCell ref="F42"/>
    <mergeCell ref="G42"/>
    <mergeCell ref="H42"/>
    <mergeCell ref="I44"/>
    <mergeCell ref="J44"/>
    <mergeCell ref="K44"/>
    <mergeCell ref="L44"/>
    <mergeCell ref="C45:D45"/>
    <mergeCell ref="E45"/>
    <mergeCell ref="F45"/>
    <mergeCell ref="G45"/>
    <mergeCell ref="H45"/>
    <mergeCell ref="I45"/>
    <mergeCell ref="J45"/>
    <mergeCell ref="K45"/>
    <mergeCell ref="L45"/>
    <mergeCell ref="C44:D44"/>
    <mergeCell ref="E44"/>
    <mergeCell ref="F44"/>
    <mergeCell ref="G44"/>
    <mergeCell ref="H44"/>
    <mergeCell ref="I46"/>
    <mergeCell ref="J46"/>
    <mergeCell ref="K46"/>
    <mergeCell ref="L46"/>
    <mergeCell ref="C47:D47"/>
    <mergeCell ref="E47"/>
    <mergeCell ref="F47"/>
    <mergeCell ref="G47"/>
    <mergeCell ref="H47"/>
    <mergeCell ref="I47"/>
    <mergeCell ref="J47"/>
    <mergeCell ref="K47"/>
    <mergeCell ref="L47"/>
    <mergeCell ref="C46:D46"/>
    <mergeCell ref="E46"/>
    <mergeCell ref="F46"/>
    <mergeCell ref="G46"/>
    <mergeCell ref="H46"/>
    <mergeCell ref="I48"/>
    <mergeCell ref="J48"/>
    <mergeCell ref="K48"/>
    <mergeCell ref="L48"/>
    <mergeCell ref="C49:D49"/>
    <mergeCell ref="E49"/>
    <mergeCell ref="F49"/>
    <mergeCell ref="G49"/>
    <mergeCell ref="H49"/>
    <mergeCell ref="I49"/>
    <mergeCell ref="J49"/>
    <mergeCell ref="K49"/>
    <mergeCell ref="L49"/>
    <mergeCell ref="C48:D48"/>
    <mergeCell ref="E48"/>
    <mergeCell ref="F48"/>
    <mergeCell ref="G48"/>
    <mergeCell ref="H48"/>
    <mergeCell ref="I50"/>
    <mergeCell ref="J50"/>
    <mergeCell ref="K50"/>
    <mergeCell ref="L50"/>
    <mergeCell ref="C51:D51"/>
    <mergeCell ref="E51"/>
    <mergeCell ref="F51"/>
    <mergeCell ref="G51"/>
    <mergeCell ref="H51"/>
    <mergeCell ref="I51"/>
    <mergeCell ref="J51"/>
    <mergeCell ref="K51"/>
    <mergeCell ref="L51"/>
    <mergeCell ref="C50:D50"/>
    <mergeCell ref="E50"/>
    <mergeCell ref="F50"/>
    <mergeCell ref="G50"/>
    <mergeCell ref="H50"/>
    <mergeCell ref="I52"/>
    <mergeCell ref="J52"/>
    <mergeCell ref="K52"/>
    <mergeCell ref="L52"/>
    <mergeCell ref="C53:D53"/>
    <mergeCell ref="E53"/>
    <mergeCell ref="F53"/>
    <mergeCell ref="G53"/>
    <mergeCell ref="H53"/>
    <mergeCell ref="I53"/>
    <mergeCell ref="J53"/>
    <mergeCell ref="K53"/>
    <mergeCell ref="L53"/>
    <mergeCell ref="C52:D52"/>
    <mergeCell ref="E52"/>
    <mergeCell ref="F52"/>
    <mergeCell ref="G52"/>
    <mergeCell ref="H52"/>
    <mergeCell ref="I54"/>
    <mergeCell ref="J54"/>
    <mergeCell ref="K54"/>
    <mergeCell ref="L54"/>
    <mergeCell ref="C55:D55"/>
    <mergeCell ref="E55"/>
    <mergeCell ref="F55"/>
    <mergeCell ref="G55"/>
    <mergeCell ref="H55"/>
    <mergeCell ref="I55"/>
    <mergeCell ref="J55"/>
    <mergeCell ref="K55"/>
    <mergeCell ref="L55"/>
    <mergeCell ref="C54:D54"/>
    <mergeCell ref="E54"/>
    <mergeCell ref="F54"/>
    <mergeCell ref="G54"/>
    <mergeCell ref="H54"/>
    <mergeCell ref="I56"/>
    <mergeCell ref="J56"/>
    <mergeCell ref="K56"/>
    <mergeCell ref="L56"/>
    <mergeCell ref="C57:D57"/>
    <mergeCell ref="E57"/>
    <mergeCell ref="F57"/>
    <mergeCell ref="G57"/>
    <mergeCell ref="H57"/>
    <mergeCell ref="I57"/>
    <mergeCell ref="J57"/>
    <mergeCell ref="K57"/>
    <mergeCell ref="L57"/>
    <mergeCell ref="C56:D56"/>
    <mergeCell ref="E56"/>
    <mergeCell ref="F56"/>
    <mergeCell ref="G56"/>
    <mergeCell ref="H56"/>
    <mergeCell ref="I58"/>
    <mergeCell ref="J58"/>
    <mergeCell ref="K58"/>
    <mergeCell ref="L58"/>
    <mergeCell ref="C59:D59"/>
    <mergeCell ref="E59"/>
    <mergeCell ref="F59"/>
    <mergeCell ref="G59"/>
    <mergeCell ref="H59"/>
    <mergeCell ref="I59"/>
    <mergeCell ref="J59"/>
    <mergeCell ref="K59"/>
    <mergeCell ref="L59"/>
    <mergeCell ref="C58:D58"/>
    <mergeCell ref="E58"/>
    <mergeCell ref="F58"/>
    <mergeCell ref="G58"/>
    <mergeCell ref="H58"/>
    <mergeCell ref="I60"/>
    <mergeCell ref="J60"/>
    <mergeCell ref="K60"/>
    <mergeCell ref="L60"/>
    <mergeCell ref="C61:D61"/>
    <mergeCell ref="E61"/>
    <mergeCell ref="F61"/>
    <mergeCell ref="G61"/>
    <mergeCell ref="H61"/>
    <mergeCell ref="I61"/>
    <mergeCell ref="J61"/>
    <mergeCell ref="K61"/>
    <mergeCell ref="L61"/>
    <mergeCell ref="C60:D60"/>
    <mergeCell ref="E60"/>
    <mergeCell ref="F60"/>
    <mergeCell ref="G60"/>
    <mergeCell ref="H60"/>
    <mergeCell ref="I62"/>
    <mergeCell ref="J62"/>
    <mergeCell ref="K62"/>
    <mergeCell ref="L62"/>
    <mergeCell ref="C63:D63"/>
    <mergeCell ref="E63"/>
    <mergeCell ref="F63"/>
    <mergeCell ref="G63"/>
    <mergeCell ref="H63"/>
    <mergeCell ref="I63"/>
    <mergeCell ref="J63"/>
    <mergeCell ref="K63"/>
    <mergeCell ref="L63"/>
    <mergeCell ref="C62:D62"/>
    <mergeCell ref="E62"/>
    <mergeCell ref="F62"/>
    <mergeCell ref="G62"/>
    <mergeCell ref="H62"/>
    <mergeCell ref="I64"/>
    <mergeCell ref="J64"/>
    <mergeCell ref="K64"/>
    <mergeCell ref="L64"/>
    <mergeCell ref="C65:D65"/>
    <mergeCell ref="E65"/>
    <mergeCell ref="F65"/>
    <mergeCell ref="G65"/>
    <mergeCell ref="H65"/>
    <mergeCell ref="I65"/>
    <mergeCell ref="J65"/>
    <mergeCell ref="K65"/>
    <mergeCell ref="L65"/>
    <mergeCell ref="C64:D64"/>
    <mergeCell ref="E64"/>
    <mergeCell ref="F64"/>
    <mergeCell ref="G64"/>
    <mergeCell ref="H64"/>
    <mergeCell ref="I66"/>
    <mergeCell ref="J66"/>
    <mergeCell ref="K66"/>
    <mergeCell ref="L66"/>
    <mergeCell ref="C67:D67"/>
    <mergeCell ref="E67"/>
    <mergeCell ref="F67"/>
    <mergeCell ref="G67"/>
    <mergeCell ref="H67"/>
    <mergeCell ref="I67"/>
    <mergeCell ref="J67"/>
    <mergeCell ref="K67"/>
    <mergeCell ref="L67"/>
    <mergeCell ref="C66:D66"/>
    <mergeCell ref="E66"/>
    <mergeCell ref="F66"/>
    <mergeCell ref="G66"/>
    <mergeCell ref="H66"/>
    <mergeCell ref="I68"/>
    <mergeCell ref="J68"/>
    <mergeCell ref="K68"/>
    <mergeCell ref="L68"/>
    <mergeCell ref="C69:D69"/>
    <mergeCell ref="E69"/>
    <mergeCell ref="F69"/>
    <mergeCell ref="G69"/>
    <mergeCell ref="H69"/>
    <mergeCell ref="I69"/>
    <mergeCell ref="J69"/>
    <mergeCell ref="K69"/>
    <mergeCell ref="L69"/>
    <mergeCell ref="C68:D68"/>
    <mergeCell ref="E68"/>
    <mergeCell ref="F68"/>
    <mergeCell ref="G68"/>
    <mergeCell ref="H68"/>
    <mergeCell ref="I70"/>
    <mergeCell ref="J70"/>
    <mergeCell ref="K70"/>
    <mergeCell ref="L70"/>
    <mergeCell ref="C71:D71"/>
    <mergeCell ref="E71"/>
    <mergeCell ref="F71"/>
    <mergeCell ref="G71"/>
    <mergeCell ref="H71"/>
    <mergeCell ref="I71"/>
    <mergeCell ref="J71"/>
    <mergeCell ref="K71"/>
    <mergeCell ref="L71"/>
    <mergeCell ref="C70:D70"/>
    <mergeCell ref="E70"/>
    <mergeCell ref="F70"/>
    <mergeCell ref="G70"/>
    <mergeCell ref="H70"/>
    <mergeCell ref="I72"/>
    <mergeCell ref="J72"/>
    <mergeCell ref="K72"/>
    <mergeCell ref="L72"/>
    <mergeCell ref="C73:D73"/>
    <mergeCell ref="E73"/>
    <mergeCell ref="F73"/>
    <mergeCell ref="G73"/>
    <mergeCell ref="H73"/>
    <mergeCell ref="I73"/>
    <mergeCell ref="J73"/>
    <mergeCell ref="K73"/>
    <mergeCell ref="L73"/>
    <mergeCell ref="C72:D72"/>
    <mergeCell ref="E72"/>
    <mergeCell ref="F72"/>
    <mergeCell ref="G72"/>
    <mergeCell ref="H72"/>
    <mergeCell ref="I74"/>
    <mergeCell ref="J74"/>
    <mergeCell ref="K74"/>
    <mergeCell ref="L74"/>
    <mergeCell ref="C75:D75"/>
    <mergeCell ref="E75"/>
    <mergeCell ref="F75"/>
    <mergeCell ref="G75"/>
    <mergeCell ref="H75"/>
    <mergeCell ref="I75"/>
    <mergeCell ref="J75"/>
    <mergeCell ref="K75"/>
    <mergeCell ref="L75"/>
    <mergeCell ref="C74:D74"/>
    <mergeCell ref="E74"/>
    <mergeCell ref="F74"/>
    <mergeCell ref="G74"/>
    <mergeCell ref="H74"/>
    <mergeCell ref="I76"/>
    <mergeCell ref="J76"/>
    <mergeCell ref="K76"/>
    <mergeCell ref="L76"/>
    <mergeCell ref="C77:D77"/>
    <mergeCell ref="E77"/>
    <mergeCell ref="F77"/>
    <mergeCell ref="G77"/>
    <mergeCell ref="H77"/>
    <mergeCell ref="I77"/>
    <mergeCell ref="J77"/>
    <mergeCell ref="K77"/>
    <mergeCell ref="L77"/>
    <mergeCell ref="C76:D76"/>
    <mergeCell ref="E76"/>
    <mergeCell ref="F76"/>
    <mergeCell ref="G76"/>
    <mergeCell ref="H76"/>
    <mergeCell ref="I78"/>
    <mergeCell ref="J78"/>
    <mergeCell ref="K78"/>
    <mergeCell ref="L78"/>
    <mergeCell ref="C79:D79"/>
    <mergeCell ref="E79"/>
    <mergeCell ref="F79"/>
    <mergeCell ref="G79"/>
    <mergeCell ref="H79"/>
    <mergeCell ref="I79"/>
    <mergeCell ref="J79"/>
    <mergeCell ref="K79"/>
    <mergeCell ref="L79"/>
    <mergeCell ref="C78:D78"/>
    <mergeCell ref="E78"/>
    <mergeCell ref="F78"/>
    <mergeCell ref="G78"/>
    <mergeCell ref="H78"/>
    <mergeCell ref="I80"/>
    <mergeCell ref="J80"/>
    <mergeCell ref="K80"/>
    <mergeCell ref="L80"/>
    <mergeCell ref="C81:D81"/>
    <mergeCell ref="E81"/>
    <mergeCell ref="F81"/>
    <mergeCell ref="G81"/>
    <mergeCell ref="H81"/>
    <mergeCell ref="I81"/>
    <mergeCell ref="J81"/>
    <mergeCell ref="K81"/>
    <mergeCell ref="L81"/>
    <mergeCell ref="C80:D80"/>
    <mergeCell ref="E80"/>
    <mergeCell ref="F80"/>
    <mergeCell ref="G80"/>
    <mergeCell ref="H80"/>
    <mergeCell ref="I82"/>
    <mergeCell ref="J82"/>
    <mergeCell ref="K82"/>
    <mergeCell ref="L82"/>
    <mergeCell ref="C83:D83"/>
    <mergeCell ref="E83"/>
    <mergeCell ref="F83"/>
    <mergeCell ref="G83"/>
    <mergeCell ref="H83"/>
    <mergeCell ref="I83"/>
    <mergeCell ref="J83"/>
    <mergeCell ref="K83"/>
    <mergeCell ref="L83"/>
    <mergeCell ref="C82:D82"/>
    <mergeCell ref="E82"/>
    <mergeCell ref="F82"/>
    <mergeCell ref="G82"/>
    <mergeCell ref="H82"/>
    <mergeCell ref="I84"/>
    <mergeCell ref="J84"/>
    <mergeCell ref="K84"/>
    <mergeCell ref="L84"/>
    <mergeCell ref="C85:D85"/>
    <mergeCell ref="E85"/>
    <mergeCell ref="F85"/>
    <mergeCell ref="G85"/>
    <mergeCell ref="H85"/>
    <mergeCell ref="I85"/>
    <mergeCell ref="J85"/>
    <mergeCell ref="K85"/>
    <mergeCell ref="L85"/>
    <mergeCell ref="C84:D84"/>
    <mergeCell ref="E84"/>
    <mergeCell ref="F84"/>
    <mergeCell ref="G84"/>
    <mergeCell ref="H84"/>
    <mergeCell ref="I86"/>
    <mergeCell ref="J86"/>
    <mergeCell ref="K86"/>
    <mergeCell ref="L86"/>
    <mergeCell ref="C87:D87"/>
    <mergeCell ref="E87"/>
    <mergeCell ref="F87"/>
    <mergeCell ref="G87"/>
    <mergeCell ref="H87"/>
    <mergeCell ref="I87"/>
    <mergeCell ref="J87"/>
    <mergeCell ref="K87"/>
    <mergeCell ref="L87"/>
    <mergeCell ref="C86:D86"/>
    <mergeCell ref="E86"/>
    <mergeCell ref="F86"/>
    <mergeCell ref="G86"/>
    <mergeCell ref="H86"/>
    <mergeCell ref="I88"/>
    <mergeCell ref="J88"/>
    <mergeCell ref="K88"/>
    <mergeCell ref="L88"/>
    <mergeCell ref="C89:D89"/>
    <mergeCell ref="E89"/>
    <mergeCell ref="F89"/>
    <mergeCell ref="G89"/>
    <mergeCell ref="H89"/>
    <mergeCell ref="I89"/>
    <mergeCell ref="J89"/>
    <mergeCell ref="K89"/>
    <mergeCell ref="L89"/>
    <mergeCell ref="C88:D88"/>
    <mergeCell ref="E88"/>
    <mergeCell ref="F88"/>
    <mergeCell ref="G88"/>
    <mergeCell ref="H88"/>
    <mergeCell ref="I90"/>
    <mergeCell ref="J90"/>
    <mergeCell ref="K90"/>
    <mergeCell ref="L90"/>
    <mergeCell ref="C91:D91"/>
    <mergeCell ref="E91"/>
    <mergeCell ref="F91"/>
    <mergeCell ref="G91"/>
    <mergeCell ref="H91"/>
    <mergeCell ref="I91"/>
    <mergeCell ref="J91"/>
    <mergeCell ref="K91"/>
    <mergeCell ref="L91"/>
    <mergeCell ref="C90:D90"/>
    <mergeCell ref="E90"/>
    <mergeCell ref="F90"/>
    <mergeCell ref="G90"/>
    <mergeCell ref="H90"/>
    <mergeCell ref="I92"/>
    <mergeCell ref="J92"/>
    <mergeCell ref="K92"/>
    <mergeCell ref="L92"/>
    <mergeCell ref="C93:D93"/>
    <mergeCell ref="E93"/>
    <mergeCell ref="F93"/>
    <mergeCell ref="G93"/>
    <mergeCell ref="H93"/>
    <mergeCell ref="I93"/>
    <mergeCell ref="J93"/>
    <mergeCell ref="K93"/>
    <mergeCell ref="L93"/>
    <mergeCell ref="C92:D92"/>
    <mergeCell ref="E92"/>
    <mergeCell ref="F92"/>
    <mergeCell ref="G92"/>
    <mergeCell ref="H92"/>
    <mergeCell ref="I94"/>
    <mergeCell ref="J94"/>
    <mergeCell ref="K94"/>
    <mergeCell ref="L94"/>
    <mergeCell ref="C95:D95"/>
    <mergeCell ref="E95"/>
    <mergeCell ref="F95"/>
    <mergeCell ref="G95"/>
    <mergeCell ref="H95"/>
    <mergeCell ref="I95"/>
    <mergeCell ref="J95"/>
    <mergeCell ref="K95"/>
    <mergeCell ref="L95"/>
    <mergeCell ref="C94:D94"/>
    <mergeCell ref="E94"/>
    <mergeCell ref="F94"/>
    <mergeCell ref="G94"/>
    <mergeCell ref="H94"/>
    <mergeCell ref="I96"/>
    <mergeCell ref="J96"/>
    <mergeCell ref="K96"/>
    <mergeCell ref="L96"/>
    <mergeCell ref="C97:D97"/>
    <mergeCell ref="E97"/>
    <mergeCell ref="F97"/>
    <mergeCell ref="G97"/>
    <mergeCell ref="H97"/>
    <mergeCell ref="I97"/>
    <mergeCell ref="J97"/>
    <mergeCell ref="K97"/>
    <mergeCell ref="L97"/>
    <mergeCell ref="C96:D96"/>
    <mergeCell ref="E96"/>
    <mergeCell ref="F96"/>
    <mergeCell ref="G96"/>
    <mergeCell ref="H96"/>
    <mergeCell ref="I98"/>
    <mergeCell ref="J98"/>
    <mergeCell ref="K98"/>
    <mergeCell ref="L98"/>
    <mergeCell ref="C99:D99"/>
    <mergeCell ref="E99"/>
    <mergeCell ref="F99"/>
    <mergeCell ref="G99"/>
    <mergeCell ref="H99"/>
    <mergeCell ref="I99"/>
    <mergeCell ref="J99"/>
    <mergeCell ref="K99"/>
    <mergeCell ref="L99"/>
    <mergeCell ref="C98:D98"/>
    <mergeCell ref="E98"/>
    <mergeCell ref="F98"/>
    <mergeCell ref="G98"/>
    <mergeCell ref="H98"/>
    <mergeCell ref="I100"/>
    <mergeCell ref="J100"/>
    <mergeCell ref="K100"/>
    <mergeCell ref="L100"/>
    <mergeCell ref="C101:D101"/>
    <mergeCell ref="E101"/>
    <mergeCell ref="F101"/>
    <mergeCell ref="G101"/>
    <mergeCell ref="H101"/>
    <mergeCell ref="I101"/>
    <mergeCell ref="J101"/>
    <mergeCell ref="K101"/>
    <mergeCell ref="L101"/>
    <mergeCell ref="C100:D100"/>
    <mergeCell ref="E100"/>
    <mergeCell ref="F100"/>
    <mergeCell ref="G100"/>
    <mergeCell ref="H100"/>
    <mergeCell ref="I102"/>
    <mergeCell ref="J102"/>
    <mergeCell ref="K102"/>
    <mergeCell ref="L102"/>
    <mergeCell ref="C103:D103"/>
    <mergeCell ref="E103"/>
    <mergeCell ref="F103"/>
    <mergeCell ref="G103"/>
    <mergeCell ref="H103"/>
    <mergeCell ref="I103"/>
    <mergeCell ref="J103"/>
    <mergeCell ref="K103"/>
    <mergeCell ref="L103"/>
    <mergeCell ref="C102:D102"/>
    <mergeCell ref="E102"/>
    <mergeCell ref="F102"/>
    <mergeCell ref="G102"/>
    <mergeCell ref="H102"/>
    <mergeCell ref="I104"/>
    <mergeCell ref="J104"/>
    <mergeCell ref="K104"/>
    <mergeCell ref="L104"/>
    <mergeCell ref="C105:D105"/>
    <mergeCell ref="E105"/>
    <mergeCell ref="F105"/>
    <mergeCell ref="G105"/>
    <mergeCell ref="H105"/>
    <mergeCell ref="I105"/>
    <mergeCell ref="J105"/>
    <mergeCell ref="K105"/>
    <mergeCell ref="L105"/>
    <mergeCell ref="C104:D104"/>
    <mergeCell ref="E104"/>
    <mergeCell ref="F104"/>
    <mergeCell ref="G104"/>
    <mergeCell ref="H104"/>
    <mergeCell ref="I106"/>
    <mergeCell ref="J106"/>
    <mergeCell ref="K106"/>
    <mergeCell ref="L106"/>
    <mergeCell ref="C107:D107"/>
    <mergeCell ref="E107"/>
    <mergeCell ref="F107"/>
    <mergeCell ref="G107"/>
    <mergeCell ref="H107"/>
    <mergeCell ref="I107"/>
    <mergeCell ref="J107"/>
    <mergeCell ref="K107"/>
    <mergeCell ref="L107"/>
    <mergeCell ref="C106:D106"/>
    <mergeCell ref="E106"/>
    <mergeCell ref="F106"/>
    <mergeCell ref="G106"/>
    <mergeCell ref="H106"/>
    <mergeCell ref="I108"/>
    <mergeCell ref="J108"/>
    <mergeCell ref="K108"/>
    <mergeCell ref="L108"/>
    <mergeCell ref="C109:D109"/>
    <mergeCell ref="E109"/>
    <mergeCell ref="F109"/>
    <mergeCell ref="G109"/>
    <mergeCell ref="H109"/>
    <mergeCell ref="I109"/>
    <mergeCell ref="J109"/>
    <mergeCell ref="K109"/>
    <mergeCell ref="L109"/>
    <mergeCell ref="C108:D108"/>
    <mergeCell ref="E108"/>
    <mergeCell ref="F108"/>
    <mergeCell ref="G108"/>
    <mergeCell ref="H108"/>
    <mergeCell ref="I110"/>
    <mergeCell ref="J110"/>
    <mergeCell ref="K110"/>
    <mergeCell ref="L110"/>
    <mergeCell ref="C111:D111"/>
    <mergeCell ref="E111"/>
    <mergeCell ref="F111"/>
    <mergeCell ref="G111"/>
    <mergeCell ref="H111"/>
    <mergeCell ref="I111"/>
    <mergeCell ref="J111"/>
    <mergeCell ref="K111"/>
    <mergeCell ref="L111"/>
    <mergeCell ref="C110:D110"/>
    <mergeCell ref="E110"/>
    <mergeCell ref="F110"/>
    <mergeCell ref="G110"/>
    <mergeCell ref="H110"/>
    <mergeCell ref="I112"/>
    <mergeCell ref="J112"/>
    <mergeCell ref="K112"/>
    <mergeCell ref="L112"/>
    <mergeCell ref="C113:D113"/>
    <mergeCell ref="E113"/>
    <mergeCell ref="F113"/>
    <mergeCell ref="G113"/>
    <mergeCell ref="H113"/>
    <mergeCell ref="I113"/>
    <mergeCell ref="J113"/>
    <mergeCell ref="K113"/>
    <mergeCell ref="L113"/>
    <mergeCell ref="C112:D112"/>
    <mergeCell ref="E112"/>
    <mergeCell ref="F112"/>
    <mergeCell ref="G112"/>
    <mergeCell ref="H112"/>
    <mergeCell ref="C116:D116"/>
    <mergeCell ref="I114"/>
    <mergeCell ref="J114"/>
    <mergeCell ref="K114"/>
    <mergeCell ref="L114"/>
    <mergeCell ref="C115:D115"/>
    <mergeCell ref="E115"/>
    <mergeCell ref="F115"/>
    <mergeCell ref="G115"/>
    <mergeCell ref="H115"/>
    <mergeCell ref="I115"/>
    <mergeCell ref="J115"/>
    <mergeCell ref="K115"/>
    <mergeCell ref="L115"/>
    <mergeCell ref="C114:D114"/>
    <mergeCell ref="E114"/>
    <mergeCell ref="F114"/>
    <mergeCell ref="G114"/>
    <mergeCell ref="H114"/>
  </mergeCells>
  <dataValidations count="4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s>
  <printOptions horizontalCentered="1"/>
  <pageMargins left="0.7" right="0.7" top="0.75" bottom="0.75" header="0.3" footer="0.3"/>
  <pageSetup paperSize="150" scale="32" orientation="portrait" horizontalDpi="200" verticalDpi="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J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11" sqref="C11:I11"/>
    </sheetView>
  </sheetViews>
  <sheetFormatPr defaultRowHeight="15"/>
  <cols>
    <col min="1" max="1" width="9.140625" style="1" customWidth="1"/>
    <col min="2" max="3" width="1" style="1" customWidth="1"/>
    <col min="4" max="4" width="20" style="1" customWidth="1"/>
    <col min="5" max="9" width="30" style="1" customWidth="1"/>
    <col min="10" max="10" width="1" style="1" customWidth="1"/>
    <col min="11" max="11" width="9.140625" style="1" customWidth="1"/>
    <col min="12" max="16384" width="9.140625" style="1"/>
  </cols>
  <sheetData>
    <row r="2" spans="2:10" ht="5.0999999999999996" customHeight="1">
      <c r="B2" s="5" t="s">
        <v>590</v>
      </c>
      <c r="C2" s="2"/>
      <c r="D2" s="2"/>
      <c r="E2" s="2"/>
      <c r="F2" s="2"/>
      <c r="G2" s="2"/>
      <c r="H2" s="2"/>
      <c r="I2" s="2"/>
      <c r="J2" s="2"/>
    </row>
    <row r="3" spans="2:10" hidden="1">
      <c r="B3" s="5" t="s">
        <v>7</v>
      </c>
      <c r="C3" s="20"/>
      <c r="D3" s="20"/>
      <c r="E3" s="2"/>
      <c r="F3" s="2"/>
      <c r="G3" s="2"/>
      <c r="H3" s="2"/>
      <c r="I3" s="2"/>
      <c r="J3" s="2"/>
    </row>
    <row r="4" spans="2:10" hidden="1">
      <c r="B4" s="2"/>
      <c r="C4" s="20"/>
      <c r="D4" s="20"/>
      <c r="E4" s="2"/>
      <c r="F4" s="2"/>
      <c r="G4" s="2"/>
      <c r="H4" s="2"/>
      <c r="I4" s="2"/>
      <c r="J4" s="2"/>
    </row>
    <row r="5" spans="2:10" hidden="1">
      <c r="B5" s="2"/>
      <c r="C5" s="20"/>
      <c r="D5" s="20"/>
      <c r="E5" s="2"/>
      <c r="F5" s="2"/>
      <c r="G5" s="2"/>
      <c r="H5" s="2"/>
      <c r="I5" s="2"/>
      <c r="J5" s="2"/>
    </row>
    <row r="6" spans="2:10" hidden="1">
      <c r="B6" s="2"/>
      <c r="C6" s="20"/>
      <c r="D6" s="20"/>
      <c r="E6" s="2"/>
      <c r="F6" s="2"/>
      <c r="G6" s="2"/>
      <c r="H6" s="2"/>
      <c r="I6" s="2"/>
      <c r="J6" s="2"/>
    </row>
    <row r="7" spans="2:10" ht="17.25">
      <c r="B7" s="2"/>
      <c r="C7" s="156" t="str">
        <f>UPPER('Data Umum'!D7)</f>
        <v/>
      </c>
      <c r="D7" s="156"/>
      <c r="E7" s="157"/>
      <c r="F7" s="157"/>
      <c r="G7" s="157"/>
      <c r="H7" s="157"/>
      <c r="I7" s="157"/>
      <c r="J7" s="2"/>
    </row>
    <row r="8" spans="2:10">
      <c r="B8" s="2"/>
      <c r="C8" s="158" t="s">
        <v>1095</v>
      </c>
      <c r="D8" s="158"/>
      <c r="E8" s="129"/>
      <c r="F8" s="129"/>
      <c r="G8" s="129"/>
      <c r="H8" s="129"/>
      <c r="I8" s="129"/>
      <c r="J8" s="2"/>
    </row>
    <row r="9" spans="2:10">
      <c r="B9" s="2"/>
      <c r="C9" s="158" t="s">
        <v>591</v>
      </c>
      <c r="D9" s="158"/>
      <c r="E9" s="129"/>
      <c r="F9" s="129"/>
      <c r="G9" s="129"/>
      <c r="H9" s="129"/>
      <c r="I9" s="129"/>
      <c r="J9" s="2"/>
    </row>
    <row r="10" spans="2:10">
      <c r="B10" s="2"/>
      <c r="C10" s="158" t="s">
        <v>595</v>
      </c>
      <c r="D10" s="158"/>
      <c r="E10" s="129"/>
      <c r="F10" s="129"/>
      <c r="G10" s="129"/>
      <c r="H10" s="129"/>
      <c r="I10" s="129"/>
      <c r="J10" s="2"/>
    </row>
    <row r="11" spans="2:10">
      <c r="B11" s="2"/>
      <c r="C11" s="159" t="str">
        <f>""</f>
        <v/>
      </c>
      <c r="D11" s="159"/>
      <c r="E11" s="130"/>
      <c r="F11" s="130"/>
      <c r="G11" s="130"/>
      <c r="H11" s="130"/>
      <c r="I11" s="130"/>
      <c r="J11" s="2"/>
    </row>
    <row r="12" spans="2:10" hidden="1">
      <c r="B12" s="2"/>
      <c r="C12" s="20"/>
      <c r="D12" s="20"/>
      <c r="E12" s="2"/>
      <c r="F12" s="2"/>
      <c r="G12" s="2"/>
      <c r="H12" s="2"/>
      <c r="I12" s="2"/>
      <c r="J12" s="2"/>
    </row>
    <row r="13" spans="2:10">
      <c r="B13" s="2"/>
      <c r="C13" s="160" t="s">
        <v>43</v>
      </c>
      <c r="D13" s="160"/>
      <c r="E13" s="161"/>
      <c r="F13" s="161"/>
      <c r="G13" s="161"/>
      <c r="H13" s="161"/>
      <c r="I13" s="161"/>
      <c r="J13" s="2"/>
    </row>
    <row r="14" spans="2:10">
      <c r="B14" s="2"/>
      <c r="C14" s="127" t="s">
        <v>308</v>
      </c>
      <c r="D14" s="128"/>
      <c r="E14" s="162" t="str">
        <f>"Nama Surat Berharga"</f>
        <v>Nama Surat Berharga</v>
      </c>
      <c r="F14" s="162" t="str">
        <f>"Saldo SAK"</f>
        <v>Saldo SAK</v>
      </c>
      <c r="G14" s="162" t="str">
        <f>"Selisih  Penilaian SAK dan SAP"</f>
        <v>Selisih  Penilaian SAK dan SAP</v>
      </c>
      <c r="H14" s="162" t="str">
        <f>"AYD"</f>
        <v>AYD</v>
      </c>
      <c r="I14" s="162" t="str">
        <f>"Saldo SAK lancar (Kurang dari satu tahun)"</f>
        <v>Saldo SAK lancar (Kurang dari satu tahun)</v>
      </c>
      <c r="J14" s="2"/>
    </row>
    <row r="15" spans="2:10">
      <c r="B15" s="2"/>
      <c r="C15" s="128"/>
      <c r="D15" s="128"/>
      <c r="E15" s="163"/>
      <c r="F15" s="163"/>
      <c r="G15" s="163"/>
      <c r="H15" s="163"/>
      <c r="I15" s="163"/>
      <c r="J15" s="2"/>
    </row>
    <row r="16" spans="2:10">
      <c r="B16" s="2"/>
      <c r="C16" s="137" t="s">
        <v>7</v>
      </c>
      <c r="D16" s="128"/>
      <c r="E16" s="147" t="s">
        <v>206</v>
      </c>
      <c r="F16" s="144">
        <v>0</v>
      </c>
      <c r="G16" s="144">
        <v>0</v>
      </c>
      <c r="H16" s="144">
        <v>0</v>
      </c>
      <c r="I16" s="144">
        <v>0</v>
      </c>
      <c r="J16" s="2"/>
    </row>
    <row r="17" spans="2:10">
      <c r="B17" s="2"/>
      <c r="C17" s="142" t="s">
        <v>309</v>
      </c>
      <c r="D17" s="143"/>
      <c r="E17" s="147" t="s">
        <v>206</v>
      </c>
      <c r="F17" s="144">
        <v>0</v>
      </c>
      <c r="G17" s="144">
        <v>0</v>
      </c>
      <c r="H17" s="144">
        <v>0</v>
      </c>
      <c r="I17" s="144">
        <v>0</v>
      </c>
      <c r="J17" s="2"/>
    </row>
    <row r="18" spans="2:10">
      <c r="B18" s="2"/>
      <c r="C18" s="142" t="s">
        <v>310</v>
      </c>
      <c r="D18" s="143"/>
      <c r="E18" s="147" t="s">
        <v>206</v>
      </c>
      <c r="F18" s="144">
        <v>0</v>
      </c>
      <c r="G18" s="144">
        <v>0</v>
      </c>
      <c r="H18" s="144">
        <v>0</v>
      </c>
      <c r="I18" s="144">
        <v>0</v>
      </c>
      <c r="J18" s="2"/>
    </row>
    <row r="19" spans="2:10">
      <c r="B19" s="2"/>
      <c r="C19" s="142" t="s">
        <v>311</v>
      </c>
      <c r="D19" s="143"/>
      <c r="E19" s="147" t="s">
        <v>206</v>
      </c>
      <c r="F19" s="144">
        <v>0</v>
      </c>
      <c r="G19" s="144">
        <v>0</v>
      </c>
      <c r="H19" s="144">
        <v>0</v>
      </c>
      <c r="I19" s="144">
        <v>0</v>
      </c>
      <c r="J19" s="2"/>
    </row>
    <row r="20" spans="2:10">
      <c r="B20" s="2"/>
      <c r="C20" s="142" t="s">
        <v>312</v>
      </c>
      <c r="D20" s="143"/>
      <c r="E20" s="147" t="s">
        <v>206</v>
      </c>
      <c r="F20" s="144">
        <v>0</v>
      </c>
      <c r="G20" s="144">
        <v>0</v>
      </c>
      <c r="H20" s="144">
        <v>0</v>
      </c>
      <c r="I20" s="144">
        <v>0</v>
      </c>
      <c r="J20" s="2"/>
    </row>
    <row r="21" spans="2:10">
      <c r="B21" s="2"/>
      <c r="C21" s="142" t="s">
        <v>313</v>
      </c>
      <c r="D21" s="143"/>
      <c r="E21" s="147" t="s">
        <v>206</v>
      </c>
      <c r="F21" s="144">
        <v>0</v>
      </c>
      <c r="G21" s="144">
        <v>0</v>
      </c>
      <c r="H21" s="144">
        <v>0</v>
      </c>
      <c r="I21" s="144">
        <v>0</v>
      </c>
      <c r="J21" s="2"/>
    </row>
    <row r="22" spans="2:10">
      <c r="B22" s="2"/>
      <c r="C22" s="142" t="s">
        <v>314</v>
      </c>
      <c r="D22" s="143"/>
      <c r="E22" s="147" t="s">
        <v>206</v>
      </c>
      <c r="F22" s="144">
        <v>0</v>
      </c>
      <c r="G22" s="144">
        <v>0</v>
      </c>
      <c r="H22" s="144">
        <v>0</v>
      </c>
      <c r="I22" s="144">
        <v>0</v>
      </c>
      <c r="J22" s="2"/>
    </row>
    <row r="23" spans="2:10">
      <c r="B23" s="2"/>
      <c r="C23" s="142" t="s">
        <v>315</v>
      </c>
      <c r="D23" s="143"/>
      <c r="E23" s="147" t="s">
        <v>206</v>
      </c>
      <c r="F23" s="144">
        <v>0</v>
      </c>
      <c r="G23" s="144">
        <v>0</v>
      </c>
      <c r="H23" s="144">
        <v>0</v>
      </c>
      <c r="I23" s="144">
        <v>0</v>
      </c>
      <c r="J23" s="2"/>
    </row>
    <row r="24" spans="2:10">
      <c r="B24" s="2"/>
      <c r="C24" s="142" t="s">
        <v>316</v>
      </c>
      <c r="D24" s="143"/>
      <c r="E24" s="147" t="s">
        <v>206</v>
      </c>
      <c r="F24" s="144">
        <v>0</v>
      </c>
      <c r="G24" s="144">
        <v>0</v>
      </c>
      <c r="H24" s="144">
        <v>0</v>
      </c>
      <c r="I24" s="144">
        <v>0</v>
      </c>
      <c r="J24" s="2"/>
    </row>
    <row r="25" spans="2:10">
      <c r="B25" s="2"/>
      <c r="C25" s="142" t="s">
        <v>317</v>
      </c>
      <c r="D25" s="143"/>
      <c r="E25" s="147" t="s">
        <v>206</v>
      </c>
      <c r="F25" s="144">
        <v>0</v>
      </c>
      <c r="G25" s="144">
        <v>0</v>
      </c>
      <c r="H25" s="144">
        <v>0</v>
      </c>
      <c r="I25" s="144">
        <v>0</v>
      </c>
      <c r="J25" s="2"/>
    </row>
    <row r="26" spans="2:10">
      <c r="B26" s="2"/>
      <c r="C26" s="142" t="s">
        <v>318</v>
      </c>
      <c r="D26" s="143"/>
      <c r="E26" s="147" t="s">
        <v>206</v>
      </c>
      <c r="F26" s="144">
        <v>0</v>
      </c>
      <c r="G26" s="144">
        <v>0</v>
      </c>
      <c r="H26" s="144">
        <v>0</v>
      </c>
      <c r="I26" s="144">
        <v>0</v>
      </c>
      <c r="J26" s="2"/>
    </row>
    <row r="27" spans="2:10">
      <c r="B27" s="2"/>
      <c r="C27" s="142" t="s">
        <v>319</v>
      </c>
      <c r="D27" s="143"/>
      <c r="E27" s="147" t="s">
        <v>206</v>
      </c>
      <c r="F27" s="144">
        <v>0</v>
      </c>
      <c r="G27" s="144">
        <v>0</v>
      </c>
      <c r="H27" s="144">
        <v>0</v>
      </c>
      <c r="I27" s="144">
        <v>0</v>
      </c>
      <c r="J27" s="2"/>
    </row>
    <row r="28" spans="2:10">
      <c r="B28" s="2"/>
      <c r="C28" s="142" t="s">
        <v>320</v>
      </c>
      <c r="D28" s="143"/>
      <c r="E28" s="147" t="s">
        <v>206</v>
      </c>
      <c r="F28" s="144">
        <v>0</v>
      </c>
      <c r="G28" s="144">
        <v>0</v>
      </c>
      <c r="H28" s="144">
        <v>0</v>
      </c>
      <c r="I28" s="144">
        <v>0</v>
      </c>
      <c r="J28" s="2"/>
    </row>
    <row r="29" spans="2:10">
      <c r="B29" s="2"/>
      <c r="C29" s="142" t="s">
        <v>321</v>
      </c>
      <c r="D29" s="143"/>
      <c r="E29" s="147" t="s">
        <v>206</v>
      </c>
      <c r="F29" s="144">
        <v>0</v>
      </c>
      <c r="G29" s="144">
        <v>0</v>
      </c>
      <c r="H29" s="144">
        <v>0</v>
      </c>
      <c r="I29" s="144">
        <v>0</v>
      </c>
      <c r="J29" s="2"/>
    </row>
    <row r="30" spans="2:10">
      <c r="B30" s="2"/>
      <c r="C30" s="142" t="s">
        <v>322</v>
      </c>
      <c r="D30" s="143"/>
      <c r="E30" s="147" t="s">
        <v>206</v>
      </c>
      <c r="F30" s="144">
        <v>0</v>
      </c>
      <c r="G30" s="144">
        <v>0</v>
      </c>
      <c r="H30" s="144">
        <v>0</v>
      </c>
      <c r="I30" s="144">
        <v>0</v>
      </c>
      <c r="J30" s="2"/>
    </row>
    <row r="31" spans="2:10">
      <c r="B31" s="2"/>
      <c r="C31" s="142" t="s">
        <v>323</v>
      </c>
      <c r="D31" s="143"/>
      <c r="E31" s="147" t="s">
        <v>206</v>
      </c>
      <c r="F31" s="144">
        <v>0</v>
      </c>
      <c r="G31" s="144">
        <v>0</v>
      </c>
      <c r="H31" s="144">
        <v>0</v>
      </c>
      <c r="I31" s="144">
        <v>0</v>
      </c>
      <c r="J31" s="2"/>
    </row>
    <row r="32" spans="2:10">
      <c r="B32" s="2"/>
      <c r="C32" s="142" t="s">
        <v>324</v>
      </c>
      <c r="D32" s="143"/>
      <c r="E32" s="147" t="s">
        <v>206</v>
      </c>
      <c r="F32" s="144">
        <v>0</v>
      </c>
      <c r="G32" s="144">
        <v>0</v>
      </c>
      <c r="H32" s="144">
        <v>0</v>
      </c>
      <c r="I32" s="144">
        <v>0</v>
      </c>
      <c r="J32" s="2"/>
    </row>
    <row r="33" spans="2:10">
      <c r="B33" s="2"/>
      <c r="C33" s="142" t="s">
        <v>325</v>
      </c>
      <c r="D33" s="143"/>
      <c r="E33" s="147" t="s">
        <v>206</v>
      </c>
      <c r="F33" s="144">
        <v>0</v>
      </c>
      <c r="G33" s="144">
        <v>0</v>
      </c>
      <c r="H33" s="144">
        <v>0</v>
      </c>
      <c r="I33" s="144">
        <v>0</v>
      </c>
      <c r="J33" s="2"/>
    </row>
    <row r="34" spans="2:10">
      <c r="B34" s="2"/>
      <c r="C34" s="142" t="s">
        <v>326</v>
      </c>
      <c r="D34" s="143"/>
      <c r="E34" s="147" t="s">
        <v>206</v>
      </c>
      <c r="F34" s="144">
        <v>0</v>
      </c>
      <c r="G34" s="144">
        <v>0</v>
      </c>
      <c r="H34" s="144">
        <v>0</v>
      </c>
      <c r="I34" s="144">
        <v>0</v>
      </c>
      <c r="J34" s="2"/>
    </row>
    <row r="35" spans="2:10">
      <c r="B35" s="2"/>
      <c r="C35" s="142" t="s">
        <v>327</v>
      </c>
      <c r="D35" s="143"/>
      <c r="E35" s="147" t="s">
        <v>206</v>
      </c>
      <c r="F35" s="144">
        <v>0</v>
      </c>
      <c r="G35" s="144">
        <v>0</v>
      </c>
      <c r="H35" s="144">
        <v>0</v>
      </c>
      <c r="I35" s="144">
        <v>0</v>
      </c>
      <c r="J35" s="2"/>
    </row>
    <row r="36" spans="2:10">
      <c r="B36" s="2"/>
      <c r="C36" s="142" t="s">
        <v>328</v>
      </c>
      <c r="D36" s="143"/>
      <c r="E36" s="147" t="s">
        <v>206</v>
      </c>
      <c r="F36" s="144">
        <v>0</v>
      </c>
      <c r="G36" s="144">
        <v>0</v>
      </c>
      <c r="H36" s="144">
        <v>0</v>
      </c>
      <c r="I36" s="144">
        <v>0</v>
      </c>
      <c r="J36" s="2"/>
    </row>
    <row r="37" spans="2:10">
      <c r="B37" s="2"/>
      <c r="C37" s="142" t="s">
        <v>329</v>
      </c>
      <c r="D37" s="143"/>
      <c r="E37" s="147" t="s">
        <v>206</v>
      </c>
      <c r="F37" s="144">
        <v>0</v>
      </c>
      <c r="G37" s="144">
        <v>0</v>
      </c>
      <c r="H37" s="144">
        <v>0</v>
      </c>
      <c r="I37" s="144">
        <v>0</v>
      </c>
      <c r="J37" s="2"/>
    </row>
    <row r="38" spans="2:10">
      <c r="B38" s="2"/>
      <c r="C38" s="142" t="s">
        <v>330</v>
      </c>
      <c r="D38" s="143"/>
      <c r="E38" s="147" t="s">
        <v>206</v>
      </c>
      <c r="F38" s="144">
        <v>0</v>
      </c>
      <c r="G38" s="144">
        <v>0</v>
      </c>
      <c r="H38" s="144">
        <v>0</v>
      </c>
      <c r="I38" s="144">
        <v>0</v>
      </c>
      <c r="J38" s="2"/>
    </row>
    <row r="39" spans="2:10">
      <c r="B39" s="2"/>
      <c r="C39" s="142" t="s">
        <v>331</v>
      </c>
      <c r="D39" s="143"/>
      <c r="E39" s="147" t="s">
        <v>206</v>
      </c>
      <c r="F39" s="144">
        <v>0</v>
      </c>
      <c r="G39" s="144">
        <v>0</v>
      </c>
      <c r="H39" s="144">
        <v>0</v>
      </c>
      <c r="I39" s="144">
        <v>0</v>
      </c>
      <c r="J39" s="2"/>
    </row>
    <row r="40" spans="2:10">
      <c r="B40" s="2"/>
      <c r="C40" s="142" t="s">
        <v>332</v>
      </c>
      <c r="D40" s="143"/>
      <c r="E40" s="147" t="s">
        <v>206</v>
      </c>
      <c r="F40" s="144">
        <v>0</v>
      </c>
      <c r="G40" s="144">
        <v>0</v>
      </c>
      <c r="H40" s="144">
        <v>0</v>
      </c>
      <c r="I40" s="144">
        <v>0</v>
      </c>
      <c r="J40" s="2"/>
    </row>
    <row r="41" spans="2:10">
      <c r="B41" s="2"/>
      <c r="C41" s="142" t="s">
        <v>333</v>
      </c>
      <c r="D41" s="143"/>
      <c r="E41" s="147" t="s">
        <v>206</v>
      </c>
      <c r="F41" s="144">
        <v>0</v>
      </c>
      <c r="G41" s="144">
        <v>0</v>
      </c>
      <c r="H41" s="144">
        <v>0</v>
      </c>
      <c r="I41" s="144">
        <v>0</v>
      </c>
      <c r="J41" s="2"/>
    </row>
    <row r="42" spans="2:10">
      <c r="B42" s="2"/>
      <c r="C42" s="142" t="s">
        <v>334</v>
      </c>
      <c r="D42" s="143"/>
      <c r="E42" s="147" t="s">
        <v>206</v>
      </c>
      <c r="F42" s="144">
        <v>0</v>
      </c>
      <c r="G42" s="144">
        <v>0</v>
      </c>
      <c r="H42" s="144">
        <v>0</v>
      </c>
      <c r="I42" s="144">
        <v>0</v>
      </c>
      <c r="J42" s="2"/>
    </row>
    <row r="43" spans="2:10">
      <c r="B43" s="2"/>
      <c r="C43" s="142" t="s">
        <v>335</v>
      </c>
      <c r="D43" s="143"/>
      <c r="E43" s="147" t="s">
        <v>206</v>
      </c>
      <c r="F43" s="144">
        <v>0</v>
      </c>
      <c r="G43" s="144">
        <v>0</v>
      </c>
      <c r="H43" s="144">
        <v>0</v>
      </c>
      <c r="I43" s="144">
        <v>0</v>
      </c>
      <c r="J43" s="2"/>
    </row>
    <row r="44" spans="2:10">
      <c r="B44" s="2"/>
      <c r="C44" s="142" t="s">
        <v>336</v>
      </c>
      <c r="D44" s="143"/>
      <c r="E44" s="147" t="s">
        <v>206</v>
      </c>
      <c r="F44" s="144">
        <v>0</v>
      </c>
      <c r="G44" s="144">
        <v>0</v>
      </c>
      <c r="H44" s="144">
        <v>0</v>
      </c>
      <c r="I44" s="144">
        <v>0</v>
      </c>
      <c r="J44" s="2"/>
    </row>
    <row r="45" spans="2:10">
      <c r="B45" s="2"/>
      <c r="C45" s="142" t="s">
        <v>337</v>
      </c>
      <c r="D45" s="143"/>
      <c r="E45" s="147" t="s">
        <v>206</v>
      </c>
      <c r="F45" s="144">
        <v>0</v>
      </c>
      <c r="G45" s="144">
        <v>0</v>
      </c>
      <c r="H45" s="144">
        <v>0</v>
      </c>
      <c r="I45" s="144">
        <v>0</v>
      </c>
      <c r="J45" s="2"/>
    </row>
    <row r="46" spans="2:10">
      <c r="B46" s="2"/>
      <c r="C46" s="142" t="s">
        <v>338</v>
      </c>
      <c r="D46" s="143"/>
      <c r="E46" s="147" t="s">
        <v>206</v>
      </c>
      <c r="F46" s="144">
        <v>0</v>
      </c>
      <c r="G46" s="144">
        <v>0</v>
      </c>
      <c r="H46" s="144">
        <v>0</v>
      </c>
      <c r="I46" s="144">
        <v>0</v>
      </c>
      <c r="J46" s="2"/>
    </row>
    <row r="47" spans="2:10">
      <c r="B47" s="2"/>
      <c r="C47" s="142" t="s">
        <v>339</v>
      </c>
      <c r="D47" s="143"/>
      <c r="E47" s="147" t="s">
        <v>206</v>
      </c>
      <c r="F47" s="144">
        <v>0</v>
      </c>
      <c r="G47" s="144">
        <v>0</v>
      </c>
      <c r="H47" s="144">
        <v>0</v>
      </c>
      <c r="I47" s="144">
        <v>0</v>
      </c>
      <c r="J47" s="2"/>
    </row>
    <row r="48" spans="2:10">
      <c r="B48" s="2"/>
      <c r="C48" s="142" t="s">
        <v>340</v>
      </c>
      <c r="D48" s="143"/>
      <c r="E48" s="147" t="s">
        <v>206</v>
      </c>
      <c r="F48" s="144">
        <v>0</v>
      </c>
      <c r="G48" s="144">
        <v>0</v>
      </c>
      <c r="H48" s="144">
        <v>0</v>
      </c>
      <c r="I48" s="144">
        <v>0</v>
      </c>
      <c r="J48" s="2"/>
    </row>
    <row r="49" spans="2:10">
      <c r="B49" s="2"/>
      <c r="C49" s="142" t="s">
        <v>341</v>
      </c>
      <c r="D49" s="143"/>
      <c r="E49" s="147" t="s">
        <v>206</v>
      </c>
      <c r="F49" s="144">
        <v>0</v>
      </c>
      <c r="G49" s="144">
        <v>0</v>
      </c>
      <c r="H49" s="144">
        <v>0</v>
      </c>
      <c r="I49" s="144">
        <v>0</v>
      </c>
      <c r="J49" s="2"/>
    </row>
    <row r="50" spans="2:10">
      <c r="B50" s="2"/>
      <c r="C50" s="142" t="s">
        <v>342</v>
      </c>
      <c r="D50" s="143"/>
      <c r="E50" s="147" t="s">
        <v>206</v>
      </c>
      <c r="F50" s="144">
        <v>0</v>
      </c>
      <c r="G50" s="144">
        <v>0</v>
      </c>
      <c r="H50" s="144">
        <v>0</v>
      </c>
      <c r="I50" s="144">
        <v>0</v>
      </c>
      <c r="J50" s="2"/>
    </row>
    <row r="51" spans="2:10">
      <c r="B51" s="2"/>
      <c r="C51" s="142" t="s">
        <v>343</v>
      </c>
      <c r="D51" s="143"/>
      <c r="E51" s="147" t="s">
        <v>206</v>
      </c>
      <c r="F51" s="144">
        <v>0</v>
      </c>
      <c r="G51" s="144">
        <v>0</v>
      </c>
      <c r="H51" s="144">
        <v>0</v>
      </c>
      <c r="I51" s="144">
        <v>0</v>
      </c>
      <c r="J51" s="2"/>
    </row>
    <row r="52" spans="2:10">
      <c r="B52" s="2"/>
      <c r="C52" s="142" t="s">
        <v>344</v>
      </c>
      <c r="D52" s="143"/>
      <c r="E52" s="147" t="s">
        <v>206</v>
      </c>
      <c r="F52" s="144">
        <v>0</v>
      </c>
      <c r="G52" s="144">
        <v>0</v>
      </c>
      <c r="H52" s="144">
        <v>0</v>
      </c>
      <c r="I52" s="144">
        <v>0</v>
      </c>
      <c r="J52" s="2"/>
    </row>
    <row r="53" spans="2:10">
      <c r="B53" s="2"/>
      <c r="C53" s="142" t="s">
        <v>345</v>
      </c>
      <c r="D53" s="143"/>
      <c r="E53" s="147" t="s">
        <v>206</v>
      </c>
      <c r="F53" s="144">
        <v>0</v>
      </c>
      <c r="G53" s="144">
        <v>0</v>
      </c>
      <c r="H53" s="144">
        <v>0</v>
      </c>
      <c r="I53" s="144">
        <v>0</v>
      </c>
      <c r="J53" s="2"/>
    </row>
    <row r="54" spans="2:10">
      <c r="B54" s="2"/>
      <c r="C54" s="142" t="s">
        <v>346</v>
      </c>
      <c r="D54" s="143"/>
      <c r="E54" s="147" t="s">
        <v>206</v>
      </c>
      <c r="F54" s="144">
        <v>0</v>
      </c>
      <c r="G54" s="144">
        <v>0</v>
      </c>
      <c r="H54" s="144">
        <v>0</v>
      </c>
      <c r="I54" s="144">
        <v>0</v>
      </c>
      <c r="J54" s="2"/>
    </row>
    <row r="55" spans="2:10">
      <c r="B55" s="2"/>
      <c r="C55" s="142" t="s">
        <v>347</v>
      </c>
      <c r="D55" s="143"/>
      <c r="E55" s="147" t="s">
        <v>206</v>
      </c>
      <c r="F55" s="144">
        <v>0</v>
      </c>
      <c r="G55" s="144">
        <v>0</v>
      </c>
      <c r="H55" s="144">
        <v>0</v>
      </c>
      <c r="I55" s="144">
        <v>0</v>
      </c>
      <c r="J55" s="2"/>
    </row>
    <row r="56" spans="2:10">
      <c r="B56" s="2"/>
      <c r="C56" s="142" t="s">
        <v>348</v>
      </c>
      <c r="D56" s="143"/>
      <c r="E56" s="147" t="s">
        <v>206</v>
      </c>
      <c r="F56" s="144">
        <v>0</v>
      </c>
      <c r="G56" s="144">
        <v>0</v>
      </c>
      <c r="H56" s="144">
        <v>0</v>
      </c>
      <c r="I56" s="144">
        <v>0</v>
      </c>
      <c r="J56" s="2"/>
    </row>
    <row r="57" spans="2:10">
      <c r="B57" s="2"/>
      <c r="C57" s="142" t="s">
        <v>349</v>
      </c>
      <c r="D57" s="143"/>
      <c r="E57" s="147" t="s">
        <v>206</v>
      </c>
      <c r="F57" s="144">
        <v>0</v>
      </c>
      <c r="G57" s="144">
        <v>0</v>
      </c>
      <c r="H57" s="144">
        <v>0</v>
      </c>
      <c r="I57" s="144">
        <v>0</v>
      </c>
      <c r="J57" s="2"/>
    </row>
    <row r="58" spans="2:10">
      <c r="B58" s="2"/>
      <c r="C58" s="142" t="s">
        <v>350</v>
      </c>
      <c r="D58" s="143"/>
      <c r="E58" s="147" t="s">
        <v>206</v>
      </c>
      <c r="F58" s="144">
        <v>0</v>
      </c>
      <c r="G58" s="144">
        <v>0</v>
      </c>
      <c r="H58" s="144">
        <v>0</v>
      </c>
      <c r="I58" s="144">
        <v>0</v>
      </c>
      <c r="J58" s="2"/>
    </row>
    <row r="59" spans="2:10">
      <c r="B59" s="2"/>
      <c r="C59" s="142" t="s">
        <v>351</v>
      </c>
      <c r="D59" s="143"/>
      <c r="E59" s="147" t="s">
        <v>206</v>
      </c>
      <c r="F59" s="144">
        <v>0</v>
      </c>
      <c r="G59" s="144">
        <v>0</v>
      </c>
      <c r="H59" s="144">
        <v>0</v>
      </c>
      <c r="I59" s="144">
        <v>0</v>
      </c>
      <c r="J59" s="2"/>
    </row>
    <row r="60" spans="2:10">
      <c r="B60" s="2"/>
      <c r="C60" s="142" t="s">
        <v>352</v>
      </c>
      <c r="D60" s="143"/>
      <c r="E60" s="147" t="s">
        <v>206</v>
      </c>
      <c r="F60" s="144">
        <v>0</v>
      </c>
      <c r="G60" s="144">
        <v>0</v>
      </c>
      <c r="H60" s="144">
        <v>0</v>
      </c>
      <c r="I60" s="144">
        <v>0</v>
      </c>
      <c r="J60" s="2"/>
    </row>
    <row r="61" spans="2:10">
      <c r="B61" s="2"/>
      <c r="C61" s="142" t="s">
        <v>353</v>
      </c>
      <c r="D61" s="143"/>
      <c r="E61" s="147" t="s">
        <v>206</v>
      </c>
      <c r="F61" s="144">
        <v>0</v>
      </c>
      <c r="G61" s="144">
        <v>0</v>
      </c>
      <c r="H61" s="144">
        <v>0</v>
      </c>
      <c r="I61" s="144">
        <v>0</v>
      </c>
      <c r="J61" s="2"/>
    </row>
    <row r="62" spans="2:10">
      <c r="B62" s="2"/>
      <c r="C62" s="142" t="s">
        <v>354</v>
      </c>
      <c r="D62" s="143"/>
      <c r="E62" s="147" t="s">
        <v>206</v>
      </c>
      <c r="F62" s="144">
        <v>0</v>
      </c>
      <c r="G62" s="144">
        <v>0</v>
      </c>
      <c r="H62" s="144">
        <v>0</v>
      </c>
      <c r="I62" s="144">
        <v>0</v>
      </c>
      <c r="J62" s="2"/>
    </row>
    <row r="63" spans="2:10">
      <c r="B63" s="2"/>
      <c r="C63" s="142" t="s">
        <v>355</v>
      </c>
      <c r="D63" s="143"/>
      <c r="E63" s="147" t="s">
        <v>206</v>
      </c>
      <c r="F63" s="144">
        <v>0</v>
      </c>
      <c r="G63" s="144">
        <v>0</v>
      </c>
      <c r="H63" s="144">
        <v>0</v>
      </c>
      <c r="I63" s="144">
        <v>0</v>
      </c>
      <c r="J63" s="2"/>
    </row>
    <row r="64" spans="2:10">
      <c r="B64" s="2"/>
      <c r="C64" s="142" t="s">
        <v>356</v>
      </c>
      <c r="D64" s="143"/>
      <c r="E64" s="147" t="s">
        <v>206</v>
      </c>
      <c r="F64" s="144">
        <v>0</v>
      </c>
      <c r="G64" s="144">
        <v>0</v>
      </c>
      <c r="H64" s="144">
        <v>0</v>
      </c>
      <c r="I64" s="144">
        <v>0</v>
      </c>
      <c r="J64" s="2"/>
    </row>
    <row r="65" spans="2:10">
      <c r="B65" s="2"/>
      <c r="C65" s="142" t="s">
        <v>357</v>
      </c>
      <c r="D65" s="143"/>
      <c r="E65" s="147" t="s">
        <v>206</v>
      </c>
      <c r="F65" s="144">
        <v>0</v>
      </c>
      <c r="G65" s="144">
        <v>0</v>
      </c>
      <c r="H65" s="144">
        <v>0</v>
      </c>
      <c r="I65" s="144">
        <v>0</v>
      </c>
      <c r="J65" s="2"/>
    </row>
    <row r="66" spans="2:10">
      <c r="B66" s="2"/>
      <c r="C66" s="142" t="s">
        <v>358</v>
      </c>
      <c r="D66" s="143"/>
      <c r="E66" s="147" t="s">
        <v>206</v>
      </c>
      <c r="F66" s="144">
        <v>0</v>
      </c>
      <c r="G66" s="144">
        <v>0</v>
      </c>
      <c r="H66" s="144">
        <v>0</v>
      </c>
      <c r="I66" s="144">
        <v>0</v>
      </c>
      <c r="J66" s="2"/>
    </row>
    <row r="67" spans="2:10">
      <c r="B67" s="2"/>
      <c r="C67" s="142" t="s">
        <v>359</v>
      </c>
      <c r="D67" s="143"/>
      <c r="E67" s="147" t="s">
        <v>206</v>
      </c>
      <c r="F67" s="144">
        <v>0</v>
      </c>
      <c r="G67" s="144">
        <v>0</v>
      </c>
      <c r="H67" s="144">
        <v>0</v>
      </c>
      <c r="I67" s="144">
        <v>0</v>
      </c>
      <c r="J67" s="2"/>
    </row>
    <row r="68" spans="2:10">
      <c r="B68" s="2"/>
      <c r="C68" s="142" t="s">
        <v>360</v>
      </c>
      <c r="D68" s="143"/>
      <c r="E68" s="147" t="s">
        <v>206</v>
      </c>
      <c r="F68" s="144">
        <v>0</v>
      </c>
      <c r="G68" s="144">
        <v>0</v>
      </c>
      <c r="H68" s="144">
        <v>0</v>
      </c>
      <c r="I68" s="144">
        <v>0</v>
      </c>
      <c r="J68" s="2"/>
    </row>
    <row r="69" spans="2:10">
      <c r="B69" s="2"/>
      <c r="C69" s="142" t="s">
        <v>361</v>
      </c>
      <c r="D69" s="143"/>
      <c r="E69" s="147" t="s">
        <v>206</v>
      </c>
      <c r="F69" s="144">
        <v>0</v>
      </c>
      <c r="G69" s="144">
        <v>0</v>
      </c>
      <c r="H69" s="144">
        <v>0</v>
      </c>
      <c r="I69" s="144">
        <v>0</v>
      </c>
      <c r="J69" s="2"/>
    </row>
    <row r="70" spans="2:10">
      <c r="B70" s="2"/>
      <c r="C70" s="142" t="s">
        <v>362</v>
      </c>
      <c r="D70" s="143"/>
      <c r="E70" s="147" t="s">
        <v>206</v>
      </c>
      <c r="F70" s="144">
        <v>0</v>
      </c>
      <c r="G70" s="144">
        <v>0</v>
      </c>
      <c r="H70" s="144">
        <v>0</v>
      </c>
      <c r="I70" s="144">
        <v>0</v>
      </c>
      <c r="J70" s="2"/>
    </row>
    <row r="71" spans="2:10">
      <c r="B71" s="2"/>
      <c r="C71" s="142" t="s">
        <v>363</v>
      </c>
      <c r="D71" s="143"/>
      <c r="E71" s="147" t="s">
        <v>206</v>
      </c>
      <c r="F71" s="144">
        <v>0</v>
      </c>
      <c r="G71" s="144">
        <v>0</v>
      </c>
      <c r="H71" s="144">
        <v>0</v>
      </c>
      <c r="I71" s="144">
        <v>0</v>
      </c>
      <c r="J71" s="2"/>
    </row>
    <row r="72" spans="2:10">
      <c r="B72" s="2"/>
      <c r="C72" s="142" t="s">
        <v>364</v>
      </c>
      <c r="D72" s="143"/>
      <c r="E72" s="147" t="s">
        <v>206</v>
      </c>
      <c r="F72" s="144">
        <v>0</v>
      </c>
      <c r="G72" s="144">
        <v>0</v>
      </c>
      <c r="H72" s="144">
        <v>0</v>
      </c>
      <c r="I72" s="144">
        <v>0</v>
      </c>
      <c r="J72" s="2"/>
    </row>
    <row r="73" spans="2:10">
      <c r="B73" s="2"/>
      <c r="C73" s="142" t="s">
        <v>365</v>
      </c>
      <c r="D73" s="143"/>
      <c r="E73" s="147" t="s">
        <v>206</v>
      </c>
      <c r="F73" s="144">
        <v>0</v>
      </c>
      <c r="G73" s="144">
        <v>0</v>
      </c>
      <c r="H73" s="144">
        <v>0</v>
      </c>
      <c r="I73" s="144">
        <v>0</v>
      </c>
      <c r="J73" s="2"/>
    </row>
    <row r="74" spans="2:10">
      <c r="B74" s="2"/>
      <c r="C74" s="142" t="s">
        <v>366</v>
      </c>
      <c r="D74" s="143"/>
      <c r="E74" s="147" t="s">
        <v>206</v>
      </c>
      <c r="F74" s="144">
        <v>0</v>
      </c>
      <c r="G74" s="144">
        <v>0</v>
      </c>
      <c r="H74" s="144">
        <v>0</v>
      </c>
      <c r="I74" s="144">
        <v>0</v>
      </c>
      <c r="J74" s="2"/>
    </row>
    <row r="75" spans="2:10">
      <c r="B75" s="2"/>
      <c r="C75" s="142" t="s">
        <v>367</v>
      </c>
      <c r="D75" s="143"/>
      <c r="E75" s="147" t="s">
        <v>206</v>
      </c>
      <c r="F75" s="144">
        <v>0</v>
      </c>
      <c r="G75" s="144">
        <v>0</v>
      </c>
      <c r="H75" s="144">
        <v>0</v>
      </c>
      <c r="I75" s="144">
        <v>0</v>
      </c>
      <c r="J75" s="2"/>
    </row>
    <row r="76" spans="2:10">
      <c r="B76" s="2"/>
      <c r="C76" s="142" t="s">
        <v>368</v>
      </c>
      <c r="D76" s="143"/>
      <c r="E76" s="147" t="s">
        <v>206</v>
      </c>
      <c r="F76" s="144">
        <v>0</v>
      </c>
      <c r="G76" s="144">
        <v>0</v>
      </c>
      <c r="H76" s="144">
        <v>0</v>
      </c>
      <c r="I76" s="144">
        <v>0</v>
      </c>
      <c r="J76" s="2"/>
    </row>
    <row r="77" spans="2:10">
      <c r="B77" s="2"/>
      <c r="C77" s="142" t="s">
        <v>369</v>
      </c>
      <c r="D77" s="143"/>
      <c r="E77" s="147" t="s">
        <v>206</v>
      </c>
      <c r="F77" s="144">
        <v>0</v>
      </c>
      <c r="G77" s="144">
        <v>0</v>
      </c>
      <c r="H77" s="144">
        <v>0</v>
      </c>
      <c r="I77" s="144">
        <v>0</v>
      </c>
      <c r="J77" s="2"/>
    </row>
    <row r="78" spans="2:10">
      <c r="B78" s="2"/>
      <c r="C78" s="142" t="s">
        <v>370</v>
      </c>
      <c r="D78" s="143"/>
      <c r="E78" s="147" t="s">
        <v>206</v>
      </c>
      <c r="F78" s="144">
        <v>0</v>
      </c>
      <c r="G78" s="144">
        <v>0</v>
      </c>
      <c r="H78" s="144">
        <v>0</v>
      </c>
      <c r="I78" s="144">
        <v>0</v>
      </c>
      <c r="J78" s="2"/>
    </row>
    <row r="79" spans="2:10">
      <c r="B79" s="2"/>
      <c r="C79" s="142" t="s">
        <v>371</v>
      </c>
      <c r="D79" s="143"/>
      <c r="E79" s="147" t="s">
        <v>206</v>
      </c>
      <c r="F79" s="144">
        <v>0</v>
      </c>
      <c r="G79" s="144">
        <v>0</v>
      </c>
      <c r="H79" s="144">
        <v>0</v>
      </c>
      <c r="I79" s="144">
        <v>0</v>
      </c>
      <c r="J79" s="2"/>
    </row>
    <row r="80" spans="2:10">
      <c r="B80" s="2"/>
      <c r="C80" s="142" t="s">
        <v>372</v>
      </c>
      <c r="D80" s="143"/>
      <c r="E80" s="147" t="s">
        <v>206</v>
      </c>
      <c r="F80" s="144">
        <v>0</v>
      </c>
      <c r="G80" s="144">
        <v>0</v>
      </c>
      <c r="H80" s="144">
        <v>0</v>
      </c>
      <c r="I80" s="144">
        <v>0</v>
      </c>
      <c r="J80" s="2"/>
    </row>
    <row r="81" spans="2:10">
      <c r="B81" s="2"/>
      <c r="C81" s="142" t="s">
        <v>373</v>
      </c>
      <c r="D81" s="143"/>
      <c r="E81" s="147" t="s">
        <v>206</v>
      </c>
      <c r="F81" s="144">
        <v>0</v>
      </c>
      <c r="G81" s="144">
        <v>0</v>
      </c>
      <c r="H81" s="144">
        <v>0</v>
      </c>
      <c r="I81" s="144">
        <v>0</v>
      </c>
      <c r="J81" s="2"/>
    </row>
    <row r="82" spans="2:10">
      <c r="B82" s="2"/>
      <c r="C82" s="142" t="s">
        <v>374</v>
      </c>
      <c r="D82" s="143"/>
      <c r="E82" s="147" t="s">
        <v>206</v>
      </c>
      <c r="F82" s="144">
        <v>0</v>
      </c>
      <c r="G82" s="144">
        <v>0</v>
      </c>
      <c r="H82" s="144">
        <v>0</v>
      </c>
      <c r="I82" s="144">
        <v>0</v>
      </c>
      <c r="J82" s="2"/>
    </row>
    <row r="83" spans="2:10">
      <c r="B83" s="2"/>
      <c r="C83" s="142" t="s">
        <v>375</v>
      </c>
      <c r="D83" s="143"/>
      <c r="E83" s="147" t="s">
        <v>206</v>
      </c>
      <c r="F83" s="144">
        <v>0</v>
      </c>
      <c r="G83" s="144">
        <v>0</v>
      </c>
      <c r="H83" s="144">
        <v>0</v>
      </c>
      <c r="I83" s="144">
        <v>0</v>
      </c>
      <c r="J83" s="2"/>
    </row>
    <row r="84" spans="2:10">
      <c r="B84" s="2"/>
      <c r="C84" s="142" t="s">
        <v>376</v>
      </c>
      <c r="D84" s="143"/>
      <c r="E84" s="147" t="s">
        <v>206</v>
      </c>
      <c r="F84" s="144">
        <v>0</v>
      </c>
      <c r="G84" s="144">
        <v>0</v>
      </c>
      <c r="H84" s="144">
        <v>0</v>
      </c>
      <c r="I84" s="144">
        <v>0</v>
      </c>
      <c r="J84" s="2"/>
    </row>
    <row r="85" spans="2:10">
      <c r="B85" s="2"/>
      <c r="C85" s="142" t="s">
        <v>377</v>
      </c>
      <c r="D85" s="143"/>
      <c r="E85" s="147" t="s">
        <v>206</v>
      </c>
      <c r="F85" s="144">
        <v>0</v>
      </c>
      <c r="G85" s="144">
        <v>0</v>
      </c>
      <c r="H85" s="144">
        <v>0</v>
      </c>
      <c r="I85" s="144">
        <v>0</v>
      </c>
      <c r="J85" s="2"/>
    </row>
    <row r="86" spans="2:10">
      <c r="B86" s="2"/>
      <c r="C86" s="142" t="s">
        <v>378</v>
      </c>
      <c r="D86" s="143"/>
      <c r="E86" s="147" t="s">
        <v>206</v>
      </c>
      <c r="F86" s="144">
        <v>0</v>
      </c>
      <c r="G86" s="144">
        <v>0</v>
      </c>
      <c r="H86" s="144">
        <v>0</v>
      </c>
      <c r="I86" s="144">
        <v>0</v>
      </c>
      <c r="J86" s="2"/>
    </row>
    <row r="87" spans="2:10">
      <c r="B87" s="2"/>
      <c r="C87" s="142" t="s">
        <v>379</v>
      </c>
      <c r="D87" s="143"/>
      <c r="E87" s="147" t="s">
        <v>206</v>
      </c>
      <c r="F87" s="144">
        <v>0</v>
      </c>
      <c r="G87" s="144">
        <v>0</v>
      </c>
      <c r="H87" s="144">
        <v>0</v>
      </c>
      <c r="I87" s="144">
        <v>0</v>
      </c>
      <c r="J87" s="2"/>
    </row>
    <row r="88" spans="2:10">
      <c r="B88" s="2"/>
      <c r="C88" s="142" t="s">
        <v>380</v>
      </c>
      <c r="D88" s="143"/>
      <c r="E88" s="147" t="s">
        <v>206</v>
      </c>
      <c r="F88" s="144">
        <v>0</v>
      </c>
      <c r="G88" s="144">
        <v>0</v>
      </c>
      <c r="H88" s="144">
        <v>0</v>
      </c>
      <c r="I88" s="144">
        <v>0</v>
      </c>
      <c r="J88" s="2"/>
    </row>
    <row r="89" spans="2:10">
      <c r="B89" s="2"/>
      <c r="C89" s="142" t="s">
        <v>381</v>
      </c>
      <c r="D89" s="143"/>
      <c r="E89" s="147" t="s">
        <v>206</v>
      </c>
      <c r="F89" s="144">
        <v>0</v>
      </c>
      <c r="G89" s="144">
        <v>0</v>
      </c>
      <c r="H89" s="144">
        <v>0</v>
      </c>
      <c r="I89" s="144">
        <v>0</v>
      </c>
      <c r="J89" s="2"/>
    </row>
    <row r="90" spans="2:10">
      <c r="B90" s="2"/>
      <c r="C90" s="142" t="s">
        <v>382</v>
      </c>
      <c r="D90" s="143"/>
      <c r="E90" s="147" t="s">
        <v>206</v>
      </c>
      <c r="F90" s="144">
        <v>0</v>
      </c>
      <c r="G90" s="144">
        <v>0</v>
      </c>
      <c r="H90" s="144">
        <v>0</v>
      </c>
      <c r="I90" s="144">
        <v>0</v>
      </c>
      <c r="J90" s="2"/>
    </row>
    <row r="91" spans="2:10">
      <c r="B91" s="2"/>
      <c r="C91" s="142" t="s">
        <v>383</v>
      </c>
      <c r="D91" s="143"/>
      <c r="E91" s="147" t="s">
        <v>206</v>
      </c>
      <c r="F91" s="144">
        <v>0</v>
      </c>
      <c r="G91" s="144">
        <v>0</v>
      </c>
      <c r="H91" s="144">
        <v>0</v>
      </c>
      <c r="I91" s="144">
        <v>0</v>
      </c>
      <c r="J91" s="2"/>
    </row>
    <row r="92" spans="2:10">
      <c r="B92" s="2"/>
      <c r="C92" s="142" t="s">
        <v>384</v>
      </c>
      <c r="D92" s="143"/>
      <c r="E92" s="147" t="s">
        <v>206</v>
      </c>
      <c r="F92" s="144">
        <v>0</v>
      </c>
      <c r="G92" s="144">
        <v>0</v>
      </c>
      <c r="H92" s="144">
        <v>0</v>
      </c>
      <c r="I92" s="144">
        <v>0</v>
      </c>
      <c r="J92" s="2"/>
    </row>
    <row r="93" spans="2:10">
      <c r="B93" s="2"/>
      <c r="C93" s="142" t="s">
        <v>385</v>
      </c>
      <c r="D93" s="143"/>
      <c r="E93" s="147" t="s">
        <v>206</v>
      </c>
      <c r="F93" s="144">
        <v>0</v>
      </c>
      <c r="G93" s="144">
        <v>0</v>
      </c>
      <c r="H93" s="144">
        <v>0</v>
      </c>
      <c r="I93" s="144">
        <v>0</v>
      </c>
      <c r="J93" s="2"/>
    </row>
    <row r="94" spans="2:10">
      <c r="B94" s="2"/>
      <c r="C94" s="142" t="s">
        <v>386</v>
      </c>
      <c r="D94" s="143"/>
      <c r="E94" s="147" t="s">
        <v>206</v>
      </c>
      <c r="F94" s="144">
        <v>0</v>
      </c>
      <c r="G94" s="144">
        <v>0</v>
      </c>
      <c r="H94" s="144">
        <v>0</v>
      </c>
      <c r="I94" s="144">
        <v>0</v>
      </c>
      <c r="J94" s="2"/>
    </row>
    <row r="95" spans="2:10">
      <c r="B95" s="2"/>
      <c r="C95" s="142" t="s">
        <v>387</v>
      </c>
      <c r="D95" s="143"/>
      <c r="E95" s="147" t="s">
        <v>206</v>
      </c>
      <c r="F95" s="144">
        <v>0</v>
      </c>
      <c r="G95" s="144">
        <v>0</v>
      </c>
      <c r="H95" s="144">
        <v>0</v>
      </c>
      <c r="I95" s="144">
        <v>0</v>
      </c>
      <c r="J95" s="2"/>
    </row>
    <row r="96" spans="2:10">
      <c r="B96" s="2"/>
      <c r="C96" s="142" t="s">
        <v>388</v>
      </c>
      <c r="D96" s="143"/>
      <c r="E96" s="147" t="s">
        <v>206</v>
      </c>
      <c r="F96" s="144">
        <v>0</v>
      </c>
      <c r="G96" s="144">
        <v>0</v>
      </c>
      <c r="H96" s="144">
        <v>0</v>
      </c>
      <c r="I96" s="144">
        <v>0</v>
      </c>
      <c r="J96" s="2"/>
    </row>
    <row r="97" spans="2:10">
      <c r="B97" s="2"/>
      <c r="C97" s="142" t="s">
        <v>389</v>
      </c>
      <c r="D97" s="143"/>
      <c r="E97" s="147" t="s">
        <v>206</v>
      </c>
      <c r="F97" s="144">
        <v>0</v>
      </c>
      <c r="G97" s="144">
        <v>0</v>
      </c>
      <c r="H97" s="144">
        <v>0</v>
      </c>
      <c r="I97" s="144">
        <v>0</v>
      </c>
      <c r="J97" s="2"/>
    </row>
    <row r="98" spans="2:10">
      <c r="B98" s="2"/>
      <c r="C98" s="142" t="s">
        <v>390</v>
      </c>
      <c r="D98" s="143"/>
      <c r="E98" s="147" t="s">
        <v>206</v>
      </c>
      <c r="F98" s="144">
        <v>0</v>
      </c>
      <c r="G98" s="144">
        <v>0</v>
      </c>
      <c r="H98" s="144">
        <v>0</v>
      </c>
      <c r="I98" s="144">
        <v>0</v>
      </c>
      <c r="J98" s="2"/>
    </row>
    <row r="99" spans="2:10">
      <c r="B99" s="2"/>
      <c r="C99" s="142" t="s">
        <v>391</v>
      </c>
      <c r="D99" s="143"/>
      <c r="E99" s="147" t="s">
        <v>206</v>
      </c>
      <c r="F99" s="144">
        <v>0</v>
      </c>
      <c r="G99" s="144">
        <v>0</v>
      </c>
      <c r="H99" s="144">
        <v>0</v>
      </c>
      <c r="I99" s="144">
        <v>0</v>
      </c>
      <c r="J99" s="2"/>
    </row>
    <row r="100" spans="2:10">
      <c r="B100" s="2"/>
      <c r="C100" s="142" t="s">
        <v>392</v>
      </c>
      <c r="D100" s="143"/>
      <c r="E100" s="147" t="s">
        <v>206</v>
      </c>
      <c r="F100" s="144">
        <v>0</v>
      </c>
      <c r="G100" s="144">
        <v>0</v>
      </c>
      <c r="H100" s="144">
        <v>0</v>
      </c>
      <c r="I100" s="144">
        <v>0</v>
      </c>
      <c r="J100" s="2"/>
    </row>
    <row r="101" spans="2:10">
      <c r="B101" s="2"/>
      <c r="C101" s="142" t="s">
        <v>393</v>
      </c>
      <c r="D101" s="143"/>
      <c r="E101" s="147" t="s">
        <v>206</v>
      </c>
      <c r="F101" s="144">
        <v>0</v>
      </c>
      <c r="G101" s="144">
        <v>0</v>
      </c>
      <c r="H101" s="144">
        <v>0</v>
      </c>
      <c r="I101" s="144">
        <v>0</v>
      </c>
      <c r="J101" s="2"/>
    </row>
    <row r="102" spans="2:10">
      <c r="B102" s="2"/>
      <c r="C102" s="142" t="s">
        <v>394</v>
      </c>
      <c r="D102" s="143"/>
      <c r="E102" s="147" t="s">
        <v>206</v>
      </c>
      <c r="F102" s="144">
        <v>0</v>
      </c>
      <c r="G102" s="144">
        <v>0</v>
      </c>
      <c r="H102" s="144">
        <v>0</v>
      </c>
      <c r="I102" s="144">
        <v>0</v>
      </c>
      <c r="J102" s="2"/>
    </row>
    <row r="103" spans="2:10">
      <c r="B103" s="2"/>
      <c r="C103" s="142" t="s">
        <v>395</v>
      </c>
      <c r="D103" s="143"/>
      <c r="E103" s="147" t="s">
        <v>206</v>
      </c>
      <c r="F103" s="144">
        <v>0</v>
      </c>
      <c r="G103" s="144">
        <v>0</v>
      </c>
      <c r="H103" s="144">
        <v>0</v>
      </c>
      <c r="I103" s="144">
        <v>0</v>
      </c>
      <c r="J103" s="2"/>
    </row>
    <row r="104" spans="2:10">
      <c r="B104" s="2"/>
      <c r="C104" s="142" t="s">
        <v>396</v>
      </c>
      <c r="D104" s="143"/>
      <c r="E104" s="147" t="s">
        <v>206</v>
      </c>
      <c r="F104" s="144">
        <v>0</v>
      </c>
      <c r="G104" s="144">
        <v>0</v>
      </c>
      <c r="H104" s="144">
        <v>0</v>
      </c>
      <c r="I104" s="144">
        <v>0</v>
      </c>
      <c r="J104" s="2"/>
    </row>
    <row r="105" spans="2:10">
      <c r="B105" s="2"/>
      <c r="C105" s="142" t="s">
        <v>397</v>
      </c>
      <c r="D105" s="143"/>
      <c r="E105" s="147" t="s">
        <v>206</v>
      </c>
      <c r="F105" s="144">
        <v>0</v>
      </c>
      <c r="G105" s="144">
        <v>0</v>
      </c>
      <c r="H105" s="144">
        <v>0</v>
      </c>
      <c r="I105" s="144">
        <v>0</v>
      </c>
      <c r="J105" s="2"/>
    </row>
    <row r="106" spans="2:10">
      <c r="B106" s="2"/>
      <c r="C106" s="142" t="s">
        <v>398</v>
      </c>
      <c r="D106" s="143"/>
      <c r="E106" s="147" t="s">
        <v>206</v>
      </c>
      <c r="F106" s="144">
        <v>0</v>
      </c>
      <c r="G106" s="144">
        <v>0</v>
      </c>
      <c r="H106" s="144">
        <v>0</v>
      </c>
      <c r="I106" s="144">
        <v>0</v>
      </c>
      <c r="J106" s="2"/>
    </row>
    <row r="107" spans="2:10">
      <c r="B107" s="2"/>
      <c r="C107" s="142" t="s">
        <v>399</v>
      </c>
      <c r="D107" s="143"/>
      <c r="E107" s="147" t="s">
        <v>206</v>
      </c>
      <c r="F107" s="144">
        <v>0</v>
      </c>
      <c r="G107" s="144">
        <v>0</v>
      </c>
      <c r="H107" s="144">
        <v>0</v>
      </c>
      <c r="I107" s="144">
        <v>0</v>
      </c>
      <c r="J107" s="2"/>
    </row>
    <row r="108" spans="2:10">
      <c r="B108" s="2"/>
      <c r="C108" s="142" t="s">
        <v>400</v>
      </c>
      <c r="D108" s="143"/>
      <c r="E108" s="147" t="s">
        <v>206</v>
      </c>
      <c r="F108" s="144">
        <v>0</v>
      </c>
      <c r="G108" s="144">
        <v>0</v>
      </c>
      <c r="H108" s="144">
        <v>0</v>
      </c>
      <c r="I108" s="144">
        <v>0</v>
      </c>
      <c r="J108" s="2"/>
    </row>
    <row r="109" spans="2:10">
      <c r="B109" s="2"/>
      <c r="C109" s="142" t="s">
        <v>401</v>
      </c>
      <c r="D109" s="143"/>
      <c r="E109" s="147" t="s">
        <v>206</v>
      </c>
      <c r="F109" s="144">
        <v>0</v>
      </c>
      <c r="G109" s="144">
        <v>0</v>
      </c>
      <c r="H109" s="144">
        <v>0</v>
      </c>
      <c r="I109" s="144">
        <v>0</v>
      </c>
      <c r="J109" s="2"/>
    </row>
    <row r="110" spans="2:10">
      <c r="B110" s="2"/>
      <c r="C110" s="142" t="s">
        <v>402</v>
      </c>
      <c r="D110" s="143"/>
      <c r="E110" s="147" t="s">
        <v>206</v>
      </c>
      <c r="F110" s="144">
        <v>0</v>
      </c>
      <c r="G110" s="144">
        <v>0</v>
      </c>
      <c r="H110" s="144">
        <v>0</v>
      </c>
      <c r="I110" s="144">
        <v>0</v>
      </c>
      <c r="J110" s="2"/>
    </row>
    <row r="111" spans="2:10">
      <c r="B111" s="2"/>
      <c r="C111" s="142" t="s">
        <v>403</v>
      </c>
      <c r="D111" s="143"/>
      <c r="E111" s="147" t="s">
        <v>206</v>
      </c>
      <c r="F111" s="144">
        <v>0</v>
      </c>
      <c r="G111" s="144">
        <v>0</v>
      </c>
      <c r="H111" s="144">
        <v>0</v>
      </c>
      <c r="I111" s="144">
        <v>0</v>
      </c>
      <c r="J111" s="2"/>
    </row>
    <row r="112" spans="2:10">
      <c r="B112" s="2"/>
      <c r="C112" s="142" t="s">
        <v>404</v>
      </c>
      <c r="D112" s="143"/>
      <c r="E112" s="147" t="s">
        <v>206</v>
      </c>
      <c r="F112" s="144">
        <v>0</v>
      </c>
      <c r="G112" s="144">
        <v>0</v>
      </c>
      <c r="H112" s="144">
        <v>0</v>
      </c>
      <c r="I112" s="144">
        <v>0</v>
      </c>
      <c r="J112" s="2"/>
    </row>
    <row r="113" spans="1:10">
      <c r="B113" s="2"/>
      <c r="C113" s="142" t="s">
        <v>405</v>
      </c>
      <c r="D113" s="143"/>
      <c r="E113" s="147" t="s">
        <v>206</v>
      </c>
      <c r="F113" s="144">
        <v>0</v>
      </c>
      <c r="G113" s="144">
        <v>0</v>
      </c>
      <c r="H113" s="144">
        <v>0</v>
      </c>
      <c r="I113" s="144">
        <v>0</v>
      </c>
      <c r="J113" s="2"/>
    </row>
    <row r="114" spans="1:10" s="12" customFormat="1">
      <c r="B114" s="3"/>
      <c r="C114" s="145" t="s">
        <v>406</v>
      </c>
      <c r="D114" s="146"/>
      <c r="E114" s="147" t="s">
        <v>206</v>
      </c>
      <c r="F114" s="144">
        <v>0</v>
      </c>
      <c r="G114" s="144">
        <v>0</v>
      </c>
      <c r="H114" s="144">
        <v>0</v>
      </c>
      <c r="I114" s="144">
        <v>0</v>
      </c>
      <c r="J114" s="3"/>
    </row>
    <row r="115" spans="1:10" s="12" customFormat="1">
      <c r="A115" s="15" t="s">
        <v>407</v>
      </c>
      <c r="B115" s="3"/>
      <c r="C115" s="145" t="s">
        <v>408</v>
      </c>
      <c r="D115" s="146"/>
      <c r="E115" s="147" t="s">
        <v>206</v>
      </c>
      <c r="F115" s="144">
        <v>0</v>
      </c>
      <c r="G115" s="144">
        <v>0</v>
      </c>
      <c r="H115" s="144">
        <v>0</v>
      </c>
      <c r="I115" s="144">
        <v>0</v>
      </c>
      <c r="J115" s="3"/>
    </row>
    <row r="116" spans="1:10">
      <c r="A116" s="16" t="s">
        <v>409</v>
      </c>
      <c r="B116" s="2"/>
      <c r="C116" s="142" t="s">
        <v>410</v>
      </c>
      <c r="D116" s="143"/>
      <c r="E116" s="10" t="str">
        <f>""</f>
        <v/>
      </c>
      <c r="F116" s="8">
        <f>SUM(F16:F115)</f>
        <v>0</v>
      </c>
      <c r="G116" s="8">
        <f>SUM(G16:G115)</f>
        <v>0</v>
      </c>
      <c r="H116" s="8">
        <f>SUM(H16:H115)</f>
        <v>0</v>
      </c>
      <c r="I116" s="8">
        <f>SUM(I16:I115)</f>
        <v>0</v>
      </c>
      <c r="J116" s="2"/>
    </row>
    <row r="117" spans="1:10">
      <c r="B117" s="2"/>
      <c r="C117" s="2"/>
      <c r="D117" s="2"/>
      <c r="E117" s="2"/>
      <c r="F117" s="2"/>
      <c r="G117" s="2"/>
      <c r="H117" s="2"/>
      <c r="I117" s="2"/>
      <c r="J117" s="2"/>
    </row>
    <row r="118" spans="1:10" ht="5.0999999999999996" customHeight="1">
      <c r="B118" s="2"/>
      <c r="C118" s="2"/>
      <c r="D118" s="2"/>
      <c r="E118" s="2"/>
      <c r="F118" s="2"/>
      <c r="G118" s="2"/>
      <c r="H118" s="2"/>
      <c r="I118" s="2"/>
      <c r="J118" s="2"/>
    </row>
  </sheetData>
  <sheetProtection formatColumns="0" formatRows="0" insertRows="0" deleteRows="0" selectLockedCells="1"/>
  <mergeCells count="613">
    <mergeCell ref="C13:I13"/>
    <mergeCell ref="C14:D15"/>
    <mergeCell ref="E14:E15"/>
    <mergeCell ref="F14:F15"/>
    <mergeCell ref="G14:G15"/>
    <mergeCell ref="H14:H15"/>
    <mergeCell ref="I14:I15"/>
    <mergeCell ref="C7:I7"/>
    <mergeCell ref="C8:I8"/>
    <mergeCell ref="C9:I9"/>
    <mergeCell ref="C10:I10"/>
    <mergeCell ref="C11:I11"/>
    <mergeCell ref="I16"/>
    <mergeCell ref="C17:D17"/>
    <mergeCell ref="E17"/>
    <mergeCell ref="F17"/>
    <mergeCell ref="G17"/>
    <mergeCell ref="H17"/>
    <mergeCell ref="I17"/>
    <mergeCell ref="C16:D16"/>
    <mergeCell ref="E16"/>
    <mergeCell ref="F16"/>
    <mergeCell ref="G16"/>
    <mergeCell ref="H16"/>
    <mergeCell ref="I18"/>
    <mergeCell ref="C19:D19"/>
    <mergeCell ref="E19"/>
    <mergeCell ref="F19"/>
    <mergeCell ref="G19"/>
    <mergeCell ref="H19"/>
    <mergeCell ref="I19"/>
    <mergeCell ref="C18:D18"/>
    <mergeCell ref="E18"/>
    <mergeCell ref="F18"/>
    <mergeCell ref="G18"/>
    <mergeCell ref="H18"/>
    <mergeCell ref="I20"/>
    <mergeCell ref="C21:D21"/>
    <mergeCell ref="E21"/>
    <mergeCell ref="F21"/>
    <mergeCell ref="G21"/>
    <mergeCell ref="H21"/>
    <mergeCell ref="I21"/>
    <mergeCell ref="C20:D20"/>
    <mergeCell ref="E20"/>
    <mergeCell ref="F20"/>
    <mergeCell ref="G20"/>
    <mergeCell ref="H20"/>
    <mergeCell ref="I22"/>
    <mergeCell ref="C23:D23"/>
    <mergeCell ref="E23"/>
    <mergeCell ref="F23"/>
    <mergeCell ref="G23"/>
    <mergeCell ref="H23"/>
    <mergeCell ref="I23"/>
    <mergeCell ref="C22:D22"/>
    <mergeCell ref="E22"/>
    <mergeCell ref="F22"/>
    <mergeCell ref="G22"/>
    <mergeCell ref="H22"/>
    <mergeCell ref="I24"/>
    <mergeCell ref="C25:D25"/>
    <mergeCell ref="E25"/>
    <mergeCell ref="F25"/>
    <mergeCell ref="G25"/>
    <mergeCell ref="H25"/>
    <mergeCell ref="I25"/>
    <mergeCell ref="C24:D24"/>
    <mergeCell ref="E24"/>
    <mergeCell ref="F24"/>
    <mergeCell ref="G24"/>
    <mergeCell ref="H24"/>
    <mergeCell ref="I26"/>
    <mergeCell ref="C27:D27"/>
    <mergeCell ref="E27"/>
    <mergeCell ref="F27"/>
    <mergeCell ref="G27"/>
    <mergeCell ref="H27"/>
    <mergeCell ref="I27"/>
    <mergeCell ref="C26:D26"/>
    <mergeCell ref="E26"/>
    <mergeCell ref="F26"/>
    <mergeCell ref="G26"/>
    <mergeCell ref="H26"/>
    <mergeCell ref="I28"/>
    <mergeCell ref="C29:D29"/>
    <mergeCell ref="E29"/>
    <mergeCell ref="F29"/>
    <mergeCell ref="G29"/>
    <mergeCell ref="H29"/>
    <mergeCell ref="I29"/>
    <mergeCell ref="C28:D28"/>
    <mergeCell ref="E28"/>
    <mergeCell ref="F28"/>
    <mergeCell ref="G28"/>
    <mergeCell ref="H28"/>
    <mergeCell ref="I30"/>
    <mergeCell ref="C31:D31"/>
    <mergeCell ref="E31"/>
    <mergeCell ref="F31"/>
    <mergeCell ref="G31"/>
    <mergeCell ref="H31"/>
    <mergeCell ref="I31"/>
    <mergeCell ref="C30:D30"/>
    <mergeCell ref="E30"/>
    <mergeCell ref="F30"/>
    <mergeCell ref="G30"/>
    <mergeCell ref="H30"/>
    <mergeCell ref="I32"/>
    <mergeCell ref="C33:D33"/>
    <mergeCell ref="E33"/>
    <mergeCell ref="F33"/>
    <mergeCell ref="G33"/>
    <mergeCell ref="H33"/>
    <mergeCell ref="I33"/>
    <mergeCell ref="C32:D32"/>
    <mergeCell ref="E32"/>
    <mergeCell ref="F32"/>
    <mergeCell ref="G32"/>
    <mergeCell ref="H32"/>
    <mergeCell ref="I34"/>
    <mergeCell ref="C35:D35"/>
    <mergeCell ref="E35"/>
    <mergeCell ref="F35"/>
    <mergeCell ref="G35"/>
    <mergeCell ref="H35"/>
    <mergeCell ref="I35"/>
    <mergeCell ref="C34:D34"/>
    <mergeCell ref="E34"/>
    <mergeCell ref="F34"/>
    <mergeCell ref="G34"/>
    <mergeCell ref="H34"/>
    <mergeCell ref="I36"/>
    <mergeCell ref="C37:D37"/>
    <mergeCell ref="E37"/>
    <mergeCell ref="F37"/>
    <mergeCell ref="G37"/>
    <mergeCell ref="H37"/>
    <mergeCell ref="I37"/>
    <mergeCell ref="C36:D36"/>
    <mergeCell ref="E36"/>
    <mergeCell ref="F36"/>
    <mergeCell ref="G36"/>
    <mergeCell ref="H36"/>
    <mergeCell ref="I38"/>
    <mergeCell ref="C39:D39"/>
    <mergeCell ref="E39"/>
    <mergeCell ref="F39"/>
    <mergeCell ref="G39"/>
    <mergeCell ref="H39"/>
    <mergeCell ref="I39"/>
    <mergeCell ref="C38:D38"/>
    <mergeCell ref="E38"/>
    <mergeCell ref="F38"/>
    <mergeCell ref="G38"/>
    <mergeCell ref="H38"/>
    <mergeCell ref="I40"/>
    <mergeCell ref="C41:D41"/>
    <mergeCell ref="E41"/>
    <mergeCell ref="F41"/>
    <mergeCell ref="G41"/>
    <mergeCell ref="H41"/>
    <mergeCell ref="I41"/>
    <mergeCell ref="C40:D40"/>
    <mergeCell ref="E40"/>
    <mergeCell ref="F40"/>
    <mergeCell ref="G40"/>
    <mergeCell ref="H40"/>
    <mergeCell ref="I42"/>
    <mergeCell ref="C43:D43"/>
    <mergeCell ref="E43"/>
    <mergeCell ref="F43"/>
    <mergeCell ref="G43"/>
    <mergeCell ref="H43"/>
    <mergeCell ref="I43"/>
    <mergeCell ref="C42:D42"/>
    <mergeCell ref="E42"/>
    <mergeCell ref="F42"/>
    <mergeCell ref="G42"/>
    <mergeCell ref="H42"/>
    <mergeCell ref="I44"/>
    <mergeCell ref="C45:D45"/>
    <mergeCell ref="E45"/>
    <mergeCell ref="F45"/>
    <mergeCell ref="G45"/>
    <mergeCell ref="H45"/>
    <mergeCell ref="I45"/>
    <mergeCell ref="C44:D44"/>
    <mergeCell ref="E44"/>
    <mergeCell ref="F44"/>
    <mergeCell ref="G44"/>
    <mergeCell ref="H44"/>
    <mergeCell ref="I46"/>
    <mergeCell ref="C47:D47"/>
    <mergeCell ref="E47"/>
    <mergeCell ref="F47"/>
    <mergeCell ref="G47"/>
    <mergeCell ref="H47"/>
    <mergeCell ref="I47"/>
    <mergeCell ref="C46:D46"/>
    <mergeCell ref="E46"/>
    <mergeCell ref="F46"/>
    <mergeCell ref="G46"/>
    <mergeCell ref="H46"/>
    <mergeCell ref="I48"/>
    <mergeCell ref="C49:D49"/>
    <mergeCell ref="E49"/>
    <mergeCell ref="F49"/>
    <mergeCell ref="G49"/>
    <mergeCell ref="H49"/>
    <mergeCell ref="I49"/>
    <mergeCell ref="C48:D48"/>
    <mergeCell ref="E48"/>
    <mergeCell ref="F48"/>
    <mergeCell ref="G48"/>
    <mergeCell ref="H48"/>
    <mergeCell ref="I50"/>
    <mergeCell ref="C51:D51"/>
    <mergeCell ref="E51"/>
    <mergeCell ref="F51"/>
    <mergeCell ref="G51"/>
    <mergeCell ref="H51"/>
    <mergeCell ref="I51"/>
    <mergeCell ref="C50:D50"/>
    <mergeCell ref="E50"/>
    <mergeCell ref="F50"/>
    <mergeCell ref="G50"/>
    <mergeCell ref="H50"/>
    <mergeCell ref="I52"/>
    <mergeCell ref="C53:D53"/>
    <mergeCell ref="E53"/>
    <mergeCell ref="F53"/>
    <mergeCell ref="G53"/>
    <mergeCell ref="H53"/>
    <mergeCell ref="I53"/>
    <mergeCell ref="C52:D52"/>
    <mergeCell ref="E52"/>
    <mergeCell ref="F52"/>
    <mergeCell ref="G52"/>
    <mergeCell ref="H52"/>
    <mergeCell ref="I54"/>
    <mergeCell ref="C55:D55"/>
    <mergeCell ref="E55"/>
    <mergeCell ref="F55"/>
    <mergeCell ref="G55"/>
    <mergeCell ref="H55"/>
    <mergeCell ref="I55"/>
    <mergeCell ref="C54:D54"/>
    <mergeCell ref="E54"/>
    <mergeCell ref="F54"/>
    <mergeCell ref="G54"/>
    <mergeCell ref="H54"/>
    <mergeCell ref="I56"/>
    <mergeCell ref="C57:D57"/>
    <mergeCell ref="E57"/>
    <mergeCell ref="F57"/>
    <mergeCell ref="G57"/>
    <mergeCell ref="H57"/>
    <mergeCell ref="I57"/>
    <mergeCell ref="C56:D56"/>
    <mergeCell ref="E56"/>
    <mergeCell ref="F56"/>
    <mergeCell ref="G56"/>
    <mergeCell ref="H56"/>
    <mergeCell ref="I58"/>
    <mergeCell ref="C59:D59"/>
    <mergeCell ref="E59"/>
    <mergeCell ref="F59"/>
    <mergeCell ref="G59"/>
    <mergeCell ref="H59"/>
    <mergeCell ref="I59"/>
    <mergeCell ref="C58:D58"/>
    <mergeCell ref="E58"/>
    <mergeCell ref="F58"/>
    <mergeCell ref="G58"/>
    <mergeCell ref="H58"/>
    <mergeCell ref="I60"/>
    <mergeCell ref="C61:D61"/>
    <mergeCell ref="E61"/>
    <mergeCell ref="F61"/>
    <mergeCell ref="G61"/>
    <mergeCell ref="H61"/>
    <mergeCell ref="I61"/>
    <mergeCell ref="C60:D60"/>
    <mergeCell ref="E60"/>
    <mergeCell ref="F60"/>
    <mergeCell ref="G60"/>
    <mergeCell ref="H60"/>
    <mergeCell ref="I62"/>
    <mergeCell ref="C63:D63"/>
    <mergeCell ref="E63"/>
    <mergeCell ref="F63"/>
    <mergeCell ref="G63"/>
    <mergeCell ref="H63"/>
    <mergeCell ref="I63"/>
    <mergeCell ref="C62:D62"/>
    <mergeCell ref="E62"/>
    <mergeCell ref="F62"/>
    <mergeCell ref="G62"/>
    <mergeCell ref="H62"/>
    <mergeCell ref="I64"/>
    <mergeCell ref="C65:D65"/>
    <mergeCell ref="E65"/>
    <mergeCell ref="F65"/>
    <mergeCell ref="G65"/>
    <mergeCell ref="H65"/>
    <mergeCell ref="I65"/>
    <mergeCell ref="C64:D64"/>
    <mergeCell ref="E64"/>
    <mergeCell ref="F64"/>
    <mergeCell ref="G64"/>
    <mergeCell ref="H64"/>
    <mergeCell ref="I66"/>
    <mergeCell ref="C67:D67"/>
    <mergeCell ref="E67"/>
    <mergeCell ref="F67"/>
    <mergeCell ref="G67"/>
    <mergeCell ref="H67"/>
    <mergeCell ref="I67"/>
    <mergeCell ref="C66:D66"/>
    <mergeCell ref="E66"/>
    <mergeCell ref="F66"/>
    <mergeCell ref="G66"/>
    <mergeCell ref="H66"/>
    <mergeCell ref="I68"/>
    <mergeCell ref="C69:D69"/>
    <mergeCell ref="E69"/>
    <mergeCell ref="F69"/>
    <mergeCell ref="G69"/>
    <mergeCell ref="H69"/>
    <mergeCell ref="I69"/>
    <mergeCell ref="C68:D68"/>
    <mergeCell ref="E68"/>
    <mergeCell ref="F68"/>
    <mergeCell ref="G68"/>
    <mergeCell ref="H68"/>
    <mergeCell ref="I70"/>
    <mergeCell ref="C71:D71"/>
    <mergeCell ref="E71"/>
    <mergeCell ref="F71"/>
    <mergeCell ref="G71"/>
    <mergeCell ref="H71"/>
    <mergeCell ref="I71"/>
    <mergeCell ref="C70:D70"/>
    <mergeCell ref="E70"/>
    <mergeCell ref="F70"/>
    <mergeCell ref="G70"/>
    <mergeCell ref="H70"/>
    <mergeCell ref="I72"/>
    <mergeCell ref="C73:D73"/>
    <mergeCell ref="E73"/>
    <mergeCell ref="F73"/>
    <mergeCell ref="G73"/>
    <mergeCell ref="H73"/>
    <mergeCell ref="I73"/>
    <mergeCell ref="C72:D72"/>
    <mergeCell ref="E72"/>
    <mergeCell ref="F72"/>
    <mergeCell ref="G72"/>
    <mergeCell ref="H72"/>
    <mergeCell ref="I74"/>
    <mergeCell ref="C75:D75"/>
    <mergeCell ref="E75"/>
    <mergeCell ref="F75"/>
    <mergeCell ref="G75"/>
    <mergeCell ref="H75"/>
    <mergeCell ref="I75"/>
    <mergeCell ref="C74:D74"/>
    <mergeCell ref="E74"/>
    <mergeCell ref="F74"/>
    <mergeCell ref="G74"/>
    <mergeCell ref="H74"/>
    <mergeCell ref="I76"/>
    <mergeCell ref="C77:D77"/>
    <mergeCell ref="E77"/>
    <mergeCell ref="F77"/>
    <mergeCell ref="G77"/>
    <mergeCell ref="H77"/>
    <mergeCell ref="I77"/>
    <mergeCell ref="C76:D76"/>
    <mergeCell ref="E76"/>
    <mergeCell ref="F76"/>
    <mergeCell ref="G76"/>
    <mergeCell ref="H76"/>
    <mergeCell ref="I78"/>
    <mergeCell ref="C79:D79"/>
    <mergeCell ref="E79"/>
    <mergeCell ref="F79"/>
    <mergeCell ref="G79"/>
    <mergeCell ref="H79"/>
    <mergeCell ref="I79"/>
    <mergeCell ref="C78:D78"/>
    <mergeCell ref="E78"/>
    <mergeCell ref="F78"/>
    <mergeCell ref="G78"/>
    <mergeCell ref="H78"/>
    <mergeCell ref="I80"/>
    <mergeCell ref="C81:D81"/>
    <mergeCell ref="E81"/>
    <mergeCell ref="F81"/>
    <mergeCell ref="G81"/>
    <mergeCell ref="H81"/>
    <mergeCell ref="I81"/>
    <mergeCell ref="C80:D80"/>
    <mergeCell ref="E80"/>
    <mergeCell ref="F80"/>
    <mergeCell ref="G80"/>
    <mergeCell ref="H80"/>
    <mergeCell ref="I82"/>
    <mergeCell ref="C83:D83"/>
    <mergeCell ref="E83"/>
    <mergeCell ref="F83"/>
    <mergeCell ref="G83"/>
    <mergeCell ref="H83"/>
    <mergeCell ref="I83"/>
    <mergeCell ref="C82:D82"/>
    <mergeCell ref="E82"/>
    <mergeCell ref="F82"/>
    <mergeCell ref="G82"/>
    <mergeCell ref="H82"/>
    <mergeCell ref="I84"/>
    <mergeCell ref="C85:D85"/>
    <mergeCell ref="E85"/>
    <mergeCell ref="F85"/>
    <mergeCell ref="G85"/>
    <mergeCell ref="H85"/>
    <mergeCell ref="I85"/>
    <mergeCell ref="C84:D84"/>
    <mergeCell ref="E84"/>
    <mergeCell ref="F84"/>
    <mergeCell ref="G84"/>
    <mergeCell ref="H84"/>
    <mergeCell ref="I86"/>
    <mergeCell ref="C87:D87"/>
    <mergeCell ref="E87"/>
    <mergeCell ref="F87"/>
    <mergeCell ref="G87"/>
    <mergeCell ref="H87"/>
    <mergeCell ref="I87"/>
    <mergeCell ref="C86:D86"/>
    <mergeCell ref="E86"/>
    <mergeCell ref="F86"/>
    <mergeCell ref="G86"/>
    <mergeCell ref="H86"/>
    <mergeCell ref="I88"/>
    <mergeCell ref="C89:D89"/>
    <mergeCell ref="E89"/>
    <mergeCell ref="F89"/>
    <mergeCell ref="G89"/>
    <mergeCell ref="H89"/>
    <mergeCell ref="I89"/>
    <mergeCell ref="C88:D88"/>
    <mergeCell ref="E88"/>
    <mergeCell ref="F88"/>
    <mergeCell ref="G88"/>
    <mergeCell ref="H88"/>
    <mergeCell ref="I90"/>
    <mergeCell ref="C91:D91"/>
    <mergeCell ref="E91"/>
    <mergeCell ref="F91"/>
    <mergeCell ref="G91"/>
    <mergeCell ref="H91"/>
    <mergeCell ref="I91"/>
    <mergeCell ref="C90:D90"/>
    <mergeCell ref="E90"/>
    <mergeCell ref="F90"/>
    <mergeCell ref="G90"/>
    <mergeCell ref="H90"/>
    <mergeCell ref="I92"/>
    <mergeCell ref="C93:D93"/>
    <mergeCell ref="E93"/>
    <mergeCell ref="F93"/>
    <mergeCell ref="G93"/>
    <mergeCell ref="H93"/>
    <mergeCell ref="I93"/>
    <mergeCell ref="C92:D92"/>
    <mergeCell ref="E92"/>
    <mergeCell ref="F92"/>
    <mergeCell ref="G92"/>
    <mergeCell ref="H92"/>
    <mergeCell ref="I94"/>
    <mergeCell ref="C95:D95"/>
    <mergeCell ref="E95"/>
    <mergeCell ref="F95"/>
    <mergeCell ref="G95"/>
    <mergeCell ref="H95"/>
    <mergeCell ref="I95"/>
    <mergeCell ref="C94:D94"/>
    <mergeCell ref="E94"/>
    <mergeCell ref="F94"/>
    <mergeCell ref="G94"/>
    <mergeCell ref="H94"/>
    <mergeCell ref="I96"/>
    <mergeCell ref="C97:D97"/>
    <mergeCell ref="E97"/>
    <mergeCell ref="F97"/>
    <mergeCell ref="G97"/>
    <mergeCell ref="H97"/>
    <mergeCell ref="I97"/>
    <mergeCell ref="C96:D96"/>
    <mergeCell ref="E96"/>
    <mergeCell ref="F96"/>
    <mergeCell ref="G96"/>
    <mergeCell ref="H96"/>
    <mergeCell ref="I98"/>
    <mergeCell ref="C99:D99"/>
    <mergeCell ref="E99"/>
    <mergeCell ref="F99"/>
    <mergeCell ref="G99"/>
    <mergeCell ref="H99"/>
    <mergeCell ref="I99"/>
    <mergeCell ref="C98:D98"/>
    <mergeCell ref="E98"/>
    <mergeCell ref="F98"/>
    <mergeCell ref="G98"/>
    <mergeCell ref="H98"/>
    <mergeCell ref="I100"/>
    <mergeCell ref="C101:D101"/>
    <mergeCell ref="E101"/>
    <mergeCell ref="F101"/>
    <mergeCell ref="G101"/>
    <mergeCell ref="H101"/>
    <mergeCell ref="I101"/>
    <mergeCell ref="C100:D100"/>
    <mergeCell ref="E100"/>
    <mergeCell ref="F100"/>
    <mergeCell ref="G100"/>
    <mergeCell ref="H100"/>
    <mergeCell ref="I102"/>
    <mergeCell ref="C103:D103"/>
    <mergeCell ref="E103"/>
    <mergeCell ref="F103"/>
    <mergeCell ref="G103"/>
    <mergeCell ref="H103"/>
    <mergeCell ref="I103"/>
    <mergeCell ref="C102:D102"/>
    <mergeCell ref="E102"/>
    <mergeCell ref="F102"/>
    <mergeCell ref="G102"/>
    <mergeCell ref="H102"/>
    <mergeCell ref="I104"/>
    <mergeCell ref="C105:D105"/>
    <mergeCell ref="E105"/>
    <mergeCell ref="F105"/>
    <mergeCell ref="G105"/>
    <mergeCell ref="H105"/>
    <mergeCell ref="I105"/>
    <mergeCell ref="C104:D104"/>
    <mergeCell ref="E104"/>
    <mergeCell ref="F104"/>
    <mergeCell ref="G104"/>
    <mergeCell ref="H104"/>
    <mergeCell ref="I106"/>
    <mergeCell ref="C107:D107"/>
    <mergeCell ref="E107"/>
    <mergeCell ref="F107"/>
    <mergeCell ref="G107"/>
    <mergeCell ref="H107"/>
    <mergeCell ref="I107"/>
    <mergeCell ref="C106:D106"/>
    <mergeCell ref="E106"/>
    <mergeCell ref="F106"/>
    <mergeCell ref="G106"/>
    <mergeCell ref="H106"/>
    <mergeCell ref="I108"/>
    <mergeCell ref="C109:D109"/>
    <mergeCell ref="E109"/>
    <mergeCell ref="F109"/>
    <mergeCell ref="G109"/>
    <mergeCell ref="H109"/>
    <mergeCell ref="I109"/>
    <mergeCell ref="C108:D108"/>
    <mergeCell ref="E108"/>
    <mergeCell ref="F108"/>
    <mergeCell ref="G108"/>
    <mergeCell ref="H108"/>
    <mergeCell ref="I110"/>
    <mergeCell ref="C111:D111"/>
    <mergeCell ref="E111"/>
    <mergeCell ref="F111"/>
    <mergeCell ref="G111"/>
    <mergeCell ref="H111"/>
    <mergeCell ref="I111"/>
    <mergeCell ref="C110:D110"/>
    <mergeCell ref="E110"/>
    <mergeCell ref="F110"/>
    <mergeCell ref="G110"/>
    <mergeCell ref="H110"/>
    <mergeCell ref="I112"/>
    <mergeCell ref="C113:D113"/>
    <mergeCell ref="E113"/>
    <mergeCell ref="F113"/>
    <mergeCell ref="G113"/>
    <mergeCell ref="H113"/>
    <mergeCell ref="I113"/>
    <mergeCell ref="C112:D112"/>
    <mergeCell ref="E112"/>
    <mergeCell ref="F112"/>
    <mergeCell ref="G112"/>
    <mergeCell ref="H112"/>
    <mergeCell ref="C116:D116"/>
    <mergeCell ref="I114"/>
    <mergeCell ref="C115:D115"/>
    <mergeCell ref="E115"/>
    <mergeCell ref="F115"/>
    <mergeCell ref="G115"/>
    <mergeCell ref="H115"/>
    <mergeCell ref="I115"/>
    <mergeCell ref="C114:D114"/>
    <mergeCell ref="E114"/>
    <mergeCell ref="F114"/>
    <mergeCell ref="G114"/>
    <mergeCell ref="H114"/>
  </mergeCells>
  <dataValidations count="400">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F35">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F39">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F41">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F43">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F44">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F45">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F46">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F47">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F48">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F49">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F50">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F51">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F52">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F53">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F54">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F55">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F56">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F57">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F58">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F59">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F60">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F61">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F62">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F63">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F64">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F65">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F66">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F67">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F68">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F69">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F70">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F71">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F72">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F73">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F74">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F75">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F76">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F77">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F78">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F79">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F80">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F81">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F82">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F83">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F84">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F85">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F86">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F87">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F88">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F89">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F90">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F91">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F92">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F93">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F94">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F95">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F96">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F97">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F98">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F99">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F100">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F101">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F102">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F103">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F104">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F105">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F106">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F107">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F108">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F109">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F110">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F111">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F112">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F113">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F114">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F115">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2:K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G27" sqref="G26:G27"/>
    </sheetView>
  </sheetViews>
  <sheetFormatPr defaultRowHeight="15"/>
  <cols>
    <col min="1" max="1" width="9.140625" style="1" customWidth="1"/>
    <col min="2" max="3" width="1" style="1" customWidth="1"/>
    <col min="4" max="4" width="20" style="1" customWidth="1"/>
    <col min="5" max="10" width="30" style="1" customWidth="1"/>
    <col min="11" max="11" width="1" style="1" customWidth="1"/>
    <col min="12" max="12" width="9.140625" style="1" customWidth="1"/>
    <col min="13" max="16384" width="9.140625" style="1"/>
  </cols>
  <sheetData>
    <row r="2" spans="2:11" ht="5.0999999999999996" customHeight="1">
      <c r="B2" s="5" t="s">
        <v>593</v>
      </c>
      <c r="C2" s="2"/>
      <c r="D2" s="2"/>
      <c r="E2" s="2"/>
      <c r="F2" s="2"/>
      <c r="G2" s="2"/>
      <c r="H2" s="2"/>
      <c r="I2" s="2"/>
      <c r="J2" s="2"/>
      <c r="K2" s="2"/>
    </row>
    <row r="3" spans="2:11" hidden="1">
      <c r="B3" s="5" t="s">
        <v>7</v>
      </c>
      <c r="C3" s="20"/>
      <c r="D3" s="20"/>
      <c r="E3" s="2"/>
      <c r="F3" s="2"/>
      <c r="G3" s="2"/>
      <c r="H3" s="2"/>
      <c r="I3" s="2"/>
      <c r="J3" s="2"/>
      <c r="K3" s="2"/>
    </row>
    <row r="4" spans="2:11" hidden="1">
      <c r="B4" s="2"/>
      <c r="C4" s="20"/>
      <c r="D4" s="20"/>
      <c r="E4" s="2"/>
      <c r="F4" s="2"/>
      <c r="G4" s="2"/>
      <c r="H4" s="2"/>
      <c r="I4" s="2"/>
      <c r="J4" s="2"/>
      <c r="K4" s="2"/>
    </row>
    <row r="5" spans="2:11" hidden="1">
      <c r="B5" s="2"/>
      <c r="C5" s="20"/>
      <c r="D5" s="20"/>
      <c r="E5" s="2"/>
      <c r="F5" s="2"/>
      <c r="G5" s="2"/>
      <c r="H5" s="2"/>
      <c r="I5" s="2"/>
      <c r="J5" s="2"/>
      <c r="K5" s="2"/>
    </row>
    <row r="6" spans="2:11" hidden="1">
      <c r="B6" s="2"/>
      <c r="C6" s="20"/>
      <c r="D6" s="20"/>
      <c r="E6" s="2"/>
      <c r="F6" s="2"/>
      <c r="G6" s="2"/>
      <c r="H6" s="2"/>
      <c r="I6" s="2"/>
      <c r="J6" s="2"/>
      <c r="K6" s="2"/>
    </row>
    <row r="7" spans="2:11" ht="17.25">
      <c r="B7" s="2"/>
      <c r="C7" s="156" t="str">
        <f>UPPER('Data Umum'!D7)</f>
        <v/>
      </c>
      <c r="D7" s="156"/>
      <c r="E7" s="157"/>
      <c r="F7" s="157"/>
      <c r="G7" s="157"/>
      <c r="H7" s="157"/>
      <c r="I7" s="157"/>
      <c r="J7" s="157"/>
      <c r="K7" s="2"/>
    </row>
    <row r="8" spans="2:11">
      <c r="B8" s="2"/>
      <c r="C8" s="158" t="s">
        <v>1095</v>
      </c>
      <c r="D8" s="158"/>
      <c r="E8" s="129"/>
      <c r="F8" s="129"/>
      <c r="G8" s="129"/>
      <c r="H8" s="129"/>
      <c r="I8" s="129"/>
      <c r="J8" s="129"/>
      <c r="K8" s="2"/>
    </row>
    <row r="9" spans="2:11">
      <c r="B9" s="2"/>
      <c r="C9" s="158" t="s">
        <v>594</v>
      </c>
      <c r="D9" s="158"/>
      <c r="E9" s="129"/>
      <c r="F9" s="129"/>
      <c r="G9" s="129"/>
      <c r="H9" s="129"/>
      <c r="I9" s="129"/>
      <c r="J9" s="129"/>
      <c r="K9" s="2"/>
    </row>
    <row r="10" spans="2:11">
      <c r="B10" s="2"/>
      <c r="C10" s="158" t="s">
        <v>598</v>
      </c>
      <c r="D10" s="158"/>
      <c r="E10" s="129"/>
      <c r="F10" s="129"/>
      <c r="G10" s="129"/>
      <c r="H10" s="129"/>
      <c r="I10" s="129"/>
      <c r="J10" s="129"/>
      <c r="K10" s="2"/>
    </row>
    <row r="11" spans="2:11">
      <c r="B11" s="2"/>
      <c r="C11" s="159" t="str">
        <f>""</f>
        <v/>
      </c>
      <c r="D11" s="159"/>
      <c r="E11" s="130"/>
      <c r="F11" s="130"/>
      <c r="G11" s="130"/>
      <c r="H11" s="130"/>
      <c r="I11" s="130"/>
      <c r="J11" s="130"/>
      <c r="K11" s="2"/>
    </row>
    <row r="12" spans="2:11" hidden="1">
      <c r="B12" s="2"/>
      <c r="C12" s="20"/>
      <c r="D12" s="20"/>
      <c r="E12" s="2"/>
      <c r="F12" s="2"/>
      <c r="G12" s="2"/>
      <c r="H12" s="2"/>
      <c r="I12" s="2"/>
      <c r="J12" s="2"/>
      <c r="K12" s="2"/>
    </row>
    <row r="13" spans="2:11">
      <c r="B13" s="2"/>
      <c r="C13" s="160" t="s">
        <v>43</v>
      </c>
      <c r="D13" s="160"/>
      <c r="E13" s="161"/>
      <c r="F13" s="161"/>
      <c r="G13" s="161"/>
      <c r="H13" s="161"/>
      <c r="I13" s="161"/>
      <c r="J13" s="161"/>
      <c r="K13" s="2"/>
    </row>
    <row r="14" spans="2:11">
      <c r="B14" s="2"/>
      <c r="C14" s="127" t="s">
        <v>308</v>
      </c>
      <c r="D14" s="128"/>
      <c r="E14" s="162" t="str">
        <f>"Lembaga Penerbit"</f>
        <v>Lembaga Penerbit</v>
      </c>
      <c r="F14" s="162" t="str">
        <f>"Nama Surat Berharga"</f>
        <v>Nama Surat Berharga</v>
      </c>
      <c r="G14" s="162" t="str">
        <f>"Saldo SAK"</f>
        <v>Saldo SAK</v>
      </c>
      <c r="H14" s="162" t="str">
        <f>"Selisih Penilaian SAK dan SAP"</f>
        <v>Selisih Penilaian SAK dan SAP</v>
      </c>
      <c r="I14" s="162" t="str">
        <f>"AYD"</f>
        <v>AYD</v>
      </c>
      <c r="J14" s="162" t="str">
        <f>"Saldo SAK lancar (Kurang dari satu tahun)"</f>
        <v>Saldo SAK lancar (Kurang dari satu tahun)</v>
      </c>
      <c r="K14" s="2"/>
    </row>
    <row r="15" spans="2:11">
      <c r="B15" s="2"/>
      <c r="C15" s="128"/>
      <c r="D15" s="128"/>
      <c r="E15" s="163"/>
      <c r="F15" s="163"/>
      <c r="G15" s="163"/>
      <c r="H15" s="163"/>
      <c r="I15" s="163"/>
      <c r="J15" s="163"/>
      <c r="K15" s="2"/>
    </row>
    <row r="16" spans="2:11">
      <c r="B16" s="2"/>
      <c r="C16" s="137" t="s">
        <v>7</v>
      </c>
      <c r="D16" s="128"/>
      <c r="E16" s="147" t="s">
        <v>206</v>
      </c>
      <c r="F16" s="147" t="s">
        <v>206</v>
      </c>
      <c r="G16" s="144">
        <v>0</v>
      </c>
      <c r="H16" s="144">
        <v>0</v>
      </c>
      <c r="I16" s="144">
        <v>0</v>
      </c>
      <c r="J16" s="144">
        <v>0</v>
      </c>
      <c r="K16" s="2"/>
    </row>
    <row r="17" spans="2:11">
      <c r="B17" s="2"/>
      <c r="C17" s="142" t="s">
        <v>309</v>
      </c>
      <c r="D17" s="143"/>
      <c r="E17" s="147" t="s">
        <v>206</v>
      </c>
      <c r="F17" s="147" t="s">
        <v>206</v>
      </c>
      <c r="G17" s="144">
        <v>0</v>
      </c>
      <c r="H17" s="144">
        <v>0</v>
      </c>
      <c r="I17" s="144">
        <v>0</v>
      </c>
      <c r="J17" s="144">
        <v>0</v>
      </c>
      <c r="K17" s="2"/>
    </row>
    <row r="18" spans="2:11">
      <c r="B18" s="2"/>
      <c r="C18" s="142" t="s">
        <v>310</v>
      </c>
      <c r="D18" s="143"/>
      <c r="E18" s="147" t="s">
        <v>206</v>
      </c>
      <c r="F18" s="147" t="s">
        <v>206</v>
      </c>
      <c r="G18" s="144">
        <v>0</v>
      </c>
      <c r="H18" s="144">
        <v>0</v>
      </c>
      <c r="I18" s="144">
        <v>0</v>
      </c>
      <c r="J18" s="144">
        <v>0</v>
      </c>
      <c r="K18" s="2"/>
    </row>
    <row r="19" spans="2:11">
      <c r="B19" s="2"/>
      <c r="C19" s="142" t="s">
        <v>311</v>
      </c>
      <c r="D19" s="143"/>
      <c r="E19" s="147" t="s">
        <v>206</v>
      </c>
      <c r="F19" s="147" t="s">
        <v>206</v>
      </c>
      <c r="G19" s="144">
        <v>0</v>
      </c>
      <c r="H19" s="144">
        <v>0</v>
      </c>
      <c r="I19" s="144">
        <v>0</v>
      </c>
      <c r="J19" s="144">
        <v>0</v>
      </c>
      <c r="K19" s="2"/>
    </row>
    <row r="20" spans="2:11">
      <c r="B20" s="2"/>
      <c r="C20" s="142" t="s">
        <v>312</v>
      </c>
      <c r="D20" s="143"/>
      <c r="E20" s="147" t="s">
        <v>206</v>
      </c>
      <c r="F20" s="147" t="s">
        <v>206</v>
      </c>
      <c r="G20" s="144">
        <v>0</v>
      </c>
      <c r="H20" s="144">
        <v>0</v>
      </c>
      <c r="I20" s="144">
        <v>0</v>
      </c>
      <c r="J20" s="144">
        <v>0</v>
      </c>
      <c r="K20" s="2"/>
    </row>
    <row r="21" spans="2:11">
      <c r="B21" s="2"/>
      <c r="C21" s="142" t="s">
        <v>313</v>
      </c>
      <c r="D21" s="143"/>
      <c r="E21" s="147" t="s">
        <v>206</v>
      </c>
      <c r="F21" s="147" t="s">
        <v>206</v>
      </c>
      <c r="G21" s="144">
        <v>0</v>
      </c>
      <c r="H21" s="144">
        <v>0</v>
      </c>
      <c r="I21" s="144">
        <v>0</v>
      </c>
      <c r="J21" s="144">
        <v>0</v>
      </c>
      <c r="K21" s="2"/>
    </row>
    <row r="22" spans="2:11">
      <c r="B22" s="2"/>
      <c r="C22" s="142" t="s">
        <v>314</v>
      </c>
      <c r="D22" s="143"/>
      <c r="E22" s="147" t="s">
        <v>206</v>
      </c>
      <c r="F22" s="147" t="s">
        <v>206</v>
      </c>
      <c r="G22" s="144">
        <v>0</v>
      </c>
      <c r="H22" s="144">
        <v>0</v>
      </c>
      <c r="I22" s="144">
        <v>0</v>
      </c>
      <c r="J22" s="144">
        <v>0</v>
      </c>
      <c r="K22" s="2"/>
    </row>
    <row r="23" spans="2:11">
      <c r="B23" s="2"/>
      <c r="C23" s="142" t="s">
        <v>315</v>
      </c>
      <c r="D23" s="143"/>
      <c r="E23" s="147" t="s">
        <v>206</v>
      </c>
      <c r="F23" s="147" t="s">
        <v>206</v>
      </c>
      <c r="G23" s="144">
        <v>0</v>
      </c>
      <c r="H23" s="144">
        <v>0</v>
      </c>
      <c r="I23" s="144">
        <v>0</v>
      </c>
      <c r="J23" s="144">
        <v>0</v>
      </c>
      <c r="K23" s="2"/>
    </row>
    <row r="24" spans="2:11">
      <c r="B24" s="2"/>
      <c r="C24" s="142" t="s">
        <v>316</v>
      </c>
      <c r="D24" s="143"/>
      <c r="E24" s="147" t="s">
        <v>206</v>
      </c>
      <c r="F24" s="147" t="s">
        <v>206</v>
      </c>
      <c r="G24" s="144">
        <v>0</v>
      </c>
      <c r="H24" s="144">
        <v>0</v>
      </c>
      <c r="I24" s="144">
        <v>0</v>
      </c>
      <c r="J24" s="144">
        <v>0</v>
      </c>
      <c r="K24" s="2"/>
    </row>
    <row r="25" spans="2:11">
      <c r="B25" s="2"/>
      <c r="C25" s="142" t="s">
        <v>317</v>
      </c>
      <c r="D25" s="143"/>
      <c r="E25" s="147" t="s">
        <v>206</v>
      </c>
      <c r="F25" s="147" t="s">
        <v>206</v>
      </c>
      <c r="G25" s="144">
        <v>0</v>
      </c>
      <c r="H25" s="144">
        <v>0</v>
      </c>
      <c r="I25" s="144">
        <v>0</v>
      </c>
      <c r="J25" s="144">
        <v>0</v>
      </c>
      <c r="K25" s="2"/>
    </row>
    <row r="26" spans="2:11">
      <c r="B26" s="2"/>
      <c r="C26" s="142" t="s">
        <v>318</v>
      </c>
      <c r="D26" s="143"/>
      <c r="E26" s="147" t="s">
        <v>206</v>
      </c>
      <c r="F26" s="147" t="s">
        <v>206</v>
      </c>
      <c r="G26" s="144">
        <v>0</v>
      </c>
      <c r="H26" s="144">
        <v>0</v>
      </c>
      <c r="I26" s="144">
        <v>0</v>
      </c>
      <c r="J26" s="144">
        <v>0</v>
      </c>
      <c r="K26" s="2"/>
    </row>
    <row r="27" spans="2:11">
      <c r="B27" s="2"/>
      <c r="C27" s="142" t="s">
        <v>319</v>
      </c>
      <c r="D27" s="143"/>
      <c r="E27" s="147" t="s">
        <v>206</v>
      </c>
      <c r="F27" s="147" t="s">
        <v>206</v>
      </c>
      <c r="G27" s="144">
        <v>0</v>
      </c>
      <c r="H27" s="144">
        <v>0</v>
      </c>
      <c r="I27" s="144">
        <v>0</v>
      </c>
      <c r="J27" s="144">
        <v>0</v>
      </c>
      <c r="K27" s="2"/>
    </row>
    <row r="28" spans="2:11">
      <c r="B28" s="2"/>
      <c r="C28" s="142" t="s">
        <v>320</v>
      </c>
      <c r="D28" s="143"/>
      <c r="E28" s="147" t="s">
        <v>206</v>
      </c>
      <c r="F28" s="147" t="s">
        <v>206</v>
      </c>
      <c r="G28" s="144">
        <v>0</v>
      </c>
      <c r="H28" s="144">
        <v>0</v>
      </c>
      <c r="I28" s="144">
        <v>0</v>
      </c>
      <c r="J28" s="144">
        <v>0</v>
      </c>
      <c r="K28" s="2"/>
    </row>
    <row r="29" spans="2:11">
      <c r="B29" s="2"/>
      <c r="C29" s="142" t="s">
        <v>321</v>
      </c>
      <c r="D29" s="143"/>
      <c r="E29" s="147" t="s">
        <v>206</v>
      </c>
      <c r="F29" s="147" t="s">
        <v>206</v>
      </c>
      <c r="G29" s="144">
        <v>0</v>
      </c>
      <c r="H29" s="144">
        <v>0</v>
      </c>
      <c r="I29" s="144">
        <v>0</v>
      </c>
      <c r="J29" s="144">
        <v>0</v>
      </c>
      <c r="K29" s="2"/>
    </row>
    <row r="30" spans="2:11">
      <c r="B30" s="2"/>
      <c r="C30" s="142" t="s">
        <v>322</v>
      </c>
      <c r="D30" s="143"/>
      <c r="E30" s="147" t="s">
        <v>206</v>
      </c>
      <c r="F30" s="147" t="s">
        <v>206</v>
      </c>
      <c r="G30" s="144">
        <v>0</v>
      </c>
      <c r="H30" s="144">
        <v>0</v>
      </c>
      <c r="I30" s="144">
        <v>0</v>
      </c>
      <c r="J30" s="144">
        <v>0</v>
      </c>
      <c r="K30" s="2"/>
    </row>
    <row r="31" spans="2:11">
      <c r="B31" s="2"/>
      <c r="C31" s="142" t="s">
        <v>323</v>
      </c>
      <c r="D31" s="143"/>
      <c r="E31" s="147" t="s">
        <v>206</v>
      </c>
      <c r="F31" s="147" t="s">
        <v>206</v>
      </c>
      <c r="G31" s="144">
        <v>0</v>
      </c>
      <c r="H31" s="144">
        <v>0</v>
      </c>
      <c r="I31" s="144">
        <v>0</v>
      </c>
      <c r="J31" s="144">
        <v>0</v>
      </c>
      <c r="K31" s="2"/>
    </row>
    <row r="32" spans="2:11">
      <c r="B32" s="2"/>
      <c r="C32" s="142" t="s">
        <v>324</v>
      </c>
      <c r="D32" s="143"/>
      <c r="E32" s="147" t="s">
        <v>206</v>
      </c>
      <c r="F32" s="147" t="s">
        <v>206</v>
      </c>
      <c r="G32" s="144">
        <v>0</v>
      </c>
      <c r="H32" s="144">
        <v>0</v>
      </c>
      <c r="I32" s="144">
        <v>0</v>
      </c>
      <c r="J32" s="144">
        <v>0</v>
      </c>
      <c r="K32" s="2"/>
    </row>
    <row r="33" spans="2:11">
      <c r="B33" s="2"/>
      <c r="C33" s="142" t="s">
        <v>325</v>
      </c>
      <c r="D33" s="143"/>
      <c r="E33" s="147" t="s">
        <v>206</v>
      </c>
      <c r="F33" s="147" t="s">
        <v>206</v>
      </c>
      <c r="G33" s="144">
        <v>0</v>
      </c>
      <c r="H33" s="144">
        <v>0</v>
      </c>
      <c r="I33" s="144">
        <v>0</v>
      </c>
      <c r="J33" s="144">
        <v>0</v>
      </c>
      <c r="K33" s="2"/>
    </row>
    <row r="34" spans="2:11">
      <c r="B34" s="2"/>
      <c r="C34" s="142" t="s">
        <v>326</v>
      </c>
      <c r="D34" s="143"/>
      <c r="E34" s="147" t="s">
        <v>206</v>
      </c>
      <c r="F34" s="147" t="s">
        <v>206</v>
      </c>
      <c r="G34" s="144">
        <v>0</v>
      </c>
      <c r="H34" s="144">
        <v>0</v>
      </c>
      <c r="I34" s="144">
        <v>0</v>
      </c>
      <c r="J34" s="144">
        <v>0</v>
      </c>
      <c r="K34" s="2"/>
    </row>
    <row r="35" spans="2:11">
      <c r="B35" s="2"/>
      <c r="C35" s="142" t="s">
        <v>327</v>
      </c>
      <c r="D35" s="143"/>
      <c r="E35" s="147" t="s">
        <v>206</v>
      </c>
      <c r="F35" s="147" t="s">
        <v>206</v>
      </c>
      <c r="G35" s="144">
        <v>0</v>
      </c>
      <c r="H35" s="144">
        <v>0</v>
      </c>
      <c r="I35" s="144">
        <v>0</v>
      </c>
      <c r="J35" s="144">
        <v>0</v>
      </c>
      <c r="K35" s="2"/>
    </row>
    <row r="36" spans="2:11">
      <c r="B36" s="2"/>
      <c r="C36" s="142" t="s">
        <v>328</v>
      </c>
      <c r="D36" s="143"/>
      <c r="E36" s="147" t="s">
        <v>206</v>
      </c>
      <c r="F36" s="147" t="s">
        <v>206</v>
      </c>
      <c r="G36" s="144">
        <v>0</v>
      </c>
      <c r="H36" s="144">
        <v>0</v>
      </c>
      <c r="I36" s="144">
        <v>0</v>
      </c>
      <c r="J36" s="144">
        <v>0</v>
      </c>
      <c r="K36" s="2"/>
    </row>
    <row r="37" spans="2:11">
      <c r="B37" s="2"/>
      <c r="C37" s="142" t="s">
        <v>329</v>
      </c>
      <c r="D37" s="143"/>
      <c r="E37" s="147" t="s">
        <v>206</v>
      </c>
      <c r="F37" s="147" t="s">
        <v>206</v>
      </c>
      <c r="G37" s="144">
        <v>0</v>
      </c>
      <c r="H37" s="144">
        <v>0</v>
      </c>
      <c r="I37" s="144">
        <v>0</v>
      </c>
      <c r="J37" s="144">
        <v>0</v>
      </c>
      <c r="K37" s="2"/>
    </row>
    <row r="38" spans="2:11">
      <c r="B38" s="2"/>
      <c r="C38" s="142" t="s">
        <v>330</v>
      </c>
      <c r="D38" s="143"/>
      <c r="E38" s="147" t="s">
        <v>206</v>
      </c>
      <c r="F38" s="147" t="s">
        <v>206</v>
      </c>
      <c r="G38" s="144">
        <v>0</v>
      </c>
      <c r="H38" s="144">
        <v>0</v>
      </c>
      <c r="I38" s="144">
        <v>0</v>
      </c>
      <c r="J38" s="144">
        <v>0</v>
      </c>
      <c r="K38" s="2"/>
    </row>
    <row r="39" spans="2:11">
      <c r="B39" s="2"/>
      <c r="C39" s="142" t="s">
        <v>331</v>
      </c>
      <c r="D39" s="143"/>
      <c r="E39" s="147" t="s">
        <v>206</v>
      </c>
      <c r="F39" s="147" t="s">
        <v>206</v>
      </c>
      <c r="G39" s="144">
        <v>0</v>
      </c>
      <c r="H39" s="144">
        <v>0</v>
      </c>
      <c r="I39" s="144">
        <v>0</v>
      </c>
      <c r="J39" s="144">
        <v>0</v>
      </c>
      <c r="K39" s="2"/>
    </row>
    <row r="40" spans="2:11">
      <c r="B40" s="2"/>
      <c r="C40" s="142" t="s">
        <v>332</v>
      </c>
      <c r="D40" s="143"/>
      <c r="E40" s="147" t="s">
        <v>206</v>
      </c>
      <c r="F40" s="147" t="s">
        <v>206</v>
      </c>
      <c r="G40" s="144">
        <v>0</v>
      </c>
      <c r="H40" s="144">
        <v>0</v>
      </c>
      <c r="I40" s="144">
        <v>0</v>
      </c>
      <c r="J40" s="144">
        <v>0</v>
      </c>
      <c r="K40" s="2"/>
    </row>
    <row r="41" spans="2:11">
      <c r="B41" s="2"/>
      <c r="C41" s="142" t="s">
        <v>333</v>
      </c>
      <c r="D41" s="143"/>
      <c r="E41" s="147" t="s">
        <v>206</v>
      </c>
      <c r="F41" s="147" t="s">
        <v>206</v>
      </c>
      <c r="G41" s="144">
        <v>0</v>
      </c>
      <c r="H41" s="144">
        <v>0</v>
      </c>
      <c r="I41" s="144">
        <v>0</v>
      </c>
      <c r="J41" s="144">
        <v>0</v>
      </c>
      <c r="K41" s="2"/>
    </row>
    <row r="42" spans="2:11">
      <c r="B42" s="2"/>
      <c r="C42" s="142" t="s">
        <v>334</v>
      </c>
      <c r="D42" s="143"/>
      <c r="E42" s="147" t="s">
        <v>206</v>
      </c>
      <c r="F42" s="147" t="s">
        <v>206</v>
      </c>
      <c r="G42" s="144">
        <v>0</v>
      </c>
      <c r="H42" s="144">
        <v>0</v>
      </c>
      <c r="I42" s="144">
        <v>0</v>
      </c>
      <c r="J42" s="144">
        <v>0</v>
      </c>
      <c r="K42" s="2"/>
    </row>
    <row r="43" spans="2:11">
      <c r="B43" s="2"/>
      <c r="C43" s="142" t="s">
        <v>335</v>
      </c>
      <c r="D43" s="143"/>
      <c r="E43" s="147" t="s">
        <v>206</v>
      </c>
      <c r="F43" s="147" t="s">
        <v>206</v>
      </c>
      <c r="G43" s="144">
        <v>0</v>
      </c>
      <c r="H43" s="144">
        <v>0</v>
      </c>
      <c r="I43" s="144">
        <v>0</v>
      </c>
      <c r="J43" s="144">
        <v>0</v>
      </c>
      <c r="K43" s="2"/>
    </row>
    <row r="44" spans="2:11">
      <c r="B44" s="2"/>
      <c r="C44" s="142" t="s">
        <v>336</v>
      </c>
      <c r="D44" s="143"/>
      <c r="E44" s="147" t="s">
        <v>206</v>
      </c>
      <c r="F44" s="147" t="s">
        <v>206</v>
      </c>
      <c r="G44" s="144">
        <v>0</v>
      </c>
      <c r="H44" s="144">
        <v>0</v>
      </c>
      <c r="I44" s="144">
        <v>0</v>
      </c>
      <c r="J44" s="144">
        <v>0</v>
      </c>
      <c r="K44" s="2"/>
    </row>
    <row r="45" spans="2:11">
      <c r="B45" s="2"/>
      <c r="C45" s="142" t="s">
        <v>337</v>
      </c>
      <c r="D45" s="143"/>
      <c r="E45" s="147" t="s">
        <v>206</v>
      </c>
      <c r="F45" s="147" t="s">
        <v>206</v>
      </c>
      <c r="G45" s="144">
        <v>0</v>
      </c>
      <c r="H45" s="144">
        <v>0</v>
      </c>
      <c r="I45" s="144">
        <v>0</v>
      </c>
      <c r="J45" s="144">
        <v>0</v>
      </c>
      <c r="K45" s="2"/>
    </row>
    <row r="46" spans="2:11">
      <c r="B46" s="2"/>
      <c r="C46" s="142" t="s">
        <v>338</v>
      </c>
      <c r="D46" s="143"/>
      <c r="E46" s="147" t="s">
        <v>206</v>
      </c>
      <c r="F46" s="147" t="s">
        <v>206</v>
      </c>
      <c r="G46" s="144">
        <v>0</v>
      </c>
      <c r="H46" s="144">
        <v>0</v>
      </c>
      <c r="I46" s="144">
        <v>0</v>
      </c>
      <c r="J46" s="144">
        <v>0</v>
      </c>
      <c r="K46" s="2"/>
    </row>
    <row r="47" spans="2:11">
      <c r="B47" s="2"/>
      <c r="C47" s="142" t="s">
        <v>339</v>
      </c>
      <c r="D47" s="143"/>
      <c r="E47" s="147" t="s">
        <v>206</v>
      </c>
      <c r="F47" s="147" t="s">
        <v>206</v>
      </c>
      <c r="G47" s="144">
        <v>0</v>
      </c>
      <c r="H47" s="144">
        <v>0</v>
      </c>
      <c r="I47" s="144">
        <v>0</v>
      </c>
      <c r="J47" s="144">
        <v>0</v>
      </c>
      <c r="K47" s="2"/>
    </row>
    <row r="48" spans="2:11">
      <c r="B48" s="2"/>
      <c r="C48" s="142" t="s">
        <v>340</v>
      </c>
      <c r="D48" s="143"/>
      <c r="E48" s="147" t="s">
        <v>206</v>
      </c>
      <c r="F48" s="147" t="s">
        <v>206</v>
      </c>
      <c r="G48" s="144">
        <v>0</v>
      </c>
      <c r="H48" s="144">
        <v>0</v>
      </c>
      <c r="I48" s="144">
        <v>0</v>
      </c>
      <c r="J48" s="144">
        <v>0</v>
      </c>
      <c r="K48" s="2"/>
    </row>
    <row r="49" spans="2:11">
      <c r="B49" s="2"/>
      <c r="C49" s="142" t="s">
        <v>341</v>
      </c>
      <c r="D49" s="143"/>
      <c r="E49" s="147" t="s">
        <v>206</v>
      </c>
      <c r="F49" s="147" t="s">
        <v>206</v>
      </c>
      <c r="G49" s="144">
        <v>0</v>
      </c>
      <c r="H49" s="144">
        <v>0</v>
      </c>
      <c r="I49" s="144">
        <v>0</v>
      </c>
      <c r="J49" s="144">
        <v>0</v>
      </c>
      <c r="K49" s="2"/>
    </row>
    <row r="50" spans="2:11">
      <c r="B50" s="2"/>
      <c r="C50" s="142" t="s">
        <v>342</v>
      </c>
      <c r="D50" s="143"/>
      <c r="E50" s="147" t="s">
        <v>206</v>
      </c>
      <c r="F50" s="147" t="s">
        <v>206</v>
      </c>
      <c r="G50" s="144">
        <v>0</v>
      </c>
      <c r="H50" s="144">
        <v>0</v>
      </c>
      <c r="I50" s="144">
        <v>0</v>
      </c>
      <c r="J50" s="144">
        <v>0</v>
      </c>
      <c r="K50" s="2"/>
    </row>
    <row r="51" spans="2:11">
      <c r="B51" s="2"/>
      <c r="C51" s="142" t="s">
        <v>343</v>
      </c>
      <c r="D51" s="143"/>
      <c r="E51" s="147" t="s">
        <v>206</v>
      </c>
      <c r="F51" s="147" t="s">
        <v>206</v>
      </c>
      <c r="G51" s="144">
        <v>0</v>
      </c>
      <c r="H51" s="144">
        <v>0</v>
      </c>
      <c r="I51" s="144">
        <v>0</v>
      </c>
      <c r="J51" s="144">
        <v>0</v>
      </c>
      <c r="K51" s="2"/>
    </row>
    <row r="52" spans="2:11">
      <c r="B52" s="2"/>
      <c r="C52" s="142" t="s">
        <v>344</v>
      </c>
      <c r="D52" s="143"/>
      <c r="E52" s="147" t="s">
        <v>206</v>
      </c>
      <c r="F52" s="147" t="s">
        <v>206</v>
      </c>
      <c r="G52" s="144">
        <v>0</v>
      </c>
      <c r="H52" s="144">
        <v>0</v>
      </c>
      <c r="I52" s="144">
        <v>0</v>
      </c>
      <c r="J52" s="144">
        <v>0</v>
      </c>
      <c r="K52" s="2"/>
    </row>
    <row r="53" spans="2:11">
      <c r="B53" s="2"/>
      <c r="C53" s="142" t="s">
        <v>345</v>
      </c>
      <c r="D53" s="143"/>
      <c r="E53" s="147" t="s">
        <v>206</v>
      </c>
      <c r="F53" s="147" t="s">
        <v>206</v>
      </c>
      <c r="G53" s="144">
        <v>0</v>
      </c>
      <c r="H53" s="144">
        <v>0</v>
      </c>
      <c r="I53" s="144">
        <v>0</v>
      </c>
      <c r="J53" s="144">
        <v>0</v>
      </c>
      <c r="K53" s="2"/>
    </row>
    <row r="54" spans="2:11">
      <c r="B54" s="2"/>
      <c r="C54" s="142" t="s">
        <v>346</v>
      </c>
      <c r="D54" s="143"/>
      <c r="E54" s="147" t="s">
        <v>206</v>
      </c>
      <c r="F54" s="147" t="s">
        <v>206</v>
      </c>
      <c r="G54" s="144">
        <v>0</v>
      </c>
      <c r="H54" s="144">
        <v>0</v>
      </c>
      <c r="I54" s="144">
        <v>0</v>
      </c>
      <c r="J54" s="144">
        <v>0</v>
      </c>
      <c r="K54" s="2"/>
    </row>
    <row r="55" spans="2:11">
      <c r="B55" s="2"/>
      <c r="C55" s="142" t="s">
        <v>347</v>
      </c>
      <c r="D55" s="143"/>
      <c r="E55" s="147" t="s">
        <v>206</v>
      </c>
      <c r="F55" s="147" t="s">
        <v>206</v>
      </c>
      <c r="G55" s="144">
        <v>0</v>
      </c>
      <c r="H55" s="144">
        <v>0</v>
      </c>
      <c r="I55" s="144">
        <v>0</v>
      </c>
      <c r="J55" s="144">
        <v>0</v>
      </c>
      <c r="K55" s="2"/>
    </row>
    <row r="56" spans="2:11">
      <c r="B56" s="2"/>
      <c r="C56" s="142" t="s">
        <v>348</v>
      </c>
      <c r="D56" s="143"/>
      <c r="E56" s="147" t="s">
        <v>206</v>
      </c>
      <c r="F56" s="147" t="s">
        <v>206</v>
      </c>
      <c r="G56" s="144">
        <v>0</v>
      </c>
      <c r="H56" s="144">
        <v>0</v>
      </c>
      <c r="I56" s="144">
        <v>0</v>
      </c>
      <c r="J56" s="144">
        <v>0</v>
      </c>
      <c r="K56" s="2"/>
    </row>
    <row r="57" spans="2:11">
      <c r="B57" s="2"/>
      <c r="C57" s="142" t="s">
        <v>349</v>
      </c>
      <c r="D57" s="143"/>
      <c r="E57" s="147" t="s">
        <v>206</v>
      </c>
      <c r="F57" s="147" t="s">
        <v>206</v>
      </c>
      <c r="G57" s="144">
        <v>0</v>
      </c>
      <c r="H57" s="144">
        <v>0</v>
      </c>
      <c r="I57" s="144">
        <v>0</v>
      </c>
      <c r="J57" s="144">
        <v>0</v>
      </c>
      <c r="K57" s="2"/>
    </row>
    <row r="58" spans="2:11">
      <c r="B58" s="2"/>
      <c r="C58" s="142" t="s">
        <v>350</v>
      </c>
      <c r="D58" s="143"/>
      <c r="E58" s="147" t="s">
        <v>206</v>
      </c>
      <c r="F58" s="147" t="s">
        <v>206</v>
      </c>
      <c r="G58" s="144">
        <v>0</v>
      </c>
      <c r="H58" s="144">
        <v>0</v>
      </c>
      <c r="I58" s="144">
        <v>0</v>
      </c>
      <c r="J58" s="144">
        <v>0</v>
      </c>
      <c r="K58" s="2"/>
    </row>
    <row r="59" spans="2:11">
      <c r="B59" s="2"/>
      <c r="C59" s="142" t="s">
        <v>351</v>
      </c>
      <c r="D59" s="143"/>
      <c r="E59" s="147" t="s">
        <v>206</v>
      </c>
      <c r="F59" s="147" t="s">
        <v>206</v>
      </c>
      <c r="G59" s="144">
        <v>0</v>
      </c>
      <c r="H59" s="144">
        <v>0</v>
      </c>
      <c r="I59" s="144">
        <v>0</v>
      </c>
      <c r="J59" s="144">
        <v>0</v>
      </c>
      <c r="K59" s="2"/>
    </row>
    <row r="60" spans="2:11">
      <c r="B60" s="2"/>
      <c r="C60" s="142" t="s">
        <v>352</v>
      </c>
      <c r="D60" s="143"/>
      <c r="E60" s="147" t="s">
        <v>206</v>
      </c>
      <c r="F60" s="147" t="s">
        <v>206</v>
      </c>
      <c r="G60" s="144">
        <v>0</v>
      </c>
      <c r="H60" s="144">
        <v>0</v>
      </c>
      <c r="I60" s="144">
        <v>0</v>
      </c>
      <c r="J60" s="144">
        <v>0</v>
      </c>
      <c r="K60" s="2"/>
    </row>
    <row r="61" spans="2:11">
      <c r="B61" s="2"/>
      <c r="C61" s="142" t="s">
        <v>353</v>
      </c>
      <c r="D61" s="143"/>
      <c r="E61" s="147" t="s">
        <v>206</v>
      </c>
      <c r="F61" s="147" t="s">
        <v>206</v>
      </c>
      <c r="G61" s="144">
        <v>0</v>
      </c>
      <c r="H61" s="144">
        <v>0</v>
      </c>
      <c r="I61" s="144">
        <v>0</v>
      </c>
      <c r="J61" s="144">
        <v>0</v>
      </c>
      <c r="K61" s="2"/>
    </row>
    <row r="62" spans="2:11">
      <c r="B62" s="2"/>
      <c r="C62" s="142" t="s">
        <v>354</v>
      </c>
      <c r="D62" s="143"/>
      <c r="E62" s="147" t="s">
        <v>206</v>
      </c>
      <c r="F62" s="147" t="s">
        <v>206</v>
      </c>
      <c r="G62" s="144">
        <v>0</v>
      </c>
      <c r="H62" s="144">
        <v>0</v>
      </c>
      <c r="I62" s="144">
        <v>0</v>
      </c>
      <c r="J62" s="144">
        <v>0</v>
      </c>
      <c r="K62" s="2"/>
    </row>
    <row r="63" spans="2:11">
      <c r="B63" s="2"/>
      <c r="C63" s="142" t="s">
        <v>355</v>
      </c>
      <c r="D63" s="143"/>
      <c r="E63" s="147" t="s">
        <v>206</v>
      </c>
      <c r="F63" s="147" t="s">
        <v>206</v>
      </c>
      <c r="G63" s="144">
        <v>0</v>
      </c>
      <c r="H63" s="144">
        <v>0</v>
      </c>
      <c r="I63" s="144">
        <v>0</v>
      </c>
      <c r="J63" s="144">
        <v>0</v>
      </c>
      <c r="K63" s="2"/>
    </row>
    <row r="64" spans="2:11">
      <c r="B64" s="2"/>
      <c r="C64" s="142" t="s">
        <v>356</v>
      </c>
      <c r="D64" s="143"/>
      <c r="E64" s="147" t="s">
        <v>206</v>
      </c>
      <c r="F64" s="147" t="s">
        <v>206</v>
      </c>
      <c r="G64" s="144">
        <v>0</v>
      </c>
      <c r="H64" s="144">
        <v>0</v>
      </c>
      <c r="I64" s="144">
        <v>0</v>
      </c>
      <c r="J64" s="144">
        <v>0</v>
      </c>
      <c r="K64" s="2"/>
    </row>
    <row r="65" spans="2:11">
      <c r="B65" s="2"/>
      <c r="C65" s="142" t="s">
        <v>357</v>
      </c>
      <c r="D65" s="143"/>
      <c r="E65" s="147" t="s">
        <v>206</v>
      </c>
      <c r="F65" s="147" t="s">
        <v>206</v>
      </c>
      <c r="G65" s="144">
        <v>0</v>
      </c>
      <c r="H65" s="144">
        <v>0</v>
      </c>
      <c r="I65" s="144">
        <v>0</v>
      </c>
      <c r="J65" s="144">
        <v>0</v>
      </c>
      <c r="K65" s="2"/>
    </row>
    <row r="66" spans="2:11">
      <c r="B66" s="2"/>
      <c r="C66" s="142" t="s">
        <v>358</v>
      </c>
      <c r="D66" s="143"/>
      <c r="E66" s="147" t="s">
        <v>206</v>
      </c>
      <c r="F66" s="147" t="s">
        <v>206</v>
      </c>
      <c r="G66" s="144">
        <v>0</v>
      </c>
      <c r="H66" s="144">
        <v>0</v>
      </c>
      <c r="I66" s="144">
        <v>0</v>
      </c>
      <c r="J66" s="144">
        <v>0</v>
      </c>
      <c r="K66" s="2"/>
    </row>
    <row r="67" spans="2:11">
      <c r="B67" s="2"/>
      <c r="C67" s="142" t="s">
        <v>359</v>
      </c>
      <c r="D67" s="143"/>
      <c r="E67" s="147" t="s">
        <v>206</v>
      </c>
      <c r="F67" s="147" t="s">
        <v>206</v>
      </c>
      <c r="G67" s="144">
        <v>0</v>
      </c>
      <c r="H67" s="144">
        <v>0</v>
      </c>
      <c r="I67" s="144">
        <v>0</v>
      </c>
      <c r="J67" s="144">
        <v>0</v>
      </c>
      <c r="K67" s="2"/>
    </row>
    <row r="68" spans="2:11">
      <c r="B68" s="2"/>
      <c r="C68" s="142" t="s">
        <v>360</v>
      </c>
      <c r="D68" s="143"/>
      <c r="E68" s="147" t="s">
        <v>206</v>
      </c>
      <c r="F68" s="147" t="s">
        <v>206</v>
      </c>
      <c r="G68" s="144">
        <v>0</v>
      </c>
      <c r="H68" s="144">
        <v>0</v>
      </c>
      <c r="I68" s="144">
        <v>0</v>
      </c>
      <c r="J68" s="144">
        <v>0</v>
      </c>
      <c r="K68" s="2"/>
    </row>
    <row r="69" spans="2:11">
      <c r="B69" s="2"/>
      <c r="C69" s="142" t="s">
        <v>361</v>
      </c>
      <c r="D69" s="143"/>
      <c r="E69" s="147" t="s">
        <v>206</v>
      </c>
      <c r="F69" s="147" t="s">
        <v>206</v>
      </c>
      <c r="G69" s="144">
        <v>0</v>
      </c>
      <c r="H69" s="144">
        <v>0</v>
      </c>
      <c r="I69" s="144">
        <v>0</v>
      </c>
      <c r="J69" s="144">
        <v>0</v>
      </c>
      <c r="K69" s="2"/>
    </row>
    <row r="70" spans="2:11">
      <c r="B70" s="2"/>
      <c r="C70" s="142" t="s">
        <v>362</v>
      </c>
      <c r="D70" s="143"/>
      <c r="E70" s="147" t="s">
        <v>206</v>
      </c>
      <c r="F70" s="147" t="s">
        <v>206</v>
      </c>
      <c r="G70" s="144">
        <v>0</v>
      </c>
      <c r="H70" s="144">
        <v>0</v>
      </c>
      <c r="I70" s="144">
        <v>0</v>
      </c>
      <c r="J70" s="144">
        <v>0</v>
      </c>
      <c r="K70" s="2"/>
    </row>
    <row r="71" spans="2:11">
      <c r="B71" s="2"/>
      <c r="C71" s="142" t="s">
        <v>363</v>
      </c>
      <c r="D71" s="143"/>
      <c r="E71" s="147" t="s">
        <v>206</v>
      </c>
      <c r="F71" s="147" t="s">
        <v>206</v>
      </c>
      <c r="G71" s="144">
        <v>0</v>
      </c>
      <c r="H71" s="144">
        <v>0</v>
      </c>
      <c r="I71" s="144">
        <v>0</v>
      </c>
      <c r="J71" s="144">
        <v>0</v>
      </c>
      <c r="K71" s="2"/>
    </row>
    <row r="72" spans="2:11">
      <c r="B72" s="2"/>
      <c r="C72" s="142" t="s">
        <v>364</v>
      </c>
      <c r="D72" s="143"/>
      <c r="E72" s="147" t="s">
        <v>206</v>
      </c>
      <c r="F72" s="147" t="s">
        <v>206</v>
      </c>
      <c r="G72" s="144">
        <v>0</v>
      </c>
      <c r="H72" s="144">
        <v>0</v>
      </c>
      <c r="I72" s="144">
        <v>0</v>
      </c>
      <c r="J72" s="144">
        <v>0</v>
      </c>
      <c r="K72" s="2"/>
    </row>
    <row r="73" spans="2:11">
      <c r="B73" s="2"/>
      <c r="C73" s="142" t="s">
        <v>365</v>
      </c>
      <c r="D73" s="143"/>
      <c r="E73" s="147" t="s">
        <v>206</v>
      </c>
      <c r="F73" s="147" t="s">
        <v>206</v>
      </c>
      <c r="G73" s="144">
        <v>0</v>
      </c>
      <c r="H73" s="144">
        <v>0</v>
      </c>
      <c r="I73" s="144">
        <v>0</v>
      </c>
      <c r="J73" s="144">
        <v>0</v>
      </c>
      <c r="K73" s="2"/>
    </row>
    <row r="74" spans="2:11">
      <c r="B74" s="2"/>
      <c r="C74" s="142" t="s">
        <v>366</v>
      </c>
      <c r="D74" s="143"/>
      <c r="E74" s="147" t="s">
        <v>206</v>
      </c>
      <c r="F74" s="147" t="s">
        <v>206</v>
      </c>
      <c r="G74" s="144">
        <v>0</v>
      </c>
      <c r="H74" s="144">
        <v>0</v>
      </c>
      <c r="I74" s="144">
        <v>0</v>
      </c>
      <c r="J74" s="144">
        <v>0</v>
      </c>
      <c r="K74" s="2"/>
    </row>
    <row r="75" spans="2:11">
      <c r="B75" s="2"/>
      <c r="C75" s="142" t="s">
        <v>367</v>
      </c>
      <c r="D75" s="143"/>
      <c r="E75" s="147" t="s">
        <v>206</v>
      </c>
      <c r="F75" s="147" t="s">
        <v>206</v>
      </c>
      <c r="G75" s="144">
        <v>0</v>
      </c>
      <c r="H75" s="144">
        <v>0</v>
      </c>
      <c r="I75" s="144">
        <v>0</v>
      </c>
      <c r="J75" s="144">
        <v>0</v>
      </c>
      <c r="K75" s="2"/>
    </row>
    <row r="76" spans="2:11">
      <c r="B76" s="2"/>
      <c r="C76" s="142" t="s">
        <v>368</v>
      </c>
      <c r="D76" s="143"/>
      <c r="E76" s="147" t="s">
        <v>206</v>
      </c>
      <c r="F76" s="147" t="s">
        <v>206</v>
      </c>
      <c r="G76" s="144">
        <v>0</v>
      </c>
      <c r="H76" s="144">
        <v>0</v>
      </c>
      <c r="I76" s="144">
        <v>0</v>
      </c>
      <c r="J76" s="144">
        <v>0</v>
      </c>
      <c r="K76" s="2"/>
    </row>
    <row r="77" spans="2:11">
      <c r="B77" s="2"/>
      <c r="C77" s="142" t="s">
        <v>369</v>
      </c>
      <c r="D77" s="143"/>
      <c r="E77" s="147" t="s">
        <v>206</v>
      </c>
      <c r="F77" s="147" t="s">
        <v>206</v>
      </c>
      <c r="G77" s="144">
        <v>0</v>
      </c>
      <c r="H77" s="144">
        <v>0</v>
      </c>
      <c r="I77" s="144">
        <v>0</v>
      </c>
      <c r="J77" s="144">
        <v>0</v>
      </c>
      <c r="K77" s="2"/>
    </row>
    <row r="78" spans="2:11">
      <c r="B78" s="2"/>
      <c r="C78" s="142" t="s">
        <v>370</v>
      </c>
      <c r="D78" s="143"/>
      <c r="E78" s="147" t="s">
        <v>206</v>
      </c>
      <c r="F78" s="147" t="s">
        <v>206</v>
      </c>
      <c r="G78" s="144">
        <v>0</v>
      </c>
      <c r="H78" s="144">
        <v>0</v>
      </c>
      <c r="I78" s="144">
        <v>0</v>
      </c>
      <c r="J78" s="144">
        <v>0</v>
      </c>
      <c r="K78" s="2"/>
    </row>
    <row r="79" spans="2:11">
      <c r="B79" s="2"/>
      <c r="C79" s="142" t="s">
        <v>371</v>
      </c>
      <c r="D79" s="143"/>
      <c r="E79" s="147" t="s">
        <v>206</v>
      </c>
      <c r="F79" s="147" t="s">
        <v>206</v>
      </c>
      <c r="G79" s="144">
        <v>0</v>
      </c>
      <c r="H79" s="144">
        <v>0</v>
      </c>
      <c r="I79" s="144">
        <v>0</v>
      </c>
      <c r="J79" s="144">
        <v>0</v>
      </c>
      <c r="K79" s="2"/>
    </row>
    <row r="80" spans="2:11">
      <c r="B80" s="2"/>
      <c r="C80" s="142" t="s">
        <v>372</v>
      </c>
      <c r="D80" s="143"/>
      <c r="E80" s="147" t="s">
        <v>206</v>
      </c>
      <c r="F80" s="147" t="s">
        <v>206</v>
      </c>
      <c r="G80" s="144">
        <v>0</v>
      </c>
      <c r="H80" s="144">
        <v>0</v>
      </c>
      <c r="I80" s="144">
        <v>0</v>
      </c>
      <c r="J80" s="144">
        <v>0</v>
      </c>
      <c r="K80" s="2"/>
    </row>
    <row r="81" spans="2:11">
      <c r="B81" s="2"/>
      <c r="C81" s="142" t="s">
        <v>373</v>
      </c>
      <c r="D81" s="143"/>
      <c r="E81" s="147" t="s">
        <v>206</v>
      </c>
      <c r="F81" s="147" t="s">
        <v>206</v>
      </c>
      <c r="G81" s="144">
        <v>0</v>
      </c>
      <c r="H81" s="144">
        <v>0</v>
      </c>
      <c r="I81" s="144">
        <v>0</v>
      </c>
      <c r="J81" s="144">
        <v>0</v>
      </c>
      <c r="K81" s="2"/>
    </row>
    <row r="82" spans="2:11">
      <c r="B82" s="2"/>
      <c r="C82" s="142" t="s">
        <v>374</v>
      </c>
      <c r="D82" s="143"/>
      <c r="E82" s="147" t="s">
        <v>206</v>
      </c>
      <c r="F82" s="147" t="s">
        <v>206</v>
      </c>
      <c r="G82" s="144">
        <v>0</v>
      </c>
      <c r="H82" s="144">
        <v>0</v>
      </c>
      <c r="I82" s="144">
        <v>0</v>
      </c>
      <c r="J82" s="144">
        <v>0</v>
      </c>
      <c r="K82" s="2"/>
    </row>
    <row r="83" spans="2:11">
      <c r="B83" s="2"/>
      <c r="C83" s="142" t="s">
        <v>375</v>
      </c>
      <c r="D83" s="143"/>
      <c r="E83" s="147" t="s">
        <v>206</v>
      </c>
      <c r="F83" s="147" t="s">
        <v>206</v>
      </c>
      <c r="G83" s="144">
        <v>0</v>
      </c>
      <c r="H83" s="144">
        <v>0</v>
      </c>
      <c r="I83" s="144">
        <v>0</v>
      </c>
      <c r="J83" s="144">
        <v>0</v>
      </c>
      <c r="K83" s="2"/>
    </row>
    <row r="84" spans="2:11">
      <c r="B84" s="2"/>
      <c r="C84" s="142" t="s">
        <v>376</v>
      </c>
      <c r="D84" s="143"/>
      <c r="E84" s="147" t="s">
        <v>206</v>
      </c>
      <c r="F84" s="147" t="s">
        <v>206</v>
      </c>
      <c r="G84" s="144">
        <v>0</v>
      </c>
      <c r="H84" s="144">
        <v>0</v>
      </c>
      <c r="I84" s="144">
        <v>0</v>
      </c>
      <c r="J84" s="144">
        <v>0</v>
      </c>
      <c r="K84" s="2"/>
    </row>
    <row r="85" spans="2:11">
      <c r="B85" s="2"/>
      <c r="C85" s="142" t="s">
        <v>377</v>
      </c>
      <c r="D85" s="143"/>
      <c r="E85" s="147" t="s">
        <v>206</v>
      </c>
      <c r="F85" s="147" t="s">
        <v>206</v>
      </c>
      <c r="G85" s="144">
        <v>0</v>
      </c>
      <c r="H85" s="144">
        <v>0</v>
      </c>
      <c r="I85" s="144">
        <v>0</v>
      </c>
      <c r="J85" s="144">
        <v>0</v>
      </c>
      <c r="K85" s="2"/>
    </row>
    <row r="86" spans="2:11">
      <c r="B86" s="2"/>
      <c r="C86" s="142" t="s">
        <v>378</v>
      </c>
      <c r="D86" s="143"/>
      <c r="E86" s="147" t="s">
        <v>206</v>
      </c>
      <c r="F86" s="147" t="s">
        <v>206</v>
      </c>
      <c r="G86" s="144">
        <v>0</v>
      </c>
      <c r="H86" s="144">
        <v>0</v>
      </c>
      <c r="I86" s="144">
        <v>0</v>
      </c>
      <c r="J86" s="144">
        <v>0</v>
      </c>
      <c r="K86" s="2"/>
    </row>
    <row r="87" spans="2:11">
      <c r="B87" s="2"/>
      <c r="C87" s="142" t="s">
        <v>379</v>
      </c>
      <c r="D87" s="143"/>
      <c r="E87" s="147" t="s">
        <v>206</v>
      </c>
      <c r="F87" s="147" t="s">
        <v>206</v>
      </c>
      <c r="G87" s="144">
        <v>0</v>
      </c>
      <c r="H87" s="144">
        <v>0</v>
      </c>
      <c r="I87" s="144">
        <v>0</v>
      </c>
      <c r="J87" s="144">
        <v>0</v>
      </c>
      <c r="K87" s="2"/>
    </row>
    <row r="88" spans="2:11">
      <c r="B88" s="2"/>
      <c r="C88" s="142" t="s">
        <v>380</v>
      </c>
      <c r="D88" s="143"/>
      <c r="E88" s="147" t="s">
        <v>206</v>
      </c>
      <c r="F88" s="147" t="s">
        <v>206</v>
      </c>
      <c r="G88" s="144">
        <v>0</v>
      </c>
      <c r="H88" s="144">
        <v>0</v>
      </c>
      <c r="I88" s="144">
        <v>0</v>
      </c>
      <c r="J88" s="144">
        <v>0</v>
      </c>
      <c r="K88" s="2"/>
    </row>
    <row r="89" spans="2:11">
      <c r="B89" s="2"/>
      <c r="C89" s="142" t="s">
        <v>381</v>
      </c>
      <c r="D89" s="143"/>
      <c r="E89" s="147" t="s">
        <v>206</v>
      </c>
      <c r="F89" s="147" t="s">
        <v>206</v>
      </c>
      <c r="G89" s="144">
        <v>0</v>
      </c>
      <c r="H89" s="144">
        <v>0</v>
      </c>
      <c r="I89" s="144">
        <v>0</v>
      </c>
      <c r="J89" s="144">
        <v>0</v>
      </c>
      <c r="K89" s="2"/>
    </row>
    <row r="90" spans="2:11">
      <c r="B90" s="2"/>
      <c r="C90" s="142" t="s">
        <v>382</v>
      </c>
      <c r="D90" s="143"/>
      <c r="E90" s="147" t="s">
        <v>206</v>
      </c>
      <c r="F90" s="147" t="s">
        <v>206</v>
      </c>
      <c r="G90" s="144">
        <v>0</v>
      </c>
      <c r="H90" s="144">
        <v>0</v>
      </c>
      <c r="I90" s="144">
        <v>0</v>
      </c>
      <c r="J90" s="144">
        <v>0</v>
      </c>
      <c r="K90" s="2"/>
    </row>
    <row r="91" spans="2:11">
      <c r="B91" s="2"/>
      <c r="C91" s="142" t="s">
        <v>383</v>
      </c>
      <c r="D91" s="143"/>
      <c r="E91" s="147" t="s">
        <v>206</v>
      </c>
      <c r="F91" s="147" t="s">
        <v>206</v>
      </c>
      <c r="G91" s="144">
        <v>0</v>
      </c>
      <c r="H91" s="144">
        <v>0</v>
      </c>
      <c r="I91" s="144">
        <v>0</v>
      </c>
      <c r="J91" s="144">
        <v>0</v>
      </c>
      <c r="K91" s="2"/>
    </row>
    <row r="92" spans="2:11">
      <c r="B92" s="2"/>
      <c r="C92" s="142" t="s">
        <v>384</v>
      </c>
      <c r="D92" s="143"/>
      <c r="E92" s="147" t="s">
        <v>206</v>
      </c>
      <c r="F92" s="147" t="s">
        <v>206</v>
      </c>
      <c r="G92" s="144">
        <v>0</v>
      </c>
      <c r="H92" s="144">
        <v>0</v>
      </c>
      <c r="I92" s="144">
        <v>0</v>
      </c>
      <c r="J92" s="144">
        <v>0</v>
      </c>
      <c r="K92" s="2"/>
    </row>
    <row r="93" spans="2:11">
      <c r="B93" s="2"/>
      <c r="C93" s="142" t="s">
        <v>385</v>
      </c>
      <c r="D93" s="143"/>
      <c r="E93" s="147" t="s">
        <v>206</v>
      </c>
      <c r="F93" s="147" t="s">
        <v>206</v>
      </c>
      <c r="G93" s="144">
        <v>0</v>
      </c>
      <c r="H93" s="144">
        <v>0</v>
      </c>
      <c r="I93" s="144">
        <v>0</v>
      </c>
      <c r="J93" s="144">
        <v>0</v>
      </c>
      <c r="K93" s="2"/>
    </row>
    <row r="94" spans="2:11">
      <c r="B94" s="2"/>
      <c r="C94" s="142" t="s">
        <v>386</v>
      </c>
      <c r="D94" s="143"/>
      <c r="E94" s="147" t="s">
        <v>206</v>
      </c>
      <c r="F94" s="147" t="s">
        <v>206</v>
      </c>
      <c r="G94" s="144">
        <v>0</v>
      </c>
      <c r="H94" s="144">
        <v>0</v>
      </c>
      <c r="I94" s="144">
        <v>0</v>
      </c>
      <c r="J94" s="144">
        <v>0</v>
      </c>
      <c r="K94" s="2"/>
    </row>
    <row r="95" spans="2:11">
      <c r="B95" s="2"/>
      <c r="C95" s="142" t="s">
        <v>387</v>
      </c>
      <c r="D95" s="143"/>
      <c r="E95" s="147" t="s">
        <v>206</v>
      </c>
      <c r="F95" s="147" t="s">
        <v>206</v>
      </c>
      <c r="G95" s="144">
        <v>0</v>
      </c>
      <c r="H95" s="144">
        <v>0</v>
      </c>
      <c r="I95" s="144">
        <v>0</v>
      </c>
      <c r="J95" s="144">
        <v>0</v>
      </c>
      <c r="K95" s="2"/>
    </row>
    <row r="96" spans="2:11">
      <c r="B96" s="2"/>
      <c r="C96" s="142" t="s">
        <v>388</v>
      </c>
      <c r="D96" s="143"/>
      <c r="E96" s="147" t="s">
        <v>206</v>
      </c>
      <c r="F96" s="147" t="s">
        <v>206</v>
      </c>
      <c r="G96" s="144">
        <v>0</v>
      </c>
      <c r="H96" s="144">
        <v>0</v>
      </c>
      <c r="I96" s="144">
        <v>0</v>
      </c>
      <c r="J96" s="144">
        <v>0</v>
      </c>
      <c r="K96" s="2"/>
    </row>
    <row r="97" spans="2:11">
      <c r="B97" s="2"/>
      <c r="C97" s="142" t="s">
        <v>389</v>
      </c>
      <c r="D97" s="143"/>
      <c r="E97" s="147" t="s">
        <v>206</v>
      </c>
      <c r="F97" s="147" t="s">
        <v>206</v>
      </c>
      <c r="G97" s="144">
        <v>0</v>
      </c>
      <c r="H97" s="144">
        <v>0</v>
      </c>
      <c r="I97" s="144">
        <v>0</v>
      </c>
      <c r="J97" s="144">
        <v>0</v>
      </c>
      <c r="K97" s="2"/>
    </row>
    <row r="98" spans="2:11">
      <c r="B98" s="2"/>
      <c r="C98" s="142" t="s">
        <v>390</v>
      </c>
      <c r="D98" s="143"/>
      <c r="E98" s="147" t="s">
        <v>206</v>
      </c>
      <c r="F98" s="147" t="s">
        <v>206</v>
      </c>
      <c r="G98" s="144">
        <v>0</v>
      </c>
      <c r="H98" s="144">
        <v>0</v>
      </c>
      <c r="I98" s="144">
        <v>0</v>
      </c>
      <c r="J98" s="144">
        <v>0</v>
      </c>
      <c r="K98" s="2"/>
    </row>
    <row r="99" spans="2:11">
      <c r="B99" s="2"/>
      <c r="C99" s="142" t="s">
        <v>391</v>
      </c>
      <c r="D99" s="143"/>
      <c r="E99" s="147" t="s">
        <v>206</v>
      </c>
      <c r="F99" s="147" t="s">
        <v>206</v>
      </c>
      <c r="G99" s="144">
        <v>0</v>
      </c>
      <c r="H99" s="144">
        <v>0</v>
      </c>
      <c r="I99" s="144">
        <v>0</v>
      </c>
      <c r="J99" s="144">
        <v>0</v>
      </c>
      <c r="K99" s="2"/>
    </row>
    <row r="100" spans="2:11">
      <c r="B100" s="2"/>
      <c r="C100" s="142" t="s">
        <v>392</v>
      </c>
      <c r="D100" s="143"/>
      <c r="E100" s="147" t="s">
        <v>206</v>
      </c>
      <c r="F100" s="147" t="s">
        <v>206</v>
      </c>
      <c r="G100" s="144">
        <v>0</v>
      </c>
      <c r="H100" s="144">
        <v>0</v>
      </c>
      <c r="I100" s="144">
        <v>0</v>
      </c>
      <c r="J100" s="144">
        <v>0</v>
      </c>
      <c r="K100" s="2"/>
    </row>
    <row r="101" spans="2:11">
      <c r="B101" s="2"/>
      <c r="C101" s="142" t="s">
        <v>393</v>
      </c>
      <c r="D101" s="143"/>
      <c r="E101" s="147" t="s">
        <v>206</v>
      </c>
      <c r="F101" s="147" t="s">
        <v>206</v>
      </c>
      <c r="G101" s="144">
        <v>0</v>
      </c>
      <c r="H101" s="144">
        <v>0</v>
      </c>
      <c r="I101" s="144">
        <v>0</v>
      </c>
      <c r="J101" s="144">
        <v>0</v>
      </c>
      <c r="K101" s="2"/>
    </row>
    <row r="102" spans="2:11">
      <c r="B102" s="2"/>
      <c r="C102" s="142" t="s">
        <v>394</v>
      </c>
      <c r="D102" s="143"/>
      <c r="E102" s="147" t="s">
        <v>206</v>
      </c>
      <c r="F102" s="147" t="s">
        <v>206</v>
      </c>
      <c r="G102" s="144">
        <v>0</v>
      </c>
      <c r="H102" s="144">
        <v>0</v>
      </c>
      <c r="I102" s="144">
        <v>0</v>
      </c>
      <c r="J102" s="144">
        <v>0</v>
      </c>
      <c r="K102" s="2"/>
    </row>
    <row r="103" spans="2:11">
      <c r="B103" s="2"/>
      <c r="C103" s="142" t="s">
        <v>395</v>
      </c>
      <c r="D103" s="143"/>
      <c r="E103" s="147" t="s">
        <v>206</v>
      </c>
      <c r="F103" s="147" t="s">
        <v>206</v>
      </c>
      <c r="G103" s="144">
        <v>0</v>
      </c>
      <c r="H103" s="144">
        <v>0</v>
      </c>
      <c r="I103" s="144">
        <v>0</v>
      </c>
      <c r="J103" s="144">
        <v>0</v>
      </c>
      <c r="K103" s="2"/>
    </row>
    <row r="104" spans="2:11">
      <c r="B104" s="2"/>
      <c r="C104" s="142" t="s">
        <v>396</v>
      </c>
      <c r="D104" s="143"/>
      <c r="E104" s="147" t="s">
        <v>206</v>
      </c>
      <c r="F104" s="147" t="s">
        <v>206</v>
      </c>
      <c r="G104" s="144">
        <v>0</v>
      </c>
      <c r="H104" s="144">
        <v>0</v>
      </c>
      <c r="I104" s="144">
        <v>0</v>
      </c>
      <c r="J104" s="144">
        <v>0</v>
      </c>
      <c r="K104" s="2"/>
    </row>
    <row r="105" spans="2:11">
      <c r="B105" s="2"/>
      <c r="C105" s="142" t="s">
        <v>397</v>
      </c>
      <c r="D105" s="143"/>
      <c r="E105" s="147" t="s">
        <v>206</v>
      </c>
      <c r="F105" s="147" t="s">
        <v>206</v>
      </c>
      <c r="G105" s="144">
        <v>0</v>
      </c>
      <c r="H105" s="144">
        <v>0</v>
      </c>
      <c r="I105" s="144">
        <v>0</v>
      </c>
      <c r="J105" s="144">
        <v>0</v>
      </c>
      <c r="K105" s="2"/>
    </row>
    <row r="106" spans="2:11">
      <c r="B106" s="2"/>
      <c r="C106" s="142" t="s">
        <v>398</v>
      </c>
      <c r="D106" s="143"/>
      <c r="E106" s="147" t="s">
        <v>206</v>
      </c>
      <c r="F106" s="147" t="s">
        <v>206</v>
      </c>
      <c r="G106" s="144">
        <v>0</v>
      </c>
      <c r="H106" s="144">
        <v>0</v>
      </c>
      <c r="I106" s="144">
        <v>0</v>
      </c>
      <c r="J106" s="144">
        <v>0</v>
      </c>
      <c r="K106" s="2"/>
    </row>
    <row r="107" spans="2:11">
      <c r="B107" s="2"/>
      <c r="C107" s="142" t="s">
        <v>399</v>
      </c>
      <c r="D107" s="143"/>
      <c r="E107" s="147" t="s">
        <v>206</v>
      </c>
      <c r="F107" s="147" t="s">
        <v>206</v>
      </c>
      <c r="G107" s="144">
        <v>0</v>
      </c>
      <c r="H107" s="144">
        <v>0</v>
      </c>
      <c r="I107" s="144">
        <v>0</v>
      </c>
      <c r="J107" s="144">
        <v>0</v>
      </c>
      <c r="K107" s="2"/>
    </row>
    <row r="108" spans="2:11">
      <c r="B108" s="2"/>
      <c r="C108" s="142" t="s">
        <v>400</v>
      </c>
      <c r="D108" s="143"/>
      <c r="E108" s="147" t="s">
        <v>206</v>
      </c>
      <c r="F108" s="147" t="s">
        <v>206</v>
      </c>
      <c r="G108" s="144">
        <v>0</v>
      </c>
      <c r="H108" s="144">
        <v>0</v>
      </c>
      <c r="I108" s="144">
        <v>0</v>
      </c>
      <c r="J108" s="144">
        <v>0</v>
      </c>
      <c r="K108" s="2"/>
    </row>
    <row r="109" spans="2:11">
      <c r="B109" s="2"/>
      <c r="C109" s="142" t="s">
        <v>401</v>
      </c>
      <c r="D109" s="143"/>
      <c r="E109" s="147" t="s">
        <v>206</v>
      </c>
      <c r="F109" s="147" t="s">
        <v>206</v>
      </c>
      <c r="G109" s="144">
        <v>0</v>
      </c>
      <c r="H109" s="144">
        <v>0</v>
      </c>
      <c r="I109" s="144">
        <v>0</v>
      </c>
      <c r="J109" s="144">
        <v>0</v>
      </c>
      <c r="K109" s="2"/>
    </row>
    <row r="110" spans="2:11">
      <c r="B110" s="2"/>
      <c r="C110" s="142" t="s">
        <v>402</v>
      </c>
      <c r="D110" s="143"/>
      <c r="E110" s="147" t="s">
        <v>206</v>
      </c>
      <c r="F110" s="147" t="s">
        <v>206</v>
      </c>
      <c r="G110" s="144">
        <v>0</v>
      </c>
      <c r="H110" s="144">
        <v>0</v>
      </c>
      <c r="I110" s="144">
        <v>0</v>
      </c>
      <c r="J110" s="144">
        <v>0</v>
      </c>
      <c r="K110" s="2"/>
    </row>
    <row r="111" spans="2:11">
      <c r="B111" s="2"/>
      <c r="C111" s="142" t="s">
        <v>403</v>
      </c>
      <c r="D111" s="143"/>
      <c r="E111" s="147" t="s">
        <v>206</v>
      </c>
      <c r="F111" s="147" t="s">
        <v>206</v>
      </c>
      <c r="G111" s="144">
        <v>0</v>
      </c>
      <c r="H111" s="144">
        <v>0</v>
      </c>
      <c r="I111" s="144">
        <v>0</v>
      </c>
      <c r="J111" s="144">
        <v>0</v>
      </c>
      <c r="K111" s="2"/>
    </row>
    <row r="112" spans="2:11">
      <c r="B112" s="2"/>
      <c r="C112" s="142" t="s">
        <v>404</v>
      </c>
      <c r="D112" s="143"/>
      <c r="E112" s="147" t="s">
        <v>206</v>
      </c>
      <c r="F112" s="147" t="s">
        <v>206</v>
      </c>
      <c r="G112" s="144">
        <v>0</v>
      </c>
      <c r="H112" s="144">
        <v>0</v>
      </c>
      <c r="I112" s="144">
        <v>0</v>
      </c>
      <c r="J112" s="144">
        <v>0</v>
      </c>
      <c r="K112" s="2"/>
    </row>
    <row r="113" spans="1:11">
      <c r="B113" s="2"/>
      <c r="C113" s="142" t="s">
        <v>405</v>
      </c>
      <c r="D113" s="143"/>
      <c r="E113" s="147" t="s">
        <v>206</v>
      </c>
      <c r="F113" s="147" t="s">
        <v>206</v>
      </c>
      <c r="G113" s="144">
        <v>0</v>
      </c>
      <c r="H113" s="144">
        <v>0</v>
      </c>
      <c r="I113" s="144">
        <v>0</v>
      </c>
      <c r="J113" s="144">
        <v>0</v>
      </c>
      <c r="K113" s="2"/>
    </row>
    <row r="114" spans="1:11" s="12" customFormat="1">
      <c r="B114" s="3"/>
      <c r="C114" s="145" t="s">
        <v>406</v>
      </c>
      <c r="D114" s="146"/>
      <c r="E114" s="147" t="s">
        <v>206</v>
      </c>
      <c r="F114" s="147" t="s">
        <v>206</v>
      </c>
      <c r="G114" s="144">
        <v>0</v>
      </c>
      <c r="H114" s="144">
        <v>0</v>
      </c>
      <c r="I114" s="144">
        <v>0</v>
      </c>
      <c r="J114" s="144">
        <v>0</v>
      </c>
      <c r="K114" s="3"/>
    </row>
    <row r="115" spans="1:11" s="12" customFormat="1">
      <c r="A115" s="15" t="s">
        <v>407</v>
      </c>
      <c r="B115" s="3"/>
      <c r="C115" s="145" t="s">
        <v>408</v>
      </c>
      <c r="D115" s="146"/>
      <c r="E115" s="147" t="s">
        <v>206</v>
      </c>
      <c r="F115" s="147" t="s">
        <v>206</v>
      </c>
      <c r="G115" s="144">
        <v>0</v>
      </c>
      <c r="H115" s="144">
        <v>0</v>
      </c>
      <c r="I115" s="144">
        <v>0</v>
      </c>
      <c r="J115" s="144">
        <v>0</v>
      </c>
      <c r="K115" s="3"/>
    </row>
    <row r="116" spans="1:11">
      <c r="A116" s="16" t="s">
        <v>409</v>
      </c>
      <c r="B116" s="2"/>
      <c r="C116" s="142" t="s">
        <v>410</v>
      </c>
      <c r="D116" s="143"/>
      <c r="E116" s="10" t="str">
        <f>""</f>
        <v/>
      </c>
      <c r="F116" s="10" t="str">
        <f>""</f>
        <v/>
      </c>
      <c r="G116" s="8">
        <f>SUM(G16:G115)</f>
        <v>0</v>
      </c>
      <c r="H116" s="8">
        <f>SUM(H16:H115)</f>
        <v>0</v>
      </c>
      <c r="I116" s="8">
        <f>SUM(I16:I115)</f>
        <v>0</v>
      </c>
      <c r="J116" s="8">
        <f>SUM(J16:J115)</f>
        <v>0</v>
      </c>
      <c r="K116" s="2"/>
    </row>
    <row r="117" spans="1:11">
      <c r="B117" s="2"/>
      <c r="C117" s="2"/>
      <c r="D117" s="2"/>
      <c r="E117" s="2"/>
      <c r="F117" s="2"/>
      <c r="G117" s="2"/>
      <c r="H117" s="2"/>
      <c r="I117" s="2"/>
      <c r="J117" s="2"/>
      <c r="K117" s="2"/>
    </row>
    <row r="118" spans="1:11" ht="5.0999999999999996" customHeight="1">
      <c r="B118" s="2"/>
      <c r="C118" s="2"/>
      <c r="D118" s="2"/>
      <c r="E118" s="2"/>
      <c r="F118" s="2"/>
      <c r="G118" s="2"/>
      <c r="H118" s="2"/>
      <c r="I118" s="2"/>
      <c r="J118" s="2"/>
      <c r="K118" s="2"/>
    </row>
  </sheetData>
  <sheetProtection formatColumns="0" formatRows="0" insertRows="0" deleteRows="0" selectLockedCells="1"/>
  <mergeCells count="714">
    <mergeCell ref="C13:J13"/>
    <mergeCell ref="C14:D15"/>
    <mergeCell ref="E14:E15"/>
    <mergeCell ref="F14:F15"/>
    <mergeCell ref="G14:G15"/>
    <mergeCell ref="H14:H15"/>
    <mergeCell ref="I14:I15"/>
    <mergeCell ref="J14:J15"/>
    <mergeCell ref="C7:J7"/>
    <mergeCell ref="C8:J8"/>
    <mergeCell ref="C9:J9"/>
    <mergeCell ref="C10:J10"/>
    <mergeCell ref="C11:J11"/>
    <mergeCell ref="I16"/>
    <mergeCell ref="J16"/>
    <mergeCell ref="C17:D17"/>
    <mergeCell ref="E17"/>
    <mergeCell ref="F17"/>
    <mergeCell ref="G17"/>
    <mergeCell ref="H17"/>
    <mergeCell ref="I17"/>
    <mergeCell ref="J17"/>
    <mergeCell ref="C16:D16"/>
    <mergeCell ref="E16"/>
    <mergeCell ref="F16"/>
    <mergeCell ref="G16"/>
    <mergeCell ref="H16"/>
    <mergeCell ref="I18"/>
    <mergeCell ref="J18"/>
    <mergeCell ref="C19:D19"/>
    <mergeCell ref="E19"/>
    <mergeCell ref="F19"/>
    <mergeCell ref="G19"/>
    <mergeCell ref="H19"/>
    <mergeCell ref="I19"/>
    <mergeCell ref="J19"/>
    <mergeCell ref="C18:D18"/>
    <mergeCell ref="E18"/>
    <mergeCell ref="F18"/>
    <mergeCell ref="G18"/>
    <mergeCell ref="H18"/>
    <mergeCell ref="I20"/>
    <mergeCell ref="J20"/>
    <mergeCell ref="C21:D21"/>
    <mergeCell ref="E21"/>
    <mergeCell ref="F21"/>
    <mergeCell ref="G21"/>
    <mergeCell ref="H21"/>
    <mergeCell ref="I21"/>
    <mergeCell ref="J21"/>
    <mergeCell ref="C20:D20"/>
    <mergeCell ref="E20"/>
    <mergeCell ref="F20"/>
    <mergeCell ref="G20"/>
    <mergeCell ref="H20"/>
    <mergeCell ref="I22"/>
    <mergeCell ref="J22"/>
    <mergeCell ref="C23:D23"/>
    <mergeCell ref="E23"/>
    <mergeCell ref="F23"/>
    <mergeCell ref="G23"/>
    <mergeCell ref="H23"/>
    <mergeCell ref="I23"/>
    <mergeCell ref="J23"/>
    <mergeCell ref="C22:D22"/>
    <mergeCell ref="E22"/>
    <mergeCell ref="F22"/>
    <mergeCell ref="G22"/>
    <mergeCell ref="H22"/>
    <mergeCell ref="I24"/>
    <mergeCell ref="J24"/>
    <mergeCell ref="C25:D25"/>
    <mergeCell ref="E25"/>
    <mergeCell ref="F25"/>
    <mergeCell ref="G25"/>
    <mergeCell ref="H25"/>
    <mergeCell ref="I25"/>
    <mergeCell ref="J25"/>
    <mergeCell ref="C24:D24"/>
    <mergeCell ref="E24"/>
    <mergeCell ref="F24"/>
    <mergeCell ref="G24"/>
    <mergeCell ref="H24"/>
    <mergeCell ref="I26"/>
    <mergeCell ref="J26"/>
    <mergeCell ref="C27:D27"/>
    <mergeCell ref="E27"/>
    <mergeCell ref="F27"/>
    <mergeCell ref="G27"/>
    <mergeCell ref="H27"/>
    <mergeCell ref="I27"/>
    <mergeCell ref="J27"/>
    <mergeCell ref="C26:D26"/>
    <mergeCell ref="E26"/>
    <mergeCell ref="F26"/>
    <mergeCell ref="G26"/>
    <mergeCell ref="H26"/>
    <mergeCell ref="I28"/>
    <mergeCell ref="J28"/>
    <mergeCell ref="C29:D29"/>
    <mergeCell ref="E29"/>
    <mergeCell ref="F29"/>
    <mergeCell ref="G29"/>
    <mergeCell ref="H29"/>
    <mergeCell ref="I29"/>
    <mergeCell ref="J29"/>
    <mergeCell ref="C28:D28"/>
    <mergeCell ref="E28"/>
    <mergeCell ref="F28"/>
    <mergeCell ref="G28"/>
    <mergeCell ref="H28"/>
    <mergeCell ref="I30"/>
    <mergeCell ref="J30"/>
    <mergeCell ref="C31:D31"/>
    <mergeCell ref="E31"/>
    <mergeCell ref="F31"/>
    <mergeCell ref="G31"/>
    <mergeCell ref="H31"/>
    <mergeCell ref="I31"/>
    <mergeCell ref="J31"/>
    <mergeCell ref="C30:D30"/>
    <mergeCell ref="E30"/>
    <mergeCell ref="F30"/>
    <mergeCell ref="G30"/>
    <mergeCell ref="H30"/>
    <mergeCell ref="I32"/>
    <mergeCell ref="J32"/>
    <mergeCell ref="C33:D33"/>
    <mergeCell ref="E33"/>
    <mergeCell ref="F33"/>
    <mergeCell ref="G33"/>
    <mergeCell ref="H33"/>
    <mergeCell ref="I33"/>
    <mergeCell ref="J33"/>
    <mergeCell ref="C32:D32"/>
    <mergeCell ref="E32"/>
    <mergeCell ref="F32"/>
    <mergeCell ref="G32"/>
    <mergeCell ref="H32"/>
    <mergeCell ref="I34"/>
    <mergeCell ref="J34"/>
    <mergeCell ref="C35:D35"/>
    <mergeCell ref="E35"/>
    <mergeCell ref="F35"/>
    <mergeCell ref="G35"/>
    <mergeCell ref="H35"/>
    <mergeCell ref="I35"/>
    <mergeCell ref="J35"/>
    <mergeCell ref="C34:D34"/>
    <mergeCell ref="E34"/>
    <mergeCell ref="F34"/>
    <mergeCell ref="G34"/>
    <mergeCell ref="H34"/>
    <mergeCell ref="I36"/>
    <mergeCell ref="J36"/>
    <mergeCell ref="C37:D37"/>
    <mergeCell ref="E37"/>
    <mergeCell ref="F37"/>
    <mergeCell ref="G37"/>
    <mergeCell ref="H37"/>
    <mergeCell ref="I37"/>
    <mergeCell ref="J37"/>
    <mergeCell ref="C36:D36"/>
    <mergeCell ref="E36"/>
    <mergeCell ref="F36"/>
    <mergeCell ref="G36"/>
    <mergeCell ref="H36"/>
    <mergeCell ref="I38"/>
    <mergeCell ref="J38"/>
    <mergeCell ref="C39:D39"/>
    <mergeCell ref="E39"/>
    <mergeCell ref="F39"/>
    <mergeCell ref="G39"/>
    <mergeCell ref="H39"/>
    <mergeCell ref="I39"/>
    <mergeCell ref="J39"/>
    <mergeCell ref="C38:D38"/>
    <mergeCell ref="E38"/>
    <mergeCell ref="F38"/>
    <mergeCell ref="G38"/>
    <mergeCell ref="H38"/>
    <mergeCell ref="I40"/>
    <mergeCell ref="J40"/>
    <mergeCell ref="C41:D41"/>
    <mergeCell ref="E41"/>
    <mergeCell ref="F41"/>
    <mergeCell ref="G41"/>
    <mergeCell ref="H41"/>
    <mergeCell ref="I41"/>
    <mergeCell ref="J41"/>
    <mergeCell ref="C40:D40"/>
    <mergeCell ref="E40"/>
    <mergeCell ref="F40"/>
    <mergeCell ref="G40"/>
    <mergeCell ref="H40"/>
    <mergeCell ref="I42"/>
    <mergeCell ref="J42"/>
    <mergeCell ref="C43:D43"/>
    <mergeCell ref="E43"/>
    <mergeCell ref="F43"/>
    <mergeCell ref="G43"/>
    <mergeCell ref="H43"/>
    <mergeCell ref="I43"/>
    <mergeCell ref="J43"/>
    <mergeCell ref="C42:D42"/>
    <mergeCell ref="E42"/>
    <mergeCell ref="F42"/>
    <mergeCell ref="G42"/>
    <mergeCell ref="H42"/>
    <mergeCell ref="I44"/>
    <mergeCell ref="J44"/>
    <mergeCell ref="C45:D45"/>
    <mergeCell ref="E45"/>
    <mergeCell ref="F45"/>
    <mergeCell ref="G45"/>
    <mergeCell ref="H45"/>
    <mergeCell ref="I45"/>
    <mergeCell ref="J45"/>
    <mergeCell ref="C44:D44"/>
    <mergeCell ref="E44"/>
    <mergeCell ref="F44"/>
    <mergeCell ref="G44"/>
    <mergeCell ref="H44"/>
    <mergeCell ref="I46"/>
    <mergeCell ref="J46"/>
    <mergeCell ref="C47:D47"/>
    <mergeCell ref="E47"/>
    <mergeCell ref="F47"/>
    <mergeCell ref="G47"/>
    <mergeCell ref="H47"/>
    <mergeCell ref="I47"/>
    <mergeCell ref="J47"/>
    <mergeCell ref="C46:D46"/>
    <mergeCell ref="E46"/>
    <mergeCell ref="F46"/>
    <mergeCell ref="G46"/>
    <mergeCell ref="H46"/>
    <mergeCell ref="I48"/>
    <mergeCell ref="J48"/>
    <mergeCell ref="C49:D49"/>
    <mergeCell ref="E49"/>
    <mergeCell ref="F49"/>
    <mergeCell ref="G49"/>
    <mergeCell ref="H49"/>
    <mergeCell ref="I49"/>
    <mergeCell ref="J49"/>
    <mergeCell ref="C48:D48"/>
    <mergeCell ref="E48"/>
    <mergeCell ref="F48"/>
    <mergeCell ref="G48"/>
    <mergeCell ref="H48"/>
    <mergeCell ref="I50"/>
    <mergeCell ref="J50"/>
    <mergeCell ref="C51:D51"/>
    <mergeCell ref="E51"/>
    <mergeCell ref="F51"/>
    <mergeCell ref="G51"/>
    <mergeCell ref="H51"/>
    <mergeCell ref="I51"/>
    <mergeCell ref="J51"/>
    <mergeCell ref="C50:D50"/>
    <mergeCell ref="E50"/>
    <mergeCell ref="F50"/>
    <mergeCell ref="G50"/>
    <mergeCell ref="H50"/>
    <mergeCell ref="I52"/>
    <mergeCell ref="J52"/>
    <mergeCell ref="C53:D53"/>
    <mergeCell ref="E53"/>
    <mergeCell ref="F53"/>
    <mergeCell ref="G53"/>
    <mergeCell ref="H53"/>
    <mergeCell ref="I53"/>
    <mergeCell ref="J53"/>
    <mergeCell ref="C52:D52"/>
    <mergeCell ref="E52"/>
    <mergeCell ref="F52"/>
    <mergeCell ref="G52"/>
    <mergeCell ref="H52"/>
    <mergeCell ref="I54"/>
    <mergeCell ref="J54"/>
    <mergeCell ref="C55:D55"/>
    <mergeCell ref="E55"/>
    <mergeCell ref="F55"/>
    <mergeCell ref="G55"/>
    <mergeCell ref="H55"/>
    <mergeCell ref="I55"/>
    <mergeCell ref="J55"/>
    <mergeCell ref="C54:D54"/>
    <mergeCell ref="E54"/>
    <mergeCell ref="F54"/>
    <mergeCell ref="G54"/>
    <mergeCell ref="H54"/>
    <mergeCell ref="I56"/>
    <mergeCell ref="J56"/>
    <mergeCell ref="C57:D57"/>
    <mergeCell ref="E57"/>
    <mergeCell ref="F57"/>
    <mergeCell ref="G57"/>
    <mergeCell ref="H57"/>
    <mergeCell ref="I57"/>
    <mergeCell ref="J57"/>
    <mergeCell ref="C56:D56"/>
    <mergeCell ref="E56"/>
    <mergeCell ref="F56"/>
    <mergeCell ref="G56"/>
    <mergeCell ref="H56"/>
    <mergeCell ref="I58"/>
    <mergeCell ref="J58"/>
    <mergeCell ref="C59:D59"/>
    <mergeCell ref="E59"/>
    <mergeCell ref="F59"/>
    <mergeCell ref="G59"/>
    <mergeCell ref="H59"/>
    <mergeCell ref="I59"/>
    <mergeCell ref="J59"/>
    <mergeCell ref="C58:D58"/>
    <mergeCell ref="E58"/>
    <mergeCell ref="F58"/>
    <mergeCell ref="G58"/>
    <mergeCell ref="H58"/>
    <mergeCell ref="I60"/>
    <mergeCell ref="J60"/>
    <mergeCell ref="C61:D61"/>
    <mergeCell ref="E61"/>
    <mergeCell ref="F61"/>
    <mergeCell ref="G61"/>
    <mergeCell ref="H61"/>
    <mergeCell ref="I61"/>
    <mergeCell ref="J61"/>
    <mergeCell ref="C60:D60"/>
    <mergeCell ref="E60"/>
    <mergeCell ref="F60"/>
    <mergeCell ref="G60"/>
    <mergeCell ref="H60"/>
    <mergeCell ref="I62"/>
    <mergeCell ref="J62"/>
    <mergeCell ref="C63:D63"/>
    <mergeCell ref="E63"/>
    <mergeCell ref="F63"/>
    <mergeCell ref="G63"/>
    <mergeCell ref="H63"/>
    <mergeCell ref="I63"/>
    <mergeCell ref="J63"/>
    <mergeCell ref="C62:D62"/>
    <mergeCell ref="E62"/>
    <mergeCell ref="F62"/>
    <mergeCell ref="G62"/>
    <mergeCell ref="H62"/>
    <mergeCell ref="I64"/>
    <mergeCell ref="J64"/>
    <mergeCell ref="C65:D65"/>
    <mergeCell ref="E65"/>
    <mergeCell ref="F65"/>
    <mergeCell ref="G65"/>
    <mergeCell ref="H65"/>
    <mergeCell ref="I65"/>
    <mergeCell ref="J65"/>
    <mergeCell ref="C64:D64"/>
    <mergeCell ref="E64"/>
    <mergeCell ref="F64"/>
    <mergeCell ref="G64"/>
    <mergeCell ref="H64"/>
    <mergeCell ref="I66"/>
    <mergeCell ref="J66"/>
    <mergeCell ref="C67:D67"/>
    <mergeCell ref="E67"/>
    <mergeCell ref="F67"/>
    <mergeCell ref="G67"/>
    <mergeCell ref="H67"/>
    <mergeCell ref="I67"/>
    <mergeCell ref="J67"/>
    <mergeCell ref="C66:D66"/>
    <mergeCell ref="E66"/>
    <mergeCell ref="F66"/>
    <mergeCell ref="G66"/>
    <mergeCell ref="H66"/>
    <mergeCell ref="I68"/>
    <mergeCell ref="J68"/>
    <mergeCell ref="C69:D69"/>
    <mergeCell ref="E69"/>
    <mergeCell ref="F69"/>
    <mergeCell ref="G69"/>
    <mergeCell ref="H69"/>
    <mergeCell ref="I69"/>
    <mergeCell ref="J69"/>
    <mergeCell ref="C68:D68"/>
    <mergeCell ref="E68"/>
    <mergeCell ref="F68"/>
    <mergeCell ref="G68"/>
    <mergeCell ref="H68"/>
    <mergeCell ref="I70"/>
    <mergeCell ref="J70"/>
    <mergeCell ref="C71:D71"/>
    <mergeCell ref="E71"/>
    <mergeCell ref="F71"/>
    <mergeCell ref="G71"/>
    <mergeCell ref="H71"/>
    <mergeCell ref="I71"/>
    <mergeCell ref="J71"/>
    <mergeCell ref="C70:D70"/>
    <mergeCell ref="E70"/>
    <mergeCell ref="F70"/>
    <mergeCell ref="G70"/>
    <mergeCell ref="H70"/>
    <mergeCell ref="I72"/>
    <mergeCell ref="J72"/>
    <mergeCell ref="C73:D73"/>
    <mergeCell ref="E73"/>
    <mergeCell ref="F73"/>
    <mergeCell ref="G73"/>
    <mergeCell ref="H73"/>
    <mergeCell ref="I73"/>
    <mergeCell ref="J73"/>
    <mergeCell ref="C72:D72"/>
    <mergeCell ref="E72"/>
    <mergeCell ref="F72"/>
    <mergeCell ref="G72"/>
    <mergeCell ref="H72"/>
    <mergeCell ref="I74"/>
    <mergeCell ref="J74"/>
    <mergeCell ref="C75:D75"/>
    <mergeCell ref="E75"/>
    <mergeCell ref="F75"/>
    <mergeCell ref="G75"/>
    <mergeCell ref="H75"/>
    <mergeCell ref="I75"/>
    <mergeCell ref="J75"/>
    <mergeCell ref="C74:D74"/>
    <mergeCell ref="E74"/>
    <mergeCell ref="F74"/>
    <mergeCell ref="G74"/>
    <mergeCell ref="H74"/>
    <mergeCell ref="I76"/>
    <mergeCell ref="J76"/>
    <mergeCell ref="C77:D77"/>
    <mergeCell ref="E77"/>
    <mergeCell ref="F77"/>
    <mergeCell ref="G77"/>
    <mergeCell ref="H77"/>
    <mergeCell ref="I77"/>
    <mergeCell ref="J77"/>
    <mergeCell ref="C76:D76"/>
    <mergeCell ref="E76"/>
    <mergeCell ref="F76"/>
    <mergeCell ref="G76"/>
    <mergeCell ref="H76"/>
    <mergeCell ref="I78"/>
    <mergeCell ref="J78"/>
    <mergeCell ref="C79:D79"/>
    <mergeCell ref="E79"/>
    <mergeCell ref="F79"/>
    <mergeCell ref="G79"/>
    <mergeCell ref="H79"/>
    <mergeCell ref="I79"/>
    <mergeCell ref="J79"/>
    <mergeCell ref="C78:D78"/>
    <mergeCell ref="E78"/>
    <mergeCell ref="F78"/>
    <mergeCell ref="G78"/>
    <mergeCell ref="H78"/>
    <mergeCell ref="I80"/>
    <mergeCell ref="J80"/>
    <mergeCell ref="C81:D81"/>
    <mergeCell ref="E81"/>
    <mergeCell ref="F81"/>
    <mergeCell ref="G81"/>
    <mergeCell ref="H81"/>
    <mergeCell ref="I81"/>
    <mergeCell ref="J81"/>
    <mergeCell ref="C80:D80"/>
    <mergeCell ref="E80"/>
    <mergeCell ref="F80"/>
    <mergeCell ref="G80"/>
    <mergeCell ref="H80"/>
    <mergeCell ref="I82"/>
    <mergeCell ref="J82"/>
    <mergeCell ref="C83:D83"/>
    <mergeCell ref="E83"/>
    <mergeCell ref="F83"/>
    <mergeCell ref="G83"/>
    <mergeCell ref="H83"/>
    <mergeCell ref="I83"/>
    <mergeCell ref="J83"/>
    <mergeCell ref="C82:D82"/>
    <mergeCell ref="E82"/>
    <mergeCell ref="F82"/>
    <mergeCell ref="G82"/>
    <mergeCell ref="H82"/>
    <mergeCell ref="I84"/>
    <mergeCell ref="J84"/>
    <mergeCell ref="C85:D85"/>
    <mergeCell ref="E85"/>
    <mergeCell ref="F85"/>
    <mergeCell ref="G85"/>
    <mergeCell ref="H85"/>
    <mergeCell ref="I85"/>
    <mergeCell ref="J85"/>
    <mergeCell ref="C84:D84"/>
    <mergeCell ref="E84"/>
    <mergeCell ref="F84"/>
    <mergeCell ref="G84"/>
    <mergeCell ref="H84"/>
    <mergeCell ref="I86"/>
    <mergeCell ref="J86"/>
    <mergeCell ref="C87:D87"/>
    <mergeCell ref="E87"/>
    <mergeCell ref="F87"/>
    <mergeCell ref="G87"/>
    <mergeCell ref="H87"/>
    <mergeCell ref="I87"/>
    <mergeCell ref="J87"/>
    <mergeCell ref="C86:D86"/>
    <mergeCell ref="E86"/>
    <mergeCell ref="F86"/>
    <mergeCell ref="G86"/>
    <mergeCell ref="H86"/>
    <mergeCell ref="I88"/>
    <mergeCell ref="J88"/>
    <mergeCell ref="C89:D89"/>
    <mergeCell ref="E89"/>
    <mergeCell ref="F89"/>
    <mergeCell ref="G89"/>
    <mergeCell ref="H89"/>
    <mergeCell ref="I89"/>
    <mergeCell ref="J89"/>
    <mergeCell ref="C88:D88"/>
    <mergeCell ref="E88"/>
    <mergeCell ref="F88"/>
    <mergeCell ref="G88"/>
    <mergeCell ref="H88"/>
    <mergeCell ref="I90"/>
    <mergeCell ref="J90"/>
    <mergeCell ref="C91:D91"/>
    <mergeCell ref="E91"/>
    <mergeCell ref="F91"/>
    <mergeCell ref="G91"/>
    <mergeCell ref="H91"/>
    <mergeCell ref="I91"/>
    <mergeCell ref="J91"/>
    <mergeCell ref="C90:D90"/>
    <mergeCell ref="E90"/>
    <mergeCell ref="F90"/>
    <mergeCell ref="G90"/>
    <mergeCell ref="H90"/>
    <mergeCell ref="I92"/>
    <mergeCell ref="J92"/>
    <mergeCell ref="C93:D93"/>
    <mergeCell ref="E93"/>
    <mergeCell ref="F93"/>
    <mergeCell ref="G93"/>
    <mergeCell ref="H93"/>
    <mergeCell ref="I93"/>
    <mergeCell ref="J93"/>
    <mergeCell ref="C92:D92"/>
    <mergeCell ref="E92"/>
    <mergeCell ref="F92"/>
    <mergeCell ref="G92"/>
    <mergeCell ref="H92"/>
    <mergeCell ref="I94"/>
    <mergeCell ref="J94"/>
    <mergeCell ref="C95:D95"/>
    <mergeCell ref="E95"/>
    <mergeCell ref="F95"/>
    <mergeCell ref="G95"/>
    <mergeCell ref="H95"/>
    <mergeCell ref="I95"/>
    <mergeCell ref="J95"/>
    <mergeCell ref="C94:D94"/>
    <mergeCell ref="E94"/>
    <mergeCell ref="F94"/>
    <mergeCell ref="G94"/>
    <mergeCell ref="H94"/>
    <mergeCell ref="I96"/>
    <mergeCell ref="J96"/>
    <mergeCell ref="C97:D97"/>
    <mergeCell ref="E97"/>
    <mergeCell ref="F97"/>
    <mergeCell ref="G97"/>
    <mergeCell ref="H97"/>
    <mergeCell ref="I97"/>
    <mergeCell ref="J97"/>
    <mergeCell ref="C96:D96"/>
    <mergeCell ref="E96"/>
    <mergeCell ref="F96"/>
    <mergeCell ref="G96"/>
    <mergeCell ref="H96"/>
    <mergeCell ref="I98"/>
    <mergeCell ref="J98"/>
    <mergeCell ref="C99:D99"/>
    <mergeCell ref="E99"/>
    <mergeCell ref="F99"/>
    <mergeCell ref="G99"/>
    <mergeCell ref="H99"/>
    <mergeCell ref="I99"/>
    <mergeCell ref="J99"/>
    <mergeCell ref="C98:D98"/>
    <mergeCell ref="E98"/>
    <mergeCell ref="F98"/>
    <mergeCell ref="G98"/>
    <mergeCell ref="H98"/>
    <mergeCell ref="I100"/>
    <mergeCell ref="J100"/>
    <mergeCell ref="C101:D101"/>
    <mergeCell ref="E101"/>
    <mergeCell ref="F101"/>
    <mergeCell ref="G101"/>
    <mergeCell ref="H101"/>
    <mergeCell ref="I101"/>
    <mergeCell ref="J101"/>
    <mergeCell ref="C100:D100"/>
    <mergeCell ref="E100"/>
    <mergeCell ref="F100"/>
    <mergeCell ref="G100"/>
    <mergeCell ref="H100"/>
    <mergeCell ref="I102"/>
    <mergeCell ref="J102"/>
    <mergeCell ref="C103:D103"/>
    <mergeCell ref="E103"/>
    <mergeCell ref="F103"/>
    <mergeCell ref="G103"/>
    <mergeCell ref="H103"/>
    <mergeCell ref="I103"/>
    <mergeCell ref="J103"/>
    <mergeCell ref="C102:D102"/>
    <mergeCell ref="E102"/>
    <mergeCell ref="F102"/>
    <mergeCell ref="G102"/>
    <mergeCell ref="H102"/>
    <mergeCell ref="I104"/>
    <mergeCell ref="J104"/>
    <mergeCell ref="C105:D105"/>
    <mergeCell ref="E105"/>
    <mergeCell ref="F105"/>
    <mergeCell ref="G105"/>
    <mergeCell ref="H105"/>
    <mergeCell ref="I105"/>
    <mergeCell ref="J105"/>
    <mergeCell ref="C104:D104"/>
    <mergeCell ref="E104"/>
    <mergeCell ref="F104"/>
    <mergeCell ref="G104"/>
    <mergeCell ref="H104"/>
    <mergeCell ref="I106"/>
    <mergeCell ref="J106"/>
    <mergeCell ref="C107:D107"/>
    <mergeCell ref="E107"/>
    <mergeCell ref="F107"/>
    <mergeCell ref="G107"/>
    <mergeCell ref="H107"/>
    <mergeCell ref="I107"/>
    <mergeCell ref="J107"/>
    <mergeCell ref="C106:D106"/>
    <mergeCell ref="E106"/>
    <mergeCell ref="F106"/>
    <mergeCell ref="G106"/>
    <mergeCell ref="H106"/>
    <mergeCell ref="I108"/>
    <mergeCell ref="J108"/>
    <mergeCell ref="C109:D109"/>
    <mergeCell ref="E109"/>
    <mergeCell ref="F109"/>
    <mergeCell ref="G109"/>
    <mergeCell ref="H109"/>
    <mergeCell ref="I109"/>
    <mergeCell ref="J109"/>
    <mergeCell ref="C108:D108"/>
    <mergeCell ref="E108"/>
    <mergeCell ref="F108"/>
    <mergeCell ref="G108"/>
    <mergeCell ref="H108"/>
    <mergeCell ref="I110"/>
    <mergeCell ref="J110"/>
    <mergeCell ref="C111:D111"/>
    <mergeCell ref="E111"/>
    <mergeCell ref="F111"/>
    <mergeCell ref="G111"/>
    <mergeCell ref="H111"/>
    <mergeCell ref="I111"/>
    <mergeCell ref="J111"/>
    <mergeCell ref="C110:D110"/>
    <mergeCell ref="E110"/>
    <mergeCell ref="F110"/>
    <mergeCell ref="G110"/>
    <mergeCell ref="H110"/>
    <mergeCell ref="I112"/>
    <mergeCell ref="J112"/>
    <mergeCell ref="C113:D113"/>
    <mergeCell ref="E113"/>
    <mergeCell ref="F113"/>
    <mergeCell ref="G113"/>
    <mergeCell ref="H113"/>
    <mergeCell ref="I113"/>
    <mergeCell ref="J113"/>
    <mergeCell ref="C112:D112"/>
    <mergeCell ref="E112"/>
    <mergeCell ref="F112"/>
    <mergeCell ref="G112"/>
    <mergeCell ref="H112"/>
    <mergeCell ref="C116:D116"/>
    <mergeCell ref="I114"/>
    <mergeCell ref="J114"/>
    <mergeCell ref="C115:D115"/>
    <mergeCell ref="E115"/>
    <mergeCell ref="F115"/>
    <mergeCell ref="G115"/>
    <mergeCell ref="H115"/>
    <mergeCell ref="I115"/>
    <mergeCell ref="J115"/>
    <mergeCell ref="C114:D114"/>
    <mergeCell ref="E114"/>
    <mergeCell ref="F114"/>
    <mergeCell ref="G114"/>
    <mergeCell ref="H114"/>
  </mergeCells>
  <dataValidations count="4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s>
  <printOptions horizontalCentered="1"/>
  <pageMargins left="0.7" right="0.7" top="0.75" bottom="0.75" header="0.3" footer="0.3"/>
  <pageSetup paperSize="150" scale="41" orientation="portrait" horizontalDpi="200" verticalDpi="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2:L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G33" sqref="G33"/>
    </sheetView>
  </sheetViews>
  <sheetFormatPr defaultRowHeight="15"/>
  <cols>
    <col min="1" max="1" width="9.140625" style="1" customWidth="1"/>
    <col min="2" max="3" width="1" style="1" customWidth="1"/>
    <col min="4" max="4" width="20" style="1" customWidth="1"/>
    <col min="5" max="11" width="30" style="1" customWidth="1"/>
    <col min="12" max="12" width="1" style="1" customWidth="1"/>
    <col min="13" max="13" width="9.140625" style="1" customWidth="1"/>
    <col min="14" max="16384" width="9.140625" style="1"/>
  </cols>
  <sheetData>
    <row r="2" spans="2:12" ht="5.0999999999999996" customHeight="1">
      <c r="B2" s="5" t="s">
        <v>596</v>
      </c>
      <c r="C2" s="2"/>
      <c r="D2" s="2"/>
      <c r="E2" s="2"/>
      <c r="F2" s="2"/>
      <c r="G2" s="2"/>
      <c r="H2" s="2"/>
      <c r="I2" s="2"/>
      <c r="J2" s="2"/>
      <c r="K2" s="2"/>
      <c r="L2" s="2"/>
    </row>
    <row r="3" spans="2:12" hidden="1">
      <c r="B3" s="5" t="s">
        <v>7</v>
      </c>
      <c r="C3" s="20"/>
      <c r="D3" s="20"/>
      <c r="E3" s="2"/>
      <c r="F3" s="2"/>
      <c r="G3" s="2"/>
      <c r="H3" s="2"/>
      <c r="I3" s="2"/>
      <c r="J3" s="2"/>
      <c r="K3" s="2"/>
      <c r="L3" s="2"/>
    </row>
    <row r="4" spans="2:12" hidden="1">
      <c r="B4" s="2"/>
      <c r="C4" s="20"/>
      <c r="D4" s="20"/>
      <c r="E4" s="2"/>
      <c r="F4" s="2"/>
      <c r="G4" s="2"/>
      <c r="H4" s="2"/>
      <c r="I4" s="2"/>
      <c r="J4" s="2"/>
      <c r="K4" s="2"/>
      <c r="L4" s="2"/>
    </row>
    <row r="5" spans="2:12" hidden="1">
      <c r="B5" s="2"/>
      <c r="C5" s="20"/>
      <c r="D5" s="20"/>
      <c r="E5" s="2"/>
      <c r="F5" s="2"/>
      <c r="G5" s="2"/>
      <c r="H5" s="2"/>
      <c r="I5" s="2"/>
      <c r="J5" s="2"/>
      <c r="K5" s="2"/>
      <c r="L5" s="2"/>
    </row>
    <row r="6" spans="2:12" hidden="1">
      <c r="B6" s="2"/>
      <c r="C6" s="20"/>
      <c r="D6" s="20"/>
      <c r="E6" s="2"/>
      <c r="F6" s="2"/>
      <c r="G6" s="2"/>
      <c r="H6" s="2"/>
      <c r="I6" s="2"/>
      <c r="J6" s="2"/>
      <c r="K6" s="2"/>
      <c r="L6" s="2"/>
    </row>
    <row r="7" spans="2:12" ht="17.25">
      <c r="B7" s="2"/>
      <c r="C7" s="156" t="str">
        <f>UPPER('Data Umum'!D7)</f>
        <v/>
      </c>
      <c r="D7" s="156"/>
      <c r="E7" s="157"/>
      <c r="F7" s="157"/>
      <c r="G7" s="157"/>
      <c r="H7" s="157"/>
      <c r="I7" s="157"/>
      <c r="J7" s="157"/>
      <c r="K7" s="157"/>
      <c r="L7" s="2"/>
    </row>
    <row r="8" spans="2:12">
      <c r="B8" s="2"/>
      <c r="C8" s="158" t="s">
        <v>1095</v>
      </c>
      <c r="D8" s="158"/>
      <c r="E8" s="129"/>
      <c r="F8" s="129"/>
      <c r="G8" s="129"/>
      <c r="H8" s="129"/>
      <c r="I8" s="129"/>
      <c r="J8" s="129"/>
      <c r="K8" s="129"/>
      <c r="L8" s="2"/>
    </row>
    <row r="9" spans="2:12">
      <c r="B9" s="2"/>
      <c r="C9" s="158" t="s">
        <v>597</v>
      </c>
      <c r="D9" s="158"/>
      <c r="E9" s="129"/>
      <c r="F9" s="129"/>
      <c r="G9" s="129"/>
      <c r="H9" s="129"/>
      <c r="I9" s="129"/>
      <c r="J9" s="129"/>
      <c r="K9" s="129"/>
      <c r="L9" s="2"/>
    </row>
    <row r="10" spans="2:12">
      <c r="B10" s="2"/>
      <c r="C10" s="158" t="s">
        <v>601</v>
      </c>
      <c r="D10" s="158"/>
      <c r="E10" s="129"/>
      <c r="F10" s="129"/>
      <c r="G10" s="129"/>
      <c r="H10" s="129"/>
      <c r="I10" s="129"/>
      <c r="J10" s="129"/>
      <c r="K10" s="129"/>
      <c r="L10" s="2"/>
    </row>
    <row r="11" spans="2:12">
      <c r="B11" s="2"/>
      <c r="C11" s="159" t="str">
        <f>""</f>
        <v/>
      </c>
      <c r="D11" s="159"/>
      <c r="E11" s="130"/>
      <c r="F11" s="130"/>
      <c r="G11" s="130"/>
      <c r="H11" s="130"/>
      <c r="I11" s="130"/>
      <c r="J11" s="130"/>
      <c r="K11" s="130"/>
      <c r="L11" s="2"/>
    </row>
    <row r="12" spans="2:12" hidden="1">
      <c r="B12" s="2"/>
      <c r="C12" s="20"/>
      <c r="D12" s="20"/>
      <c r="E12" s="2"/>
      <c r="F12" s="2"/>
      <c r="G12" s="2"/>
      <c r="H12" s="2"/>
      <c r="I12" s="2"/>
      <c r="J12" s="2"/>
      <c r="K12" s="2"/>
      <c r="L12" s="2"/>
    </row>
    <row r="13" spans="2:12">
      <c r="B13" s="2"/>
      <c r="C13" s="160" t="s">
        <v>43</v>
      </c>
      <c r="D13" s="160"/>
      <c r="E13" s="161"/>
      <c r="F13" s="161"/>
      <c r="G13" s="161"/>
      <c r="H13" s="161"/>
      <c r="I13" s="161"/>
      <c r="J13" s="161"/>
      <c r="K13" s="161"/>
      <c r="L13" s="2"/>
    </row>
    <row r="14" spans="2:12">
      <c r="B14" s="2"/>
      <c r="C14" s="127" t="s">
        <v>308</v>
      </c>
      <c r="D14" s="128"/>
      <c r="E14" s="162" t="str">
        <f>"Nama Reksa Dana"</f>
        <v>Nama Reksa Dana</v>
      </c>
      <c r="F14" s="162" t="str">
        <f>"Jenis Reksa Dana"</f>
        <v>Jenis Reksa Dana</v>
      </c>
      <c r="G14" s="162" t="str">
        <f>"Manager Investasi"</f>
        <v>Manager Investasi</v>
      </c>
      <c r="H14" s="162" t="str">
        <f>"Saldo SAK"</f>
        <v>Saldo SAK</v>
      </c>
      <c r="I14" s="162" t="str">
        <f>"AYD"</f>
        <v>AYD</v>
      </c>
      <c r="J14" s="162" t="str">
        <f>"Saldo SAK Lancar (Kurang dari Satu Tahun)"</f>
        <v>Saldo SAK Lancar (Kurang dari Satu Tahun)</v>
      </c>
      <c r="K14" s="162" t="str">
        <f>"Keterangan"</f>
        <v>Keterangan</v>
      </c>
      <c r="L14" s="2"/>
    </row>
    <row r="15" spans="2:12">
      <c r="B15" s="2"/>
      <c r="C15" s="128"/>
      <c r="D15" s="128"/>
      <c r="E15" s="163"/>
      <c r="F15" s="163"/>
      <c r="G15" s="163"/>
      <c r="H15" s="163"/>
      <c r="I15" s="163"/>
      <c r="J15" s="163"/>
      <c r="K15" s="163"/>
      <c r="L15" s="2"/>
    </row>
    <row r="16" spans="2:12">
      <c r="B16" s="2"/>
      <c r="C16" s="137" t="s">
        <v>7</v>
      </c>
      <c r="D16" s="128"/>
      <c r="E16" s="147" t="s">
        <v>206</v>
      </c>
      <c r="F16" s="147" t="s">
        <v>206</v>
      </c>
      <c r="G16" s="147" t="s">
        <v>206</v>
      </c>
      <c r="H16" s="144">
        <v>0</v>
      </c>
      <c r="I16" s="144">
        <v>0</v>
      </c>
      <c r="J16" s="144">
        <v>0</v>
      </c>
      <c r="K16" s="147" t="s">
        <v>206</v>
      </c>
      <c r="L16" s="2"/>
    </row>
    <row r="17" spans="2:12">
      <c r="B17" s="2"/>
      <c r="C17" s="142" t="s">
        <v>309</v>
      </c>
      <c r="D17" s="143"/>
      <c r="E17" s="147" t="s">
        <v>206</v>
      </c>
      <c r="F17" s="147" t="s">
        <v>206</v>
      </c>
      <c r="G17" s="147" t="s">
        <v>206</v>
      </c>
      <c r="H17" s="144">
        <v>0</v>
      </c>
      <c r="I17" s="144">
        <v>0</v>
      </c>
      <c r="J17" s="144">
        <v>0</v>
      </c>
      <c r="K17" s="147" t="s">
        <v>206</v>
      </c>
      <c r="L17" s="2"/>
    </row>
    <row r="18" spans="2:12">
      <c r="B18" s="2"/>
      <c r="C18" s="142" t="s">
        <v>310</v>
      </c>
      <c r="D18" s="143"/>
      <c r="E18" s="147" t="s">
        <v>206</v>
      </c>
      <c r="F18" s="147" t="s">
        <v>206</v>
      </c>
      <c r="G18" s="147" t="s">
        <v>206</v>
      </c>
      <c r="H18" s="144">
        <v>0</v>
      </c>
      <c r="I18" s="144">
        <v>0</v>
      </c>
      <c r="J18" s="144">
        <v>0</v>
      </c>
      <c r="K18" s="147" t="s">
        <v>206</v>
      </c>
      <c r="L18" s="2"/>
    </row>
    <row r="19" spans="2:12">
      <c r="B19" s="2"/>
      <c r="C19" s="142" t="s">
        <v>311</v>
      </c>
      <c r="D19" s="143"/>
      <c r="E19" s="147" t="s">
        <v>206</v>
      </c>
      <c r="F19" s="147" t="s">
        <v>206</v>
      </c>
      <c r="G19" s="147" t="s">
        <v>206</v>
      </c>
      <c r="H19" s="144">
        <v>0</v>
      </c>
      <c r="I19" s="144">
        <v>0</v>
      </c>
      <c r="J19" s="144">
        <v>0</v>
      </c>
      <c r="K19" s="147" t="s">
        <v>206</v>
      </c>
      <c r="L19" s="2"/>
    </row>
    <row r="20" spans="2:12">
      <c r="B20" s="2"/>
      <c r="C20" s="142" t="s">
        <v>312</v>
      </c>
      <c r="D20" s="143"/>
      <c r="E20" s="147" t="s">
        <v>206</v>
      </c>
      <c r="F20" s="147" t="s">
        <v>206</v>
      </c>
      <c r="G20" s="147" t="s">
        <v>206</v>
      </c>
      <c r="H20" s="144">
        <v>0</v>
      </c>
      <c r="I20" s="144">
        <v>0</v>
      </c>
      <c r="J20" s="144">
        <v>0</v>
      </c>
      <c r="K20" s="147" t="s">
        <v>206</v>
      </c>
      <c r="L20" s="2"/>
    </row>
    <row r="21" spans="2:12">
      <c r="B21" s="2"/>
      <c r="C21" s="142" t="s">
        <v>313</v>
      </c>
      <c r="D21" s="143"/>
      <c r="E21" s="147" t="s">
        <v>206</v>
      </c>
      <c r="F21" s="147" t="s">
        <v>206</v>
      </c>
      <c r="G21" s="147" t="s">
        <v>206</v>
      </c>
      <c r="H21" s="144">
        <v>0</v>
      </c>
      <c r="I21" s="144">
        <v>0</v>
      </c>
      <c r="J21" s="144">
        <v>0</v>
      </c>
      <c r="K21" s="147" t="s">
        <v>206</v>
      </c>
      <c r="L21" s="2"/>
    </row>
    <row r="22" spans="2:12">
      <c r="B22" s="2"/>
      <c r="C22" s="142" t="s">
        <v>314</v>
      </c>
      <c r="D22" s="143"/>
      <c r="E22" s="147" t="s">
        <v>206</v>
      </c>
      <c r="F22" s="147" t="s">
        <v>206</v>
      </c>
      <c r="G22" s="147" t="s">
        <v>206</v>
      </c>
      <c r="H22" s="144">
        <v>0</v>
      </c>
      <c r="I22" s="144">
        <v>0</v>
      </c>
      <c r="J22" s="144">
        <v>0</v>
      </c>
      <c r="K22" s="147" t="s">
        <v>206</v>
      </c>
      <c r="L22" s="2"/>
    </row>
    <row r="23" spans="2:12">
      <c r="B23" s="2"/>
      <c r="C23" s="142" t="s">
        <v>315</v>
      </c>
      <c r="D23" s="143"/>
      <c r="E23" s="147" t="s">
        <v>206</v>
      </c>
      <c r="F23" s="147" t="s">
        <v>206</v>
      </c>
      <c r="G23" s="147" t="s">
        <v>206</v>
      </c>
      <c r="H23" s="144">
        <v>0</v>
      </c>
      <c r="I23" s="144">
        <v>0</v>
      </c>
      <c r="J23" s="144">
        <v>0</v>
      </c>
      <c r="K23" s="147" t="s">
        <v>206</v>
      </c>
      <c r="L23" s="2"/>
    </row>
    <row r="24" spans="2:12">
      <c r="B24" s="2"/>
      <c r="C24" s="142" t="s">
        <v>316</v>
      </c>
      <c r="D24" s="143"/>
      <c r="E24" s="147" t="s">
        <v>206</v>
      </c>
      <c r="F24" s="147" t="s">
        <v>206</v>
      </c>
      <c r="G24" s="147" t="s">
        <v>206</v>
      </c>
      <c r="H24" s="144">
        <v>0</v>
      </c>
      <c r="I24" s="144">
        <v>0</v>
      </c>
      <c r="J24" s="144">
        <v>0</v>
      </c>
      <c r="K24" s="147" t="s">
        <v>206</v>
      </c>
      <c r="L24" s="2"/>
    </row>
    <row r="25" spans="2:12">
      <c r="B25" s="2"/>
      <c r="C25" s="142" t="s">
        <v>317</v>
      </c>
      <c r="D25" s="143"/>
      <c r="E25" s="147" t="s">
        <v>206</v>
      </c>
      <c r="F25" s="147" t="s">
        <v>206</v>
      </c>
      <c r="G25" s="147" t="s">
        <v>206</v>
      </c>
      <c r="H25" s="144">
        <v>0</v>
      </c>
      <c r="I25" s="144">
        <v>0</v>
      </c>
      <c r="J25" s="144">
        <v>0</v>
      </c>
      <c r="K25" s="147" t="s">
        <v>206</v>
      </c>
      <c r="L25" s="2"/>
    </row>
    <row r="26" spans="2:12">
      <c r="B26" s="2"/>
      <c r="C26" s="142" t="s">
        <v>318</v>
      </c>
      <c r="D26" s="143"/>
      <c r="E26" s="147" t="s">
        <v>206</v>
      </c>
      <c r="F26" s="147" t="s">
        <v>206</v>
      </c>
      <c r="G26" s="147" t="s">
        <v>206</v>
      </c>
      <c r="H26" s="144">
        <v>0</v>
      </c>
      <c r="I26" s="144">
        <v>0</v>
      </c>
      <c r="J26" s="144">
        <v>0</v>
      </c>
      <c r="K26" s="147" t="s">
        <v>206</v>
      </c>
      <c r="L26" s="2"/>
    </row>
    <row r="27" spans="2:12">
      <c r="B27" s="2"/>
      <c r="C27" s="142" t="s">
        <v>319</v>
      </c>
      <c r="D27" s="143"/>
      <c r="E27" s="147" t="s">
        <v>206</v>
      </c>
      <c r="F27" s="147" t="s">
        <v>206</v>
      </c>
      <c r="G27" s="147" t="s">
        <v>206</v>
      </c>
      <c r="H27" s="144">
        <v>0</v>
      </c>
      <c r="I27" s="144">
        <v>0</v>
      </c>
      <c r="J27" s="144">
        <v>0</v>
      </c>
      <c r="K27" s="147" t="s">
        <v>206</v>
      </c>
      <c r="L27" s="2"/>
    </row>
    <row r="28" spans="2:12">
      <c r="B28" s="2"/>
      <c r="C28" s="142" t="s">
        <v>320</v>
      </c>
      <c r="D28" s="143"/>
      <c r="E28" s="147" t="s">
        <v>206</v>
      </c>
      <c r="F28" s="147" t="s">
        <v>206</v>
      </c>
      <c r="G28" s="147" t="s">
        <v>206</v>
      </c>
      <c r="H28" s="144">
        <v>0</v>
      </c>
      <c r="I28" s="144">
        <v>0</v>
      </c>
      <c r="J28" s="144">
        <v>0</v>
      </c>
      <c r="K28" s="147" t="s">
        <v>206</v>
      </c>
      <c r="L28" s="2"/>
    </row>
    <row r="29" spans="2:12">
      <c r="B29" s="2"/>
      <c r="C29" s="142" t="s">
        <v>321</v>
      </c>
      <c r="D29" s="143"/>
      <c r="E29" s="147" t="s">
        <v>206</v>
      </c>
      <c r="F29" s="147" t="s">
        <v>206</v>
      </c>
      <c r="G29" s="147" t="s">
        <v>206</v>
      </c>
      <c r="H29" s="144">
        <v>0</v>
      </c>
      <c r="I29" s="144">
        <v>0</v>
      </c>
      <c r="J29" s="144">
        <v>0</v>
      </c>
      <c r="K29" s="147" t="s">
        <v>206</v>
      </c>
      <c r="L29" s="2"/>
    </row>
    <row r="30" spans="2:12">
      <c r="B30" s="2"/>
      <c r="C30" s="142" t="s">
        <v>322</v>
      </c>
      <c r="D30" s="143"/>
      <c r="E30" s="147" t="s">
        <v>206</v>
      </c>
      <c r="F30" s="147" t="s">
        <v>206</v>
      </c>
      <c r="G30" s="147" t="s">
        <v>206</v>
      </c>
      <c r="H30" s="144">
        <v>0</v>
      </c>
      <c r="I30" s="144">
        <v>0</v>
      </c>
      <c r="J30" s="144">
        <v>0</v>
      </c>
      <c r="K30" s="147" t="s">
        <v>206</v>
      </c>
      <c r="L30" s="2"/>
    </row>
    <row r="31" spans="2:12">
      <c r="B31" s="2"/>
      <c r="C31" s="142" t="s">
        <v>323</v>
      </c>
      <c r="D31" s="143"/>
      <c r="E31" s="147" t="s">
        <v>206</v>
      </c>
      <c r="F31" s="147" t="s">
        <v>206</v>
      </c>
      <c r="G31" s="147" t="s">
        <v>206</v>
      </c>
      <c r="H31" s="144">
        <v>0</v>
      </c>
      <c r="I31" s="144">
        <v>0</v>
      </c>
      <c r="J31" s="144">
        <v>0</v>
      </c>
      <c r="K31" s="147" t="s">
        <v>206</v>
      </c>
      <c r="L31" s="2"/>
    </row>
    <row r="32" spans="2:12">
      <c r="B32" s="2"/>
      <c r="C32" s="142" t="s">
        <v>324</v>
      </c>
      <c r="D32" s="143"/>
      <c r="E32" s="147" t="s">
        <v>206</v>
      </c>
      <c r="F32" s="147" t="s">
        <v>206</v>
      </c>
      <c r="G32" s="147" t="s">
        <v>206</v>
      </c>
      <c r="H32" s="144">
        <v>0</v>
      </c>
      <c r="I32" s="144">
        <v>0</v>
      </c>
      <c r="J32" s="144">
        <v>0</v>
      </c>
      <c r="K32" s="147" t="s">
        <v>206</v>
      </c>
      <c r="L32" s="2"/>
    </row>
    <row r="33" spans="2:12">
      <c r="B33" s="2"/>
      <c r="C33" s="142" t="s">
        <v>325</v>
      </c>
      <c r="D33" s="143"/>
      <c r="E33" s="147" t="s">
        <v>206</v>
      </c>
      <c r="F33" s="147" t="s">
        <v>206</v>
      </c>
      <c r="G33" s="147" t="s">
        <v>206</v>
      </c>
      <c r="H33" s="144">
        <v>0</v>
      </c>
      <c r="I33" s="144">
        <v>0</v>
      </c>
      <c r="J33" s="144">
        <v>0</v>
      </c>
      <c r="K33" s="147" t="s">
        <v>206</v>
      </c>
      <c r="L33" s="2"/>
    </row>
    <row r="34" spans="2:12">
      <c r="B34" s="2"/>
      <c r="C34" s="142" t="s">
        <v>326</v>
      </c>
      <c r="D34" s="143"/>
      <c r="E34" s="147" t="s">
        <v>206</v>
      </c>
      <c r="F34" s="147" t="s">
        <v>206</v>
      </c>
      <c r="G34" s="147" t="s">
        <v>206</v>
      </c>
      <c r="H34" s="144">
        <v>0</v>
      </c>
      <c r="I34" s="144">
        <v>0</v>
      </c>
      <c r="J34" s="144">
        <v>0</v>
      </c>
      <c r="K34" s="147" t="s">
        <v>206</v>
      </c>
      <c r="L34" s="2"/>
    </row>
    <row r="35" spans="2:12">
      <c r="B35" s="2"/>
      <c r="C35" s="142" t="s">
        <v>327</v>
      </c>
      <c r="D35" s="143"/>
      <c r="E35" s="147" t="s">
        <v>206</v>
      </c>
      <c r="F35" s="147" t="s">
        <v>206</v>
      </c>
      <c r="G35" s="147" t="s">
        <v>206</v>
      </c>
      <c r="H35" s="144">
        <v>0</v>
      </c>
      <c r="I35" s="144">
        <v>0</v>
      </c>
      <c r="J35" s="144">
        <v>0</v>
      </c>
      <c r="K35" s="147" t="s">
        <v>206</v>
      </c>
      <c r="L35" s="2"/>
    </row>
    <row r="36" spans="2:12">
      <c r="B36" s="2"/>
      <c r="C36" s="142" t="s">
        <v>328</v>
      </c>
      <c r="D36" s="143"/>
      <c r="E36" s="147" t="s">
        <v>206</v>
      </c>
      <c r="F36" s="147" t="s">
        <v>206</v>
      </c>
      <c r="G36" s="147" t="s">
        <v>206</v>
      </c>
      <c r="H36" s="144">
        <v>0</v>
      </c>
      <c r="I36" s="144">
        <v>0</v>
      </c>
      <c r="J36" s="144">
        <v>0</v>
      </c>
      <c r="K36" s="147" t="s">
        <v>206</v>
      </c>
      <c r="L36" s="2"/>
    </row>
    <row r="37" spans="2:12">
      <c r="B37" s="2"/>
      <c r="C37" s="142" t="s">
        <v>329</v>
      </c>
      <c r="D37" s="143"/>
      <c r="E37" s="147" t="s">
        <v>206</v>
      </c>
      <c r="F37" s="147" t="s">
        <v>206</v>
      </c>
      <c r="G37" s="147" t="s">
        <v>206</v>
      </c>
      <c r="H37" s="144">
        <v>0</v>
      </c>
      <c r="I37" s="144">
        <v>0</v>
      </c>
      <c r="J37" s="144">
        <v>0</v>
      </c>
      <c r="K37" s="147" t="s">
        <v>206</v>
      </c>
      <c r="L37" s="2"/>
    </row>
    <row r="38" spans="2:12">
      <c r="B38" s="2"/>
      <c r="C38" s="142" t="s">
        <v>330</v>
      </c>
      <c r="D38" s="143"/>
      <c r="E38" s="147" t="s">
        <v>206</v>
      </c>
      <c r="F38" s="147" t="s">
        <v>206</v>
      </c>
      <c r="G38" s="147" t="s">
        <v>206</v>
      </c>
      <c r="H38" s="144">
        <v>0</v>
      </c>
      <c r="I38" s="144">
        <v>0</v>
      </c>
      <c r="J38" s="144">
        <v>0</v>
      </c>
      <c r="K38" s="147" t="s">
        <v>206</v>
      </c>
      <c r="L38" s="2"/>
    </row>
    <row r="39" spans="2:12">
      <c r="B39" s="2"/>
      <c r="C39" s="142" t="s">
        <v>331</v>
      </c>
      <c r="D39" s="143"/>
      <c r="E39" s="147" t="s">
        <v>206</v>
      </c>
      <c r="F39" s="147" t="s">
        <v>206</v>
      </c>
      <c r="G39" s="147" t="s">
        <v>206</v>
      </c>
      <c r="H39" s="144">
        <v>0</v>
      </c>
      <c r="I39" s="144">
        <v>0</v>
      </c>
      <c r="J39" s="144">
        <v>0</v>
      </c>
      <c r="K39" s="147" t="s">
        <v>206</v>
      </c>
      <c r="L39" s="2"/>
    </row>
    <row r="40" spans="2:12">
      <c r="B40" s="2"/>
      <c r="C40" s="142" t="s">
        <v>332</v>
      </c>
      <c r="D40" s="143"/>
      <c r="E40" s="147" t="s">
        <v>206</v>
      </c>
      <c r="F40" s="147" t="s">
        <v>206</v>
      </c>
      <c r="G40" s="147" t="s">
        <v>206</v>
      </c>
      <c r="H40" s="144">
        <v>0</v>
      </c>
      <c r="I40" s="144">
        <v>0</v>
      </c>
      <c r="J40" s="144">
        <v>0</v>
      </c>
      <c r="K40" s="147" t="s">
        <v>206</v>
      </c>
      <c r="L40" s="2"/>
    </row>
    <row r="41" spans="2:12">
      <c r="B41" s="2"/>
      <c r="C41" s="142" t="s">
        <v>333</v>
      </c>
      <c r="D41" s="143"/>
      <c r="E41" s="147" t="s">
        <v>206</v>
      </c>
      <c r="F41" s="147" t="s">
        <v>206</v>
      </c>
      <c r="G41" s="147" t="s">
        <v>206</v>
      </c>
      <c r="H41" s="144">
        <v>0</v>
      </c>
      <c r="I41" s="144">
        <v>0</v>
      </c>
      <c r="J41" s="144">
        <v>0</v>
      </c>
      <c r="K41" s="147" t="s">
        <v>206</v>
      </c>
      <c r="L41" s="2"/>
    </row>
    <row r="42" spans="2:12">
      <c r="B42" s="2"/>
      <c r="C42" s="142" t="s">
        <v>334</v>
      </c>
      <c r="D42" s="143"/>
      <c r="E42" s="147" t="s">
        <v>206</v>
      </c>
      <c r="F42" s="147" t="s">
        <v>206</v>
      </c>
      <c r="G42" s="147" t="s">
        <v>206</v>
      </c>
      <c r="H42" s="144">
        <v>0</v>
      </c>
      <c r="I42" s="144">
        <v>0</v>
      </c>
      <c r="J42" s="144">
        <v>0</v>
      </c>
      <c r="K42" s="147" t="s">
        <v>206</v>
      </c>
      <c r="L42" s="2"/>
    </row>
    <row r="43" spans="2:12">
      <c r="B43" s="2"/>
      <c r="C43" s="142" t="s">
        <v>335</v>
      </c>
      <c r="D43" s="143"/>
      <c r="E43" s="147" t="s">
        <v>206</v>
      </c>
      <c r="F43" s="147" t="s">
        <v>206</v>
      </c>
      <c r="G43" s="147" t="s">
        <v>206</v>
      </c>
      <c r="H43" s="144">
        <v>0</v>
      </c>
      <c r="I43" s="144">
        <v>0</v>
      </c>
      <c r="J43" s="144">
        <v>0</v>
      </c>
      <c r="K43" s="147" t="s">
        <v>206</v>
      </c>
      <c r="L43" s="2"/>
    </row>
    <row r="44" spans="2:12">
      <c r="B44" s="2"/>
      <c r="C44" s="142" t="s">
        <v>336</v>
      </c>
      <c r="D44" s="143"/>
      <c r="E44" s="147" t="s">
        <v>206</v>
      </c>
      <c r="F44" s="147" t="s">
        <v>206</v>
      </c>
      <c r="G44" s="147" t="s">
        <v>206</v>
      </c>
      <c r="H44" s="144">
        <v>0</v>
      </c>
      <c r="I44" s="144">
        <v>0</v>
      </c>
      <c r="J44" s="144">
        <v>0</v>
      </c>
      <c r="K44" s="147" t="s">
        <v>206</v>
      </c>
      <c r="L44" s="2"/>
    </row>
    <row r="45" spans="2:12">
      <c r="B45" s="2"/>
      <c r="C45" s="142" t="s">
        <v>337</v>
      </c>
      <c r="D45" s="143"/>
      <c r="E45" s="147" t="s">
        <v>206</v>
      </c>
      <c r="F45" s="147" t="s">
        <v>206</v>
      </c>
      <c r="G45" s="147" t="s">
        <v>206</v>
      </c>
      <c r="H45" s="144">
        <v>0</v>
      </c>
      <c r="I45" s="144">
        <v>0</v>
      </c>
      <c r="J45" s="144">
        <v>0</v>
      </c>
      <c r="K45" s="147" t="s">
        <v>206</v>
      </c>
      <c r="L45" s="2"/>
    </row>
    <row r="46" spans="2:12">
      <c r="B46" s="2"/>
      <c r="C46" s="142" t="s">
        <v>338</v>
      </c>
      <c r="D46" s="143"/>
      <c r="E46" s="147" t="s">
        <v>206</v>
      </c>
      <c r="F46" s="147" t="s">
        <v>206</v>
      </c>
      <c r="G46" s="147" t="s">
        <v>206</v>
      </c>
      <c r="H46" s="144">
        <v>0</v>
      </c>
      <c r="I46" s="144">
        <v>0</v>
      </c>
      <c r="J46" s="144">
        <v>0</v>
      </c>
      <c r="K46" s="147" t="s">
        <v>206</v>
      </c>
      <c r="L46" s="2"/>
    </row>
    <row r="47" spans="2:12">
      <c r="B47" s="2"/>
      <c r="C47" s="142" t="s">
        <v>339</v>
      </c>
      <c r="D47" s="143"/>
      <c r="E47" s="147" t="s">
        <v>206</v>
      </c>
      <c r="F47" s="147" t="s">
        <v>206</v>
      </c>
      <c r="G47" s="147" t="s">
        <v>206</v>
      </c>
      <c r="H47" s="144">
        <v>0</v>
      </c>
      <c r="I47" s="144">
        <v>0</v>
      </c>
      <c r="J47" s="144">
        <v>0</v>
      </c>
      <c r="K47" s="147" t="s">
        <v>206</v>
      </c>
      <c r="L47" s="2"/>
    </row>
    <row r="48" spans="2:12">
      <c r="B48" s="2"/>
      <c r="C48" s="142" t="s">
        <v>340</v>
      </c>
      <c r="D48" s="143"/>
      <c r="E48" s="147" t="s">
        <v>206</v>
      </c>
      <c r="F48" s="147" t="s">
        <v>206</v>
      </c>
      <c r="G48" s="147" t="s">
        <v>206</v>
      </c>
      <c r="H48" s="144">
        <v>0</v>
      </c>
      <c r="I48" s="144">
        <v>0</v>
      </c>
      <c r="J48" s="144">
        <v>0</v>
      </c>
      <c r="K48" s="147" t="s">
        <v>206</v>
      </c>
      <c r="L48" s="2"/>
    </row>
    <row r="49" spans="2:12">
      <c r="B49" s="2"/>
      <c r="C49" s="142" t="s">
        <v>341</v>
      </c>
      <c r="D49" s="143"/>
      <c r="E49" s="147" t="s">
        <v>206</v>
      </c>
      <c r="F49" s="147" t="s">
        <v>206</v>
      </c>
      <c r="G49" s="147" t="s">
        <v>206</v>
      </c>
      <c r="H49" s="144">
        <v>0</v>
      </c>
      <c r="I49" s="144">
        <v>0</v>
      </c>
      <c r="J49" s="144">
        <v>0</v>
      </c>
      <c r="K49" s="147" t="s">
        <v>206</v>
      </c>
      <c r="L49" s="2"/>
    </row>
    <row r="50" spans="2:12">
      <c r="B50" s="2"/>
      <c r="C50" s="142" t="s">
        <v>342</v>
      </c>
      <c r="D50" s="143"/>
      <c r="E50" s="147" t="s">
        <v>206</v>
      </c>
      <c r="F50" s="147" t="s">
        <v>206</v>
      </c>
      <c r="G50" s="147" t="s">
        <v>206</v>
      </c>
      <c r="H50" s="144">
        <v>0</v>
      </c>
      <c r="I50" s="144">
        <v>0</v>
      </c>
      <c r="J50" s="144">
        <v>0</v>
      </c>
      <c r="K50" s="147" t="s">
        <v>206</v>
      </c>
      <c r="L50" s="2"/>
    </row>
    <row r="51" spans="2:12">
      <c r="B51" s="2"/>
      <c r="C51" s="142" t="s">
        <v>343</v>
      </c>
      <c r="D51" s="143"/>
      <c r="E51" s="147" t="s">
        <v>206</v>
      </c>
      <c r="F51" s="147" t="s">
        <v>206</v>
      </c>
      <c r="G51" s="147" t="s">
        <v>206</v>
      </c>
      <c r="H51" s="144">
        <v>0</v>
      </c>
      <c r="I51" s="144">
        <v>0</v>
      </c>
      <c r="J51" s="144">
        <v>0</v>
      </c>
      <c r="K51" s="147" t="s">
        <v>206</v>
      </c>
      <c r="L51" s="2"/>
    </row>
    <row r="52" spans="2:12">
      <c r="B52" s="2"/>
      <c r="C52" s="142" t="s">
        <v>344</v>
      </c>
      <c r="D52" s="143"/>
      <c r="E52" s="147" t="s">
        <v>206</v>
      </c>
      <c r="F52" s="147" t="s">
        <v>206</v>
      </c>
      <c r="G52" s="147" t="s">
        <v>206</v>
      </c>
      <c r="H52" s="144">
        <v>0</v>
      </c>
      <c r="I52" s="144">
        <v>0</v>
      </c>
      <c r="J52" s="144">
        <v>0</v>
      </c>
      <c r="K52" s="147" t="s">
        <v>206</v>
      </c>
      <c r="L52" s="2"/>
    </row>
    <row r="53" spans="2:12">
      <c r="B53" s="2"/>
      <c r="C53" s="142" t="s">
        <v>345</v>
      </c>
      <c r="D53" s="143"/>
      <c r="E53" s="147" t="s">
        <v>206</v>
      </c>
      <c r="F53" s="147" t="s">
        <v>206</v>
      </c>
      <c r="G53" s="147" t="s">
        <v>206</v>
      </c>
      <c r="H53" s="144">
        <v>0</v>
      </c>
      <c r="I53" s="144">
        <v>0</v>
      </c>
      <c r="J53" s="144">
        <v>0</v>
      </c>
      <c r="K53" s="147" t="s">
        <v>206</v>
      </c>
      <c r="L53" s="2"/>
    </row>
    <row r="54" spans="2:12">
      <c r="B54" s="2"/>
      <c r="C54" s="142" t="s">
        <v>346</v>
      </c>
      <c r="D54" s="143"/>
      <c r="E54" s="147" t="s">
        <v>206</v>
      </c>
      <c r="F54" s="147" t="s">
        <v>206</v>
      </c>
      <c r="G54" s="147" t="s">
        <v>206</v>
      </c>
      <c r="H54" s="144">
        <v>0</v>
      </c>
      <c r="I54" s="144">
        <v>0</v>
      </c>
      <c r="J54" s="144">
        <v>0</v>
      </c>
      <c r="K54" s="147" t="s">
        <v>206</v>
      </c>
      <c r="L54" s="2"/>
    </row>
    <row r="55" spans="2:12">
      <c r="B55" s="2"/>
      <c r="C55" s="142" t="s">
        <v>347</v>
      </c>
      <c r="D55" s="143"/>
      <c r="E55" s="147" t="s">
        <v>206</v>
      </c>
      <c r="F55" s="147" t="s">
        <v>206</v>
      </c>
      <c r="G55" s="147" t="s">
        <v>206</v>
      </c>
      <c r="H55" s="144">
        <v>0</v>
      </c>
      <c r="I55" s="144">
        <v>0</v>
      </c>
      <c r="J55" s="144">
        <v>0</v>
      </c>
      <c r="K55" s="147" t="s">
        <v>206</v>
      </c>
      <c r="L55" s="2"/>
    </row>
    <row r="56" spans="2:12">
      <c r="B56" s="2"/>
      <c r="C56" s="142" t="s">
        <v>348</v>
      </c>
      <c r="D56" s="143"/>
      <c r="E56" s="147" t="s">
        <v>206</v>
      </c>
      <c r="F56" s="147" t="s">
        <v>206</v>
      </c>
      <c r="G56" s="147" t="s">
        <v>206</v>
      </c>
      <c r="H56" s="144">
        <v>0</v>
      </c>
      <c r="I56" s="144">
        <v>0</v>
      </c>
      <c r="J56" s="144">
        <v>0</v>
      </c>
      <c r="K56" s="147" t="s">
        <v>206</v>
      </c>
      <c r="L56" s="2"/>
    </row>
    <row r="57" spans="2:12">
      <c r="B57" s="2"/>
      <c r="C57" s="142" t="s">
        <v>349</v>
      </c>
      <c r="D57" s="143"/>
      <c r="E57" s="147" t="s">
        <v>206</v>
      </c>
      <c r="F57" s="147" t="s">
        <v>206</v>
      </c>
      <c r="G57" s="147" t="s">
        <v>206</v>
      </c>
      <c r="H57" s="144">
        <v>0</v>
      </c>
      <c r="I57" s="144">
        <v>0</v>
      </c>
      <c r="J57" s="144">
        <v>0</v>
      </c>
      <c r="K57" s="147" t="s">
        <v>206</v>
      </c>
      <c r="L57" s="2"/>
    </row>
    <row r="58" spans="2:12">
      <c r="B58" s="2"/>
      <c r="C58" s="142" t="s">
        <v>350</v>
      </c>
      <c r="D58" s="143"/>
      <c r="E58" s="147" t="s">
        <v>206</v>
      </c>
      <c r="F58" s="147" t="s">
        <v>206</v>
      </c>
      <c r="G58" s="147" t="s">
        <v>206</v>
      </c>
      <c r="H58" s="144">
        <v>0</v>
      </c>
      <c r="I58" s="144">
        <v>0</v>
      </c>
      <c r="J58" s="144">
        <v>0</v>
      </c>
      <c r="K58" s="147" t="s">
        <v>206</v>
      </c>
      <c r="L58" s="2"/>
    </row>
    <row r="59" spans="2:12">
      <c r="B59" s="2"/>
      <c r="C59" s="142" t="s">
        <v>351</v>
      </c>
      <c r="D59" s="143"/>
      <c r="E59" s="147" t="s">
        <v>206</v>
      </c>
      <c r="F59" s="147" t="s">
        <v>206</v>
      </c>
      <c r="G59" s="147" t="s">
        <v>206</v>
      </c>
      <c r="H59" s="144">
        <v>0</v>
      </c>
      <c r="I59" s="144">
        <v>0</v>
      </c>
      <c r="J59" s="144">
        <v>0</v>
      </c>
      <c r="K59" s="147" t="s">
        <v>206</v>
      </c>
      <c r="L59" s="2"/>
    </row>
    <row r="60" spans="2:12">
      <c r="B60" s="2"/>
      <c r="C60" s="142" t="s">
        <v>352</v>
      </c>
      <c r="D60" s="143"/>
      <c r="E60" s="147" t="s">
        <v>206</v>
      </c>
      <c r="F60" s="147" t="s">
        <v>206</v>
      </c>
      <c r="G60" s="147" t="s">
        <v>206</v>
      </c>
      <c r="H60" s="144">
        <v>0</v>
      </c>
      <c r="I60" s="144">
        <v>0</v>
      </c>
      <c r="J60" s="144">
        <v>0</v>
      </c>
      <c r="K60" s="147" t="s">
        <v>206</v>
      </c>
      <c r="L60" s="2"/>
    </row>
    <row r="61" spans="2:12">
      <c r="B61" s="2"/>
      <c r="C61" s="142" t="s">
        <v>353</v>
      </c>
      <c r="D61" s="143"/>
      <c r="E61" s="147" t="s">
        <v>206</v>
      </c>
      <c r="F61" s="147" t="s">
        <v>206</v>
      </c>
      <c r="G61" s="147" t="s">
        <v>206</v>
      </c>
      <c r="H61" s="144">
        <v>0</v>
      </c>
      <c r="I61" s="144">
        <v>0</v>
      </c>
      <c r="J61" s="144">
        <v>0</v>
      </c>
      <c r="K61" s="147" t="s">
        <v>206</v>
      </c>
      <c r="L61" s="2"/>
    </row>
    <row r="62" spans="2:12">
      <c r="B62" s="2"/>
      <c r="C62" s="142" t="s">
        <v>354</v>
      </c>
      <c r="D62" s="143"/>
      <c r="E62" s="147" t="s">
        <v>206</v>
      </c>
      <c r="F62" s="147" t="s">
        <v>206</v>
      </c>
      <c r="G62" s="147" t="s">
        <v>206</v>
      </c>
      <c r="H62" s="144">
        <v>0</v>
      </c>
      <c r="I62" s="144">
        <v>0</v>
      </c>
      <c r="J62" s="144">
        <v>0</v>
      </c>
      <c r="K62" s="147" t="s">
        <v>206</v>
      </c>
      <c r="L62" s="2"/>
    </row>
    <row r="63" spans="2:12">
      <c r="B63" s="2"/>
      <c r="C63" s="142" t="s">
        <v>355</v>
      </c>
      <c r="D63" s="143"/>
      <c r="E63" s="147" t="s">
        <v>206</v>
      </c>
      <c r="F63" s="147" t="s">
        <v>206</v>
      </c>
      <c r="G63" s="147" t="s">
        <v>206</v>
      </c>
      <c r="H63" s="144">
        <v>0</v>
      </c>
      <c r="I63" s="144">
        <v>0</v>
      </c>
      <c r="J63" s="144">
        <v>0</v>
      </c>
      <c r="K63" s="147" t="s">
        <v>206</v>
      </c>
      <c r="L63" s="2"/>
    </row>
    <row r="64" spans="2:12">
      <c r="B64" s="2"/>
      <c r="C64" s="142" t="s">
        <v>356</v>
      </c>
      <c r="D64" s="143"/>
      <c r="E64" s="147" t="s">
        <v>206</v>
      </c>
      <c r="F64" s="147" t="s">
        <v>206</v>
      </c>
      <c r="G64" s="147" t="s">
        <v>206</v>
      </c>
      <c r="H64" s="144">
        <v>0</v>
      </c>
      <c r="I64" s="144">
        <v>0</v>
      </c>
      <c r="J64" s="144">
        <v>0</v>
      </c>
      <c r="K64" s="147" t="s">
        <v>206</v>
      </c>
      <c r="L64" s="2"/>
    </row>
    <row r="65" spans="2:12">
      <c r="B65" s="2"/>
      <c r="C65" s="142" t="s">
        <v>357</v>
      </c>
      <c r="D65" s="143"/>
      <c r="E65" s="147" t="s">
        <v>206</v>
      </c>
      <c r="F65" s="147" t="s">
        <v>206</v>
      </c>
      <c r="G65" s="147" t="s">
        <v>206</v>
      </c>
      <c r="H65" s="144">
        <v>0</v>
      </c>
      <c r="I65" s="144">
        <v>0</v>
      </c>
      <c r="J65" s="144">
        <v>0</v>
      </c>
      <c r="K65" s="147" t="s">
        <v>206</v>
      </c>
      <c r="L65" s="2"/>
    </row>
    <row r="66" spans="2:12">
      <c r="B66" s="2"/>
      <c r="C66" s="142" t="s">
        <v>358</v>
      </c>
      <c r="D66" s="143"/>
      <c r="E66" s="147" t="s">
        <v>206</v>
      </c>
      <c r="F66" s="147" t="s">
        <v>206</v>
      </c>
      <c r="G66" s="147" t="s">
        <v>206</v>
      </c>
      <c r="H66" s="144">
        <v>0</v>
      </c>
      <c r="I66" s="144">
        <v>0</v>
      </c>
      <c r="J66" s="144">
        <v>0</v>
      </c>
      <c r="K66" s="147" t="s">
        <v>206</v>
      </c>
      <c r="L66" s="2"/>
    </row>
    <row r="67" spans="2:12">
      <c r="B67" s="2"/>
      <c r="C67" s="142" t="s">
        <v>359</v>
      </c>
      <c r="D67" s="143"/>
      <c r="E67" s="147" t="s">
        <v>206</v>
      </c>
      <c r="F67" s="147" t="s">
        <v>206</v>
      </c>
      <c r="G67" s="147" t="s">
        <v>206</v>
      </c>
      <c r="H67" s="144">
        <v>0</v>
      </c>
      <c r="I67" s="144">
        <v>0</v>
      </c>
      <c r="J67" s="144">
        <v>0</v>
      </c>
      <c r="K67" s="147" t="s">
        <v>206</v>
      </c>
      <c r="L67" s="2"/>
    </row>
    <row r="68" spans="2:12">
      <c r="B68" s="2"/>
      <c r="C68" s="142" t="s">
        <v>360</v>
      </c>
      <c r="D68" s="143"/>
      <c r="E68" s="147" t="s">
        <v>206</v>
      </c>
      <c r="F68" s="147" t="s">
        <v>206</v>
      </c>
      <c r="G68" s="147" t="s">
        <v>206</v>
      </c>
      <c r="H68" s="144">
        <v>0</v>
      </c>
      <c r="I68" s="144">
        <v>0</v>
      </c>
      <c r="J68" s="144">
        <v>0</v>
      </c>
      <c r="K68" s="147" t="s">
        <v>206</v>
      </c>
      <c r="L68" s="2"/>
    </row>
    <row r="69" spans="2:12">
      <c r="B69" s="2"/>
      <c r="C69" s="142" t="s">
        <v>361</v>
      </c>
      <c r="D69" s="143"/>
      <c r="E69" s="147" t="s">
        <v>206</v>
      </c>
      <c r="F69" s="147" t="s">
        <v>206</v>
      </c>
      <c r="G69" s="147" t="s">
        <v>206</v>
      </c>
      <c r="H69" s="144">
        <v>0</v>
      </c>
      <c r="I69" s="144">
        <v>0</v>
      </c>
      <c r="J69" s="144">
        <v>0</v>
      </c>
      <c r="K69" s="147" t="s">
        <v>206</v>
      </c>
      <c r="L69" s="2"/>
    </row>
    <row r="70" spans="2:12">
      <c r="B70" s="2"/>
      <c r="C70" s="142" t="s">
        <v>362</v>
      </c>
      <c r="D70" s="143"/>
      <c r="E70" s="147" t="s">
        <v>206</v>
      </c>
      <c r="F70" s="147" t="s">
        <v>206</v>
      </c>
      <c r="G70" s="147" t="s">
        <v>206</v>
      </c>
      <c r="H70" s="144">
        <v>0</v>
      </c>
      <c r="I70" s="144">
        <v>0</v>
      </c>
      <c r="J70" s="144">
        <v>0</v>
      </c>
      <c r="K70" s="147" t="s">
        <v>206</v>
      </c>
      <c r="L70" s="2"/>
    </row>
    <row r="71" spans="2:12">
      <c r="B71" s="2"/>
      <c r="C71" s="142" t="s">
        <v>363</v>
      </c>
      <c r="D71" s="143"/>
      <c r="E71" s="147" t="s">
        <v>206</v>
      </c>
      <c r="F71" s="147" t="s">
        <v>206</v>
      </c>
      <c r="G71" s="147" t="s">
        <v>206</v>
      </c>
      <c r="H71" s="144">
        <v>0</v>
      </c>
      <c r="I71" s="144">
        <v>0</v>
      </c>
      <c r="J71" s="144">
        <v>0</v>
      </c>
      <c r="K71" s="147" t="s">
        <v>206</v>
      </c>
      <c r="L71" s="2"/>
    </row>
    <row r="72" spans="2:12">
      <c r="B72" s="2"/>
      <c r="C72" s="142" t="s">
        <v>364</v>
      </c>
      <c r="D72" s="143"/>
      <c r="E72" s="147" t="s">
        <v>206</v>
      </c>
      <c r="F72" s="147" t="s">
        <v>206</v>
      </c>
      <c r="G72" s="147" t="s">
        <v>206</v>
      </c>
      <c r="H72" s="144">
        <v>0</v>
      </c>
      <c r="I72" s="144">
        <v>0</v>
      </c>
      <c r="J72" s="144">
        <v>0</v>
      </c>
      <c r="K72" s="147" t="s">
        <v>206</v>
      </c>
      <c r="L72" s="2"/>
    </row>
    <row r="73" spans="2:12">
      <c r="B73" s="2"/>
      <c r="C73" s="142" t="s">
        <v>365</v>
      </c>
      <c r="D73" s="143"/>
      <c r="E73" s="147" t="s">
        <v>206</v>
      </c>
      <c r="F73" s="147" t="s">
        <v>206</v>
      </c>
      <c r="G73" s="147" t="s">
        <v>206</v>
      </c>
      <c r="H73" s="144">
        <v>0</v>
      </c>
      <c r="I73" s="144">
        <v>0</v>
      </c>
      <c r="J73" s="144">
        <v>0</v>
      </c>
      <c r="K73" s="147" t="s">
        <v>206</v>
      </c>
      <c r="L73" s="2"/>
    </row>
    <row r="74" spans="2:12">
      <c r="B74" s="2"/>
      <c r="C74" s="142" t="s">
        <v>366</v>
      </c>
      <c r="D74" s="143"/>
      <c r="E74" s="147" t="s">
        <v>206</v>
      </c>
      <c r="F74" s="147" t="s">
        <v>206</v>
      </c>
      <c r="G74" s="147" t="s">
        <v>206</v>
      </c>
      <c r="H74" s="144">
        <v>0</v>
      </c>
      <c r="I74" s="144">
        <v>0</v>
      </c>
      <c r="J74" s="144">
        <v>0</v>
      </c>
      <c r="K74" s="147" t="s">
        <v>206</v>
      </c>
      <c r="L74" s="2"/>
    </row>
    <row r="75" spans="2:12">
      <c r="B75" s="2"/>
      <c r="C75" s="142" t="s">
        <v>367</v>
      </c>
      <c r="D75" s="143"/>
      <c r="E75" s="147" t="s">
        <v>206</v>
      </c>
      <c r="F75" s="147" t="s">
        <v>206</v>
      </c>
      <c r="G75" s="147" t="s">
        <v>206</v>
      </c>
      <c r="H75" s="144">
        <v>0</v>
      </c>
      <c r="I75" s="144">
        <v>0</v>
      </c>
      <c r="J75" s="144">
        <v>0</v>
      </c>
      <c r="K75" s="147" t="s">
        <v>206</v>
      </c>
      <c r="L75" s="2"/>
    </row>
    <row r="76" spans="2:12">
      <c r="B76" s="2"/>
      <c r="C76" s="142" t="s">
        <v>368</v>
      </c>
      <c r="D76" s="143"/>
      <c r="E76" s="147" t="s">
        <v>206</v>
      </c>
      <c r="F76" s="147" t="s">
        <v>206</v>
      </c>
      <c r="G76" s="147" t="s">
        <v>206</v>
      </c>
      <c r="H76" s="144">
        <v>0</v>
      </c>
      <c r="I76" s="144">
        <v>0</v>
      </c>
      <c r="J76" s="144">
        <v>0</v>
      </c>
      <c r="K76" s="147" t="s">
        <v>206</v>
      </c>
      <c r="L76" s="2"/>
    </row>
    <row r="77" spans="2:12">
      <c r="B77" s="2"/>
      <c r="C77" s="142" t="s">
        <v>369</v>
      </c>
      <c r="D77" s="143"/>
      <c r="E77" s="147" t="s">
        <v>206</v>
      </c>
      <c r="F77" s="147" t="s">
        <v>206</v>
      </c>
      <c r="G77" s="147" t="s">
        <v>206</v>
      </c>
      <c r="H77" s="144">
        <v>0</v>
      </c>
      <c r="I77" s="144">
        <v>0</v>
      </c>
      <c r="J77" s="144">
        <v>0</v>
      </c>
      <c r="K77" s="147" t="s">
        <v>206</v>
      </c>
      <c r="L77" s="2"/>
    </row>
    <row r="78" spans="2:12">
      <c r="B78" s="2"/>
      <c r="C78" s="142" t="s">
        <v>370</v>
      </c>
      <c r="D78" s="143"/>
      <c r="E78" s="147" t="s">
        <v>206</v>
      </c>
      <c r="F78" s="147" t="s">
        <v>206</v>
      </c>
      <c r="G78" s="147" t="s">
        <v>206</v>
      </c>
      <c r="H78" s="144">
        <v>0</v>
      </c>
      <c r="I78" s="144">
        <v>0</v>
      </c>
      <c r="J78" s="144">
        <v>0</v>
      </c>
      <c r="K78" s="147" t="s">
        <v>206</v>
      </c>
      <c r="L78" s="2"/>
    </row>
    <row r="79" spans="2:12">
      <c r="B79" s="2"/>
      <c r="C79" s="142" t="s">
        <v>371</v>
      </c>
      <c r="D79" s="143"/>
      <c r="E79" s="147" t="s">
        <v>206</v>
      </c>
      <c r="F79" s="147" t="s">
        <v>206</v>
      </c>
      <c r="G79" s="147" t="s">
        <v>206</v>
      </c>
      <c r="H79" s="144">
        <v>0</v>
      </c>
      <c r="I79" s="144">
        <v>0</v>
      </c>
      <c r="J79" s="144">
        <v>0</v>
      </c>
      <c r="K79" s="147" t="s">
        <v>206</v>
      </c>
      <c r="L79" s="2"/>
    </row>
    <row r="80" spans="2:12">
      <c r="B80" s="2"/>
      <c r="C80" s="142" t="s">
        <v>372</v>
      </c>
      <c r="D80" s="143"/>
      <c r="E80" s="147" t="s">
        <v>206</v>
      </c>
      <c r="F80" s="147" t="s">
        <v>206</v>
      </c>
      <c r="G80" s="147" t="s">
        <v>206</v>
      </c>
      <c r="H80" s="144">
        <v>0</v>
      </c>
      <c r="I80" s="144">
        <v>0</v>
      </c>
      <c r="J80" s="144">
        <v>0</v>
      </c>
      <c r="K80" s="147" t="s">
        <v>206</v>
      </c>
      <c r="L80" s="2"/>
    </row>
    <row r="81" spans="2:12">
      <c r="B81" s="2"/>
      <c r="C81" s="142" t="s">
        <v>373</v>
      </c>
      <c r="D81" s="143"/>
      <c r="E81" s="147" t="s">
        <v>206</v>
      </c>
      <c r="F81" s="147" t="s">
        <v>206</v>
      </c>
      <c r="G81" s="147" t="s">
        <v>206</v>
      </c>
      <c r="H81" s="144">
        <v>0</v>
      </c>
      <c r="I81" s="144">
        <v>0</v>
      </c>
      <c r="J81" s="144">
        <v>0</v>
      </c>
      <c r="K81" s="147" t="s">
        <v>206</v>
      </c>
      <c r="L81" s="2"/>
    </row>
    <row r="82" spans="2:12">
      <c r="B82" s="2"/>
      <c r="C82" s="142" t="s">
        <v>374</v>
      </c>
      <c r="D82" s="143"/>
      <c r="E82" s="147" t="s">
        <v>206</v>
      </c>
      <c r="F82" s="147" t="s">
        <v>206</v>
      </c>
      <c r="G82" s="147" t="s">
        <v>206</v>
      </c>
      <c r="H82" s="144">
        <v>0</v>
      </c>
      <c r="I82" s="144">
        <v>0</v>
      </c>
      <c r="J82" s="144">
        <v>0</v>
      </c>
      <c r="K82" s="147" t="s">
        <v>206</v>
      </c>
      <c r="L82" s="2"/>
    </row>
    <row r="83" spans="2:12">
      <c r="B83" s="2"/>
      <c r="C83" s="142" t="s">
        <v>375</v>
      </c>
      <c r="D83" s="143"/>
      <c r="E83" s="147" t="s">
        <v>206</v>
      </c>
      <c r="F83" s="147" t="s">
        <v>206</v>
      </c>
      <c r="G83" s="147" t="s">
        <v>206</v>
      </c>
      <c r="H83" s="144">
        <v>0</v>
      </c>
      <c r="I83" s="144">
        <v>0</v>
      </c>
      <c r="J83" s="144">
        <v>0</v>
      </c>
      <c r="K83" s="147" t="s">
        <v>206</v>
      </c>
      <c r="L83" s="2"/>
    </row>
    <row r="84" spans="2:12">
      <c r="B84" s="2"/>
      <c r="C84" s="142" t="s">
        <v>376</v>
      </c>
      <c r="D84" s="143"/>
      <c r="E84" s="147" t="s">
        <v>206</v>
      </c>
      <c r="F84" s="147" t="s">
        <v>206</v>
      </c>
      <c r="G84" s="147" t="s">
        <v>206</v>
      </c>
      <c r="H84" s="144">
        <v>0</v>
      </c>
      <c r="I84" s="144">
        <v>0</v>
      </c>
      <c r="J84" s="144">
        <v>0</v>
      </c>
      <c r="K84" s="147" t="s">
        <v>206</v>
      </c>
      <c r="L84" s="2"/>
    </row>
    <row r="85" spans="2:12">
      <c r="B85" s="2"/>
      <c r="C85" s="142" t="s">
        <v>377</v>
      </c>
      <c r="D85" s="143"/>
      <c r="E85" s="147" t="s">
        <v>206</v>
      </c>
      <c r="F85" s="147" t="s">
        <v>206</v>
      </c>
      <c r="G85" s="147" t="s">
        <v>206</v>
      </c>
      <c r="H85" s="144">
        <v>0</v>
      </c>
      <c r="I85" s="144">
        <v>0</v>
      </c>
      <c r="J85" s="144">
        <v>0</v>
      </c>
      <c r="K85" s="147" t="s">
        <v>206</v>
      </c>
      <c r="L85" s="2"/>
    </row>
    <row r="86" spans="2:12">
      <c r="B86" s="2"/>
      <c r="C86" s="142" t="s">
        <v>378</v>
      </c>
      <c r="D86" s="143"/>
      <c r="E86" s="147" t="s">
        <v>206</v>
      </c>
      <c r="F86" s="147" t="s">
        <v>206</v>
      </c>
      <c r="G86" s="147" t="s">
        <v>206</v>
      </c>
      <c r="H86" s="144">
        <v>0</v>
      </c>
      <c r="I86" s="144">
        <v>0</v>
      </c>
      <c r="J86" s="144">
        <v>0</v>
      </c>
      <c r="K86" s="147" t="s">
        <v>206</v>
      </c>
      <c r="L86" s="2"/>
    </row>
    <row r="87" spans="2:12">
      <c r="B87" s="2"/>
      <c r="C87" s="142" t="s">
        <v>379</v>
      </c>
      <c r="D87" s="143"/>
      <c r="E87" s="147" t="s">
        <v>206</v>
      </c>
      <c r="F87" s="147" t="s">
        <v>206</v>
      </c>
      <c r="G87" s="147" t="s">
        <v>206</v>
      </c>
      <c r="H87" s="144">
        <v>0</v>
      </c>
      <c r="I87" s="144">
        <v>0</v>
      </c>
      <c r="J87" s="144">
        <v>0</v>
      </c>
      <c r="K87" s="147" t="s">
        <v>206</v>
      </c>
      <c r="L87" s="2"/>
    </row>
    <row r="88" spans="2:12">
      <c r="B88" s="2"/>
      <c r="C88" s="142" t="s">
        <v>380</v>
      </c>
      <c r="D88" s="143"/>
      <c r="E88" s="147" t="s">
        <v>206</v>
      </c>
      <c r="F88" s="147" t="s">
        <v>206</v>
      </c>
      <c r="G88" s="147" t="s">
        <v>206</v>
      </c>
      <c r="H88" s="144">
        <v>0</v>
      </c>
      <c r="I88" s="144">
        <v>0</v>
      </c>
      <c r="J88" s="144">
        <v>0</v>
      </c>
      <c r="K88" s="147" t="s">
        <v>206</v>
      </c>
      <c r="L88" s="2"/>
    </row>
    <row r="89" spans="2:12">
      <c r="B89" s="2"/>
      <c r="C89" s="142" t="s">
        <v>381</v>
      </c>
      <c r="D89" s="143"/>
      <c r="E89" s="147" t="s">
        <v>206</v>
      </c>
      <c r="F89" s="147" t="s">
        <v>206</v>
      </c>
      <c r="G89" s="147" t="s">
        <v>206</v>
      </c>
      <c r="H89" s="144">
        <v>0</v>
      </c>
      <c r="I89" s="144">
        <v>0</v>
      </c>
      <c r="J89" s="144">
        <v>0</v>
      </c>
      <c r="K89" s="147" t="s">
        <v>206</v>
      </c>
      <c r="L89" s="2"/>
    </row>
    <row r="90" spans="2:12">
      <c r="B90" s="2"/>
      <c r="C90" s="142" t="s">
        <v>382</v>
      </c>
      <c r="D90" s="143"/>
      <c r="E90" s="147" t="s">
        <v>206</v>
      </c>
      <c r="F90" s="147" t="s">
        <v>206</v>
      </c>
      <c r="G90" s="147" t="s">
        <v>206</v>
      </c>
      <c r="H90" s="144">
        <v>0</v>
      </c>
      <c r="I90" s="144">
        <v>0</v>
      </c>
      <c r="J90" s="144">
        <v>0</v>
      </c>
      <c r="K90" s="147" t="s">
        <v>206</v>
      </c>
      <c r="L90" s="2"/>
    </row>
    <row r="91" spans="2:12">
      <c r="B91" s="2"/>
      <c r="C91" s="142" t="s">
        <v>383</v>
      </c>
      <c r="D91" s="143"/>
      <c r="E91" s="147" t="s">
        <v>206</v>
      </c>
      <c r="F91" s="147" t="s">
        <v>206</v>
      </c>
      <c r="G91" s="147" t="s">
        <v>206</v>
      </c>
      <c r="H91" s="144">
        <v>0</v>
      </c>
      <c r="I91" s="144">
        <v>0</v>
      </c>
      <c r="J91" s="144">
        <v>0</v>
      </c>
      <c r="K91" s="147" t="s">
        <v>206</v>
      </c>
      <c r="L91" s="2"/>
    </row>
    <row r="92" spans="2:12">
      <c r="B92" s="2"/>
      <c r="C92" s="142" t="s">
        <v>384</v>
      </c>
      <c r="D92" s="143"/>
      <c r="E92" s="147" t="s">
        <v>206</v>
      </c>
      <c r="F92" s="147" t="s">
        <v>206</v>
      </c>
      <c r="G92" s="147" t="s">
        <v>206</v>
      </c>
      <c r="H92" s="144">
        <v>0</v>
      </c>
      <c r="I92" s="144">
        <v>0</v>
      </c>
      <c r="J92" s="144">
        <v>0</v>
      </c>
      <c r="K92" s="147" t="s">
        <v>206</v>
      </c>
      <c r="L92" s="2"/>
    </row>
    <row r="93" spans="2:12">
      <c r="B93" s="2"/>
      <c r="C93" s="142" t="s">
        <v>385</v>
      </c>
      <c r="D93" s="143"/>
      <c r="E93" s="147" t="s">
        <v>206</v>
      </c>
      <c r="F93" s="147" t="s">
        <v>206</v>
      </c>
      <c r="G93" s="147" t="s">
        <v>206</v>
      </c>
      <c r="H93" s="144">
        <v>0</v>
      </c>
      <c r="I93" s="144">
        <v>0</v>
      </c>
      <c r="J93" s="144">
        <v>0</v>
      </c>
      <c r="K93" s="147" t="s">
        <v>206</v>
      </c>
      <c r="L93" s="2"/>
    </row>
    <row r="94" spans="2:12">
      <c r="B94" s="2"/>
      <c r="C94" s="142" t="s">
        <v>386</v>
      </c>
      <c r="D94" s="143"/>
      <c r="E94" s="147" t="s">
        <v>206</v>
      </c>
      <c r="F94" s="147" t="s">
        <v>206</v>
      </c>
      <c r="G94" s="147" t="s">
        <v>206</v>
      </c>
      <c r="H94" s="144">
        <v>0</v>
      </c>
      <c r="I94" s="144">
        <v>0</v>
      </c>
      <c r="J94" s="144">
        <v>0</v>
      </c>
      <c r="K94" s="147" t="s">
        <v>206</v>
      </c>
      <c r="L94" s="2"/>
    </row>
    <row r="95" spans="2:12">
      <c r="B95" s="2"/>
      <c r="C95" s="142" t="s">
        <v>387</v>
      </c>
      <c r="D95" s="143"/>
      <c r="E95" s="147" t="s">
        <v>206</v>
      </c>
      <c r="F95" s="147" t="s">
        <v>206</v>
      </c>
      <c r="G95" s="147" t="s">
        <v>206</v>
      </c>
      <c r="H95" s="144">
        <v>0</v>
      </c>
      <c r="I95" s="144">
        <v>0</v>
      </c>
      <c r="J95" s="144">
        <v>0</v>
      </c>
      <c r="K95" s="147" t="s">
        <v>206</v>
      </c>
      <c r="L95" s="2"/>
    </row>
    <row r="96" spans="2:12">
      <c r="B96" s="2"/>
      <c r="C96" s="142" t="s">
        <v>388</v>
      </c>
      <c r="D96" s="143"/>
      <c r="E96" s="147" t="s">
        <v>206</v>
      </c>
      <c r="F96" s="147" t="s">
        <v>206</v>
      </c>
      <c r="G96" s="147" t="s">
        <v>206</v>
      </c>
      <c r="H96" s="144">
        <v>0</v>
      </c>
      <c r="I96" s="144">
        <v>0</v>
      </c>
      <c r="J96" s="144">
        <v>0</v>
      </c>
      <c r="K96" s="147" t="s">
        <v>206</v>
      </c>
      <c r="L96" s="2"/>
    </row>
    <row r="97" spans="2:12">
      <c r="B97" s="2"/>
      <c r="C97" s="142" t="s">
        <v>389</v>
      </c>
      <c r="D97" s="143"/>
      <c r="E97" s="147" t="s">
        <v>206</v>
      </c>
      <c r="F97" s="147" t="s">
        <v>206</v>
      </c>
      <c r="G97" s="147" t="s">
        <v>206</v>
      </c>
      <c r="H97" s="144">
        <v>0</v>
      </c>
      <c r="I97" s="144">
        <v>0</v>
      </c>
      <c r="J97" s="144">
        <v>0</v>
      </c>
      <c r="K97" s="147" t="s">
        <v>206</v>
      </c>
      <c r="L97" s="2"/>
    </row>
    <row r="98" spans="2:12">
      <c r="B98" s="2"/>
      <c r="C98" s="142" t="s">
        <v>390</v>
      </c>
      <c r="D98" s="143"/>
      <c r="E98" s="147" t="s">
        <v>206</v>
      </c>
      <c r="F98" s="147" t="s">
        <v>206</v>
      </c>
      <c r="G98" s="147" t="s">
        <v>206</v>
      </c>
      <c r="H98" s="144">
        <v>0</v>
      </c>
      <c r="I98" s="144">
        <v>0</v>
      </c>
      <c r="J98" s="144">
        <v>0</v>
      </c>
      <c r="K98" s="147" t="s">
        <v>206</v>
      </c>
      <c r="L98" s="2"/>
    </row>
    <row r="99" spans="2:12">
      <c r="B99" s="2"/>
      <c r="C99" s="142" t="s">
        <v>391</v>
      </c>
      <c r="D99" s="143"/>
      <c r="E99" s="147" t="s">
        <v>206</v>
      </c>
      <c r="F99" s="147" t="s">
        <v>206</v>
      </c>
      <c r="G99" s="147" t="s">
        <v>206</v>
      </c>
      <c r="H99" s="144">
        <v>0</v>
      </c>
      <c r="I99" s="144">
        <v>0</v>
      </c>
      <c r="J99" s="144">
        <v>0</v>
      </c>
      <c r="K99" s="147" t="s">
        <v>206</v>
      </c>
      <c r="L99" s="2"/>
    </row>
    <row r="100" spans="2:12">
      <c r="B100" s="2"/>
      <c r="C100" s="142" t="s">
        <v>392</v>
      </c>
      <c r="D100" s="143"/>
      <c r="E100" s="147" t="s">
        <v>206</v>
      </c>
      <c r="F100" s="147" t="s">
        <v>206</v>
      </c>
      <c r="G100" s="147" t="s">
        <v>206</v>
      </c>
      <c r="H100" s="144">
        <v>0</v>
      </c>
      <c r="I100" s="144">
        <v>0</v>
      </c>
      <c r="J100" s="144">
        <v>0</v>
      </c>
      <c r="K100" s="147" t="s">
        <v>206</v>
      </c>
      <c r="L100" s="2"/>
    </row>
    <row r="101" spans="2:12">
      <c r="B101" s="2"/>
      <c r="C101" s="142" t="s">
        <v>393</v>
      </c>
      <c r="D101" s="143"/>
      <c r="E101" s="147" t="s">
        <v>206</v>
      </c>
      <c r="F101" s="147" t="s">
        <v>206</v>
      </c>
      <c r="G101" s="147" t="s">
        <v>206</v>
      </c>
      <c r="H101" s="144">
        <v>0</v>
      </c>
      <c r="I101" s="144">
        <v>0</v>
      </c>
      <c r="J101" s="144">
        <v>0</v>
      </c>
      <c r="K101" s="147" t="s">
        <v>206</v>
      </c>
      <c r="L101" s="2"/>
    </row>
    <row r="102" spans="2:12">
      <c r="B102" s="2"/>
      <c r="C102" s="142" t="s">
        <v>394</v>
      </c>
      <c r="D102" s="143"/>
      <c r="E102" s="147" t="s">
        <v>206</v>
      </c>
      <c r="F102" s="147" t="s">
        <v>206</v>
      </c>
      <c r="G102" s="147" t="s">
        <v>206</v>
      </c>
      <c r="H102" s="144">
        <v>0</v>
      </c>
      <c r="I102" s="144">
        <v>0</v>
      </c>
      <c r="J102" s="144">
        <v>0</v>
      </c>
      <c r="K102" s="147" t="s">
        <v>206</v>
      </c>
      <c r="L102" s="2"/>
    </row>
    <row r="103" spans="2:12">
      <c r="B103" s="2"/>
      <c r="C103" s="142" t="s">
        <v>395</v>
      </c>
      <c r="D103" s="143"/>
      <c r="E103" s="147" t="s">
        <v>206</v>
      </c>
      <c r="F103" s="147" t="s">
        <v>206</v>
      </c>
      <c r="G103" s="147" t="s">
        <v>206</v>
      </c>
      <c r="H103" s="144">
        <v>0</v>
      </c>
      <c r="I103" s="144">
        <v>0</v>
      </c>
      <c r="J103" s="144">
        <v>0</v>
      </c>
      <c r="K103" s="147" t="s">
        <v>206</v>
      </c>
      <c r="L103" s="2"/>
    </row>
    <row r="104" spans="2:12">
      <c r="B104" s="2"/>
      <c r="C104" s="142" t="s">
        <v>396</v>
      </c>
      <c r="D104" s="143"/>
      <c r="E104" s="147" t="s">
        <v>206</v>
      </c>
      <c r="F104" s="147" t="s">
        <v>206</v>
      </c>
      <c r="G104" s="147" t="s">
        <v>206</v>
      </c>
      <c r="H104" s="144">
        <v>0</v>
      </c>
      <c r="I104" s="144">
        <v>0</v>
      </c>
      <c r="J104" s="144">
        <v>0</v>
      </c>
      <c r="K104" s="147" t="s">
        <v>206</v>
      </c>
      <c r="L104" s="2"/>
    </row>
    <row r="105" spans="2:12">
      <c r="B105" s="2"/>
      <c r="C105" s="142" t="s">
        <v>397</v>
      </c>
      <c r="D105" s="143"/>
      <c r="E105" s="147" t="s">
        <v>206</v>
      </c>
      <c r="F105" s="147" t="s">
        <v>206</v>
      </c>
      <c r="G105" s="147" t="s">
        <v>206</v>
      </c>
      <c r="H105" s="144">
        <v>0</v>
      </c>
      <c r="I105" s="144">
        <v>0</v>
      </c>
      <c r="J105" s="144">
        <v>0</v>
      </c>
      <c r="K105" s="147" t="s">
        <v>206</v>
      </c>
      <c r="L105" s="2"/>
    </row>
    <row r="106" spans="2:12">
      <c r="B106" s="2"/>
      <c r="C106" s="142" t="s">
        <v>398</v>
      </c>
      <c r="D106" s="143"/>
      <c r="E106" s="147" t="s">
        <v>206</v>
      </c>
      <c r="F106" s="147" t="s">
        <v>206</v>
      </c>
      <c r="G106" s="147" t="s">
        <v>206</v>
      </c>
      <c r="H106" s="144">
        <v>0</v>
      </c>
      <c r="I106" s="144">
        <v>0</v>
      </c>
      <c r="J106" s="144">
        <v>0</v>
      </c>
      <c r="K106" s="147" t="s">
        <v>206</v>
      </c>
      <c r="L106" s="2"/>
    </row>
    <row r="107" spans="2:12">
      <c r="B107" s="2"/>
      <c r="C107" s="142" t="s">
        <v>399</v>
      </c>
      <c r="D107" s="143"/>
      <c r="E107" s="147" t="s">
        <v>206</v>
      </c>
      <c r="F107" s="147" t="s">
        <v>206</v>
      </c>
      <c r="G107" s="147" t="s">
        <v>206</v>
      </c>
      <c r="H107" s="144">
        <v>0</v>
      </c>
      <c r="I107" s="144">
        <v>0</v>
      </c>
      <c r="J107" s="144">
        <v>0</v>
      </c>
      <c r="K107" s="147" t="s">
        <v>206</v>
      </c>
      <c r="L107" s="2"/>
    </row>
    <row r="108" spans="2:12">
      <c r="B108" s="2"/>
      <c r="C108" s="142" t="s">
        <v>400</v>
      </c>
      <c r="D108" s="143"/>
      <c r="E108" s="147" t="s">
        <v>206</v>
      </c>
      <c r="F108" s="147" t="s">
        <v>206</v>
      </c>
      <c r="G108" s="147" t="s">
        <v>206</v>
      </c>
      <c r="H108" s="144">
        <v>0</v>
      </c>
      <c r="I108" s="144">
        <v>0</v>
      </c>
      <c r="J108" s="144">
        <v>0</v>
      </c>
      <c r="K108" s="147" t="s">
        <v>206</v>
      </c>
      <c r="L108" s="2"/>
    </row>
    <row r="109" spans="2:12">
      <c r="B109" s="2"/>
      <c r="C109" s="142" t="s">
        <v>401</v>
      </c>
      <c r="D109" s="143"/>
      <c r="E109" s="147" t="s">
        <v>206</v>
      </c>
      <c r="F109" s="147" t="s">
        <v>206</v>
      </c>
      <c r="G109" s="147" t="s">
        <v>206</v>
      </c>
      <c r="H109" s="144">
        <v>0</v>
      </c>
      <c r="I109" s="144">
        <v>0</v>
      </c>
      <c r="J109" s="144">
        <v>0</v>
      </c>
      <c r="K109" s="147" t="s">
        <v>206</v>
      </c>
      <c r="L109" s="2"/>
    </row>
    <row r="110" spans="2:12">
      <c r="B110" s="2"/>
      <c r="C110" s="142" t="s">
        <v>402</v>
      </c>
      <c r="D110" s="143"/>
      <c r="E110" s="147" t="s">
        <v>206</v>
      </c>
      <c r="F110" s="147" t="s">
        <v>206</v>
      </c>
      <c r="G110" s="147" t="s">
        <v>206</v>
      </c>
      <c r="H110" s="144">
        <v>0</v>
      </c>
      <c r="I110" s="144">
        <v>0</v>
      </c>
      <c r="J110" s="144">
        <v>0</v>
      </c>
      <c r="K110" s="147" t="s">
        <v>206</v>
      </c>
      <c r="L110" s="2"/>
    </row>
    <row r="111" spans="2:12">
      <c r="B111" s="2"/>
      <c r="C111" s="142" t="s">
        <v>403</v>
      </c>
      <c r="D111" s="143"/>
      <c r="E111" s="147" t="s">
        <v>206</v>
      </c>
      <c r="F111" s="147" t="s">
        <v>206</v>
      </c>
      <c r="G111" s="147" t="s">
        <v>206</v>
      </c>
      <c r="H111" s="144">
        <v>0</v>
      </c>
      <c r="I111" s="144">
        <v>0</v>
      </c>
      <c r="J111" s="144">
        <v>0</v>
      </c>
      <c r="K111" s="147" t="s">
        <v>206</v>
      </c>
      <c r="L111" s="2"/>
    </row>
    <row r="112" spans="2:12">
      <c r="B112" s="2"/>
      <c r="C112" s="142" t="s">
        <v>404</v>
      </c>
      <c r="D112" s="143"/>
      <c r="E112" s="147" t="s">
        <v>206</v>
      </c>
      <c r="F112" s="147" t="s">
        <v>206</v>
      </c>
      <c r="G112" s="147" t="s">
        <v>206</v>
      </c>
      <c r="H112" s="144">
        <v>0</v>
      </c>
      <c r="I112" s="144">
        <v>0</v>
      </c>
      <c r="J112" s="144">
        <v>0</v>
      </c>
      <c r="K112" s="147" t="s">
        <v>206</v>
      </c>
      <c r="L112" s="2"/>
    </row>
    <row r="113" spans="1:12">
      <c r="B113" s="2"/>
      <c r="C113" s="142" t="s">
        <v>405</v>
      </c>
      <c r="D113" s="143"/>
      <c r="E113" s="147" t="s">
        <v>206</v>
      </c>
      <c r="F113" s="147" t="s">
        <v>206</v>
      </c>
      <c r="G113" s="147" t="s">
        <v>206</v>
      </c>
      <c r="H113" s="144">
        <v>0</v>
      </c>
      <c r="I113" s="144">
        <v>0</v>
      </c>
      <c r="J113" s="144">
        <v>0</v>
      </c>
      <c r="K113" s="147" t="s">
        <v>206</v>
      </c>
      <c r="L113" s="2"/>
    </row>
    <row r="114" spans="1:12" s="12" customFormat="1">
      <c r="B114" s="3"/>
      <c r="C114" s="145" t="s">
        <v>406</v>
      </c>
      <c r="D114" s="146"/>
      <c r="E114" s="147" t="s">
        <v>206</v>
      </c>
      <c r="F114" s="147" t="s">
        <v>206</v>
      </c>
      <c r="G114" s="147" t="s">
        <v>206</v>
      </c>
      <c r="H114" s="144">
        <v>0</v>
      </c>
      <c r="I114" s="144">
        <v>0</v>
      </c>
      <c r="J114" s="144">
        <v>0</v>
      </c>
      <c r="K114" s="147" t="s">
        <v>206</v>
      </c>
      <c r="L114" s="3"/>
    </row>
    <row r="115" spans="1:12" s="12" customFormat="1">
      <c r="A115" s="15" t="s">
        <v>407</v>
      </c>
      <c r="B115" s="3"/>
      <c r="C115" s="145" t="s">
        <v>408</v>
      </c>
      <c r="D115" s="146"/>
      <c r="E115" s="147" t="s">
        <v>206</v>
      </c>
      <c r="F115" s="147" t="s">
        <v>206</v>
      </c>
      <c r="G115" s="147" t="s">
        <v>206</v>
      </c>
      <c r="H115" s="144">
        <v>0</v>
      </c>
      <c r="I115" s="144">
        <v>0</v>
      </c>
      <c r="J115" s="144">
        <v>0</v>
      </c>
      <c r="K115" s="147" t="s">
        <v>206</v>
      </c>
      <c r="L115" s="3"/>
    </row>
    <row r="116" spans="1:12">
      <c r="A116" s="16" t="s">
        <v>409</v>
      </c>
      <c r="B116" s="2"/>
      <c r="C116" s="142" t="s">
        <v>410</v>
      </c>
      <c r="D116" s="143"/>
      <c r="E116" s="10" t="str">
        <f>""</f>
        <v/>
      </c>
      <c r="F116" s="10" t="str">
        <f>""</f>
        <v/>
      </c>
      <c r="G116" s="10" t="str">
        <f>""</f>
        <v/>
      </c>
      <c r="H116" s="8">
        <f>SUM(H16:H115)</f>
        <v>0</v>
      </c>
      <c r="I116" s="8">
        <f>SUM(I16:I115)</f>
        <v>0</v>
      </c>
      <c r="J116" s="8">
        <f>SUM(J16:J115)</f>
        <v>0</v>
      </c>
      <c r="K116" s="10" t="str">
        <f>""</f>
        <v/>
      </c>
      <c r="L116" s="2"/>
    </row>
    <row r="117" spans="1:12">
      <c r="B117" s="2"/>
      <c r="C117" s="2"/>
      <c r="D117" s="2"/>
      <c r="E117" s="2"/>
      <c r="F117" s="2"/>
      <c r="G117" s="2"/>
      <c r="H117" s="2"/>
      <c r="I117" s="2"/>
      <c r="J117" s="2"/>
      <c r="K117" s="2"/>
      <c r="L117" s="2"/>
    </row>
    <row r="118" spans="1:12" ht="5.0999999999999996" customHeight="1">
      <c r="B118" s="2"/>
      <c r="C118" s="2"/>
      <c r="D118" s="2"/>
      <c r="E118" s="2"/>
      <c r="F118" s="2"/>
      <c r="G118" s="2"/>
      <c r="H118" s="2"/>
      <c r="I118" s="2"/>
      <c r="J118" s="2"/>
      <c r="K118" s="2"/>
      <c r="L118" s="2"/>
    </row>
  </sheetData>
  <sheetProtection formatColumns="0" formatRows="0" insertRows="0" deleteRows="0" selectLockedCells="1"/>
  <mergeCells count="815">
    <mergeCell ref="C7:K7"/>
    <mergeCell ref="C8:K8"/>
    <mergeCell ref="C9:K9"/>
    <mergeCell ref="C10:K10"/>
    <mergeCell ref="C11:K11"/>
    <mergeCell ref="C13:K13"/>
    <mergeCell ref="C14:D15"/>
    <mergeCell ref="E14:E15"/>
    <mergeCell ref="F14:F15"/>
    <mergeCell ref="G14:G15"/>
    <mergeCell ref="H14:H15"/>
    <mergeCell ref="I14:I15"/>
    <mergeCell ref="J14:J15"/>
    <mergeCell ref="K14:K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I20"/>
    <mergeCell ref="J20"/>
    <mergeCell ref="K20"/>
    <mergeCell ref="C21:D21"/>
    <mergeCell ref="E21"/>
    <mergeCell ref="F21"/>
    <mergeCell ref="G21"/>
    <mergeCell ref="H21"/>
    <mergeCell ref="I21"/>
    <mergeCell ref="J21"/>
    <mergeCell ref="K21"/>
    <mergeCell ref="C20:D20"/>
    <mergeCell ref="E20"/>
    <mergeCell ref="F20"/>
    <mergeCell ref="G20"/>
    <mergeCell ref="H20"/>
    <mergeCell ref="I22"/>
    <mergeCell ref="J22"/>
    <mergeCell ref="K22"/>
    <mergeCell ref="C23:D23"/>
    <mergeCell ref="E23"/>
    <mergeCell ref="F23"/>
    <mergeCell ref="G23"/>
    <mergeCell ref="H23"/>
    <mergeCell ref="I23"/>
    <mergeCell ref="J23"/>
    <mergeCell ref="K23"/>
    <mergeCell ref="C22:D22"/>
    <mergeCell ref="E22"/>
    <mergeCell ref="F22"/>
    <mergeCell ref="G22"/>
    <mergeCell ref="H22"/>
    <mergeCell ref="I24"/>
    <mergeCell ref="J24"/>
    <mergeCell ref="K24"/>
    <mergeCell ref="C25:D25"/>
    <mergeCell ref="E25"/>
    <mergeCell ref="F25"/>
    <mergeCell ref="G25"/>
    <mergeCell ref="H25"/>
    <mergeCell ref="I25"/>
    <mergeCell ref="J25"/>
    <mergeCell ref="K25"/>
    <mergeCell ref="C24:D24"/>
    <mergeCell ref="E24"/>
    <mergeCell ref="F24"/>
    <mergeCell ref="G24"/>
    <mergeCell ref="H24"/>
    <mergeCell ref="I26"/>
    <mergeCell ref="J26"/>
    <mergeCell ref="K26"/>
    <mergeCell ref="C27:D27"/>
    <mergeCell ref="E27"/>
    <mergeCell ref="F27"/>
    <mergeCell ref="G27"/>
    <mergeCell ref="H27"/>
    <mergeCell ref="I27"/>
    <mergeCell ref="J27"/>
    <mergeCell ref="K27"/>
    <mergeCell ref="C26:D26"/>
    <mergeCell ref="E26"/>
    <mergeCell ref="F26"/>
    <mergeCell ref="G26"/>
    <mergeCell ref="H26"/>
    <mergeCell ref="I28"/>
    <mergeCell ref="J28"/>
    <mergeCell ref="K28"/>
    <mergeCell ref="C29:D29"/>
    <mergeCell ref="E29"/>
    <mergeCell ref="F29"/>
    <mergeCell ref="G29"/>
    <mergeCell ref="H29"/>
    <mergeCell ref="I29"/>
    <mergeCell ref="J29"/>
    <mergeCell ref="K29"/>
    <mergeCell ref="C28:D28"/>
    <mergeCell ref="E28"/>
    <mergeCell ref="F28"/>
    <mergeCell ref="G28"/>
    <mergeCell ref="H28"/>
    <mergeCell ref="I30"/>
    <mergeCell ref="J30"/>
    <mergeCell ref="K30"/>
    <mergeCell ref="C31:D31"/>
    <mergeCell ref="E31"/>
    <mergeCell ref="F31"/>
    <mergeCell ref="G31"/>
    <mergeCell ref="H31"/>
    <mergeCell ref="I31"/>
    <mergeCell ref="J31"/>
    <mergeCell ref="K31"/>
    <mergeCell ref="C30:D30"/>
    <mergeCell ref="E30"/>
    <mergeCell ref="F30"/>
    <mergeCell ref="G30"/>
    <mergeCell ref="H30"/>
    <mergeCell ref="I32"/>
    <mergeCell ref="J32"/>
    <mergeCell ref="K32"/>
    <mergeCell ref="C33:D33"/>
    <mergeCell ref="E33"/>
    <mergeCell ref="F33"/>
    <mergeCell ref="G33"/>
    <mergeCell ref="H33"/>
    <mergeCell ref="I33"/>
    <mergeCell ref="J33"/>
    <mergeCell ref="K33"/>
    <mergeCell ref="C32:D32"/>
    <mergeCell ref="E32"/>
    <mergeCell ref="F32"/>
    <mergeCell ref="G32"/>
    <mergeCell ref="H32"/>
    <mergeCell ref="I34"/>
    <mergeCell ref="J34"/>
    <mergeCell ref="K34"/>
    <mergeCell ref="C35:D35"/>
    <mergeCell ref="E35"/>
    <mergeCell ref="F35"/>
    <mergeCell ref="G35"/>
    <mergeCell ref="H35"/>
    <mergeCell ref="I35"/>
    <mergeCell ref="J35"/>
    <mergeCell ref="K35"/>
    <mergeCell ref="C34:D34"/>
    <mergeCell ref="E34"/>
    <mergeCell ref="F34"/>
    <mergeCell ref="G34"/>
    <mergeCell ref="H34"/>
    <mergeCell ref="I36"/>
    <mergeCell ref="J36"/>
    <mergeCell ref="K36"/>
    <mergeCell ref="C37:D37"/>
    <mergeCell ref="E37"/>
    <mergeCell ref="F37"/>
    <mergeCell ref="G37"/>
    <mergeCell ref="H37"/>
    <mergeCell ref="I37"/>
    <mergeCell ref="J37"/>
    <mergeCell ref="K37"/>
    <mergeCell ref="C36:D36"/>
    <mergeCell ref="E36"/>
    <mergeCell ref="F36"/>
    <mergeCell ref="G36"/>
    <mergeCell ref="H36"/>
    <mergeCell ref="I38"/>
    <mergeCell ref="J38"/>
    <mergeCell ref="K38"/>
    <mergeCell ref="C39:D39"/>
    <mergeCell ref="E39"/>
    <mergeCell ref="F39"/>
    <mergeCell ref="G39"/>
    <mergeCell ref="H39"/>
    <mergeCell ref="I39"/>
    <mergeCell ref="J39"/>
    <mergeCell ref="K39"/>
    <mergeCell ref="C38:D38"/>
    <mergeCell ref="E38"/>
    <mergeCell ref="F38"/>
    <mergeCell ref="G38"/>
    <mergeCell ref="H38"/>
    <mergeCell ref="I40"/>
    <mergeCell ref="J40"/>
    <mergeCell ref="K40"/>
    <mergeCell ref="C41:D41"/>
    <mergeCell ref="E41"/>
    <mergeCell ref="F41"/>
    <mergeCell ref="G41"/>
    <mergeCell ref="H41"/>
    <mergeCell ref="I41"/>
    <mergeCell ref="J41"/>
    <mergeCell ref="K41"/>
    <mergeCell ref="C40:D40"/>
    <mergeCell ref="E40"/>
    <mergeCell ref="F40"/>
    <mergeCell ref="G40"/>
    <mergeCell ref="H40"/>
    <mergeCell ref="I42"/>
    <mergeCell ref="J42"/>
    <mergeCell ref="K42"/>
    <mergeCell ref="C43:D43"/>
    <mergeCell ref="E43"/>
    <mergeCell ref="F43"/>
    <mergeCell ref="G43"/>
    <mergeCell ref="H43"/>
    <mergeCell ref="I43"/>
    <mergeCell ref="J43"/>
    <mergeCell ref="K43"/>
    <mergeCell ref="C42:D42"/>
    <mergeCell ref="E42"/>
    <mergeCell ref="F42"/>
    <mergeCell ref="G42"/>
    <mergeCell ref="H42"/>
    <mergeCell ref="I44"/>
    <mergeCell ref="J44"/>
    <mergeCell ref="K44"/>
    <mergeCell ref="C45:D45"/>
    <mergeCell ref="E45"/>
    <mergeCell ref="F45"/>
    <mergeCell ref="G45"/>
    <mergeCell ref="H45"/>
    <mergeCell ref="I45"/>
    <mergeCell ref="J45"/>
    <mergeCell ref="K45"/>
    <mergeCell ref="C44:D44"/>
    <mergeCell ref="E44"/>
    <mergeCell ref="F44"/>
    <mergeCell ref="G44"/>
    <mergeCell ref="H44"/>
    <mergeCell ref="I46"/>
    <mergeCell ref="J46"/>
    <mergeCell ref="K46"/>
    <mergeCell ref="C47:D47"/>
    <mergeCell ref="E47"/>
    <mergeCell ref="F47"/>
    <mergeCell ref="G47"/>
    <mergeCell ref="H47"/>
    <mergeCell ref="I47"/>
    <mergeCell ref="J47"/>
    <mergeCell ref="K47"/>
    <mergeCell ref="C46:D46"/>
    <mergeCell ref="E46"/>
    <mergeCell ref="F46"/>
    <mergeCell ref="G46"/>
    <mergeCell ref="H46"/>
    <mergeCell ref="I48"/>
    <mergeCell ref="J48"/>
    <mergeCell ref="K48"/>
    <mergeCell ref="C49:D49"/>
    <mergeCell ref="E49"/>
    <mergeCell ref="F49"/>
    <mergeCell ref="G49"/>
    <mergeCell ref="H49"/>
    <mergeCell ref="I49"/>
    <mergeCell ref="J49"/>
    <mergeCell ref="K49"/>
    <mergeCell ref="C48:D48"/>
    <mergeCell ref="E48"/>
    <mergeCell ref="F48"/>
    <mergeCell ref="G48"/>
    <mergeCell ref="H48"/>
    <mergeCell ref="I50"/>
    <mergeCell ref="J50"/>
    <mergeCell ref="K50"/>
    <mergeCell ref="C51:D51"/>
    <mergeCell ref="E51"/>
    <mergeCell ref="F51"/>
    <mergeCell ref="G51"/>
    <mergeCell ref="H51"/>
    <mergeCell ref="I51"/>
    <mergeCell ref="J51"/>
    <mergeCell ref="K51"/>
    <mergeCell ref="C50:D50"/>
    <mergeCell ref="E50"/>
    <mergeCell ref="F50"/>
    <mergeCell ref="G50"/>
    <mergeCell ref="H50"/>
    <mergeCell ref="I52"/>
    <mergeCell ref="J52"/>
    <mergeCell ref="K52"/>
    <mergeCell ref="C53:D53"/>
    <mergeCell ref="E53"/>
    <mergeCell ref="F53"/>
    <mergeCell ref="G53"/>
    <mergeCell ref="H53"/>
    <mergeCell ref="I53"/>
    <mergeCell ref="J53"/>
    <mergeCell ref="K53"/>
    <mergeCell ref="C52:D52"/>
    <mergeCell ref="E52"/>
    <mergeCell ref="F52"/>
    <mergeCell ref="G52"/>
    <mergeCell ref="H52"/>
    <mergeCell ref="I54"/>
    <mergeCell ref="J54"/>
    <mergeCell ref="K54"/>
    <mergeCell ref="C55:D55"/>
    <mergeCell ref="E55"/>
    <mergeCell ref="F55"/>
    <mergeCell ref="G55"/>
    <mergeCell ref="H55"/>
    <mergeCell ref="I55"/>
    <mergeCell ref="J55"/>
    <mergeCell ref="K55"/>
    <mergeCell ref="C54:D54"/>
    <mergeCell ref="E54"/>
    <mergeCell ref="F54"/>
    <mergeCell ref="G54"/>
    <mergeCell ref="H54"/>
    <mergeCell ref="I56"/>
    <mergeCell ref="J56"/>
    <mergeCell ref="K56"/>
    <mergeCell ref="C57:D57"/>
    <mergeCell ref="E57"/>
    <mergeCell ref="F57"/>
    <mergeCell ref="G57"/>
    <mergeCell ref="H57"/>
    <mergeCell ref="I57"/>
    <mergeCell ref="J57"/>
    <mergeCell ref="K57"/>
    <mergeCell ref="C56:D56"/>
    <mergeCell ref="E56"/>
    <mergeCell ref="F56"/>
    <mergeCell ref="G56"/>
    <mergeCell ref="H56"/>
    <mergeCell ref="I58"/>
    <mergeCell ref="J58"/>
    <mergeCell ref="K58"/>
    <mergeCell ref="C59:D59"/>
    <mergeCell ref="E59"/>
    <mergeCell ref="F59"/>
    <mergeCell ref="G59"/>
    <mergeCell ref="H59"/>
    <mergeCell ref="I59"/>
    <mergeCell ref="J59"/>
    <mergeCell ref="K59"/>
    <mergeCell ref="C58:D58"/>
    <mergeCell ref="E58"/>
    <mergeCell ref="F58"/>
    <mergeCell ref="G58"/>
    <mergeCell ref="H58"/>
    <mergeCell ref="I60"/>
    <mergeCell ref="J60"/>
    <mergeCell ref="K60"/>
    <mergeCell ref="C61:D61"/>
    <mergeCell ref="E61"/>
    <mergeCell ref="F61"/>
    <mergeCell ref="G61"/>
    <mergeCell ref="H61"/>
    <mergeCell ref="I61"/>
    <mergeCell ref="J61"/>
    <mergeCell ref="K61"/>
    <mergeCell ref="C60:D60"/>
    <mergeCell ref="E60"/>
    <mergeCell ref="F60"/>
    <mergeCell ref="G60"/>
    <mergeCell ref="H60"/>
    <mergeCell ref="I62"/>
    <mergeCell ref="J62"/>
    <mergeCell ref="K62"/>
    <mergeCell ref="C63:D63"/>
    <mergeCell ref="E63"/>
    <mergeCell ref="F63"/>
    <mergeCell ref="G63"/>
    <mergeCell ref="H63"/>
    <mergeCell ref="I63"/>
    <mergeCell ref="J63"/>
    <mergeCell ref="K63"/>
    <mergeCell ref="C62:D62"/>
    <mergeCell ref="E62"/>
    <mergeCell ref="F62"/>
    <mergeCell ref="G62"/>
    <mergeCell ref="H62"/>
    <mergeCell ref="I64"/>
    <mergeCell ref="J64"/>
    <mergeCell ref="K64"/>
    <mergeCell ref="C65:D65"/>
    <mergeCell ref="E65"/>
    <mergeCell ref="F65"/>
    <mergeCell ref="G65"/>
    <mergeCell ref="H65"/>
    <mergeCell ref="I65"/>
    <mergeCell ref="J65"/>
    <mergeCell ref="K65"/>
    <mergeCell ref="C64:D64"/>
    <mergeCell ref="E64"/>
    <mergeCell ref="F64"/>
    <mergeCell ref="G64"/>
    <mergeCell ref="H64"/>
    <mergeCell ref="I66"/>
    <mergeCell ref="J66"/>
    <mergeCell ref="K66"/>
    <mergeCell ref="C67:D67"/>
    <mergeCell ref="E67"/>
    <mergeCell ref="F67"/>
    <mergeCell ref="G67"/>
    <mergeCell ref="H67"/>
    <mergeCell ref="I67"/>
    <mergeCell ref="J67"/>
    <mergeCell ref="K67"/>
    <mergeCell ref="C66:D66"/>
    <mergeCell ref="E66"/>
    <mergeCell ref="F66"/>
    <mergeCell ref="G66"/>
    <mergeCell ref="H66"/>
    <mergeCell ref="I68"/>
    <mergeCell ref="J68"/>
    <mergeCell ref="K68"/>
    <mergeCell ref="C69:D69"/>
    <mergeCell ref="E69"/>
    <mergeCell ref="F69"/>
    <mergeCell ref="G69"/>
    <mergeCell ref="H69"/>
    <mergeCell ref="I69"/>
    <mergeCell ref="J69"/>
    <mergeCell ref="K69"/>
    <mergeCell ref="C68:D68"/>
    <mergeCell ref="E68"/>
    <mergeCell ref="F68"/>
    <mergeCell ref="G68"/>
    <mergeCell ref="H68"/>
    <mergeCell ref="I70"/>
    <mergeCell ref="J70"/>
    <mergeCell ref="K70"/>
    <mergeCell ref="C71:D71"/>
    <mergeCell ref="E71"/>
    <mergeCell ref="F71"/>
    <mergeCell ref="G71"/>
    <mergeCell ref="H71"/>
    <mergeCell ref="I71"/>
    <mergeCell ref="J71"/>
    <mergeCell ref="K71"/>
    <mergeCell ref="C70:D70"/>
    <mergeCell ref="E70"/>
    <mergeCell ref="F70"/>
    <mergeCell ref="G70"/>
    <mergeCell ref="H70"/>
    <mergeCell ref="I72"/>
    <mergeCell ref="J72"/>
    <mergeCell ref="K72"/>
    <mergeCell ref="C73:D73"/>
    <mergeCell ref="E73"/>
    <mergeCell ref="F73"/>
    <mergeCell ref="G73"/>
    <mergeCell ref="H73"/>
    <mergeCell ref="I73"/>
    <mergeCell ref="J73"/>
    <mergeCell ref="K73"/>
    <mergeCell ref="C72:D72"/>
    <mergeCell ref="E72"/>
    <mergeCell ref="F72"/>
    <mergeCell ref="G72"/>
    <mergeCell ref="H72"/>
    <mergeCell ref="I74"/>
    <mergeCell ref="J74"/>
    <mergeCell ref="K74"/>
    <mergeCell ref="C75:D75"/>
    <mergeCell ref="E75"/>
    <mergeCell ref="F75"/>
    <mergeCell ref="G75"/>
    <mergeCell ref="H75"/>
    <mergeCell ref="I75"/>
    <mergeCell ref="J75"/>
    <mergeCell ref="K75"/>
    <mergeCell ref="C74:D74"/>
    <mergeCell ref="E74"/>
    <mergeCell ref="F74"/>
    <mergeCell ref="G74"/>
    <mergeCell ref="H74"/>
    <mergeCell ref="I76"/>
    <mergeCell ref="J76"/>
    <mergeCell ref="K76"/>
    <mergeCell ref="C77:D77"/>
    <mergeCell ref="E77"/>
    <mergeCell ref="F77"/>
    <mergeCell ref="G77"/>
    <mergeCell ref="H77"/>
    <mergeCell ref="I77"/>
    <mergeCell ref="J77"/>
    <mergeCell ref="K77"/>
    <mergeCell ref="C76:D76"/>
    <mergeCell ref="E76"/>
    <mergeCell ref="F76"/>
    <mergeCell ref="G76"/>
    <mergeCell ref="H76"/>
    <mergeCell ref="I78"/>
    <mergeCell ref="J78"/>
    <mergeCell ref="K78"/>
    <mergeCell ref="C79:D79"/>
    <mergeCell ref="E79"/>
    <mergeCell ref="F79"/>
    <mergeCell ref="G79"/>
    <mergeCell ref="H79"/>
    <mergeCell ref="I79"/>
    <mergeCell ref="J79"/>
    <mergeCell ref="K79"/>
    <mergeCell ref="C78:D78"/>
    <mergeCell ref="E78"/>
    <mergeCell ref="F78"/>
    <mergeCell ref="G78"/>
    <mergeCell ref="H78"/>
    <mergeCell ref="I80"/>
    <mergeCell ref="J80"/>
    <mergeCell ref="K80"/>
    <mergeCell ref="C81:D81"/>
    <mergeCell ref="E81"/>
    <mergeCell ref="F81"/>
    <mergeCell ref="G81"/>
    <mergeCell ref="H81"/>
    <mergeCell ref="I81"/>
    <mergeCell ref="J81"/>
    <mergeCell ref="K81"/>
    <mergeCell ref="C80:D80"/>
    <mergeCell ref="E80"/>
    <mergeCell ref="F80"/>
    <mergeCell ref="G80"/>
    <mergeCell ref="H80"/>
    <mergeCell ref="I82"/>
    <mergeCell ref="J82"/>
    <mergeCell ref="K82"/>
    <mergeCell ref="C83:D83"/>
    <mergeCell ref="E83"/>
    <mergeCell ref="F83"/>
    <mergeCell ref="G83"/>
    <mergeCell ref="H83"/>
    <mergeCell ref="I83"/>
    <mergeCell ref="J83"/>
    <mergeCell ref="K83"/>
    <mergeCell ref="C82:D82"/>
    <mergeCell ref="E82"/>
    <mergeCell ref="F82"/>
    <mergeCell ref="G82"/>
    <mergeCell ref="H82"/>
    <mergeCell ref="I84"/>
    <mergeCell ref="J84"/>
    <mergeCell ref="K84"/>
    <mergeCell ref="C85:D85"/>
    <mergeCell ref="E85"/>
    <mergeCell ref="F85"/>
    <mergeCell ref="G85"/>
    <mergeCell ref="H85"/>
    <mergeCell ref="I85"/>
    <mergeCell ref="J85"/>
    <mergeCell ref="K85"/>
    <mergeCell ref="C84:D84"/>
    <mergeCell ref="E84"/>
    <mergeCell ref="F84"/>
    <mergeCell ref="G84"/>
    <mergeCell ref="H84"/>
    <mergeCell ref="I86"/>
    <mergeCell ref="J86"/>
    <mergeCell ref="K86"/>
    <mergeCell ref="C87:D87"/>
    <mergeCell ref="E87"/>
    <mergeCell ref="F87"/>
    <mergeCell ref="G87"/>
    <mergeCell ref="H87"/>
    <mergeCell ref="I87"/>
    <mergeCell ref="J87"/>
    <mergeCell ref="K87"/>
    <mergeCell ref="C86:D86"/>
    <mergeCell ref="E86"/>
    <mergeCell ref="F86"/>
    <mergeCell ref="G86"/>
    <mergeCell ref="H86"/>
    <mergeCell ref="I88"/>
    <mergeCell ref="J88"/>
    <mergeCell ref="K88"/>
    <mergeCell ref="C89:D89"/>
    <mergeCell ref="E89"/>
    <mergeCell ref="F89"/>
    <mergeCell ref="G89"/>
    <mergeCell ref="H89"/>
    <mergeCell ref="I89"/>
    <mergeCell ref="J89"/>
    <mergeCell ref="K89"/>
    <mergeCell ref="C88:D88"/>
    <mergeCell ref="E88"/>
    <mergeCell ref="F88"/>
    <mergeCell ref="G88"/>
    <mergeCell ref="H88"/>
    <mergeCell ref="I90"/>
    <mergeCell ref="J90"/>
    <mergeCell ref="K90"/>
    <mergeCell ref="C91:D91"/>
    <mergeCell ref="E91"/>
    <mergeCell ref="F91"/>
    <mergeCell ref="G91"/>
    <mergeCell ref="H91"/>
    <mergeCell ref="I91"/>
    <mergeCell ref="J91"/>
    <mergeCell ref="K91"/>
    <mergeCell ref="C90:D90"/>
    <mergeCell ref="E90"/>
    <mergeCell ref="F90"/>
    <mergeCell ref="G90"/>
    <mergeCell ref="H90"/>
    <mergeCell ref="I92"/>
    <mergeCell ref="J92"/>
    <mergeCell ref="K92"/>
    <mergeCell ref="C93:D93"/>
    <mergeCell ref="E93"/>
    <mergeCell ref="F93"/>
    <mergeCell ref="G93"/>
    <mergeCell ref="H93"/>
    <mergeCell ref="I93"/>
    <mergeCell ref="J93"/>
    <mergeCell ref="K93"/>
    <mergeCell ref="C92:D92"/>
    <mergeCell ref="E92"/>
    <mergeCell ref="F92"/>
    <mergeCell ref="G92"/>
    <mergeCell ref="H92"/>
    <mergeCell ref="I94"/>
    <mergeCell ref="J94"/>
    <mergeCell ref="K94"/>
    <mergeCell ref="C95:D95"/>
    <mergeCell ref="E95"/>
    <mergeCell ref="F95"/>
    <mergeCell ref="G95"/>
    <mergeCell ref="H95"/>
    <mergeCell ref="I95"/>
    <mergeCell ref="J95"/>
    <mergeCell ref="K95"/>
    <mergeCell ref="C94:D94"/>
    <mergeCell ref="E94"/>
    <mergeCell ref="F94"/>
    <mergeCell ref="G94"/>
    <mergeCell ref="H94"/>
    <mergeCell ref="I96"/>
    <mergeCell ref="J96"/>
    <mergeCell ref="K96"/>
    <mergeCell ref="C97:D97"/>
    <mergeCell ref="E97"/>
    <mergeCell ref="F97"/>
    <mergeCell ref="G97"/>
    <mergeCell ref="H97"/>
    <mergeCell ref="I97"/>
    <mergeCell ref="J97"/>
    <mergeCell ref="K97"/>
    <mergeCell ref="C96:D96"/>
    <mergeCell ref="E96"/>
    <mergeCell ref="F96"/>
    <mergeCell ref="G96"/>
    <mergeCell ref="H96"/>
    <mergeCell ref="I98"/>
    <mergeCell ref="J98"/>
    <mergeCell ref="K98"/>
    <mergeCell ref="C99:D99"/>
    <mergeCell ref="E99"/>
    <mergeCell ref="F99"/>
    <mergeCell ref="G99"/>
    <mergeCell ref="H99"/>
    <mergeCell ref="I99"/>
    <mergeCell ref="J99"/>
    <mergeCell ref="K99"/>
    <mergeCell ref="C98:D98"/>
    <mergeCell ref="E98"/>
    <mergeCell ref="F98"/>
    <mergeCell ref="G98"/>
    <mergeCell ref="H98"/>
    <mergeCell ref="I100"/>
    <mergeCell ref="J100"/>
    <mergeCell ref="K100"/>
    <mergeCell ref="C101:D101"/>
    <mergeCell ref="E101"/>
    <mergeCell ref="F101"/>
    <mergeCell ref="G101"/>
    <mergeCell ref="H101"/>
    <mergeCell ref="I101"/>
    <mergeCell ref="J101"/>
    <mergeCell ref="K101"/>
    <mergeCell ref="C100:D100"/>
    <mergeCell ref="E100"/>
    <mergeCell ref="F100"/>
    <mergeCell ref="G100"/>
    <mergeCell ref="H100"/>
    <mergeCell ref="I102"/>
    <mergeCell ref="J102"/>
    <mergeCell ref="K102"/>
    <mergeCell ref="C103:D103"/>
    <mergeCell ref="E103"/>
    <mergeCell ref="F103"/>
    <mergeCell ref="G103"/>
    <mergeCell ref="H103"/>
    <mergeCell ref="I103"/>
    <mergeCell ref="J103"/>
    <mergeCell ref="K103"/>
    <mergeCell ref="C102:D102"/>
    <mergeCell ref="E102"/>
    <mergeCell ref="F102"/>
    <mergeCell ref="G102"/>
    <mergeCell ref="H102"/>
    <mergeCell ref="I104"/>
    <mergeCell ref="J104"/>
    <mergeCell ref="K104"/>
    <mergeCell ref="C105:D105"/>
    <mergeCell ref="E105"/>
    <mergeCell ref="F105"/>
    <mergeCell ref="G105"/>
    <mergeCell ref="H105"/>
    <mergeCell ref="I105"/>
    <mergeCell ref="J105"/>
    <mergeCell ref="K105"/>
    <mergeCell ref="C104:D104"/>
    <mergeCell ref="E104"/>
    <mergeCell ref="F104"/>
    <mergeCell ref="G104"/>
    <mergeCell ref="H104"/>
    <mergeCell ref="I106"/>
    <mergeCell ref="J106"/>
    <mergeCell ref="K106"/>
    <mergeCell ref="C107:D107"/>
    <mergeCell ref="E107"/>
    <mergeCell ref="F107"/>
    <mergeCell ref="G107"/>
    <mergeCell ref="H107"/>
    <mergeCell ref="I107"/>
    <mergeCell ref="J107"/>
    <mergeCell ref="K107"/>
    <mergeCell ref="C106:D106"/>
    <mergeCell ref="E106"/>
    <mergeCell ref="F106"/>
    <mergeCell ref="G106"/>
    <mergeCell ref="H106"/>
    <mergeCell ref="I108"/>
    <mergeCell ref="J108"/>
    <mergeCell ref="K108"/>
    <mergeCell ref="C109:D109"/>
    <mergeCell ref="E109"/>
    <mergeCell ref="F109"/>
    <mergeCell ref="G109"/>
    <mergeCell ref="H109"/>
    <mergeCell ref="I109"/>
    <mergeCell ref="J109"/>
    <mergeCell ref="K109"/>
    <mergeCell ref="C108:D108"/>
    <mergeCell ref="E108"/>
    <mergeCell ref="F108"/>
    <mergeCell ref="G108"/>
    <mergeCell ref="H108"/>
    <mergeCell ref="I110"/>
    <mergeCell ref="J110"/>
    <mergeCell ref="K110"/>
    <mergeCell ref="C111:D111"/>
    <mergeCell ref="E111"/>
    <mergeCell ref="F111"/>
    <mergeCell ref="G111"/>
    <mergeCell ref="H111"/>
    <mergeCell ref="I111"/>
    <mergeCell ref="J111"/>
    <mergeCell ref="K111"/>
    <mergeCell ref="C110:D110"/>
    <mergeCell ref="E110"/>
    <mergeCell ref="F110"/>
    <mergeCell ref="G110"/>
    <mergeCell ref="H110"/>
    <mergeCell ref="I112"/>
    <mergeCell ref="J112"/>
    <mergeCell ref="K112"/>
    <mergeCell ref="C113:D113"/>
    <mergeCell ref="E113"/>
    <mergeCell ref="F113"/>
    <mergeCell ref="G113"/>
    <mergeCell ref="H113"/>
    <mergeCell ref="I113"/>
    <mergeCell ref="J113"/>
    <mergeCell ref="K113"/>
    <mergeCell ref="C112:D112"/>
    <mergeCell ref="E112"/>
    <mergeCell ref="F112"/>
    <mergeCell ref="G112"/>
    <mergeCell ref="H112"/>
    <mergeCell ref="C116:D116"/>
    <mergeCell ref="I114"/>
    <mergeCell ref="J114"/>
    <mergeCell ref="K114"/>
    <mergeCell ref="C115:D115"/>
    <mergeCell ref="E115"/>
    <mergeCell ref="F115"/>
    <mergeCell ref="G115"/>
    <mergeCell ref="H115"/>
    <mergeCell ref="I115"/>
    <mergeCell ref="J115"/>
    <mergeCell ref="K115"/>
    <mergeCell ref="C114:D114"/>
    <mergeCell ref="E114"/>
    <mergeCell ref="F114"/>
    <mergeCell ref="G114"/>
    <mergeCell ref="H114"/>
  </mergeCells>
  <dataValidations count="300">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s>
  <printOptions horizontalCentered="1"/>
  <pageMargins left="0.7" right="0.7" top="0.75" bottom="0.75" header="0.3" footer="0.3"/>
  <pageSetup paperSize="150" scale="36" orientation="portrait" horizontalDpi="200"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1"/>
  <sheetViews>
    <sheetView showGridLines="0" view="pageBreakPreview" zoomScale="85" zoomScaleNormal="100" zoomScaleSheetLayoutView="85" zoomScalePageLayoutView="70" workbookViewId="0">
      <selection activeCell="F26" sqref="F26"/>
    </sheetView>
  </sheetViews>
  <sheetFormatPr defaultColWidth="9.140625" defaultRowHeight="14.25"/>
  <cols>
    <col min="1" max="3" width="3.140625" style="86" customWidth="1"/>
    <col min="4" max="8" width="20.7109375" style="86" customWidth="1"/>
    <col min="9" max="9" width="3.140625" style="86" customWidth="1"/>
    <col min="10" max="16384" width="9.140625" style="86"/>
  </cols>
  <sheetData>
    <row r="1" spans="2:11">
      <c r="H1" s="67"/>
      <c r="I1" s="68"/>
    </row>
    <row r="2" spans="2:11" ht="15">
      <c r="B2" s="115" t="s">
        <v>1062</v>
      </c>
      <c r="C2" s="115"/>
      <c r="D2" s="115"/>
      <c r="E2" s="115"/>
      <c r="F2" s="115"/>
      <c r="G2" s="115"/>
      <c r="H2" s="115"/>
      <c r="I2" s="69"/>
      <c r="J2" s="69"/>
      <c r="K2" s="69"/>
    </row>
    <row r="3" spans="2:11" ht="15">
      <c r="B3" s="115" t="s">
        <v>1063</v>
      </c>
      <c r="C3" s="115"/>
      <c r="D3" s="115"/>
      <c r="E3" s="115"/>
      <c r="F3" s="115"/>
      <c r="G3" s="115"/>
      <c r="H3" s="115"/>
      <c r="I3" s="69"/>
      <c r="J3" s="69"/>
      <c r="K3" s="69"/>
    </row>
    <row r="4" spans="2:11" ht="15">
      <c r="B4" s="69"/>
      <c r="D4" s="70" t="s">
        <v>1064</v>
      </c>
      <c r="E4" s="71" t="s">
        <v>1092</v>
      </c>
      <c r="F4" s="70" t="s">
        <v>1093</v>
      </c>
      <c r="G4" s="72" t="s">
        <v>1066</v>
      </c>
      <c r="I4" s="69"/>
      <c r="J4" s="69"/>
      <c r="K4" s="69"/>
    </row>
    <row r="5" spans="2:11" ht="15" customHeight="1">
      <c r="B5" s="119" t="s">
        <v>1067</v>
      </c>
      <c r="C5" s="120"/>
      <c r="D5" s="120"/>
      <c r="E5" s="120"/>
      <c r="F5" s="120"/>
      <c r="G5" s="120"/>
      <c r="H5" s="120"/>
      <c r="I5" s="69"/>
      <c r="J5" s="69"/>
      <c r="K5" s="69"/>
    </row>
    <row r="6" spans="2:11" ht="15">
      <c r="G6" s="88"/>
    </row>
    <row r="7" spans="2:11" ht="14.25" customHeight="1">
      <c r="B7" s="116" t="s">
        <v>1068</v>
      </c>
      <c r="C7" s="116"/>
      <c r="D7" s="116"/>
      <c r="E7" s="116"/>
      <c r="F7" s="116"/>
      <c r="G7" s="116"/>
      <c r="H7" s="116"/>
    </row>
    <row r="8" spans="2:11">
      <c r="B8" s="117"/>
      <c r="C8" s="117"/>
      <c r="D8" s="117"/>
      <c r="E8" s="117"/>
      <c r="F8" s="117"/>
      <c r="G8" s="117"/>
      <c r="H8" s="117"/>
    </row>
    <row r="9" spans="2:11" ht="14.25" customHeight="1">
      <c r="B9" s="86" t="s">
        <v>1069</v>
      </c>
      <c r="C9" s="116" t="s">
        <v>1070</v>
      </c>
      <c r="D9" s="116"/>
      <c r="E9" s="116"/>
      <c r="F9" s="116"/>
      <c r="G9" s="116"/>
      <c r="H9" s="116"/>
    </row>
    <row r="10" spans="2:11" ht="15">
      <c r="B10" s="87"/>
      <c r="C10" s="118" t="s">
        <v>1067</v>
      </c>
      <c r="D10" s="118"/>
      <c r="E10" s="118"/>
      <c r="F10" s="118"/>
      <c r="G10" s="118"/>
      <c r="H10" s="118"/>
    </row>
    <row r="11" spans="2:11">
      <c r="B11" s="87" t="s">
        <v>1071</v>
      </c>
      <c r="C11" s="116" t="s">
        <v>1072</v>
      </c>
      <c r="D11" s="114"/>
      <c r="E11" s="114"/>
      <c r="F11" s="114"/>
      <c r="G11" s="114"/>
      <c r="H11" s="114"/>
    </row>
    <row r="12" spans="2:11">
      <c r="B12" s="87"/>
      <c r="C12" s="114" t="s">
        <v>1073</v>
      </c>
      <c r="D12" s="114"/>
      <c r="E12" s="114"/>
      <c r="F12" s="114"/>
      <c r="G12" s="114"/>
      <c r="H12" s="114"/>
    </row>
    <row r="13" spans="2:11">
      <c r="B13" s="87" t="s">
        <v>1074</v>
      </c>
      <c r="C13" s="114" t="s">
        <v>1075</v>
      </c>
      <c r="D13" s="114"/>
      <c r="E13" s="114"/>
      <c r="F13" s="114"/>
      <c r="G13" s="114"/>
      <c r="H13" s="114"/>
    </row>
    <row r="14" spans="2:11">
      <c r="B14" s="87"/>
      <c r="C14" s="114" t="s">
        <v>1076</v>
      </c>
      <c r="D14" s="114"/>
      <c r="E14" s="114"/>
      <c r="F14" s="114"/>
      <c r="G14" s="114"/>
      <c r="H14" s="114"/>
    </row>
    <row r="15" spans="2:11">
      <c r="B15" s="87"/>
      <c r="C15" s="87"/>
      <c r="D15" s="87"/>
      <c r="E15" s="87"/>
      <c r="F15" s="87"/>
      <c r="G15" s="87"/>
      <c r="H15" s="87"/>
    </row>
    <row r="16" spans="2:11">
      <c r="B16" s="114" t="s">
        <v>1077</v>
      </c>
      <c r="C16" s="114"/>
      <c r="D16" s="114"/>
      <c r="E16" s="114"/>
      <c r="F16" s="114"/>
      <c r="G16" s="114"/>
      <c r="H16" s="114"/>
    </row>
    <row r="17" spans="1:9">
      <c r="B17" s="87"/>
      <c r="C17" s="87"/>
      <c r="D17" s="87"/>
      <c r="E17" s="87"/>
      <c r="F17" s="87"/>
      <c r="G17" s="108" t="s">
        <v>1078</v>
      </c>
      <c r="H17" s="109"/>
    </row>
    <row r="18" spans="1:9">
      <c r="B18" s="89"/>
      <c r="C18" s="89"/>
      <c r="G18" s="111" t="s">
        <v>1067</v>
      </c>
      <c r="H18" s="112"/>
    </row>
    <row r="19" spans="1:9">
      <c r="B19" s="89"/>
      <c r="C19" s="89"/>
      <c r="G19" s="73"/>
      <c r="H19" s="73"/>
      <c r="I19" s="74"/>
    </row>
    <row r="20" spans="1:9">
      <c r="B20" s="89"/>
      <c r="C20" s="89"/>
      <c r="G20" s="73"/>
      <c r="H20" s="73"/>
      <c r="I20" s="74"/>
    </row>
    <row r="21" spans="1:9">
      <c r="B21" s="89"/>
      <c r="C21" s="89"/>
      <c r="G21" s="73"/>
      <c r="H21" s="73"/>
    </row>
    <row r="22" spans="1:9">
      <c r="B22" s="89"/>
      <c r="C22" s="89"/>
      <c r="G22" s="108" t="s">
        <v>1079</v>
      </c>
      <c r="H22" s="109"/>
    </row>
    <row r="23" spans="1:9">
      <c r="B23" s="89"/>
      <c r="C23" s="89"/>
      <c r="G23" s="111" t="s">
        <v>1080</v>
      </c>
      <c r="H23" s="112"/>
    </row>
    <row r="24" spans="1:9">
      <c r="C24" s="89"/>
    </row>
    <row r="25" spans="1:9" ht="15">
      <c r="A25" s="77"/>
      <c r="B25" s="77"/>
      <c r="C25" s="77"/>
      <c r="D25" s="77"/>
      <c r="E25" s="77"/>
      <c r="F25" s="77"/>
      <c r="G25" s="77"/>
      <c r="H25" s="77"/>
      <c r="I25" s="77"/>
    </row>
    <row r="26" spans="1:9" ht="15">
      <c r="A26" s="77"/>
      <c r="B26" s="77"/>
      <c r="C26" s="77"/>
      <c r="D26" s="77"/>
      <c r="E26" s="77"/>
      <c r="F26" s="77"/>
      <c r="G26" s="77"/>
      <c r="H26" s="77"/>
      <c r="I26" s="77"/>
    </row>
    <row r="27" spans="1:9" ht="15">
      <c r="A27" s="77"/>
      <c r="B27" s="77"/>
      <c r="C27" s="77"/>
      <c r="D27" s="77"/>
      <c r="E27" s="77"/>
      <c r="F27" s="77"/>
      <c r="G27" s="77"/>
      <c r="H27" s="77"/>
      <c r="I27" s="77"/>
    </row>
    <row r="28" spans="1:9" ht="15">
      <c r="A28" s="77"/>
      <c r="B28" s="77"/>
      <c r="C28" s="77"/>
      <c r="D28" s="77"/>
      <c r="E28" s="77"/>
      <c r="F28" s="77"/>
      <c r="G28" s="77"/>
      <c r="H28" s="77"/>
      <c r="I28" s="77"/>
    </row>
    <row r="29" spans="1:9" ht="14.25" customHeight="1">
      <c r="A29" s="77"/>
      <c r="B29" s="77"/>
      <c r="C29" s="77"/>
      <c r="D29" s="77"/>
      <c r="E29" s="77"/>
      <c r="F29" s="77"/>
      <c r="G29" s="77"/>
      <c r="H29" s="77"/>
      <c r="I29" s="77"/>
    </row>
    <row r="30" spans="1:9" ht="15">
      <c r="A30" s="77"/>
      <c r="B30" s="77"/>
      <c r="C30" s="77"/>
      <c r="D30" s="77"/>
      <c r="E30" s="77"/>
      <c r="F30" s="77"/>
      <c r="G30" s="77"/>
      <c r="H30" s="77"/>
      <c r="I30" s="77"/>
    </row>
    <row r="31" spans="1:9" ht="15">
      <c r="A31" s="77"/>
      <c r="B31" s="77"/>
      <c r="C31" s="77"/>
      <c r="D31" s="77"/>
      <c r="E31" s="77"/>
      <c r="F31" s="77"/>
      <c r="G31" s="77"/>
      <c r="H31" s="77"/>
      <c r="I31" s="77"/>
    </row>
    <row r="32" spans="1:9" ht="15">
      <c r="A32" s="77"/>
      <c r="B32" s="77"/>
      <c r="C32" s="77"/>
      <c r="D32" s="77"/>
      <c r="E32" s="77"/>
      <c r="F32" s="77"/>
      <c r="G32" s="77"/>
      <c r="H32" s="77"/>
      <c r="I32" s="77"/>
    </row>
    <row r="33" spans="1:9" ht="15">
      <c r="A33" s="77"/>
      <c r="B33" s="77"/>
      <c r="C33" s="77"/>
      <c r="D33" s="77"/>
      <c r="E33" s="77"/>
      <c r="F33" s="77"/>
      <c r="G33" s="77"/>
      <c r="H33" s="77"/>
      <c r="I33" s="77"/>
    </row>
    <row r="34" spans="1:9" ht="15">
      <c r="A34" s="77"/>
      <c r="B34" s="77"/>
      <c r="C34" s="77"/>
      <c r="D34" s="77"/>
      <c r="E34" s="77"/>
      <c r="F34" s="77"/>
      <c r="G34" s="77"/>
      <c r="H34" s="77"/>
      <c r="I34" s="77"/>
    </row>
    <row r="35" spans="1:9" ht="15">
      <c r="A35" s="77"/>
      <c r="B35" s="77"/>
      <c r="C35" s="77"/>
      <c r="D35" s="77"/>
      <c r="E35" s="77"/>
      <c r="F35" s="77"/>
      <c r="G35" s="77"/>
      <c r="H35" s="77"/>
      <c r="I35" s="77"/>
    </row>
    <row r="36" spans="1:9" ht="15">
      <c r="A36" s="77"/>
      <c r="B36" s="77"/>
      <c r="C36" s="77"/>
      <c r="D36" s="77"/>
      <c r="E36" s="77"/>
      <c r="F36" s="77"/>
      <c r="G36" s="77"/>
      <c r="H36" s="77"/>
      <c r="I36" s="77"/>
    </row>
    <row r="37" spans="1:9" ht="15">
      <c r="A37" s="77"/>
      <c r="B37" s="77"/>
      <c r="C37" s="77"/>
      <c r="D37" s="77"/>
      <c r="E37" s="77"/>
      <c r="F37" s="77"/>
      <c r="G37" s="77"/>
      <c r="H37" s="77"/>
      <c r="I37" s="77"/>
    </row>
    <row r="38" spans="1:9" ht="15">
      <c r="A38" s="77"/>
      <c r="B38" s="77" t="s">
        <v>1094</v>
      </c>
      <c r="C38" s="77"/>
      <c r="D38" s="77"/>
      <c r="E38" s="77"/>
      <c r="F38" s="77"/>
      <c r="G38" s="77"/>
      <c r="H38" s="77"/>
      <c r="I38" s="77"/>
    </row>
    <row r="39" spans="1:9" ht="15">
      <c r="A39" s="77"/>
      <c r="B39" s="77"/>
      <c r="C39" s="77"/>
      <c r="D39" s="77"/>
      <c r="E39" s="77"/>
      <c r="F39" s="77"/>
      <c r="G39" s="77"/>
      <c r="H39" s="77"/>
      <c r="I39" s="77"/>
    </row>
    <row r="40" spans="1:9" ht="15">
      <c r="A40" s="77"/>
      <c r="B40" s="77"/>
      <c r="C40" s="77"/>
      <c r="D40" s="77"/>
      <c r="E40" s="77"/>
      <c r="F40" s="77"/>
      <c r="G40" s="77"/>
      <c r="H40" s="77"/>
      <c r="I40" s="77"/>
    </row>
    <row r="41" spans="1:9" ht="15">
      <c r="A41" s="77"/>
      <c r="B41" s="77"/>
      <c r="C41" s="77"/>
      <c r="D41" s="77"/>
      <c r="E41" s="77"/>
      <c r="F41" s="77"/>
      <c r="G41" s="77"/>
      <c r="H41" s="77"/>
      <c r="I41" s="77"/>
    </row>
  </sheetData>
  <mergeCells count="16">
    <mergeCell ref="C9:H9"/>
    <mergeCell ref="B2:H2"/>
    <mergeCell ref="B3:H3"/>
    <mergeCell ref="B5:H5"/>
    <mergeCell ref="B7:H7"/>
    <mergeCell ref="B8:H8"/>
    <mergeCell ref="G17:H17"/>
    <mergeCell ref="G18:H18"/>
    <mergeCell ref="G22:H22"/>
    <mergeCell ref="G23:H23"/>
    <mergeCell ref="C10:H10"/>
    <mergeCell ref="C11:H11"/>
    <mergeCell ref="C12:H12"/>
    <mergeCell ref="C13:H13"/>
    <mergeCell ref="C14:H14"/>
    <mergeCell ref="B16:H16"/>
  </mergeCells>
  <printOptions horizontalCentered="1"/>
  <pageMargins left="0.98425196850393704" right="0.98425196850393704" top="1.1811023622047245" bottom="0.98425196850393704" header="0.31496062992125984" footer="0.31496062992125984"/>
  <pageSetup paperSize="226" scale="6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2:N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11" sqref="C11:M11"/>
    </sheetView>
  </sheetViews>
  <sheetFormatPr defaultRowHeight="15"/>
  <cols>
    <col min="1" max="1" width="9.140625" style="1" customWidth="1"/>
    <col min="2" max="3" width="1" style="1" customWidth="1"/>
    <col min="4" max="4" width="20" style="1" customWidth="1"/>
    <col min="5" max="13" width="30" style="1" customWidth="1"/>
    <col min="14" max="14" width="1" style="1" customWidth="1"/>
    <col min="15" max="15" width="9.140625" style="1" customWidth="1"/>
    <col min="16" max="16384" width="9.140625" style="1"/>
  </cols>
  <sheetData>
    <row r="2" spans="2:14" ht="5.0999999999999996" customHeight="1">
      <c r="B2" s="5" t="s">
        <v>599</v>
      </c>
      <c r="C2" s="2"/>
      <c r="D2" s="2"/>
      <c r="E2" s="2"/>
      <c r="F2" s="2"/>
      <c r="G2" s="2"/>
      <c r="H2" s="2"/>
      <c r="I2" s="2"/>
      <c r="J2" s="2"/>
      <c r="K2" s="2"/>
      <c r="L2" s="2"/>
      <c r="M2" s="2"/>
      <c r="N2" s="2"/>
    </row>
    <row r="3" spans="2:14" hidden="1">
      <c r="B3" s="5" t="s">
        <v>7</v>
      </c>
      <c r="C3" s="20"/>
      <c r="D3" s="20"/>
      <c r="E3" s="2"/>
      <c r="F3" s="2"/>
      <c r="G3" s="2"/>
      <c r="H3" s="2"/>
      <c r="I3" s="2"/>
      <c r="J3" s="2"/>
      <c r="K3" s="2"/>
      <c r="L3" s="2"/>
      <c r="M3" s="2"/>
      <c r="N3" s="2"/>
    </row>
    <row r="4" spans="2:14" hidden="1">
      <c r="B4" s="2"/>
      <c r="C4" s="20"/>
      <c r="D4" s="20"/>
      <c r="E4" s="2"/>
      <c r="F4" s="2"/>
      <c r="G4" s="2"/>
      <c r="H4" s="2"/>
      <c r="I4" s="2"/>
      <c r="J4" s="2"/>
      <c r="K4" s="2"/>
      <c r="L4" s="2"/>
      <c r="M4" s="2"/>
      <c r="N4" s="2"/>
    </row>
    <row r="5" spans="2:14" hidden="1">
      <c r="B5" s="2"/>
      <c r="C5" s="20"/>
      <c r="D5" s="20"/>
      <c r="E5" s="2"/>
      <c r="F5" s="2"/>
      <c r="G5" s="2"/>
      <c r="H5" s="2"/>
      <c r="I5" s="2"/>
      <c r="J5" s="2"/>
      <c r="K5" s="2"/>
      <c r="L5" s="2"/>
      <c r="M5" s="2"/>
      <c r="N5" s="2"/>
    </row>
    <row r="6" spans="2:14" hidden="1">
      <c r="B6" s="2"/>
      <c r="C6" s="20"/>
      <c r="D6" s="20"/>
      <c r="E6" s="2"/>
      <c r="F6" s="2"/>
      <c r="G6" s="2"/>
      <c r="H6" s="2"/>
      <c r="I6" s="2"/>
      <c r="J6" s="2"/>
      <c r="K6" s="2"/>
      <c r="L6" s="2"/>
      <c r="M6" s="2"/>
      <c r="N6" s="2"/>
    </row>
    <row r="7" spans="2:14" ht="17.25">
      <c r="B7" s="2"/>
      <c r="C7" s="156" t="str">
        <f>UPPER('Data Umum'!D7)</f>
        <v/>
      </c>
      <c r="D7" s="156"/>
      <c r="E7" s="157"/>
      <c r="F7" s="157"/>
      <c r="G7" s="157"/>
      <c r="H7" s="157"/>
      <c r="I7" s="157"/>
      <c r="J7" s="157"/>
      <c r="K7" s="157"/>
      <c r="L7" s="157"/>
      <c r="M7" s="157"/>
      <c r="N7" s="2"/>
    </row>
    <row r="8" spans="2:14">
      <c r="B8" s="2"/>
      <c r="C8" s="158" t="s">
        <v>1095</v>
      </c>
      <c r="D8" s="158"/>
      <c r="E8" s="129"/>
      <c r="F8" s="129"/>
      <c r="G8" s="129"/>
      <c r="H8" s="129"/>
      <c r="I8" s="129"/>
      <c r="J8" s="129"/>
      <c r="K8" s="129"/>
      <c r="L8" s="129"/>
      <c r="M8" s="129"/>
      <c r="N8" s="2"/>
    </row>
    <row r="9" spans="2:14">
      <c r="B9" s="2"/>
      <c r="C9" s="158" t="s">
        <v>600</v>
      </c>
      <c r="D9" s="158"/>
      <c r="E9" s="129"/>
      <c r="F9" s="129"/>
      <c r="G9" s="129"/>
      <c r="H9" s="129"/>
      <c r="I9" s="129"/>
      <c r="J9" s="129"/>
      <c r="K9" s="129"/>
      <c r="L9" s="129"/>
      <c r="M9" s="129"/>
      <c r="N9" s="2"/>
    </row>
    <row r="10" spans="2:14">
      <c r="B10" s="2"/>
      <c r="C10" s="158" t="s">
        <v>603</v>
      </c>
      <c r="D10" s="158"/>
      <c r="E10" s="129"/>
      <c r="F10" s="129"/>
      <c r="G10" s="129"/>
      <c r="H10" s="129"/>
      <c r="I10" s="129"/>
      <c r="J10" s="129"/>
      <c r="K10" s="129"/>
      <c r="L10" s="129"/>
      <c r="M10" s="129"/>
      <c r="N10" s="2"/>
    </row>
    <row r="11" spans="2:14">
      <c r="B11" s="2"/>
      <c r="C11" s="159" t="str">
        <f>""</f>
        <v/>
      </c>
      <c r="D11" s="159"/>
      <c r="E11" s="130"/>
      <c r="F11" s="130"/>
      <c r="G11" s="130"/>
      <c r="H11" s="130"/>
      <c r="I11" s="130"/>
      <c r="J11" s="130"/>
      <c r="K11" s="130"/>
      <c r="L11" s="130"/>
      <c r="M11" s="130"/>
      <c r="N11" s="2"/>
    </row>
    <row r="12" spans="2:14" hidden="1">
      <c r="B12" s="2"/>
      <c r="C12" s="20"/>
      <c r="D12" s="20"/>
      <c r="E12" s="2"/>
      <c r="F12" s="2"/>
      <c r="G12" s="2"/>
      <c r="H12" s="2"/>
      <c r="I12" s="2"/>
      <c r="J12" s="2"/>
      <c r="K12" s="2"/>
      <c r="L12" s="2"/>
      <c r="M12" s="2"/>
      <c r="N12" s="2"/>
    </row>
    <row r="13" spans="2:14">
      <c r="B13" s="2"/>
      <c r="C13" s="160" t="s">
        <v>43</v>
      </c>
      <c r="D13" s="160"/>
      <c r="E13" s="161"/>
      <c r="F13" s="161"/>
      <c r="G13" s="161"/>
      <c r="H13" s="161"/>
      <c r="I13" s="161"/>
      <c r="J13" s="161"/>
      <c r="K13" s="161"/>
      <c r="L13" s="161"/>
      <c r="M13" s="161"/>
      <c r="N13" s="2"/>
    </row>
    <row r="14" spans="2:14">
      <c r="B14" s="2"/>
      <c r="C14" s="127" t="s">
        <v>308</v>
      </c>
      <c r="D14" s="128"/>
      <c r="E14" s="162" t="str">
        <f>"Nama Emiten/Penerbit"</f>
        <v>Nama Emiten/Penerbit</v>
      </c>
      <c r="F14" s="162" t="str">
        <f>"Sektor Ekonomi"</f>
        <v>Sektor Ekonomi</v>
      </c>
      <c r="G14" s="162" t="str">
        <f>"Peringkat"</f>
        <v>Peringkat</v>
      </c>
      <c r="H14" s="162" t="str">
        <f>"Klaster"</f>
        <v>Klaster</v>
      </c>
      <c r="I14" s="162" t="str">
        <f>"Saldo SAK"</f>
        <v>Saldo SAK</v>
      </c>
      <c r="J14" s="162" t="str">
        <f>"Selisih Penilaian SAK dan SAP"</f>
        <v>Selisih Penilaian SAK dan SAP</v>
      </c>
      <c r="K14" s="162" t="str">
        <f>"AYD"</f>
        <v>AYD</v>
      </c>
      <c r="L14" s="162" t="str">
        <f>"Saldo SAK Lancar (Kurang dari satu Tahun)"</f>
        <v>Saldo SAK Lancar (Kurang dari satu Tahun)</v>
      </c>
      <c r="M14" s="162" t="str">
        <f>"Keterangan"</f>
        <v>Keterangan</v>
      </c>
      <c r="N14" s="2"/>
    </row>
    <row r="15" spans="2:14">
      <c r="B15" s="2"/>
      <c r="C15" s="128"/>
      <c r="D15" s="128"/>
      <c r="E15" s="163"/>
      <c r="F15" s="163"/>
      <c r="G15" s="163"/>
      <c r="H15" s="163"/>
      <c r="I15" s="163"/>
      <c r="J15" s="163"/>
      <c r="K15" s="163"/>
      <c r="L15" s="163"/>
      <c r="M15" s="163"/>
      <c r="N15" s="2"/>
    </row>
    <row r="16" spans="2:14">
      <c r="B16" s="2"/>
      <c r="C16" s="137" t="s">
        <v>7</v>
      </c>
      <c r="D16" s="128"/>
      <c r="E16" s="147" t="s">
        <v>206</v>
      </c>
      <c r="F16" s="147" t="s">
        <v>206</v>
      </c>
      <c r="G16" s="147" t="s">
        <v>206</v>
      </c>
      <c r="H16" s="147" t="s">
        <v>206</v>
      </c>
      <c r="I16" s="144">
        <v>0</v>
      </c>
      <c r="J16" s="144">
        <v>0</v>
      </c>
      <c r="K16" s="144">
        <v>0</v>
      </c>
      <c r="L16" s="144">
        <v>0</v>
      </c>
      <c r="M16" s="147" t="s">
        <v>206</v>
      </c>
      <c r="N16" s="2"/>
    </row>
    <row r="17" spans="2:14">
      <c r="B17" s="2"/>
      <c r="C17" s="142" t="s">
        <v>309</v>
      </c>
      <c r="D17" s="143"/>
      <c r="E17" s="147" t="s">
        <v>206</v>
      </c>
      <c r="F17" s="147" t="s">
        <v>206</v>
      </c>
      <c r="G17" s="147" t="s">
        <v>206</v>
      </c>
      <c r="H17" s="147" t="s">
        <v>206</v>
      </c>
      <c r="I17" s="144">
        <v>0</v>
      </c>
      <c r="J17" s="144">
        <v>0</v>
      </c>
      <c r="K17" s="144">
        <v>0</v>
      </c>
      <c r="L17" s="144">
        <v>0</v>
      </c>
      <c r="M17" s="147" t="s">
        <v>206</v>
      </c>
      <c r="N17" s="2"/>
    </row>
    <row r="18" spans="2:14">
      <c r="B18" s="2"/>
      <c r="C18" s="142" t="s">
        <v>310</v>
      </c>
      <c r="D18" s="143"/>
      <c r="E18" s="147" t="s">
        <v>206</v>
      </c>
      <c r="F18" s="147" t="s">
        <v>206</v>
      </c>
      <c r="G18" s="147" t="s">
        <v>206</v>
      </c>
      <c r="H18" s="147" t="s">
        <v>206</v>
      </c>
      <c r="I18" s="144">
        <v>0</v>
      </c>
      <c r="J18" s="144">
        <v>0</v>
      </c>
      <c r="K18" s="144">
        <v>0</v>
      </c>
      <c r="L18" s="144">
        <v>0</v>
      </c>
      <c r="M18" s="147" t="s">
        <v>206</v>
      </c>
      <c r="N18" s="2"/>
    </row>
    <row r="19" spans="2:14">
      <c r="B19" s="2"/>
      <c r="C19" s="142" t="s">
        <v>311</v>
      </c>
      <c r="D19" s="143"/>
      <c r="E19" s="147" t="s">
        <v>206</v>
      </c>
      <c r="F19" s="147" t="s">
        <v>206</v>
      </c>
      <c r="G19" s="147" t="s">
        <v>206</v>
      </c>
      <c r="H19" s="147" t="s">
        <v>206</v>
      </c>
      <c r="I19" s="144">
        <v>0</v>
      </c>
      <c r="J19" s="144">
        <v>0</v>
      </c>
      <c r="K19" s="144">
        <v>0</v>
      </c>
      <c r="L19" s="144">
        <v>0</v>
      </c>
      <c r="M19" s="147" t="s">
        <v>206</v>
      </c>
      <c r="N19" s="2"/>
    </row>
    <row r="20" spans="2:14">
      <c r="B20" s="2"/>
      <c r="C20" s="142" t="s">
        <v>312</v>
      </c>
      <c r="D20" s="143"/>
      <c r="E20" s="147" t="s">
        <v>206</v>
      </c>
      <c r="F20" s="147" t="s">
        <v>206</v>
      </c>
      <c r="G20" s="147" t="s">
        <v>206</v>
      </c>
      <c r="H20" s="147" t="s">
        <v>206</v>
      </c>
      <c r="I20" s="144">
        <v>0</v>
      </c>
      <c r="J20" s="144">
        <v>0</v>
      </c>
      <c r="K20" s="144">
        <v>0</v>
      </c>
      <c r="L20" s="144">
        <v>0</v>
      </c>
      <c r="M20" s="147" t="s">
        <v>206</v>
      </c>
      <c r="N20" s="2"/>
    </row>
    <row r="21" spans="2:14">
      <c r="B21" s="2"/>
      <c r="C21" s="142" t="s">
        <v>313</v>
      </c>
      <c r="D21" s="143"/>
      <c r="E21" s="147" t="s">
        <v>206</v>
      </c>
      <c r="F21" s="147" t="s">
        <v>206</v>
      </c>
      <c r="G21" s="147" t="s">
        <v>206</v>
      </c>
      <c r="H21" s="147" t="s">
        <v>206</v>
      </c>
      <c r="I21" s="144">
        <v>0</v>
      </c>
      <c r="J21" s="144">
        <v>0</v>
      </c>
      <c r="K21" s="144">
        <v>0</v>
      </c>
      <c r="L21" s="144">
        <v>0</v>
      </c>
      <c r="M21" s="147" t="s">
        <v>206</v>
      </c>
      <c r="N21" s="2"/>
    </row>
    <row r="22" spans="2:14">
      <c r="B22" s="2"/>
      <c r="C22" s="142" t="s">
        <v>314</v>
      </c>
      <c r="D22" s="143"/>
      <c r="E22" s="147" t="s">
        <v>206</v>
      </c>
      <c r="F22" s="147" t="s">
        <v>206</v>
      </c>
      <c r="G22" s="147" t="s">
        <v>206</v>
      </c>
      <c r="H22" s="147" t="s">
        <v>206</v>
      </c>
      <c r="I22" s="144">
        <v>0</v>
      </c>
      <c r="J22" s="144">
        <v>0</v>
      </c>
      <c r="K22" s="144">
        <v>0</v>
      </c>
      <c r="L22" s="144">
        <v>0</v>
      </c>
      <c r="M22" s="147" t="s">
        <v>206</v>
      </c>
      <c r="N22" s="2"/>
    </row>
    <row r="23" spans="2:14">
      <c r="B23" s="2"/>
      <c r="C23" s="142" t="s">
        <v>315</v>
      </c>
      <c r="D23" s="143"/>
      <c r="E23" s="147" t="s">
        <v>206</v>
      </c>
      <c r="F23" s="147" t="s">
        <v>206</v>
      </c>
      <c r="G23" s="147" t="s">
        <v>206</v>
      </c>
      <c r="H23" s="147" t="s">
        <v>206</v>
      </c>
      <c r="I23" s="144">
        <v>0</v>
      </c>
      <c r="J23" s="144">
        <v>0</v>
      </c>
      <c r="K23" s="144">
        <v>0</v>
      </c>
      <c r="L23" s="144">
        <v>0</v>
      </c>
      <c r="M23" s="147" t="s">
        <v>206</v>
      </c>
      <c r="N23" s="2"/>
    </row>
    <row r="24" spans="2:14">
      <c r="B24" s="2"/>
      <c r="C24" s="142" t="s">
        <v>316</v>
      </c>
      <c r="D24" s="143"/>
      <c r="E24" s="147" t="s">
        <v>206</v>
      </c>
      <c r="F24" s="147" t="s">
        <v>206</v>
      </c>
      <c r="G24" s="147" t="s">
        <v>206</v>
      </c>
      <c r="H24" s="147" t="s">
        <v>206</v>
      </c>
      <c r="I24" s="144">
        <v>0</v>
      </c>
      <c r="J24" s="144">
        <v>0</v>
      </c>
      <c r="K24" s="144">
        <v>0</v>
      </c>
      <c r="L24" s="144">
        <v>0</v>
      </c>
      <c r="M24" s="147" t="s">
        <v>206</v>
      </c>
      <c r="N24" s="2"/>
    </row>
    <row r="25" spans="2:14">
      <c r="B25" s="2"/>
      <c r="C25" s="142" t="s">
        <v>317</v>
      </c>
      <c r="D25" s="143"/>
      <c r="E25" s="147" t="s">
        <v>206</v>
      </c>
      <c r="F25" s="147" t="s">
        <v>206</v>
      </c>
      <c r="G25" s="147" t="s">
        <v>206</v>
      </c>
      <c r="H25" s="147" t="s">
        <v>206</v>
      </c>
      <c r="I25" s="144">
        <v>0</v>
      </c>
      <c r="J25" s="144">
        <v>0</v>
      </c>
      <c r="K25" s="144">
        <v>0</v>
      </c>
      <c r="L25" s="144">
        <v>0</v>
      </c>
      <c r="M25" s="147" t="s">
        <v>206</v>
      </c>
      <c r="N25" s="2"/>
    </row>
    <row r="26" spans="2:14">
      <c r="B26" s="2"/>
      <c r="C26" s="142" t="s">
        <v>318</v>
      </c>
      <c r="D26" s="143"/>
      <c r="E26" s="147" t="s">
        <v>206</v>
      </c>
      <c r="F26" s="147" t="s">
        <v>206</v>
      </c>
      <c r="G26" s="147" t="s">
        <v>206</v>
      </c>
      <c r="H26" s="147" t="s">
        <v>206</v>
      </c>
      <c r="I26" s="144">
        <v>0</v>
      </c>
      <c r="J26" s="144">
        <v>0</v>
      </c>
      <c r="K26" s="144">
        <v>0</v>
      </c>
      <c r="L26" s="144">
        <v>0</v>
      </c>
      <c r="M26" s="147" t="s">
        <v>206</v>
      </c>
      <c r="N26" s="2"/>
    </row>
    <row r="27" spans="2:14">
      <c r="B27" s="2"/>
      <c r="C27" s="142" t="s">
        <v>319</v>
      </c>
      <c r="D27" s="143"/>
      <c r="E27" s="147" t="s">
        <v>206</v>
      </c>
      <c r="F27" s="147" t="s">
        <v>206</v>
      </c>
      <c r="G27" s="147" t="s">
        <v>206</v>
      </c>
      <c r="H27" s="147" t="s">
        <v>206</v>
      </c>
      <c r="I27" s="144">
        <v>0</v>
      </c>
      <c r="J27" s="144">
        <v>0</v>
      </c>
      <c r="K27" s="144">
        <v>0</v>
      </c>
      <c r="L27" s="144">
        <v>0</v>
      </c>
      <c r="M27" s="147" t="s">
        <v>206</v>
      </c>
      <c r="N27" s="2"/>
    </row>
    <row r="28" spans="2:14">
      <c r="B28" s="2"/>
      <c r="C28" s="142" t="s">
        <v>320</v>
      </c>
      <c r="D28" s="143"/>
      <c r="E28" s="147" t="s">
        <v>206</v>
      </c>
      <c r="F28" s="147" t="s">
        <v>206</v>
      </c>
      <c r="G28" s="147" t="s">
        <v>206</v>
      </c>
      <c r="H28" s="147" t="s">
        <v>206</v>
      </c>
      <c r="I28" s="144">
        <v>0</v>
      </c>
      <c r="J28" s="144">
        <v>0</v>
      </c>
      <c r="K28" s="144">
        <v>0</v>
      </c>
      <c r="L28" s="144">
        <v>0</v>
      </c>
      <c r="M28" s="147" t="s">
        <v>206</v>
      </c>
      <c r="N28" s="2"/>
    </row>
    <row r="29" spans="2:14">
      <c r="B29" s="2"/>
      <c r="C29" s="142" t="s">
        <v>321</v>
      </c>
      <c r="D29" s="143"/>
      <c r="E29" s="147" t="s">
        <v>206</v>
      </c>
      <c r="F29" s="147" t="s">
        <v>206</v>
      </c>
      <c r="G29" s="147" t="s">
        <v>206</v>
      </c>
      <c r="H29" s="147" t="s">
        <v>206</v>
      </c>
      <c r="I29" s="144">
        <v>0</v>
      </c>
      <c r="J29" s="144">
        <v>0</v>
      </c>
      <c r="K29" s="144">
        <v>0</v>
      </c>
      <c r="L29" s="144">
        <v>0</v>
      </c>
      <c r="M29" s="147" t="s">
        <v>206</v>
      </c>
      <c r="N29" s="2"/>
    </row>
    <row r="30" spans="2:14">
      <c r="B30" s="2"/>
      <c r="C30" s="142" t="s">
        <v>322</v>
      </c>
      <c r="D30" s="143"/>
      <c r="E30" s="147" t="s">
        <v>206</v>
      </c>
      <c r="F30" s="147" t="s">
        <v>206</v>
      </c>
      <c r="G30" s="147" t="s">
        <v>206</v>
      </c>
      <c r="H30" s="147" t="s">
        <v>206</v>
      </c>
      <c r="I30" s="144">
        <v>0</v>
      </c>
      <c r="J30" s="144">
        <v>0</v>
      </c>
      <c r="K30" s="144">
        <v>0</v>
      </c>
      <c r="L30" s="144">
        <v>0</v>
      </c>
      <c r="M30" s="147" t="s">
        <v>206</v>
      </c>
      <c r="N30" s="2"/>
    </row>
    <row r="31" spans="2:14">
      <c r="B31" s="2"/>
      <c r="C31" s="142" t="s">
        <v>323</v>
      </c>
      <c r="D31" s="143"/>
      <c r="E31" s="147" t="s">
        <v>206</v>
      </c>
      <c r="F31" s="147" t="s">
        <v>206</v>
      </c>
      <c r="G31" s="147" t="s">
        <v>206</v>
      </c>
      <c r="H31" s="147" t="s">
        <v>206</v>
      </c>
      <c r="I31" s="144">
        <v>0</v>
      </c>
      <c r="J31" s="144">
        <v>0</v>
      </c>
      <c r="K31" s="144">
        <v>0</v>
      </c>
      <c r="L31" s="144">
        <v>0</v>
      </c>
      <c r="M31" s="147" t="s">
        <v>206</v>
      </c>
      <c r="N31" s="2"/>
    </row>
    <row r="32" spans="2:14">
      <c r="B32" s="2"/>
      <c r="C32" s="142" t="s">
        <v>324</v>
      </c>
      <c r="D32" s="143"/>
      <c r="E32" s="147" t="s">
        <v>206</v>
      </c>
      <c r="F32" s="147" t="s">
        <v>206</v>
      </c>
      <c r="G32" s="147" t="s">
        <v>206</v>
      </c>
      <c r="H32" s="147" t="s">
        <v>206</v>
      </c>
      <c r="I32" s="144">
        <v>0</v>
      </c>
      <c r="J32" s="144">
        <v>0</v>
      </c>
      <c r="K32" s="144">
        <v>0</v>
      </c>
      <c r="L32" s="144">
        <v>0</v>
      </c>
      <c r="M32" s="147" t="s">
        <v>206</v>
      </c>
      <c r="N32" s="2"/>
    </row>
    <row r="33" spans="2:14">
      <c r="B33" s="2"/>
      <c r="C33" s="142" t="s">
        <v>325</v>
      </c>
      <c r="D33" s="143"/>
      <c r="E33" s="147" t="s">
        <v>206</v>
      </c>
      <c r="F33" s="147" t="s">
        <v>206</v>
      </c>
      <c r="G33" s="147" t="s">
        <v>206</v>
      </c>
      <c r="H33" s="147" t="s">
        <v>206</v>
      </c>
      <c r="I33" s="144">
        <v>0</v>
      </c>
      <c r="J33" s="144">
        <v>0</v>
      </c>
      <c r="K33" s="144">
        <v>0</v>
      </c>
      <c r="L33" s="144">
        <v>0</v>
      </c>
      <c r="M33" s="147" t="s">
        <v>206</v>
      </c>
      <c r="N33" s="2"/>
    </row>
    <row r="34" spans="2:14">
      <c r="B34" s="2"/>
      <c r="C34" s="142" t="s">
        <v>326</v>
      </c>
      <c r="D34" s="143"/>
      <c r="E34" s="147" t="s">
        <v>206</v>
      </c>
      <c r="F34" s="147" t="s">
        <v>206</v>
      </c>
      <c r="G34" s="147" t="s">
        <v>206</v>
      </c>
      <c r="H34" s="147" t="s">
        <v>206</v>
      </c>
      <c r="I34" s="144">
        <v>0</v>
      </c>
      <c r="J34" s="144">
        <v>0</v>
      </c>
      <c r="K34" s="144">
        <v>0</v>
      </c>
      <c r="L34" s="144">
        <v>0</v>
      </c>
      <c r="M34" s="147" t="s">
        <v>206</v>
      </c>
      <c r="N34" s="2"/>
    </row>
    <row r="35" spans="2:14">
      <c r="B35" s="2"/>
      <c r="C35" s="142" t="s">
        <v>327</v>
      </c>
      <c r="D35" s="143"/>
      <c r="E35" s="147" t="s">
        <v>206</v>
      </c>
      <c r="F35" s="147" t="s">
        <v>206</v>
      </c>
      <c r="G35" s="147" t="s">
        <v>206</v>
      </c>
      <c r="H35" s="147" t="s">
        <v>206</v>
      </c>
      <c r="I35" s="144">
        <v>0</v>
      </c>
      <c r="J35" s="144">
        <v>0</v>
      </c>
      <c r="K35" s="144">
        <v>0</v>
      </c>
      <c r="L35" s="144">
        <v>0</v>
      </c>
      <c r="M35" s="147" t="s">
        <v>206</v>
      </c>
      <c r="N35" s="2"/>
    </row>
    <row r="36" spans="2:14">
      <c r="B36" s="2"/>
      <c r="C36" s="142" t="s">
        <v>328</v>
      </c>
      <c r="D36" s="143"/>
      <c r="E36" s="147" t="s">
        <v>206</v>
      </c>
      <c r="F36" s="147" t="s">
        <v>206</v>
      </c>
      <c r="G36" s="147" t="s">
        <v>206</v>
      </c>
      <c r="H36" s="147" t="s">
        <v>206</v>
      </c>
      <c r="I36" s="144">
        <v>0</v>
      </c>
      <c r="J36" s="144">
        <v>0</v>
      </c>
      <c r="K36" s="144">
        <v>0</v>
      </c>
      <c r="L36" s="144">
        <v>0</v>
      </c>
      <c r="M36" s="147" t="s">
        <v>206</v>
      </c>
      <c r="N36" s="2"/>
    </row>
    <row r="37" spans="2:14">
      <c r="B37" s="2"/>
      <c r="C37" s="142" t="s">
        <v>329</v>
      </c>
      <c r="D37" s="143"/>
      <c r="E37" s="147" t="s">
        <v>206</v>
      </c>
      <c r="F37" s="147" t="s">
        <v>206</v>
      </c>
      <c r="G37" s="147" t="s">
        <v>206</v>
      </c>
      <c r="H37" s="147" t="s">
        <v>206</v>
      </c>
      <c r="I37" s="144">
        <v>0</v>
      </c>
      <c r="J37" s="144">
        <v>0</v>
      </c>
      <c r="K37" s="144">
        <v>0</v>
      </c>
      <c r="L37" s="144">
        <v>0</v>
      </c>
      <c r="M37" s="147" t="s">
        <v>206</v>
      </c>
      <c r="N37" s="2"/>
    </row>
    <row r="38" spans="2:14">
      <c r="B38" s="2"/>
      <c r="C38" s="142" t="s">
        <v>330</v>
      </c>
      <c r="D38" s="143"/>
      <c r="E38" s="147" t="s">
        <v>206</v>
      </c>
      <c r="F38" s="147" t="s">
        <v>206</v>
      </c>
      <c r="G38" s="147" t="s">
        <v>206</v>
      </c>
      <c r="H38" s="147" t="s">
        <v>206</v>
      </c>
      <c r="I38" s="144">
        <v>0</v>
      </c>
      <c r="J38" s="144">
        <v>0</v>
      </c>
      <c r="K38" s="144">
        <v>0</v>
      </c>
      <c r="L38" s="144">
        <v>0</v>
      </c>
      <c r="M38" s="147" t="s">
        <v>206</v>
      </c>
      <c r="N38" s="2"/>
    </row>
    <row r="39" spans="2:14">
      <c r="B39" s="2"/>
      <c r="C39" s="142" t="s">
        <v>331</v>
      </c>
      <c r="D39" s="143"/>
      <c r="E39" s="147" t="s">
        <v>206</v>
      </c>
      <c r="F39" s="147" t="s">
        <v>206</v>
      </c>
      <c r="G39" s="147" t="s">
        <v>206</v>
      </c>
      <c r="H39" s="147" t="s">
        <v>206</v>
      </c>
      <c r="I39" s="144">
        <v>0</v>
      </c>
      <c r="J39" s="144">
        <v>0</v>
      </c>
      <c r="K39" s="144">
        <v>0</v>
      </c>
      <c r="L39" s="144">
        <v>0</v>
      </c>
      <c r="M39" s="147" t="s">
        <v>206</v>
      </c>
      <c r="N39" s="2"/>
    </row>
    <row r="40" spans="2:14">
      <c r="B40" s="2"/>
      <c r="C40" s="142" t="s">
        <v>332</v>
      </c>
      <c r="D40" s="143"/>
      <c r="E40" s="147" t="s">
        <v>206</v>
      </c>
      <c r="F40" s="147" t="s">
        <v>206</v>
      </c>
      <c r="G40" s="147" t="s">
        <v>206</v>
      </c>
      <c r="H40" s="147" t="s">
        <v>206</v>
      </c>
      <c r="I40" s="144">
        <v>0</v>
      </c>
      <c r="J40" s="144">
        <v>0</v>
      </c>
      <c r="K40" s="144">
        <v>0</v>
      </c>
      <c r="L40" s="144">
        <v>0</v>
      </c>
      <c r="M40" s="147" t="s">
        <v>206</v>
      </c>
      <c r="N40" s="2"/>
    </row>
    <row r="41" spans="2:14">
      <c r="B41" s="2"/>
      <c r="C41" s="142" t="s">
        <v>333</v>
      </c>
      <c r="D41" s="143"/>
      <c r="E41" s="147" t="s">
        <v>206</v>
      </c>
      <c r="F41" s="147" t="s">
        <v>206</v>
      </c>
      <c r="G41" s="147" t="s">
        <v>206</v>
      </c>
      <c r="H41" s="147" t="s">
        <v>206</v>
      </c>
      <c r="I41" s="144">
        <v>0</v>
      </c>
      <c r="J41" s="144">
        <v>0</v>
      </c>
      <c r="K41" s="144">
        <v>0</v>
      </c>
      <c r="L41" s="144">
        <v>0</v>
      </c>
      <c r="M41" s="147" t="s">
        <v>206</v>
      </c>
      <c r="N41" s="2"/>
    </row>
    <row r="42" spans="2:14">
      <c r="B42" s="2"/>
      <c r="C42" s="142" t="s">
        <v>334</v>
      </c>
      <c r="D42" s="143"/>
      <c r="E42" s="147" t="s">
        <v>206</v>
      </c>
      <c r="F42" s="147" t="s">
        <v>206</v>
      </c>
      <c r="G42" s="147" t="s">
        <v>206</v>
      </c>
      <c r="H42" s="147" t="s">
        <v>206</v>
      </c>
      <c r="I42" s="144">
        <v>0</v>
      </c>
      <c r="J42" s="144">
        <v>0</v>
      </c>
      <c r="K42" s="144">
        <v>0</v>
      </c>
      <c r="L42" s="144">
        <v>0</v>
      </c>
      <c r="M42" s="147" t="s">
        <v>206</v>
      </c>
      <c r="N42" s="2"/>
    </row>
    <row r="43" spans="2:14">
      <c r="B43" s="2"/>
      <c r="C43" s="142" t="s">
        <v>335</v>
      </c>
      <c r="D43" s="143"/>
      <c r="E43" s="147" t="s">
        <v>206</v>
      </c>
      <c r="F43" s="147" t="s">
        <v>206</v>
      </c>
      <c r="G43" s="147" t="s">
        <v>206</v>
      </c>
      <c r="H43" s="147" t="s">
        <v>206</v>
      </c>
      <c r="I43" s="144">
        <v>0</v>
      </c>
      <c r="J43" s="144">
        <v>0</v>
      </c>
      <c r="K43" s="144">
        <v>0</v>
      </c>
      <c r="L43" s="144">
        <v>0</v>
      </c>
      <c r="M43" s="147" t="s">
        <v>206</v>
      </c>
      <c r="N43" s="2"/>
    </row>
    <row r="44" spans="2:14">
      <c r="B44" s="2"/>
      <c r="C44" s="142" t="s">
        <v>336</v>
      </c>
      <c r="D44" s="143"/>
      <c r="E44" s="147" t="s">
        <v>206</v>
      </c>
      <c r="F44" s="147" t="s">
        <v>206</v>
      </c>
      <c r="G44" s="147" t="s">
        <v>206</v>
      </c>
      <c r="H44" s="147" t="s">
        <v>206</v>
      </c>
      <c r="I44" s="144">
        <v>0</v>
      </c>
      <c r="J44" s="144">
        <v>0</v>
      </c>
      <c r="K44" s="144">
        <v>0</v>
      </c>
      <c r="L44" s="144">
        <v>0</v>
      </c>
      <c r="M44" s="147" t="s">
        <v>206</v>
      </c>
      <c r="N44" s="2"/>
    </row>
    <row r="45" spans="2:14">
      <c r="B45" s="2"/>
      <c r="C45" s="142" t="s">
        <v>337</v>
      </c>
      <c r="D45" s="143"/>
      <c r="E45" s="147" t="s">
        <v>206</v>
      </c>
      <c r="F45" s="147" t="s">
        <v>206</v>
      </c>
      <c r="G45" s="147" t="s">
        <v>206</v>
      </c>
      <c r="H45" s="147" t="s">
        <v>206</v>
      </c>
      <c r="I45" s="144">
        <v>0</v>
      </c>
      <c r="J45" s="144">
        <v>0</v>
      </c>
      <c r="K45" s="144">
        <v>0</v>
      </c>
      <c r="L45" s="144">
        <v>0</v>
      </c>
      <c r="M45" s="147" t="s">
        <v>206</v>
      </c>
      <c r="N45" s="2"/>
    </row>
    <row r="46" spans="2:14">
      <c r="B46" s="2"/>
      <c r="C46" s="142" t="s">
        <v>338</v>
      </c>
      <c r="D46" s="143"/>
      <c r="E46" s="147" t="s">
        <v>206</v>
      </c>
      <c r="F46" s="147" t="s">
        <v>206</v>
      </c>
      <c r="G46" s="147" t="s">
        <v>206</v>
      </c>
      <c r="H46" s="147" t="s">
        <v>206</v>
      </c>
      <c r="I46" s="144">
        <v>0</v>
      </c>
      <c r="J46" s="144">
        <v>0</v>
      </c>
      <c r="K46" s="144">
        <v>0</v>
      </c>
      <c r="L46" s="144">
        <v>0</v>
      </c>
      <c r="M46" s="147" t="s">
        <v>206</v>
      </c>
      <c r="N46" s="2"/>
    </row>
    <row r="47" spans="2:14">
      <c r="B47" s="2"/>
      <c r="C47" s="142" t="s">
        <v>339</v>
      </c>
      <c r="D47" s="143"/>
      <c r="E47" s="147" t="s">
        <v>206</v>
      </c>
      <c r="F47" s="147" t="s">
        <v>206</v>
      </c>
      <c r="G47" s="147" t="s">
        <v>206</v>
      </c>
      <c r="H47" s="147" t="s">
        <v>206</v>
      </c>
      <c r="I47" s="144">
        <v>0</v>
      </c>
      <c r="J47" s="144">
        <v>0</v>
      </c>
      <c r="K47" s="144">
        <v>0</v>
      </c>
      <c r="L47" s="144">
        <v>0</v>
      </c>
      <c r="M47" s="147" t="s">
        <v>206</v>
      </c>
      <c r="N47" s="2"/>
    </row>
    <row r="48" spans="2:14">
      <c r="B48" s="2"/>
      <c r="C48" s="142" t="s">
        <v>340</v>
      </c>
      <c r="D48" s="143"/>
      <c r="E48" s="147" t="s">
        <v>206</v>
      </c>
      <c r="F48" s="147" t="s">
        <v>206</v>
      </c>
      <c r="G48" s="147" t="s">
        <v>206</v>
      </c>
      <c r="H48" s="147" t="s">
        <v>206</v>
      </c>
      <c r="I48" s="144">
        <v>0</v>
      </c>
      <c r="J48" s="144">
        <v>0</v>
      </c>
      <c r="K48" s="144">
        <v>0</v>
      </c>
      <c r="L48" s="144">
        <v>0</v>
      </c>
      <c r="M48" s="147" t="s">
        <v>206</v>
      </c>
      <c r="N48" s="2"/>
    </row>
    <row r="49" spans="2:14">
      <c r="B49" s="2"/>
      <c r="C49" s="142" t="s">
        <v>341</v>
      </c>
      <c r="D49" s="143"/>
      <c r="E49" s="147" t="s">
        <v>206</v>
      </c>
      <c r="F49" s="147" t="s">
        <v>206</v>
      </c>
      <c r="G49" s="147" t="s">
        <v>206</v>
      </c>
      <c r="H49" s="147" t="s">
        <v>206</v>
      </c>
      <c r="I49" s="144">
        <v>0</v>
      </c>
      <c r="J49" s="144">
        <v>0</v>
      </c>
      <c r="K49" s="144">
        <v>0</v>
      </c>
      <c r="L49" s="144">
        <v>0</v>
      </c>
      <c r="M49" s="147" t="s">
        <v>206</v>
      </c>
      <c r="N49" s="2"/>
    </row>
    <row r="50" spans="2:14">
      <c r="B50" s="2"/>
      <c r="C50" s="142" t="s">
        <v>342</v>
      </c>
      <c r="D50" s="143"/>
      <c r="E50" s="147" t="s">
        <v>206</v>
      </c>
      <c r="F50" s="147" t="s">
        <v>206</v>
      </c>
      <c r="G50" s="147" t="s">
        <v>206</v>
      </c>
      <c r="H50" s="147" t="s">
        <v>206</v>
      </c>
      <c r="I50" s="144">
        <v>0</v>
      </c>
      <c r="J50" s="144">
        <v>0</v>
      </c>
      <c r="K50" s="144">
        <v>0</v>
      </c>
      <c r="L50" s="144">
        <v>0</v>
      </c>
      <c r="M50" s="147" t="s">
        <v>206</v>
      </c>
      <c r="N50" s="2"/>
    </row>
    <row r="51" spans="2:14">
      <c r="B51" s="2"/>
      <c r="C51" s="142" t="s">
        <v>343</v>
      </c>
      <c r="D51" s="143"/>
      <c r="E51" s="147" t="s">
        <v>206</v>
      </c>
      <c r="F51" s="147" t="s">
        <v>206</v>
      </c>
      <c r="G51" s="147" t="s">
        <v>206</v>
      </c>
      <c r="H51" s="147" t="s">
        <v>206</v>
      </c>
      <c r="I51" s="144">
        <v>0</v>
      </c>
      <c r="J51" s="144">
        <v>0</v>
      </c>
      <c r="K51" s="144">
        <v>0</v>
      </c>
      <c r="L51" s="144">
        <v>0</v>
      </c>
      <c r="M51" s="147" t="s">
        <v>206</v>
      </c>
      <c r="N51" s="2"/>
    </row>
    <row r="52" spans="2:14">
      <c r="B52" s="2"/>
      <c r="C52" s="142" t="s">
        <v>344</v>
      </c>
      <c r="D52" s="143"/>
      <c r="E52" s="147" t="s">
        <v>206</v>
      </c>
      <c r="F52" s="147" t="s">
        <v>206</v>
      </c>
      <c r="G52" s="147" t="s">
        <v>206</v>
      </c>
      <c r="H52" s="147" t="s">
        <v>206</v>
      </c>
      <c r="I52" s="144">
        <v>0</v>
      </c>
      <c r="J52" s="144">
        <v>0</v>
      </c>
      <c r="K52" s="144">
        <v>0</v>
      </c>
      <c r="L52" s="144">
        <v>0</v>
      </c>
      <c r="M52" s="147" t="s">
        <v>206</v>
      </c>
      <c r="N52" s="2"/>
    </row>
    <row r="53" spans="2:14">
      <c r="B53" s="2"/>
      <c r="C53" s="142" t="s">
        <v>345</v>
      </c>
      <c r="D53" s="143"/>
      <c r="E53" s="147" t="s">
        <v>206</v>
      </c>
      <c r="F53" s="147" t="s">
        <v>206</v>
      </c>
      <c r="G53" s="147" t="s">
        <v>206</v>
      </c>
      <c r="H53" s="147" t="s">
        <v>206</v>
      </c>
      <c r="I53" s="144">
        <v>0</v>
      </c>
      <c r="J53" s="144">
        <v>0</v>
      </c>
      <c r="K53" s="144">
        <v>0</v>
      </c>
      <c r="L53" s="144">
        <v>0</v>
      </c>
      <c r="M53" s="147" t="s">
        <v>206</v>
      </c>
      <c r="N53" s="2"/>
    </row>
    <row r="54" spans="2:14">
      <c r="B54" s="2"/>
      <c r="C54" s="142" t="s">
        <v>346</v>
      </c>
      <c r="D54" s="143"/>
      <c r="E54" s="147" t="s">
        <v>206</v>
      </c>
      <c r="F54" s="147" t="s">
        <v>206</v>
      </c>
      <c r="G54" s="147" t="s">
        <v>206</v>
      </c>
      <c r="H54" s="147" t="s">
        <v>206</v>
      </c>
      <c r="I54" s="144">
        <v>0</v>
      </c>
      <c r="J54" s="144">
        <v>0</v>
      </c>
      <c r="K54" s="144">
        <v>0</v>
      </c>
      <c r="L54" s="144">
        <v>0</v>
      </c>
      <c r="M54" s="147" t="s">
        <v>206</v>
      </c>
      <c r="N54" s="2"/>
    </row>
    <row r="55" spans="2:14">
      <c r="B55" s="2"/>
      <c r="C55" s="142" t="s">
        <v>347</v>
      </c>
      <c r="D55" s="143"/>
      <c r="E55" s="147" t="s">
        <v>206</v>
      </c>
      <c r="F55" s="147" t="s">
        <v>206</v>
      </c>
      <c r="G55" s="147" t="s">
        <v>206</v>
      </c>
      <c r="H55" s="147" t="s">
        <v>206</v>
      </c>
      <c r="I55" s="144">
        <v>0</v>
      </c>
      <c r="J55" s="144">
        <v>0</v>
      </c>
      <c r="K55" s="144">
        <v>0</v>
      </c>
      <c r="L55" s="144">
        <v>0</v>
      </c>
      <c r="M55" s="147" t="s">
        <v>206</v>
      </c>
      <c r="N55" s="2"/>
    </row>
    <row r="56" spans="2:14">
      <c r="B56" s="2"/>
      <c r="C56" s="142" t="s">
        <v>348</v>
      </c>
      <c r="D56" s="143"/>
      <c r="E56" s="147" t="s">
        <v>206</v>
      </c>
      <c r="F56" s="147" t="s">
        <v>206</v>
      </c>
      <c r="G56" s="147" t="s">
        <v>206</v>
      </c>
      <c r="H56" s="147" t="s">
        <v>206</v>
      </c>
      <c r="I56" s="144">
        <v>0</v>
      </c>
      <c r="J56" s="144">
        <v>0</v>
      </c>
      <c r="K56" s="144">
        <v>0</v>
      </c>
      <c r="L56" s="144">
        <v>0</v>
      </c>
      <c r="M56" s="147" t="s">
        <v>206</v>
      </c>
      <c r="N56" s="2"/>
    </row>
    <row r="57" spans="2:14">
      <c r="B57" s="2"/>
      <c r="C57" s="142" t="s">
        <v>349</v>
      </c>
      <c r="D57" s="143"/>
      <c r="E57" s="147" t="s">
        <v>206</v>
      </c>
      <c r="F57" s="147" t="s">
        <v>206</v>
      </c>
      <c r="G57" s="147" t="s">
        <v>206</v>
      </c>
      <c r="H57" s="147" t="s">
        <v>206</v>
      </c>
      <c r="I57" s="144">
        <v>0</v>
      </c>
      <c r="J57" s="144">
        <v>0</v>
      </c>
      <c r="K57" s="144">
        <v>0</v>
      </c>
      <c r="L57" s="144">
        <v>0</v>
      </c>
      <c r="M57" s="147" t="s">
        <v>206</v>
      </c>
      <c r="N57" s="2"/>
    </row>
    <row r="58" spans="2:14">
      <c r="B58" s="2"/>
      <c r="C58" s="142" t="s">
        <v>350</v>
      </c>
      <c r="D58" s="143"/>
      <c r="E58" s="147" t="s">
        <v>206</v>
      </c>
      <c r="F58" s="147" t="s">
        <v>206</v>
      </c>
      <c r="G58" s="147" t="s">
        <v>206</v>
      </c>
      <c r="H58" s="147" t="s">
        <v>206</v>
      </c>
      <c r="I58" s="144">
        <v>0</v>
      </c>
      <c r="J58" s="144">
        <v>0</v>
      </c>
      <c r="K58" s="144">
        <v>0</v>
      </c>
      <c r="L58" s="144">
        <v>0</v>
      </c>
      <c r="M58" s="147" t="s">
        <v>206</v>
      </c>
      <c r="N58" s="2"/>
    </row>
    <row r="59" spans="2:14">
      <c r="B59" s="2"/>
      <c r="C59" s="142" t="s">
        <v>351</v>
      </c>
      <c r="D59" s="143"/>
      <c r="E59" s="147" t="s">
        <v>206</v>
      </c>
      <c r="F59" s="147" t="s">
        <v>206</v>
      </c>
      <c r="G59" s="147" t="s">
        <v>206</v>
      </c>
      <c r="H59" s="147" t="s">
        <v>206</v>
      </c>
      <c r="I59" s="144">
        <v>0</v>
      </c>
      <c r="J59" s="144">
        <v>0</v>
      </c>
      <c r="K59" s="144">
        <v>0</v>
      </c>
      <c r="L59" s="144">
        <v>0</v>
      </c>
      <c r="M59" s="147" t="s">
        <v>206</v>
      </c>
      <c r="N59" s="2"/>
    </row>
    <row r="60" spans="2:14">
      <c r="B60" s="2"/>
      <c r="C60" s="142" t="s">
        <v>352</v>
      </c>
      <c r="D60" s="143"/>
      <c r="E60" s="147" t="s">
        <v>206</v>
      </c>
      <c r="F60" s="147" t="s">
        <v>206</v>
      </c>
      <c r="G60" s="147" t="s">
        <v>206</v>
      </c>
      <c r="H60" s="147" t="s">
        <v>206</v>
      </c>
      <c r="I60" s="144">
        <v>0</v>
      </c>
      <c r="J60" s="144">
        <v>0</v>
      </c>
      <c r="K60" s="144">
        <v>0</v>
      </c>
      <c r="L60" s="144">
        <v>0</v>
      </c>
      <c r="M60" s="147" t="s">
        <v>206</v>
      </c>
      <c r="N60" s="2"/>
    </row>
    <row r="61" spans="2:14">
      <c r="B61" s="2"/>
      <c r="C61" s="142" t="s">
        <v>353</v>
      </c>
      <c r="D61" s="143"/>
      <c r="E61" s="147" t="s">
        <v>206</v>
      </c>
      <c r="F61" s="147" t="s">
        <v>206</v>
      </c>
      <c r="G61" s="147" t="s">
        <v>206</v>
      </c>
      <c r="H61" s="147" t="s">
        <v>206</v>
      </c>
      <c r="I61" s="144">
        <v>0</v>
      </c>
      <c r="J61" s="144">
        <v>0</v>
      </c>
      <c r="K61" s="144">
        <v>0</v>
      </c>
      <c r="L61" s="144">
        <v>0</v>
      </c>
      <c r="M61" s="147" t="s">
        <v>206</v>
      </c>
      <c r="N61" s="2"/>
    </row>
    <row r="62" spans="2:14">
      <c r="B62" s="2"/>
      <c r="C62" s="142" t="s">
        <v>354</v>
      </c>
      <c r="D62" s="143"/>
      <c r="E62" s="147" t="s">
        <v>206</v>
      </c>
      <c r="F62" s="147" t="s">
        <v>206</v>
      </c>
      <c r="G62" s="147" t="s">
        <v>206</v>
      </c>
      <c r="H62" s="147" t="s">
        <v>206</v>
      </c>
      <c r="I62" s="144">
        <v>0</v>
      </c>
      <c r="J62" s="144">
        <v>0</v>
      </c>
      <c r="K62" s="144">
        <v>0</v>
      </c>
      <c r="L62" s="144">
        <v>0</v>
      </c>
      <c r="M62" s="147" t="s">
        <v>206</v>
      </c>
      <c r="N62" s="2"/>
    </row>
    <row r="63" spans="2:14">
      <c r="B63" s="2"/>
      <c r="C63" s="142" t="s">
        <v>355</v>
      </c>
      <c r="D63" s="143"/>
      <c r="E63" s="147" t="s">
        <v>206</v>
      </c>
      <c r="F63" s="147" t="s">
        <v>206</v>
      </c>
      <c r="G63" s="147" t="s">
        <v>206</v>
      </c>
      <c r="H63" s="147" t="s">
        <v>206</v>
      </c>
      <c r="I63" s="144">
        <v>0</v>
      </c>
      <c r="J63" s="144">
        <v>0</v>
      </c>
      <c r="K63" s="144">
        <v>0</v>
      </c>
      <c r="L63" s="144">
        <v>0</v>
      </c>
      <c r="M63" s="147" t="s">
        <v>206</v>
      </c>
      <c r="N63" s="2"/>
    </row>
    <row r="64" spans="2:14">
      <c r="B64" s="2"/>
      <c r="C64" s="142" t="s">
        <v>356</v>
      </c>
      <c r="D64" s="143"/>
      <c r="E64" s="147" t="s">
        <v>206</v>
      </c>
      <c r="F64" s="147" t="s">
        <v>206</v>
      </c>
      <c r="G64" s="147" t="s">
        <v>206</v>
      </c>
      <c r="H64" s="147" t="s">
        <v>206</v>
      </c>
      <c r="I64" s="144">
        <v>0</v>
      </c>
      <c r="J64" s="144">
        <v>0</v>
      </c>
      <c r="K64" s="144">
        <v>0</v>
      </c>
      <c r="L64" s="144">
        <v>0</v>
      </c>
      <c r="M64" s="147" t="s">
        <v>206</v>
      </c>
      <c r="N64" s="2"/>
    </row>
    <row r="65" spans="2:14">
      <c r="B65" s="2"/>
      <c r="C65" s="142" t="s">
        <v>357</v>
      </c>
      <c r="D65" s="143"/>
      <c r="E65" s="147" t="s">
        <v>206</v>
      </c>
      <c r="F65" s="147" t="s">
        <v>206</v>
      </c>
      <c r="G65" s="147" t="s">
        <v>206</v>
      </c>
      <c r="H65" s="147" t="s">
        <v>206</v>
      </c>
      <c r="I65" s="144">
        <v>0</v>
      </c>
      <c r="J65" s="144">
        <v>0</v>
      </c>
      <c r="K65" s="144">
        <v>0</v>
      </c>
      <c r="L65" s="144">
        <v>0</v>
      </c>
      <c r="M65" s="147" t="s">
        <v>206</v>
      </c>
      <c r="N65" s="2"/>
    </row>
    <row r="66" spans="2:14">
      <c r="B66" s="2"/>
      <c r="C66" s="142" t="s">
        <v>358</v>
      </c>
      <c r="D66" s="143"/>
      <c r="E66" s="147" t="s">
        <v>206</v>
      </c>
      <c r="F66" s="147" t="s">
        <v>206</v>
      </c>
      <c r="G66" s="147" t="s">
        <v>206</v>
      </c>
      <c r="H66" s="147" t="s">
        <v>206</v>
      </c>
      <c r="I66" s="144">
        <v>0</v>
      </c>
      <c r="J66" s="144">
        <v>0</v>
      </c>
      <c r="K66" s="144">
        <v>0</v>
      </c>
      <c r="L66" s="144">
        <v>0</v>
      </c>
      <c r="M66" s="147" t="s">
        <v>206</v>
      </c>
      <c r="N66" s="2"/>
    </row>
    <row r="67" spans="2:14">
      <c r="B67" s="2"/>
      <c r="C67" s="142" t="s">
        <v>359</v>
      </c>
      <c r="D67" s="143"/>
      <c r="E67" s="147" t="s">
        <v>206</v>
      </c>
      <c r="F67" s="147" t="s">
        <v>206</v>
      </c>
      <c r="G67" s="147" t="s">
        <v>206</v>
      </c>
      <c r="H67" s="147" t="s">
        <v>206</v>
      </c>
      <c r="I67" s="144">
        <v>0</v>
      </c>
      <c r="J67" s="144">
        <v>0</v>
      </c>
      <c r="K67" s="144">
        <v>0</v>
      </c>
      <c r="L67" s="144">
        <v>0</v>
      </c>
      <c r="M67" s="147" t="s">
        <v>206</v>
      </c>
      <c r="N67" s="2"/>
    </row>
    <row r="68" spans="2:14">
      <c r="B68" s="2"/>
      <c r="C68" s="142" t="s">
        <v>360</v>
      </c>
      <c r="D68" s="143"/>
      <c r="E68" s="147" t="s">
        <v>206</v>
      </c>
      <c r="F68" s="147" t="s">
        <v>206</v>
      </c>
      <c r="G68" s="147" t="s">
        <v>206</v>
      </c>
      <c r="H68" s="147" t="s">
        <v>206</v>
      </c>
      <c r="I68" s="144">
        <v>0</v>
      </c>
      <c r="J68" s="144">
        <v>0</v>
      </c>
      <c r="K68" s="144">
        <v>0</v>
      </c>
      <c r="L68" s="144">
        <v>0</v>
      </c>
      <c r="M68" s="147" t="s">
        <v>206</v>
      </c>
      <c r="N68" s="2"/>
    </row>
    <row r="69" spans="2:14">
      <c r="B69" s="2"/>
      <c r="C69" s="142" t="s">
        <v>361</v>
      </c>
      <c r="D69" s="143"/>
      <c r="E69" s="147" t="s">
        <v>206</v>
      </c>
      <c r="F69" s="147" t="s">
        <v>206</v>
      </c>
      <c r="G69" s="147" t="s">
        <v>206</v>
      </c>
      <c r="H69" s="147" t="s">
        <v>206</v>
      </c>
      <c r="I69" s="144">
        <v>0</v>
      </c>
      <c r="J69" s="144">
        <v>0</v>
      </c>
      <c r="K69" s="144">
        <v>0</v>
      </c>
      <c r="L69" s="144">
        <v>0</v>
      </c>
      <c r="M69" s="147" t="s">
        <v>206</v>
      </c>
      <c r="N69" s="2"/>
    </row>
    <row r="70" spans="2:14">
      <c r="B70" s="2"/>
      <c r="C70" s="142" t="s">
        <v>362</v>
      </c>
      <c r="D70" s="143"/>
      <c r="E70" s="147" t="s">
        <v>206</v>
      </c>
      <c r="F70" s="147" t="s">
        <v>206</v>
      </c>
      <c r="G70" s="147" t="s">
        <v>206</v>
      </c>
      <c r="H70" s="147" t="s">
        <v>206</v>
      </c>
      <c r="I70" s="144">
        <v>0</v>
      </c>
      <c r="J70" s="144">
        <v>0</v>
      </c>
      <c r="K70" s="144">
        <v>0</v>
      </c>
      <c r="L70" s="144">
        <v>0</v>
      </c>
      <c r="M70" s="147" t="s">
        <v>206</v>
      </c>
      <c r="N70" s="2"/>
    </row>
    <row r="71" spans="2:14">
      <c r="B71" s="2"/>
      <c r="C71" s="142" t="s">
        <v>363</v>
      </c>
      <c r="D71" s="143"/>
      <c r="E71" s="147" t="s">
        <v>206</v>
      </c>
      <c r="F71" s="147" t="s">
        <v>206</v>
      </c>
      <c r="G71" s="147" t="s">
        <v>206</v>
      </c>
      <c r="H71" s="147" t="s">
        <v>206</v>
      </c>
      <c r="I71" s="144">
        <v>0</v>
      </c>
      <c r="J71" s="144">
        <v>0</v>
      </c>
      <c r="K71" s="144">
        <v>0</v>
      </c>
      <c r="L71" s="144">
        <v>0</v>
      </c>
      <c r="M71" s="147" t="s">
        <v>206</v>
      </c>
      <c r="N71" s="2"/>
    </row>
    <row r="72" spans="2:14">
      <c r="B72" s="2"/>
      <c r="C72" s="142" t="s">
        <v>364</v>
      </c>
      <c r="D72" s="143"/>
      <c r="E72" s="147" t="s">
        <v>206</v>
      </c>
      <c r="F72" s="147" t="s">
        <v>206</v>
      </c>
      <c r="G72" s="147" t="s">
        <v>206</v>
      </c>
      <c r="H72" s="147" t="s">
        <v>206</v>
      </c>
      <c r="I72" s="144">
        <v>0</v>
      </c>
      <c r="J72" s="144">
        <v>0</v>
      </c>
      <c r="K72" s="144">
        <v>0</v>
      </c>
      <c r="L72" s="144">
        <v>0</v>
      </c>
      <c r="M72" s="147" t="s">
        <v>206</v>
      </c>
      <c r="N72" s="2"/>
    </row>
    <row r="73" spans="2:14">
      <c r="B73" s="2"/>
      <c r="C73" s="142" t="s">
        <v>365</v>
      </c>
      <c r="D73" s="143"/>
      <c r="E73" s="147" t="s">
        <v>206</v>
      </c>
      <c r="F73" s="147" t="s">
        <v>206</v>
      </c>
      <c r="G73" s="147" t="s">
        <v>206</v>
      </c>
      <c r="H73" s="147" t="s">
        <v>206</v>
      </c>
      <c r="I73" s="144">
        <v>0</v>
      </c>
      <c r="J73" s="144">
        <v>0</v>
      </c>
      <c r="K73" s="144">
        <v>0</v>
      </c>
      <c r="L73" s="144">
        <v>0</v>
      </c>
      <c r="M73" s="147" t="s">
        <v>206</v>
      </c>
      <c r="N73" s="2"/>
    </row>
    <row r="74" spans="2:14">
      <c r="B74" s="2"/>
      <c r="C74" s="142" t="s">
        <v>366</v>
      </c>
      <c r="D74" s="143"/>
      <c r="E74" s="147" t="s">
        <v>206</v>
      </c>
      <c r="F74" s="147" t="s">
        <v>206</v>
      </c>
      <c r="G74" s="147" t="s">
        <v>206</v>
      </c>
      <c r="H74" s="147" t="s">
        <v>206</v>
      </c>
      <c r="I74" s="144">
        <v>0</v>
      </c>
      <c r="J74" s="144">
        <v>0</v>
      </c>
      <c r="K74" s="144">
        <v>0</v>
      </c>
      <c r="L74" s="144">
        <v>0</v>
      </c>
      <c r="M74" s="147" t="s">
        <v>206</v>
      </c>
      <c r="N74" s="2"/>
    </row>
    <row r="75" spans="2:14">
      <c r="B75" s="2"/>
      <c r="C75" s="142" t="s">
        <v>367</v>
      </c>
      <c r="D75" s="143"/>
      <c r="E75" s="147" t="s">
        <v>206</v>
      </c>
      <c r="F75" s="147" t="s">
        <v>206</v>
      </c>
      <c r="G75" s="147" t="s">
        <v>206</v>
      </c>
      <c r="H75" s="147" t="s">
        <v>206</v>
      </c>
      <c r="I75" s="144">
        <v>0</v>
      </c>
      <c r="J75" s="144">
        <v>0</v>
      </c>
      <c r="K75" s="144">
        <v>0</v>
      </c>
      <c r="L75" s="144">
        <v>0</v>
      </c>
      <c r="M75" s="147" t="s">
        <v>206</v>
      </c>
      <c r="N75" s="2"/>
    </row>
    <row r="76" spans="2:14">
      <c r="B76" s="2"/>
      <c r="C76" s="142" t="s">
        <v>368</v>
      </c>
      <c r="D76" s="143"/>
      <c r="E76" s="147" t="s">
        <v>206</v>
      </c>
      <c r="F76" s="147" t="s">
        <v>206</v>
      </c>
      <c r="G76" s="147" t="s">
        <v>206</v>
      </c>
      <c r="H76" s="147" t="s">
        <v>206</v>
      </c>
      <c r="I76" s="144">
        <v>0</v>
      </c>
      <c r="J76" s="144">
        <v>0</v>
      </c>
      <c r="K76" s="144">
        <v>0</v>
      </c>
      <c r="L76" s="144">
        <v>0</v>
      </c>
      <c r="M76" s="147" t="s">
        <v>206</v>
      </c>
      <c r="N76" s="2"/>
    </row>
    <row r="77" spans="2:14">
      <c r="B77" s="2"/>
      <c r="C77" s="142" t="s">
        <v>369</v>
      </c>
      <c r="D77" s="143"/>
      <c r="E77" s="147" t="s">
        <v>206</v>
      </c>
      <c r="F77" s="147" t="s">
        <v>206</v>
      </c>
      <c r="G77" s="147" t="s">
        <v>206</v>
      </c>
      <c r="H77" s="147" t="s">
        <v>206</v>
      </c>
      <c r="I77" s="144">
        <v>0</v>
      </c>
      <c r="J77" s="144">
        <v>0</v>
      </c>
      <c r="K77" s="144">
        <v>0</v>
      </c>
      <c r="L77" s="144">
        <v>0</v>
      </c>
      <c r="M77" s="147" t="s">
        <v>206</v>
      </c>
      <c r="N77" s="2"/>
    </row>
    <row r="78" spans="2:14">
      <c r="B78" s="2"/>
      <c r="C78" s="142" t="s">
        <v>370</v>
      </c>
      <c r="D78" s="143"/>
      <c r="E78" s="147" t="s">
        <v>206</v>
      </c>
      <c r="F78" s="147" t="s">
        <v>206</v>
      </c>
      <c r="G78" s="147" t="s">
        <v>206</v>
      </c>
      <c r="H78" s="147" t="s">
        <v>206</v>
      </c>
      <c r="I78" s="144">
        <v>0</v>
      </c>
      <c r="J78" s="144">
        <v>0</v>
      </c>
      <c r="K78" s="144">
        <v>0</v>
      </c>
      <c r="L78" s="144">
        <v>0</v>
      </c>
      <c r="M78" s="147" t="s">
        <v>206</v>
      </c>
      <c r="N78" s="2"/>
    </row>
    <row r="79" spans="2:14">
      <c r="B79" s="2"/>
      <c r="C79" s="142" t="s">
        <v>371</v>
      </c>
      <c r="D79" s="143"/>
      <c r="E79" s="147" t="s">
        <v>206</v>
      </c>
      <c r="F79" s="147" t="s">
        <v>206</v>
      </c>
      <c r="G79" s="147" t="s">
        <v>206</v>
      </c>
      <c r="H79" s="147" t="s">
        <v>206</v>
      </c>
      <c r="I79" s="144">
        <v>0</v>
      </c>
      <c r="J79" s="144">
        <v>0</v>
      </c>
      <c r="K79" s="144">
        <v>0</v>
      </c>
      <c r="L79" s="144">
        <v>0</v>
      </c>
      <c r="M79" s="147" t="s">
        <v>206</v>
      </c>
      <c r="N79" s="2"/>
    </row>
    <row r="80" spans="2:14">
      <c r="B80" s="2"/>
      <c r="C80" s="142" t="s">
        <v>372</v>
      </c>
      <c r="D80" s="143"/>
      <c r="E80" s="147" t="s">
        <v>206</v>
      </c>
      <c r="F80" s="147" t="s">
        <v>206</v>
      </c>
      <c r="G80" s="147" t="s">
        <v>206</v>
      </c>
      <c r="H80" s="147" t="s">
        <v>206</v>
      </c>
      <c r="I80" s="144">
        <v>0</v>
      </c>
      <c r="J80" s="144">
        <v>0</v>
      </c>
      <c r="K80" s="144">
        <v>0</v>
      </c>
      <c r="L80" s="144">
        <v>0</v>
      </c>
      <c r="M80" s="147" t="s">
        <v>206</v>
      </c>
      <c r="N80" s="2"/>
    </row>
    <row r="81" spans="2:14">
      <c r="B81" s="2"/>
      <c r="C81" s="142" t="s">
        <v>373</v>
      </c>
      <c r="D81" s="143"/>
      <c r="E81" s="147" t="s">
        <v>206</v>
      </c>
      <c r="F81" s="147" t="s">
        <v>206</v>
      </c>
      <c r="G81" s="147" t="s">
        <v>206</v>
      </c>
      <c r="H81" s="147" t="s">
        <v>206</v>
      </c>
      <c r="I81" s="144">
        <v>0</v>
      </c>
      <c r="J81" s="144">
        <v>0</v>
      </c>
      <c r="K81" s="144">
        <v>0</v>
      </c>
      <c r="L81" s="144">
        <v>0</v>
      </c>
      <c r="M81" s="147" t="s">
        <v>206</v>
      </c>
      <c r="N81" s="2"/>
    </row>
    <row r="82" spans="2:14">
      <c r="B82" s="2"/>
      <c r="C82" s="142" t="s">
        <v>374</v>
      </c>
      <c r="D82" s="143"/>
      <c r="E82" s="147" t="s">
        <v>206</v>
      </c>
      <c r="F82" s="147" t="s">
        <v>206</v>
      </c>
      <c r="G82" s="147" t="s">
        <v>206</v>
      </c>
      <c r="H82" s="147" t="s">
        <v>206</v>
      </c>
      <c r="I82" s="144">
        <v>0</v>
      </c>
      <c r="J82" s="144">
        <v>0</v>
      </c>
      <c r="K82" s="144">
        <v>0</v>
      </c>
      <c r="L82" s="144">
        <v>0</v>
      </c>
      <c r="M82" s="147" t="s">
        <v>206</v>
      </c>
      <c r="N82" s="2"/>
    </row>
    <row r="83" spans="2:14">
      <c r="B83" s="2"/>
      <c r="C83" s="142" t="s">
        <v>375</v>
      </c>
      <c r="D83" s="143"/>
      <c r="E83" s="147" t="s">
        <v>206</v>
      </c>
      <c r="F83" s="147" t="s">
        <v>206</v>
      </c>
      <c r="G83" s="147" t="s">
        <v>206</v>
      </c>
      <c r="H83" s="147" t="s">
        <v>206</v>
      </c>
      <c r="I83" s="144">
        <v>0</v>
      </c>
      <c r="J83" s="144">
        <v>0</v>
      </c>
      <c r="K83" s="144">
        <v>0</v>
      </c>
      <c r="L83" s="144">
        <v>0</v>
      </c>
      <c r="M83" s="147" t="s">
        <v>206</v>
      </c>
      <c r="N83" s="2"/>
    </row>
    <row r="84" spans="2:14">
      <c r="B84" s="2"/>
      <c r="C84" s="142" t="s">
        <v>376</v>
      </c>
      <c r="D84" s="143"/>
      <c r="E84" s="147" t="s">
        <v>206</v>
      </c>
      <c r="F84" s="147" t="s">
        <v>206</v>
      </c>
      <c r="G84" s="147" t="s">
        <v>206</v>
      </c>
      <c r="H84" s="147" t="s">
        <v>206</v>
      </c>
      <c r="I84" s="144">
        <v>0</v>
      </c>
      <c r="J84" s="144">
        <v>0</v>
      </c>
      <c r="K84" s="144">
        <v>0</v>
      </c>
      <c r="L84" s="144">
        <v>0</v>
      </c>
      <c r="M84" s="147" t="s">
        <v>206</v>
      </c>
      <c r="N84" s="2"/>
    </row>
    <row r="85" spans="2:14">
      <c r="B85" s="2"/>
      <c r="C85" s="142" t="s">
        <v>377</v>
      </c>
      <c r="D85" s="143"/>
      <c r="E85" s="147" t="s">
        <v>206</v>
      </c>
      <c r="F85" s="147" t="s">
        <v>206</v>
      </c>
      <c r="G85" s="147" t="s">
        <v>206</v>
      </c>
      <c r="H85" s="147" t="s">
        <v>206</v>
      </c>
      <c r="I85" s="144">
        <v>0</v>
      </c>
      <c r="J85" s="144">
        <v>0</v>
      </c>
      <c r="K85" s="144">
        <v>0</v>
      </c>
      <c r="L85" s="144">
        <v>0</v>
      </c>
      <c r="M85" s="147" t="s">
        <v>206</v>
      </c>
      <c r="N85" s="2"/>
    </row>
    <row r="86" spans="2:14">
      <c r="B86" s="2"/>
      <c r="C86" s="142" t="s">
        <v>378</v>
      </c>
      <c r="D86" s="143"/>
      <c r="E86" s="147" t="s">
        <v>206</v>
      </c>
      <c r="F86" s="147" t="s">
        <v>206</v>
      </c>
      <c r="G86" s="147" t="s">
        <v>206</v>
      </c>
      <c r="H86" s="147" t="s">
        <v>206</v>
      </c>
      <c r="I86" s="144">
        <v>0</v>
      </c>
      <c r="J86" s="144">
        <v>0</v>
      </c>
      <c r="K86" s="144">
        <v>0</v>
      </c>
      <c r="L86" s="144">
        <v>0</v>
      </c>
      <c r="M86" s="147" t="s">
        <v>206</v>
      </c>
      <c r="N86" s="2"/>
    </row>
    <row r="87" spans="2:14">
      <c r="B87" s="2"/>
      <c r="C87" s="142" t="s">
        <v>379</v>
      </c>
      <c r="D87" s="143"/>
      <c r="E87" s="147" t="s">
        <v>206</v>
      </c>
      <c r="F87" s="147" t="s">
        <v>206</v>
      </c>
      <c r="G87" s="147" t="s">
        <v>206</v>
      </c>
      <c r="H87" s="147" t="s">
        <v>206</v>
      </c>
      <c r="I87" s="144">
        <v>0</v>
      </c>
      <c r="J87" s="144">
        <v>0</v>
      </c>
      <c r="K87" s="144">
        <v>0</v>
      </c>
      <c r="L87" s="144">
        <v>0</v>
      </c>
      <c r="M87" s="147" t="s">
        <v>206</v>
      </c>
      <c r="N87" s="2"/>
    </row>
    <row r="88" spans="2:14">
      <c r="B88" s="2"/>
      <c r="C88" s="142" t="s">
        <v>380</v>
      </c>
      <c r="D88" s="143"/>
      <c r="E88" s="147" t="s">
        <v>206</v>
      </c>
      <c r="F88" s="147" t="s">
        <v>206</v>
      </c>
      <c r="G88" s="147" t="s">
        <v>206</v>
      </c>
      <c r="H88" s="147" t="s">
        <v>206</v>
      </c>
      <c r="I88" s="144">
        <v>0</v>
      </c>
      <c r="J88" s="144">
        <v>0</v>
      </c>
      <c r="K88" s="144">
        <v>0</v>
      </c>
      <c r="L88" s="144">
        <v>0</v>
      </c>
      <c r="M88" s="147" t="s">
        <v>206</v>
      </c>
      <c r="N88" s="2"/>
    </row>
    <row r="89" spans="2:14">
      <c r="B89" s="2"/>
      <c r="C89" s="142" t="s">
        <v>381</v>
      </c>
      <c r="D89" s="143"/>
      <c r="E89" s="147" t="s">
        <v>206</v>
      </c>
      <c r="F89" s="147" t="s">
        <v>206</v>
      </c>
      <c r="G89" s="147" t="s">
        <v>206</v>
      </c>
      <c r="H89" s="147" t="s">
        <v>206</v>
      </c>
      <c r="I89" s="144">
        <v>0</v>
      </c>
      <c r="J89" s="144">
        <v>0</v>
      </c>
      <c r="K89" s="144">
        <v>0</v>
      </c>
      <c r="L89" s="144">
        <v>0</v>
      </c>
      <c r="M89" s="147" t="s">
        <v>206</v>
      </c>
      <c r="N89" s="2"/>
    </row>
    <row r="90" spans="2:14">
      <c r="B90" s="2"/>
      <c r="C90" s="142" t="s">
        <v>382</v>
      </c>
      <c r="D90" s="143"/>
      <c r="E90" s="147" t="s">
        <v>206</v>
      </c>
      <c r="F90" s="147" t="s">
        <v>206</v>
      </c>
      <c r="G90" s="147" t="s">
        <v>206</v>
      </c>
      <c r="H90" s="147" t="s">
        <v>206</v>
      </c>
      <c r="I90" s="144">
        <v>0</v>
      </c>
      <c r="J90" s="144">
        <v>0</v>
      </c>
      <c r="K90" s="144">
        <v>0</v>
      </c>
      <c r="L90" s="144">
        <v>0</v>
      </c>
      <c r="M90" s="147" t="s">
        <v>206</v>
      </c>
      <c r="N90" s="2"/>
    </row>
    <row r="91" spans="2:14">
      <c r="B91" s="2"/>
      <c r="C91" s="142" t="s">
        <v>383</v>
      </c>
      <c r="D91" s="143"/>
      <c r="E91" s="147" t="s">
        <v>206</v>
      </c>
      <c r="F91" s="147" t="s">
        <v>206</v>
      </c>
      <c r="G91" s="147" t="s">
        <v>206</v>
      </c>
      <c r="H91" s="147" t="s">
        <v>206</v>
      </c>
      <c r="I91" s="144">
        <v>0</v>
      </c>
      <c r="J91" s="144">
        <v>0</v>
      </c>
      <c r="K91" s="144">
        <v>0</v>
      </c>
      <c r="L91" s="144">
        <v>0</v>
      </c>
      <c r="M91" s="147" t="s">
        <v>206</v>
      </c>
      <c r="N91" s="2"/>
    </row>
    <row r="92" spans="2:14">
      <c r="B92" s="2"/>
      <c r="C92" s="142" t="s">
        <v>384</v>
      </c>
      <c r="D92" s="143"/>
      <c r="E92" s="147" t="s">
        <v>206</v>
      </c>
      <c r="F92" s="147" t="s">
        <v>206</v>
      </c>
      <c r="G92" s="147" t="s">
        <v>206</v>
      </c>
      <c r="H92" s="147" t="s">
        <v>206</v>
      </c>
      <c r="I92" s="144">
        <v>0</v>
      </c>
      <c r="J92" s="144">
        <v>0</v>
      </c>
      <c r="K92" s="144">
        <v>0</v>
      </c>
      <c r="L92" s="144">
        <v>0</v>
      </c>
      <c r="M92" s="147" t="s">
        <v>206</v>
      </c>
      <c r="N92" s="2"/>
    </row>
    <row r="93" spans="2:14">
      <c r="B93" s="2"/>
      <c r="C93" s="142" t="s">
        <v>385</v>
      </c>
      <c r="D93" s="143"/>
      <c r="E93" s="147" t="s">
        <v>206</v>
      </c>
      <c r="F93" s="147" t="s">
        <v>206</v>
      </c>
      <c r="G93" s="147" t="s">
        <v>206</v>
      </c>
      <c r="H93" s="147" t="s">
        <v>206</v>
      </c>
      <c r="I93" s="144">
        <v>0</v>
      </c>
      <c r="J93" s="144">
        <v>0</v>
      </c>
      <c r="K93" s="144">
        <v>0</v>
      </c>
      <c r="L93" s="144">
        <v>0</v>
      </c>
      <c r="M93" s="147" t="s">
        <v>206</v>
      </c>
      <c r="N93" s="2"/>
    </row>
    <row r="94" spans="2:14">
      <c r="B94" s="2"/>
      <c r="C94" s="142" t="s">
        <v>386</v>
      </c>
      <c r="D94" s="143"/>
      <c r="E94" s="147" t="s">
        <v>206</v>
      </c>
      <c r="F94" s="147" t="s">
        <v>206</v>
      </c>
      <c r="G94" s="147" t="s">
        <v>206</v>
      </c>
      <c r="H94" s="147" t="s">
        <v>206</v>
      </c>
      <c r="I94" s="144">
        <v>0</v>
      </c>
      <c r="J94" s="144">
        <v>0</v>
      </c>
      <c r="K94" s="144">
        <v>0</v>
      </c>
      <c r="L94" s="144">
        <v>0</v>
      </c>
      <c r="M94" s="147" t="s">
        <v>206</v>
      </c>
      <c r="N94" s="2"/>
    </row>
    <row r="95" spans="2:14">
      <c r="B95" s="2"/>
      <c r="C95" s="142" t="s">
        <v>387</v>
      </c>
      <c r="D95" s="143"/>
      <c r="E95" s="147" t="s">
        <v>206</v>
      </c>
      <c r="F95" s="147" t="s">
        <v>206</v>
      </c>
      <c r="G95" s="147" t="s">
        <v>206</v>
      </c>
      <c r="H95" s="147" t="s">
        <v>206</v>
      </c>
      <c r="I95" s="144">
        <v>0</v>
      </c>
      <c r="J95" s="144">
        <v>0</v>
      </c>
      <c r="K95" s="144">
        <v>0</v>
      </c>
      <c r="L95" s="144">
        <v>0</v>
      </c>
      <c r="M95" s="147" t="s">
        <v>206</v>
      </c>
      <c r="N95" s="2"/>
    </row>
    <row r="96" spans="2:14">
      <c r="B96" s="2"/>
      <c r="C96" s="142" t="s">
        <v>388</v>
      </c>
      <c r="D96" s="143"/>
      <c r="E96" s="147" t="s">
        <v>206</v>
      </c>
      <c r="F96" s="147" t="s">
        <v>206</v>
      </c>
      <c r="G96" s="147" t="s">
        <v>206</v>
      </c>
      <c r="H96" s="147" t="s">
        <v>206</v>
      </c>
      <c r="I96" s="144">
        <v>0</v>
      </c>
      <c r="J96" s="144">
        <v>0</v>
      </c>
      <c r="K96" s="144">
        <v>0</v>
      </c>
      <c r="L96" s="144">
        <v>0</v>
      </c>
      <c r="M96" s="147" t="s">
        <v>206</v>
      </c>
      <c r="N96" s="2"/>
    </row>
    <row r="97" spans="2:14">
      <c r="B97" s="2"/>
      <c r="C97" s="142" t="s">
        <v>389</v>
      </c>
      <c r="D97" s="143"/>
      <c r="E97" s="147" t="s">
        <v>206</v>
      </c>
      <c r="F97" s="147" t="s">
        <v>206</v>
      </c>
      <c r="G97" s="147" t="s">
        <v>206</v>
      </c>
      <c r="H97" s="147" t="s">
        <v>206</v>
      </c>
      <c r="I97" s="144">
        <v>0</v>
      </c>
      <c r="J97" s="144">
        <v>0</v>
      </c>
      <c r="K97" s="144">
        <v>0</v>
      </c>
      <c r="L97" s="144">
        <v>0</v>
      </c>
      <c r="M97" s="147" t="s">
        <v>206</v>
      </c>
      <c r="N97" s="2"/>
    </row>
    <row r="98" spans="2:14">
      <c r="B98" s="2"/>
      <c r="C98" s="142" t="s">
        <v>390</v>
      </c>
      <c r="D98" s="143"/>
      <c r="E98" s="147" t="s">
        <v>206</v>
      </c>
      <c r="F98" s="147" t="s">
        <v>206</v>
      </c>
      <c r="G98" s="147" t="s">
        <v>206</v>
      </c>
      <c r="H98" s="147" t="s">
        <v>206</v>
      </c>
      <c r="I98" s="144">
        <v>0</v>
      </c>
      <c r="J98" s="144">
        <v>0</v>
      </c>
      <c r="K98" s="144">
        <v>0</v>
      </c>
      <c r="L98" s="144">
        <v>0</v>
      </c>
      <c r="M98" s="147" t="s">
        <v>206</v>
      </c>
      <c r="N98" s="2"/>
    </row>
    <row r="99" spans="2:14">
      <c r="B99" s="2"/>
      <c r="C99" s="142" t="s">
        <v>391</v>
      </c>
      <c r="D99" s="143"/>
      <c r="E99" s="147" t="s">
        <v>206</v>
      </c>
      <c r="F99" s="147" t="s">
        <v>206</v>
      </c>
      <c r="G99" s="147" t="s">
        <v>206</v>
      </c>
      <c r="H99" s="147" t="s">
        <v>206</v>
      </c>
      <c r="I99" s="144">
        <v>0</v>
      </c>
      <c r="J99" s="144">
        <v>0</v>
      </c>
      <c r="K99" s="144">
        <v>0</v>
      </c>
      <c r="L99" s="144">
        <v>0</v>
      </c>
      <c r="M99" s="147" t="s">
        <v>206</v>
      </c>
      <c r="N99" s="2"/>
    </row>
    <row r="100" spans="2:14">
      <c r="B100" s="2"/>
      <c r="C100" s="142" t="s">
        <v>392</v>
      </c>
      <c r="D100" s="143"/>
      <c r="E100" s="147" t="s">
        <v>206</v>
      </c>
      <c r="F100" s="147" t="s">
        <v>206</v>
      </c>
      <c r="G100" s="147" t="s">
        <v>206</v>
      </c>
      <c r="H100" s="147" t="s">
        <v>206</v>
      </c>
      <c r="I100" s="144">
        <v>0</v>
      </c>
      <c r="J100" s="144">
        <v>0</v>
      </c>
      <c r="K100" s="144">
        <v>0</v>
      </c>
      <c r="L100" s="144">
        <v>0</v>
      </c>
      <c r="M100" s="147" t="s">
        <v>206</v>
      </c>
      <c r="N100" s="2"/>
    </row>
    <row r="101" spans="2:14">
      <c r="B101" s="2"/>
      <c r="C101" s="142" t="s">
        <v>393</v>
      </c>
      <c r="D101" s="143"/>
      <c r="E101" s="147" t="s">
        <v>206</v>
      </c>
      <c r="F101" s="147" t="s">
        <v>206</v>
      </c>
      <c r="G101" s="147" t="s">
        <v>206</v>
      </c>
      <c r="H101" s="147" t="s">
        <v>206</v>
      </c>
      <c r="I101" s="144">
        <v>0</v>
      </c>
      <c r="J101" s="144">
        <v>0</v>
      </c>
      <c r="K101" s="144">
        <v>0</v>
      </c>
      <c r="L101" s="144">
        <v>0</v>
      </c>
      <c r="M101" s="147" t="s">
        <v>206</v>
      </c>
      <c r="N101" s="2"/>
    </row>
    <row r="102" spans="2:14">
      <c r="B102" s="2"/>
      <c r="C102" s="142" t="s">
        <v>394</v>
      </c>
      <c r="D102" s="143"/>
      <c r="E102" s="147" t="s">
        <v>206</v>
      </c>
      <c r="F102" s="147" t="s">
        <v>206</v>
      </c>
      <c r="G102" s="147" t="s">
        <v>206</v>
      </c>
      <c r="H102" s="147" t="s">
        <v>206</v>
      </c>
      <c r="I102" s="144">
        <v>0</v>
      </c>
      <c r="J102" s="144">
        <v>0</v>
      </c>
      <c r="K102" s="144">
        <v>0</v>
      </c>
      <c r="L102" s="144">
        <v>0</v>
      </c>
      <c r="M102" s="147" t="s">
        <v>206</v>
      </c>
      <c r="N102" s="2"/>
    </row>
    <row r="103" spans="2:14">
      <c r="B103" s="2"/>
      <c r="C103" s="142" t="s">
        <v>395</v>
      </c>
      <c r="D103" s="143"/>
      <c r="E103" s="147" t="s">
        <v>206</v>
      </c>
      <c r="F103" s="147" t="s">
        <v>206</v>
      </c>
      <c r="G103" s="147" t="s">
        <v>206</v>
      </c>
      <c r="H103" s="147" t="s">
        <v>206</v>
      </c>
      <c r="I103" s="144">
        <v>0</v>
      </c>
      <c r="J103" s="144">
        <v>0</v>
      </c>
      <c r="K103" s="144">
        <v>0</v>
      </c>
      <c r="L103" s="144">
        <v>0</v>
      </c>
      <c r="M103" s="147" t="s">
        <v>206</v>
      </c>
      <c r="N103" s="2"/>
    </row>
    <row r="104" spans="2:14">
      <c r="B104" s="2"/>
      <c r="C104" s="142" t="s">
        <v>396</v>
      </c>
      <c r="D104" s="143"/>
      <c r="E104" s="147" t="s">
        <v>206</v>
      </c>
      <c r="F104" s="147" t="s">
        <v>206</v>
      </c>
      <c r="G104" s="147" t="s">
        <v>206</v>
      </c>
      <c r="H104" s="147" t="s">
        <v>206</v>
      </c>
      <c r="I104" s="144">
        <v>0</v>
      </c>
      <c r="J104" s="144">
        <v>0</v>
      </c>
      <c r="K104" s="144">
        <v>0</v>
      </c>
      <c r="L104" s="144">
        <v>0</v>
      </c>
      <c r="M104" s="147" t="s">
        <v>206</v>
      </c>
      <c r="N104" s="2"/>
    </row>
    <row r="105" spans="2:14">
      <c r="B105" s="2"/>
      <c r="C105" s="142" t="s">
        <v>397</v>
      </c>
      <c r="D105" s="143"/>
      <c r="E105" s="147" t="s">
        <v>206</v>
      </c>
      <c r="F105" s="147" t="s">
        <v>206</v>
      </c>
      <c r="G105" s="147" t="s">
        <v>206</v>
      </c>
      <c r="H105" s="147" t="s">
        <v>206</v>
      </c>
      <c r="I105" s="144">
        <v>0</v>
      </c>
      <c r="J105" s="144">
        <v>0</v>
      </c>
      <c r="K105" s="144">
        <v>0</v>
      </c>
      <c r="L105" s="144">
        <v>0</v>
      </c>
      <c r="M105" s="147" t="s">
        <v>206</v>
      </c>
      <c r="N105" s="2"/>
    </row>
    <row r="106" spans="2:14">
      <c r="B106" s="2"/>
      <c r="C106" s="142" t="s">
        <v>398</v>
      </c>
      <c r="D106" s="143"/>
      <c r="E106" s="147" t="s">
        <v>206</v>
      </c>
      <c r="F106" s="147" t="s">
        <v>206</v>
      </c>
      <c r="G106" s="147" t="s">
        <v>206</v>
      </c>
      <c r="H106" s="147" t="s">
        <v>206</v>
      </c>
      <c r="I106" s="144">
        <v>0</v>
      </c>
      <c r="J106" s="144">
        <v>0</v>
      </c>
      <c r="K106" s="144">
        <v>0</v>
      </c>
      <c r="L106" s="144">
        <v>0</v>
      </c>
      <c r="M106" s="147" t="s">
        <v>206</v>
      </c>
      <c r="N106" s="2"/>
    </row>
    <row r="107" spans="2:14">
      <c r="B107" s="2"/>
      <c r="C107" s="142" t="s">
        <v>399</v>
      </c>
      <c r="D107" s="143"/>
      <c r="E107" s="147" t="s">
        <v>206</v>
      </c>
      <c r="F107" s="147" t="s">
        <v>206</v>
      </c>
      <c r="G107" s="147" t="s">
        <v>206</v>
      </c>
      <c r="H107" s="147" t="s">
        <v>206</v>
      </c>
      <c r="I107" s="144">
        <v>0</v>
      </c>
      <c r="J107" s="144">
        <v>0</v>
      </c>
      <c r="K107" s="144">
        <v>0</v>
      </c>
      <c r="L107" s="144">
        <v>0</v>
      </c>
      <c r="M107" s="147" t="s">
        <v>206</v>
      </c>
      <c r="N107" s="2"/>
    </row>
    <row r="108" spans="2:14">
      <c r="B108" s="2"/>
      <c r="C108" s="142" t="s">
        <v>400</v>
      </c>
      <c r="D108" s="143"/>
      <c r="E108" s="147" t="s">
        <v>206</v>
      </c>
      <c r="F108" s="147" t="s">
        <v>206</v>
      </c>
      <c r="G108" s="147" t="s">
        <v>206</v>
      </c>
      <c r="H108" s="147" t="s">
        <v>206</v>
      </c>
      <c r="I108" s="144">
        <v>0</v>
      </c>
      <c r="J108" s="144">
        <v>0</v>
      </c>
      <c r="K108" s="144">
        <v>0</v>
      </c>
      <c r="L108" s="144">
        <v>0</v>
      </c>
      <c r="M108" s="147" t="s">
        <v>206</v>
      </c>
      <c r="N108" s="2"/>
    </row>
    <row r="109" spans="2:14">
      <c r="B109" s="2"/>
      <c r="C109" s="142" t="s">
        <v>401</v>
      </c>
      <c r="D109" s="143"/>
      <c r="E109" s="147" t="s">
        <v>206</v>
      </c>
      <c r="F109" s="147" t="s">
        <v>206</v>
      </c>
      <c r="G109" s="147" t="s">
        <v>206</v>
      </c>
      <c r="H109" s="147" t="s">
        <v>206</v>
      </c>
      <c r="I109" s="144">
        <v>0</v>
      </c>
      <c r="J109" s="144">
        <v>0</v>
      </c>
      <c r="K109" s="144">
        <v>0</v>
      </c>
      <c r="L109" s="144">
        <v>0</v>
      </c>
      <c r="M109" s="147" t="s">
        <v>206</v>
      </c>
      <c r="N109" s="2"/>
    </row>
    <row r="110" spans="2:14">
      <c r="B110" s="2"/>
      <c r="C110" s="142" t="s">
        <v>402</v>
      </c>
      <c r="D110" s="143"/>
      <c r="E110" s="147" t="s">
        <v>206</v>
      </c>
      <c r="F110" s="147" t="s">
        <v>206</v>
      </c>
      <c r="G110" s="147" t="s">
        <v>206</v>
      </c>
      <c r="H110" s="147" t="s">
        <v>206</v>
      </c>
      <c r="I110" s="144">
        <v>0</v>
      </c>
      <c r="J110" s="144">
        <v>0</v>
      </c>
      <c r="K110" s="144">
        <v>0</v>
      </c>
      <c r="L110" s="144">
        <v>0</v>
      </c>
      <c r="M110" s="147" t="s">
        <v>206</v>
      </c>
      <c r="N110" s="2"/>
    </row>
    <row r="111" spans="2:14">
      <c r="B111" s="2"/>
      <c r="C111" s="142" t="s">
        <v>403</v>
      </c>
      <c r="D111" s="143"/>
      <c r="E111" s="147" t="s">
        <v>206</v>
      </c>
      <c r="F111" s="147" t="s">
        <v>206</v>
      </c>
      <c r="G111" s="147" t="s">
        <v>206</v>
      </c>
      <c r="H111" s="147" t="s">
        <v>206</v>
      </c>
      <c r="I111" s="144">
        <v>0</v>
      </c>
      <c r="J111" s="144">
        <v>0</v>
      </c>
      <c r="K111" s="144">
        <v>0</v>
      </c>
      <c r="L111" s="144">
        <v>0</v>
      </c>
      <c r="M111" s="147" t="s">
        <v>206</v>
      </c>
      <c r="N111" s="2"/>
    </row>
    <row r="112" spans="2:14">
      <c r="B112" s="2"/>
      <c r="C112" s="142" t="s">
        <v>404</v>
      </c>
      <c r="D112" s="143"/>
      <c r="E112" s="147" t="s">
        <v>206</v>
      </c>
      <c r="F112" s="147" t="s">
        <v>206</v>
      </c>
      <c r="G112" s="147" t="s">
        <v>206</v>
      </c>
      <c r="H112" s="147" t="s">
        <v>206</v>
      </c>
      <c r="I112" s="144">
        <v>0</v>
      </c>
      <c r="J112" s="144">
        <v>0</v>
      </c>
      <c r="K112" s="144">
        <v>0</v>
      </c>
      <c r="L112" s="144">
        <v>0</v>
      </c>
      <c r="M112" s="147" t="s">
        <v>206</v>
      </c>
      <c r="N112" s="2"/>
    </row>
    <row r="113" spans="1:14">
      <c r="B113" s="2"/>
      <c r="C113" s="142" t="s">
        <v>405</v>
      </c>
      <c r="D113" s="143"/>
      <c r="E113" s="147" t="s">
        <v>206</v>
      </c>
      <c r="F113" s="147" t="s">
        <v>206</v>
      </c>
      <c r="G113" s="147" t="s">
        <v>206</v>
      </c>
      <c r="H113" s="147" t="s">
        <v>206</v>
      </c>
      <c r="I113" s="144">
        <v>0</v>
      </c>
      <c r="J113" s="144">
        <v>0</v>
      </c>
      <c r="K113" s="144">
        <v>0</v>
      </c>
      <c r="L113" s="144">
        <v>0</v>
      </c>
      <c r="M113" s="147" t="s">
        <v>206</v>
      </c>
      <c r="N113" s="2"/>
    </row>
    <row r="114" spans="1:14" s="12" customFormat="1">
      <c r="B114" s="3"/>
      <c r="C114" s="145" t="s">
        <v>406</v>
      </c>
      <c r="D114" s="146"/>
      <c r="E114" s="147" t="s">
        <v>206</v>
      </c>
      <c r="F114" s="147" t="s">
        <v>206</v>
      </c>
      <c r="G114" s="147" t="s">
        <v>206</v>
      </c>
      <c r="H114" s="147" t="s">
        <v>206</v>
      </c>
      <c r="I114" s="144">
        <v>0</v>
      </c>
      <c r="J114" s="144">
        <v>0</v>
      </c>
      <c r="K114" s="144">
        <v>0</v>
      </c>
      <c r="L114" s="144">
        <v>0</v>
      </c>
      <c r="M114" s="147" t="s">
        <v>206</v>
      </c>
      <c r="N114" s="3"/>
    </row>
    <row r="115" spans="1:14" s="12" customFormat="1">
      <c r="A115" s="15" t="s">
        <v>407</v>
      </c>
      <c r="B115" s="3"/>
      <c r="C115" s="145" t="s">
        <v>408</v>
      </c>
      <c r="D115" s="146"/>
      <c r="E115" s="147" t="s">
        <v>206</v>
      </c>
      <c r="F115" s="147" t="s">
        <v>206</v>
      </c>
      <c r="G115" s="147" t="s">
        <v>206</v>
      </c>
      <c r="H115" s="147" t="s">
        <v>206</v>
      </c>
      <c r="I115" s="144">
        <v>0</v>
      </c>
      <c r="J115" s="144">
        <v>0</v>
      </c>
      <c r="K115" s="144">
        <v>0</v>
      </c>
      <c r="L115" s="144">
        <v>0</v>
      </c>
      <c r="M115" s="147" t="s">
        <v>206</v>
      </c>
      <c r="N115" s="3"/>
    </row>
    <row r="116" spans="1:14">
      <c r="A116" s="16" t="s">
        <v>409</v>
      </c>
      <c r="B116" s="2"/>
      <c r="C116" s="142" t="s">
        <v>410</v>
      </c>
      <c r="D116" s="143"/>
      <c r="E116" s="10" t="str">
        <f>""</f>
        <v/>
      </c>
      <c r="F116" s="10" t="str">
        <f>""</f>
        <v/>
      </c>
      <c r="G116" s="10" t="str">
        <f>""</f>
        <v/>
      </c>
      <c r="H116" s="10" t="str">
        <f>""</f>
        <v/>
      </c>
      <c r="I116" s="8">
        <f>SUM(I16:I115)</f>
        <v>0</v>
      </c>
      <c r="J116" s="8">
        <f>SUM(J16:J115)</f>
        <v>0</v>
      </c>
      <c r="K116" s="8">
        <f>SUM(K16:K115)</f>
        <v>0</v>
      </c>
      <c r="L116" s="8">
        <f>SUM(L16:L115)</f>
        <v>0</v>
      </c>
      <c r="M116" s="10" t="str">
        <f>""</f>
        <v/>
      </c>
      <c r="N116" s="2"/>
    </row>
    <row r="117" spans="1:14">
      <c r="B117" s="2"/>
      <c r="C117" s="2"/>
      <c r="D117" s="2"/>
      <c r="E117" s="2"/>
      <c r="F117" s="2"/>
      <c r="G117" s="2"/>
      <c r="H117" s="2"/>
      <c r="I117" s="2"/>
      <c r="J117" s="2"/>
      <c r="K117" s="2"/>
      <c r="L117" s="2"/>
      <c r="M117" s="2"/>
      <c r="N117" s="2"/>
    </row>
    <row r="118" spans="1:14" ht="5.0999999999999996" customHeight="1">
      <c r="B118" s="2"/>
      <c r="C118" s="2"/>
      <c r="D118" s="2"/>
      <c r="E118" s="2"/>
      <c r="F118" s="2"/>
      <c r="G118" s="2"/>
      <c r="H118" s="2"/>
      <c r="I118" s="2"/>
      <c r="J118" s="2"/>
      <c r="K118" s="2"/>
      <c r="L118" s="2"/>
      <c r="M118" s="2"/>
      <c r="N118" s="2"/>
    </row>
  </sheetData>
  <sheetProtection formatColumns="0" formatRows="0" insertRows="0" deleteRows="0" selectLockedCells="1"/>
  <mergeCells count="1017">
    <mergeCell ref="C13:M13"/>
    <mergeCell ref="C14:D15"/>
    <mergeCell ref="E14:E15"/>
    <mergeCell ref="F14:F15"/>
    <mergeCell ref="G14:G15"/>
    <mergeCell ref="H14:H15"/>
    <mergeCell ref="I14:I15"/>
    <mergeCell ref="J14:J15"/>
    <mergeCell ref="K14:K15"/>
    <mergeCell ref="L14:L15"/>
    <mergeCell ref="M14:M15"/>
    <mergeCell ref="C7:M7"/>
    <mergeCell ref="C8:M8"/>
    <mergeCell ref="C9:M9"/>
    <mergeCell ref="C10:M10"/>
    <mergeCell ref="C11:M11"/>
    <mergeCell ref="I17"/>
    <mergeCell ref="J17"/>
    <mergeCell ref="K17"/>
    <mergeCell ref="L17"/>
    <mergeCell ref="M17"/>
    <mergeCell ref="C17:D17"/>
    <mergeCell ref="E17"/>
    <mergeCell ref="F17"/>
    <mergeCell ref="G17"/>
    <mergeCell ref="H17"/>
    <mergeCell ref="I16"/>
    <mergeCell ref="J16"/>
    <mergeCell ref="K16"/>
    <mergeCell ref="L16"/>
    <mergeCell ref="M16"/>
    <mergeCell ref="C16:D16"/>
    <mergeCell ref="E16"/>
    <mergeCell ref="F16"/>
    <mergeCell ref="G16"/>
    <mergeCell ref="H16"/>
    <mergeCell ref="I19"/>
    <mergeCell ref="J19"/>
    <mergeCell ref="K19"/>
    <mergeCell ref="L19"/>
    <mergeCell ref="M19"/>
    <mergeCell ref="C19:D19"/>
    <mergeCell ref="E19"/>
    <mergeCell ref="F19"/>
    <mergeCell ref="G19"/>
    <mergeCell ref="H19"/>
    <mergeCell ref="I18"/>
    <mergeCell ref="J18"/>
    <mergeCell ref="K18"/>
    <mergeCell ref="L18"/>
    <mergeCell ref="M18"/>
    <mergeCell ref="C18:D18"/>
    <mergeCell ref="E18"/>
    <mergeCell ref="F18"/>
    <mergeCell ref="G18"/>
    <mergeCell ref="H18"/>
    <mergeCell ref="I21"/>
    <mergeCell ref="J21"/>
    <mergeCell ref="K21"/>
    <mergeCell ref="L21"/>
    <mergeCell ref="M21"/>
    <mergeCell ref="C21:D21"/>
    <mergeCell ref="E21"/>
    <mergeCell ref="F21"/>
    <mergeCell ref="G21"/>
    <mergeCell ref="H21"/>
    <mergeCell ref="I20"/>
    <mergeCell ref="J20"/>
    <mergeCell ref="K20"/>
    <mergeCell ref="L20"/>
    <mergeCell ref="M20"/>
    <mergeCell ref="C20:D20"/>
    <mergeCell ref="E20"/>
    <mergeCell ref="F20"/>
    <mergeCell ref="G20"/>
    <mergeCell ref="H20"/>
    <mergeCell ref="I23"/>
    <mergeCell ref="J23"/>
    <mergeCell ref="K23"/>
    <mergeCell ref="L23"/>
    <mergeCell ref="M23"/>
    <mergeCell ref="C23:D23"/>
    <mergeCell ref="E23"/>
    <mergeCell ref="F23"/>
    <mergeCell ref="G23"/>
    <mergeCell ref="H23"/>
    <mergeCell ref="I22"/>
    <mergeCell ref="J22"/>
    <mergeCell ref="K22"/>
    <mergeCell ref="L22"/>
    <mergeCell ref="M22"/>
    <mergeCell ref="C22:D22"/>
    <mergeCell ref="E22"/>
    <mergeCell ref="F22"/>
    <mergeCell ref="G22"/>
    <mergeCell ref="H22"/>
    <mergeCell ref="I25"/>
    <mergeCell ref="J25"/>
    <mergeCell ref="K25"/>
    <mergeCell ref="L25"/>
    <mergeCell ref="M25"/>
    <mergeCell ref="C25:D25"/>
    <mergeCell ref="E25"/>
    <mergeCell ref="F25"/>
    <mergeCell ref="G25"/>
    <mergeCell ref="H25"/>
    <mergeCell ref="I24"/>
    <mergeCell ref="J24"/>
    <mergeCell ref="K24"/>
    <mergeCell ref="L24"/>
    <mergeCell ref="M24"/>
    <mergeCell ref="C24:D24"/>
    <mergeCell ref="E24"/>
    <mergeCell ref="F24"/>
    <mergeCell ref="G24"/>
    <mergeCell ref="H24"/>
    <mergeCell ref="I27"/>
    <mergeCell ref="J27"/>
    <mergeCell ref="K27"/>
    <mergeCell ref="L27"/>
    <mergeCell ref="M27"/>
    <mergeCell ref="C27:D27"/>
    <mergeCell ref="E27"/>
    <mergeCell ref="F27"/>
    <mergeCell ref="G27"/>
    <mergeCell ref="H27"/>
    <mergeCell ref="I26"/>
    <mergeCell ref="J26"/>
    <mergeCell ref="K26"/>
    <mergeCell ref="L26"/>
    <mergeCell ref="M26"/>
    <mergeCell ref="C26:D26"/>
    <mergeCell ref="E26"/>
    <mergeCell ref="F26"/>
    <mergeCell ref="G26"/>
    <mergeCell ref="H26"/>
    <mergeCell ref="I29"/>
    <mergeCell ref="J29"/>
    <mergeCell ref="K29"/>
    <mergeCell ref="L29"/>
    <mergeCell ref="M29"/>
    <mergeCell ref="C29:D29"/>
    <mergeCell ref="E29"/>
    <mergeCell ref="F29"/>
    <mergeCell ref="G29"/>
    <mergeCell ref="H29"/>
    <mergeCell ref="I28"/>
    <mergeCell ref="J28"/>
    <mergeCell ref="K28"/>
    <mergeCell ref="L28"/>
    <mergeCell ref="M28"/>
    <mergeCell ref="C28:D28"/>
    <mergeCell ref="E28"/>
    <mergeCell ref="F28"/>
    <mergeCell ref="G28"/>
    <mergeCell ref="H28"/>
    <mergeCell ref="I31"/>
    <mergeCell ref="J31"/>
    <mergeCell ref="K31"/>
    <mergeCell ref="L31"/>
    <mergeCell ref="M31"/>
    <mergeCell ref="C31:D31"/>
    <mergeCell ref="E31"/>
    <mergeCell ref="F31"/>
    <mergeCell ref="G31"/>
    <mergeCell ref="H31"/>
    <mergeCell ref="I30"/>
    <mergeCell ref="J30"/>
    <mergeCell ref="K30"/>
    <mergeCell ref="L30"/>
    <mergeCell ref="M30"/>
    <mergeCell ref="C30:D30"/>
    <mergeCell ref="E30"/>
    <mergeCell ref="F30"/>
    <mergeCell ref="G30"/>
    <mergeCell ref="H30"/>
    <mergeCell ref="I33"/>
    <mergeCell ref="J33"/>
    <mergeCell ref="K33"/>
    <mergeCell ref="L33"/>
    <mergeCell ref="M33"/>
    <mergeCell ref="C33:D33"/>
    <mergeCell ref="E33"/>
    <mergeCell ref="F33"/>
    <mergeCell ref="G33"/>
    <mergeCell ref="H33"/>
    <mergeCell ref="I32"/>
    <mergeCell ref="J32"/>
    <mergeCell ref="K32"/>
    <mergeCell ref="L32"/>
    <mergeCell ref="M32"/>
    <mergeCell ref="C32:D32"/>
    <mergeCell ref="E32"/>
    <mergeCell ref="F32"/>
    <mergeCell ref="G32"/>
    <mergeCell ref="H32"/>
    <mergeCell ref="I35"/>
    <mergeCell ref="J35"/>
    <mergeCell ref="K35"/>
    <mergeCell ref="L35"/>
    <mergeCell ref="M35"/>
    <mergeCell ref="C35:D35"/>
    <mergeCell ref="E35"/>
    <mergeCell ref="F35"/>
    <mergeCell ref="G35"/>
    <mergeCell ref="H35"/>
    <mergeCell ref="I34"/>
    <mergeCell ref="J34"/>
    <mergeCell ref="K34"/>
    <mergeCell ref="L34"/>
    <mergeCell ref="M34"/>
    <mergeCell ref="C34:D34"/>
    <mergeCell ref="E34"/>
    <mergeCell ref="F34"/>
    <mergeCell ref="G34"/>
    <mergeCell ref="H34"/>
    <mergeCell ref="I37"/>
    <mergeCell ref="J37"/>
    <mergeCell ref="K37"/>
    <mergeCell ref="L37"/>
    <mergeCell ref="M37"/>
    <mergeCell ref="C37:D37"/>
    <mergeCell ref="E37"/>
    <mergeCell ref="F37"/>
    <mergeCell ref="G37"/>
    <mergeCell ref="H37"/>
    <mergeCell ref="I36"/>
    <mergeCell ref="J36"/>
    <mergeCell ref="K36"/>
    <mergeCell ref="L36"/>
    <mergeCell ref="M36"/>
    <mergeCell ref="C36:D36"/>
    <mergeCell ref="E36"/>
    <mergeCell ref="F36"/>
    <mergeCell ref="G36"/>
    <mergeCell ref="H36"/>
    <mergeCell ref="I39"/>
    <mergeCell ref="J39"/>
    <mergeCell ref="K39"/>
    <mergeCell ref="L39"/>
    <mergeCell ref="M39"/>
    <mergeCell ref="C39:D39"/>
    <mergeCell ref="E39"/>
    <mergeCell ref="F39"/>
    <mergeCell ref="G39"/>
    <mergeCell ref="H39"/>
    <mergeCell ref="I38"/>
    <mergeCell ref="J38"/>
    <mergeCell ref="K38"/>
    <mergeCell ref="L38"/>
    <mergeCell ref="M38"/>
    <mergeCell ref="C38:D38"/>
    <mergeCell ref="E38"/>
    <mergeCell ref="F38"/>
    <mergeCell ref="G38"/>
    <mergeCell ref="H38"/>
    <mergeCell ref="I41"/>
    <mergeCell ref="J41"/>
    <mergeCell ref="K41"/>
    <mergeCell ref="L41"/>
    <mergeCell ref="M41"/>
    <mergeCell ref="C41:D41"/>
    <mergeCell ref="E41"/>
    <mergeCell ref="F41"/>
    <mergeCell ref="G41"/>
    <mergeCell ref="H41"/>
    <mergeCell ref="I40"/>
    <mergeCell ref="J40"/>
    <mergeCell ref="K40"/>
    <mergeCell ref="L40"/>
    <mergeCell ref="M40"/>
    <mergeCell ref="C40:D40"/>
    <mergeCell ref="E40"/>
    <mergeCell ref="F40"/>
    <mergeCell ref="G40"/>
    <mergeCell ref="H40"/>
    <mergeCell ref="I43"/>
    <mergeCell ref="J43"/>
    <mergeCell ref="K43"/>
    <mergeCell ref="L43"/>
    <mergeCell ref="M43"/>
    <mergeCell ref="C43:D43"/>
    <mergeCell ref="E43"/>
    <mergeCell ref="F43"/>
    <mergeCell ref="G43"/>
    <mergeCell ref="H43"/>
    <mergeCell ref="I42"/>
    <mergeCell ref="J42"/>
    <mergeCell ref="K42"/>
    <mergeCell ref="L42"/>
    <mergeCell ref="M42"/>
    <mergeCell ref="C42:D42"/>
    <mergeCell ref="E42"/>
    <mergeCell ref="F42"/>
    <mergeCell ref="G42"/>
    <mergeCell ref="H42"/>
    <mergeCell ref="I45"/>
    <mergeCell ref="J45"/>
    <mergeCell ref="K45"/>
    <mergeCell ref="L45"/>
    <mergeCell ref="M45"/>
    <mergeCell ref="C45:D45"/>
    <mergeCell ref="E45"/>
    <mergeCell ref="F45"/>
    <mergeCell ref="G45"/>
    <mergeCell ref="H45"/>
    <mergeCell ref="I44"/>
    <mergeCell ref="J44"/>
    <mergeCell ref="K44"/>
    <mergeCell ref="L44"/>
    <mergeCell ref="M44"/>
    <mergeCell ref="C44:D44"/>
    <mergeCell ref="E44"/>
    <mergeCell ref="F44"/>
    <mergeCell ref="G44"/>
    <mergeCell ref="H44"/>
    <mergeCell ref="I47"/>
    <mergeCell ref="J47"/>
    <mergeCell ref="K47"/>
    <mergeCell ref="L47"/>
    <mergeCell ref="M47"/>
    <mergeCell ref="C47:D47"/>
    <mergeCell ref="E47"/>
    <mergeCell ref="F47"/>
    <mergeCell ref="G47"/>
    <mergeCell ref="H47"/>
    <mergeCell ref="I46"/>
    <mergeCell ref="J46"/>
    <mergeCell ref="K46"/>
    <mergeCell ref="L46"/>
    <mergeCell ref="M46"/>
    <mergeCell ref="C46:D46"/>
    <mergeCell ref="E46"/>
    <mergeCell ref="F46"/>
    <mergeCell ref="G46"/>
    <mergeCell ref="H46"/>
    <mergeCell ref="I49"/>
    <mergeCell ref="J49"/>
    <mergeCell ref="K49"/>
    <mergeCell ref="L49"/>
    <mergeCell ref="M49"/>
    <mergeCell ref="C49:D49"/>
    <mergeCell ref="E49"/>
    <mergeCell ref="F49"/>
    <mergeCell ref="G49"/>
    <mergeCell ref="H49"/>
    <mergeCell ref="I48"/>
    <mergeCell ref="J48"/>
    <mergeCell ref="K48"/>
    <mergeCell ref="L48"/>
    <mergeCell ref="M48"/>
    <mergeCell ref="C48:D48"/>
    <mergeCell ref="E48"/>
    <mergeCell ref="F48"/>
    <mergeCell ref="G48"/>
    <mergeCell ref="H48"/>
    <mergeCell ref="I51"/>
    <mergeCell ref="J51"/>
    <mergeCell ref="K51"/>
    <mergeCell ref="L51"/>
    <mergeCell ref="M51"/>
    <mergeCell ref="C51:D51"/>
    <mergeCell ref="E51"/>
    <mergeCell ref="F51"/>
    <mergeCell ref="G51"/>
    <mergeCell ref="H51"/>
    <mergeCell ref="I50"/>
    <mergeCell ref="J50"/>
    <mergeCell ref="K50"/>
    <mergeCell ref="L50"/>
    <mergeCell ref="M50"/>
    <mergeCell ref="C50:D50"/>
    <mergeCell ref="E50"/>
    <mergeCell ref="F50"/>
    <mergeCell ref="G50"/>
    <mergeCell ref="H50"/>
    <mergeCell ref="I53"/>
    <mergeCell ref="J53"/>
    <mergeCell ref="K53"/>
    <mergeCell ref="L53"/>
    <mergeCell ref="M53"/>
    <mergeCell ref="C53:D53"/>
    <mergeCell ref="E53"/>
    <mergeCell ref="F53"/>
    <mergeCell ref="G53"/>
    <mergeCell ref="H53"/>
    <mergeCell ref="I52"/>
    <mergeCell ref="J52"/>
    <mergeCell ref="K52"/>
    <mergeCell ref="L52"/>
    <mergeCell ref="M52"/>
    <mergeCell ref="C52:D52"/>
    <mergeCell ref="E52"/>
    <mergeCell ref="F52"/>
    <mergeCell ref="G52"/>
    <mergeCell ref="H52"/>
    <mergeCell ref="I55"/>
    <mergeCell ref="J55"/>
    <mergeCell ref="K55"/>
    <mergeCell ref="L55"/>
    <mergeCell ref="M55"/>
    <mergeCell ref="C55:D55"/>
    <mergeCell ref="E55"/>
    <mergeCell ref="F55"/>
    <mergeCell ref="G55"/>
    <mergeCell ref="H55"/>
    <mergeCell ref="I54"/>
    <mergeCell ref="J54"/>
    <mergeCell ref="K54"/>
    <mergeCell ref="L54"/>
    <mergeCell ref="M54"/>
    <mergeCell ref="C54:D54"/>
    <mergeCell ref="E54"/>
    <mergeCell ref="F54"/>
    <mergeCell ref="G54"/>
    <mergeCell ref="H54"/>
    <mergeCell ref="I57"/>
    <mergeCell ref="J57"/>
    <mergeCell ref="K57"/>
    <mergeCell ref="L57"/>
    <mergeCell ref="M57"/>
    <mergeCell ref="C57:D57"/>
    <mergeCell ref="E57"/>
    <mergeCell ref="F57"/>
    <mergeCell ref="G57"/>
    <mergeCell ref="H57"/>
    <mergeCell ref="I56"/>
    <mergeCell ref="J56"/>
    <mergeCell ref="K56"/>
    <mergeCell ref="L56"/>
    <mergeCell ref="M56"/>
    <mergeCell ref="C56:D56"/>
    <mergeCell ref="E56"/>
    <mergeCell ref="F56"/>
    <mergeCell ref="G56"/>
    <mergeCell ref="H56"/>
    <mergeCell ref="I59"/>
    <mergeCell ref="J59"/>
    <mergeCell ref="K59"/>
    <mergeCell ref="L59"/>
    <mergeCell ref="M59"/>
    <mergeCell ref="C59:D59"/>
    <mergeCell ref="E59"/>
    <mergeCell ref="F59"/>
    <mergeCell ref="G59"/>
    <mergeCell ref="H59"/>
    <mergeCell ref="I58"/>
    <mergeCell ref="J58"/>
    <mergeCell ref="K58"/>
    <mergeCell ref="L58"/>
    <mergeCell ref="M58"/>
    <mergeCell ref="C58:D58"/>
    <mergeCell ref="E58"/>
    <mergeCell ref="F58"/>
    <mergeCell ref="G58"/>
    <mergeCell ref="H58"/>
    <mergeCell ref="I61"/>
    <mergeCell ref="J61"/>
    <mergeCell ref="K61"/>
    <mergeCell ref="L61"/>
    <mergeCell ref="M61"/>
    <mergeCell ref="C61:D61"/>
    <mergeCell ref="E61"/>
    <mergeCell ref="F61"/>
    <mergeCell ref="G61"/>
    <mergeCell ref="H61"/>
    <mergeCell ref="I60"/>
    <mergeCell ref="J60"/>
    <mergeCell ref="K60"/>
    <mergeCell ref="L60"/>
    <mergeCell ref="M60"/>
    <mergeCell ref="C60:D60"/>
    <mergeCell ref="E60"/>
    <mergeCell ref="F60"/>
    <mergeCell ref="G60"/>
    <mergeCell ref="H60"/>
    <mergeCell ref="I63"/>
    <mergeCell ref="J63"/>
    <mergeCell ref="K63"/>
    <mergeCell ref="L63"/>
    <mergeCell ref="M63"/>
    <mergeCell ref="C63:D63"/>
    <mergeCell ref="E63"/>
    <mergeCell ref="F63"/>
    <mergeCell ref="G63"/>
    <mergeCell ref="H63"/>
    <mergeCell ref="I62"/>
    <mergeCell ref="J62"/>
    <mergeCell ref="K62"/>
    <mergeCell ref="L62"/>
    <mergeCell ref="M62"/>
    <mergeCell ref="C62:D62"/>
    <mergeCell ref="E62"/>
    <mergeCell ref="F62"/>
    <mergeCell ref="G62"/>
    <mergeCell ref="H62"/>
    <mergeCell ref="I65"/>
    <mergeCell ref="J65"/>
    <mergeCell ref="K65"/>
    <mergeCell ref="L65"/>
    <mergeCell ref="M65"/>
    <mergeCell ref="C65:D65"/>
    <mergeCell ref="E65"/>
    <mergeCell ref="F65"/>
    <mergeCell ref="G65"/>
    <mergeCell ref="H65"/>
    <mergeCell ref="I64"/>
    <mergeCell ref="J64"/>
    <mergeCell ref="K64"/>
    <mergeCell ref="L64"/>
    <mergeCell ref="M64"/>
    <mergeCell ref="C64:D64"/>
    <mergeCell ref="E64"/>
    <mergeCell ref="F64"/>
    <mergeCell ref="G64"/>
    <mergeCell ref="H64"/>
    <mergeCell ref="I67"/>
    <mergeCell ref="J67"/>
    <mergeCell ref="K67"/>
    <mergeCell ref="L67"/>
    <mergeCell ref="M67"/>
    <mergeCell ref="C67:D67"/>
    <mergeCell ref="E67"/>
    <mergeCell ref="F67"/>
    <mergeCell ref="G67"/>
    <mergeCell ref="H67"/>
    <mergeCell ref="I66"/>
    <mergeCell ref="J66"/>
    <mergeCell ref="K66"/>
    <mergeCell ref="L66"/>
    <mergeCell ref="M66"/>
    <mergeCell ref="C66:D66"/>
    <mergeCell ref="E66"/>
    <mergeCell ref="F66"/>
    <mergeCell ref="G66"/>
    <mergeCell ref="H66"/>
    <mergeCell ref="I69"/>
    <mergeCell ref="J69"/>
    <mergeCell ref="K69"/>
    <mergeCell ref="L69"/>
    <mergeCell ref="M69"/>
    <mergeCell ref="C69:D69"/>
    <mergeCell ref="E69"/>
    <mergeCell ref="F69"/>
    <mergeCell ref="G69"/>
    <mergeCell ref="H69"/>
    <mergeCell ref="I68"/>
    <mergeCell ref="J68"/>
    <mergeCell ref="K68"/>
    <mergeCell ref="L68"/>
    <mergeCell ref="M68"/>
    <mergeCell ref="C68:D68"/>
    <mergeCell ref="E68"/>
    <mergeCell ref="F68"/>
    <mergeCell ref="G68"/>
    <mergeCell ref="H68"/>
    <mergeCell ref="I71"/>
    <mergeCell ref="J71"/>
    <mergeCell ref="K71"/>
    <mergeCell ref="L71"/>
    <mergeCell ref="M71"/>
    <mergeCell ref="C71:D71"/>
    <mergeCell ref="E71"/>
    <mergeCell ref="F71"/>
    <mergeCell ref="G71"/>
    <mergeCell ref="H71"/>
    <mergeCell ref="I70"/>
    <mergeCell ref="J70"/>
    <mergeCell ref="K70"/>
    <mergeCell ref="L70"/>
    <mergeCell ref="M70"/>
    <mergeCell ref="C70:D70"/>
    <mergeCell ref="E70"/>
    <mergeCell ref="F70"/>
    <mergeCell ref="G70"/>
    <mergeCell ref="H70"/>
    <mergeCell ref="I73"/>
    <mergeCell ref="J73"/>
    <mergeCell ref="K73"/>
    <mergeCell ref="L73"/>
    <mergeCell ref="M73"/>
    <mergeCell ref="C73:D73"/>
    <mergeCell ref="E73"/>
    <mergeCell ref="F73"/>
    <mergeCell ref="G73"/>
    <mergeCell ref="H73"/>
    <mergeCell ref="I72"/>
    <mergeCell ref="J72"/>
    <mergeCell ref="K72"/>
    <mergeCell ref="L72"/>
    <mergeCell ref="M72"/>
    <mergeCell ref="C72:D72"/>
    <mergeCell ref="E72"/>
    <mergeCell ref="F72"/>
    <mergeCell ref="G72"/>
    <mergeCell ref="H72"/>
    <mergeCell ref="I75"/>
    <mergeCell ref="J75"/>
    <mergeCell ref="K75"/>
    <mergeCell ref="L75"/>
    <mergeCell ref="M75"/>
    <mergeCell ref="C75:D75"/>
    <mergeCell ref="E75"/>
    <mergeCell ref="F75"/>
    <mergeCell ref="G75"/>
    <mergeCell ref="H75"/>
    <mergeCell ref="I74"/>
    <mergeCell ref="J74"/>
    <mergeCell ref="K74"/>
    <mergeCell ref="L74"/>
    <mergeCell ref="M74"/>
    <mergeCell ref="C74:D74"/>
    <mergeCell ref="E74"/>
    <mergeCell ref="F74"/>
    <mergeCell ref="G74"/>
    <mergeCell ref="H74"/>
    <mergeCell ref="I77"/>
    <mergeCell ref="J77"/>
    <mergeCell ref="K77"/>
    <mergeCell ref="L77"/>
    <mergeCell ref="M77"/>
    <mergeCell ref="C77:D77"/>
    <mergeCell ref="E77"/>
    <mergeCell ref="F77"/>
    <mergeCell ref="G77"/>
    <mergeCell ref="H77"/>
    <mergeCell ref="I76"/>
    <mergeCell ref="J76"/>
    <mergeCell ref="K76"/>
    <mergeCell ref="L76"/>
    <mergeCell ref="M76"/>
    <mergeCell ref="C76:D76"/>
    <mergeCell ref="E76"/>
    <mergeCell ref="F76"/>
    <mergeCell ref="G76"/>
    <mergeCell ref="H76"/>
    <mergeCell ref="I79"/>
    <mergeCell ref="J79"/>
    <mergeCell ref="K79"/>
    <mergeCell ref="L79"/>
    <mergeCell ref="M79"/>
    <mergeCell ref="C79:D79"/>
    <mergeCell ref="E79"/>
    <mergeCell ref="F79"/>
    <mergeCell ref="G79"/>
    <mergeCell ref="H79"/>
    <mergeCell ref="I78"/>
    <mergeCell ref="J78"/>
    <mergeCell ref="K78"/>
    <mergeCell ref="L78"/>
    <mergeCell ref="M78"/>
    <mergeCell ref="C78:D78"/>
    <mergeCell ref="E78"/>
    <mergeCell ref="F78"/>
    <mergeCell ref="G78"/>
    <mergeCell ref="H78"/>
    <mergeCell ref="I81"/>
    <mergeCell ref="J81"/>
    <mergeCell ref="K81"/>
    <mergeCell ref="L81"/>
    <mergeCell ref="M81"/>
    <mergeCell ref="C81:D81"/>
    <mergeCell ref="E81"/>
    <mergeCell ref="F81"/>
    <mergeCell ref="G81"/>
    <mergeCell ref="H81"/>
    <mergeCell ref="I80"/>
    <mergeCell ref="J80"/>
    <mergeCell ref="K80"/>
    <mergeCell ref="L80"/>
    <mergeCell ref="M80"/>
    <mergeCell ref="C80:D80"/>
    <mergeCell ref="E80"/>
    <mergeCell ref="F80"/>
    <mergeCell ref="G80"/>
    <mergeCell ref="H80"/>
    <mergeCell ref="I83"/>
    <mergeCell ref="J83"/>
    <mergeCell ref="K83"/>
    <mergeCell ref="L83"/>
    <mergeCell ref="M83"/>
    <mergeCell ref="C83:D83"/>
    <mergeCell ref="E83"/>
    <mergeCell ref="F83"/>
    <mergeCell ref="G83"/>
    <mergeCell ref="H83"/>
    <mergeCell ref="I82"/>
    <mergeCell ref="J82"/>
    <mergeCell ref="K82"/>
    <mergeCell ref="L82"/>
    <mergeCell ref="M82"/>
    <mergeCell ref="C82:D82"/>
    <mergeCell ref="E82"/>
    <mergeCell ref="F82"/>
    <mergeCell ref="G82"/>
    <mergeCell ref="H82"/>
    <mergeCell ref="I85"/>
    <mergeCell ref="J85"/>
    <mergeCell ref="K85"/>
    <mergeCell ref="L85"/>
    <mergeCell ref="M85"/>
    <mergeCell ref="C85:D85"/>
    <mergeCell ref="E85"/>
    <mergeCell ref="F85"/>
    <mergeCell ref="G85"/>
    <mergeCell ref="H85"/>
    <mergeCell ref="I84"/>
    <mergeCell ref="J84"/>
    <mergeCell ref="K84"/>
    <mergeCell ref="L84"/>
    <mergeCell ref="M84"/>
    <mergeCell ref="C84:D84"/>
    <mergeCell ref="E84"/>
    <mergeCell ref="F84"/>
    <mergeCell ref="G84"/>
    <mergeCell ref="H84"/>
    <mergeCell ref="I87"/>
    <mergeCell ref="J87"/>
    <mergeCell ref="K87"/>
    <mergeCell ref="L87"/>
    <mergeCell ref="M87"/>
    <mergeCell ref="C87:D87"/>
    <mergeCell ref="E87"/>
    <mergeCell ref="F87"/>
    <mergeCell ref="G87"/>
    <mergeCell ref="H87"/>
    <mergeCell ref="I86"/>
    <mergeCell ref="J86"/>
    <mergeCell ref="K86"/>
    <mergeCell ref="L86"/>
    <mergeCell ref="M86"/>
    <mergeCell ref="C86:D86"/>
    <mergeCell ref="E86"/>
    <mergeCell ref="F86"/>
    <mergeCell ref="G86"/>
    <mergeCell ref="H86"/>
    <mergeCell ref="I89"/>
    <mergeCell ref="J89"/>
    <mergeCell ref="K89"/>
    <mergeCell ref="L89"/>
    <mergeCell ref="M89"/>
    <mergeCell ref="C89:D89"/>
    <mergeCell ref="E89"/>
    <mergeCell ref="F89"/>
    <mergeCell ref="G89"/>
    <mergeCell ref="H89"/>
    <mergeCell ref="I88"/>
    <mergeCell ref="J88"/>
    <mergeCell ref="K88"/>
    <mergeCell ref="L88"/>
    <mergeCell ref="M88"/>
    <mergeCell ref="C88:D88"/>
    <mergeCell ref="E88"/>
    <mergeCell ref="F88"/>
    <mergeCell ref="G88"/>
    <mergeCell ref="H88"/>
    <mergeCell ref="I91"/>
    <mergeCell ref="J91"/>
    <mergeCell ref="K91"/>
    <mergeCell ref="L91"/>
    <mergeCell ref="M91"/>
    <mergeCell ref="C91:D91"/>
    <mergeCell ref="E91"/>
    <mergeCell ref="F91"/>
    <mergeCell ref="G91"/>
    <mergeCell ref="H91"/>
    <mergeCell ref="I90"/>
    <mergeCell ref="J90"/>
    <mergeCell ref="K90"/>
    <mergeCell ref="L90"/>
    <mergeCell ref="M90"/>
    <mergeCell ref="C90:D90"/>
    <mergeCell ref="E90"/>
    <mergeCell ref="F90"/>
    <mergeCell ref="G90"/>
    <mergeCell ref="H90"/>
    <mergeCell ref="I93"/>
    <mergeCell ref="J93"/>
    <mergeCell ref="K93"/>
    <mergeCell ref="L93"/>
    <mergeCell ref="M93"/>
    <mergeCell ref="C93:D93"/>
    <mergeCell ref="E93"/>
    <mergeCell ref="F93"/>
    <mergeCell ref="G93"/>
    <mergeCell ref="H93"/>
    <mergeCell ref="I92"/>
    <mergeCell ref="J92"/>
    <mergeCell ref="K92"/>
    <mergeCell ref="L92"/>
    <mergeCell ref="M92"/>
    <mergeCell ref="C92:D92"/>
    <mergeCell ref="E92"/>
    <mergeCell ref="F92"/>
    <mergeCell ref="G92"/>
    <mergeCell ref="H92"/>
    <mergeCell ref="I95"/>
    <mergeCell ref="J95"/>
    <mergeCell ref="K95"/>
    <mergeCell ref="L95"/>
    <mergeCell ref="M95"/>
    <mergeCell ref="C95:D95"/>
    <mergeCell ref="E95"/>
    <mergeCell ref="F95"/>
    <mergeCell ref="G95"/>
    <mergeCell ref="H95"/>
    <mergeCell ref="I94"/>
    <mergeCell ref="J94"/>
    <mergeCell ref="K94"/>
    <mergeCell ref="L94"/>
    <mergeCell ref="M94"/>
    <mergeCell ref="C94:D94"/>
    <mergeCell ref="E94"/>
    <mergeCell ref="F94"/>
    <mergeCell ref="G94"/>
    <mergeCell ref="H94"/>
    <mergeCell ref="I97"/>
    <mergeCell ref="J97"/>
    <mergeCell ref="K97"/>
    <mergeCell ref="L97"/>
    <mergeCell ref="M97"/>
    <mergeCell ref="C97:D97"/>
    <mergeCell ref="E97"/>
    <mergeCell ref="F97"/>
    <mergeCell ref="G97"/>
    <mergeCell ref="H97"/>
    <mergeCell ref="I96"/>
    <mergeCell ref="J96"/>
    <mergeCell ref="K96"/>
    <mergeCell ref="L96"/>
    <mergeCell ref="M96"/>
    <mergeCell ref="C96:D96"/>
    <mergeCell ref="E96"/>
    <mergeCell ref="F96"/>
    <mergeCell ref="G96"/>
    <mergeCell ref="H96"/>
    <mergeCell ref="I99"/>
    <mergeCell ref="J99"/>
    <mergeCell ref="K99"/>
    <mergeCell ref="L99"/>
    <mergeCell ref="M99"/>
    <mergeCell ref="C99:D99"/>
    <mergeCell ref="E99"/>
    <mergeCell ref="F99"/>
    <mergeCell ref="G99"/>
    <mergeCell ref="H99"/>
    <mergeCell ref="I98"/>
    <mergeCell ref="J98"/>
    <mergeCell ref="K98"/>
    <mergeCell ref="L98"/>
    <mergeCell ref="M98"/>
    <mergeCell ref="C98:D98"/>
    <mergeCell ref="E98"/>
    <mergeCell ref="F98"/>
    <mergeCell ref="G98"/>
    <mergeCell ref="H98"/>
    <mergeCell ref="I101"/>
    <mergeCell ref="J101"/>
    <mergeCell ref="K101"/>
    <mergeCell ref="L101"/>
    <mergeCell ref="M101"/>
    <mergeCell ref="C101:D101"/>
    <mergeCell ref="E101"/>
    <mergeCell ref="F101"/>
    <mergeCell ref="G101"/>
    <mergeCell ref="H101"/>
    <mergeCell ref="I100"/>
    <mergeCell ref="J100"/>
    <mergeCell ref="K100"/>
    <mergeCell ref="L100"/>
    <mergeCell ref="M100"/>
    <mergeCell ref="C100:D100"/>
    <mergeCell ref="E100"/>
    <mergeCell ref="F100"/>
    <mergeCell ref="G100"/>
    <mergeCell ref="H100"/>
    <mergeCell ref="I103"/>
    <mergeCell ref="J103"/>
    <mergeCell ref="K103"/>
    <mergeCell ref="L103"/>
    <mergeCell ref="M103"/>
    <mergeCell ref="C103:D103"/>
    <mergeCell ref="E103"/>
    <mergeCell ref="F103"/>
    <mergeCell ref="G103"/>
    <mergeCell ref="H103"/>
    <mergeCell ref="I102"/>
    <mergeCell ref="J102"/>
    <mergeCell ref="K102"/>
    <mergeCell ref="L102"/>
    <mergeCell ref="M102"/>
    <mergeCell ref="C102:D102"/>
    <mergeCell ref="E102"/>
    <mergeCell ref="F102"/>
    <mergeCell ref="G102"/>
    <mergeCell ref="H102"/>
    <mergeCell ref="I105"/>
    <mergeCell ref="J105"/>
    <mergeCell ref="K105"/>
    <mergeCell ref="L105"/>
    <mergeCell ref="M105"/>
    <mergeCell ref="C105:D105"/>
    <mergeCell ref="E105"/>
    <mergeCell ref="F105"/>
    <mergeCell ref="G105"/>
    <mergeCell ref="H105"/>
    <mergeCell ref="I104"/>
    <mergeCell ref="J104"/>
    <mergeCell ref="K104"/>
    <mergeCell ref="L104"/>
    <mergeCell ref="M104"/>
    <mergeCell ref="C104:D104"/>
    <mergeCell ref="E104"/>
    <mergeCell ref="F104"/>
    <mergeCell ref="G104"/>
    <mergeCell ref="H104"/>
    <mergeCell ref="I107"/>
    <mergeCell ref="J107"/>
    <mergeCell ref="K107"/>
    <mergeCell ref="L107"/>
    <mergeCell ref="M107"/>
    <mergeCell ref="C107:D107"/>
    <mergeCell ref="E107"/>
    <mergeCell ref="F107"/>
    <mergeCell ref="G107"/>
    <mergeCell ref="H107"/>
    <mergeCell ref="I106"/>
    <mergeCell ref="J106"/>
    <mergeCell ref="K106"/>
    <mergeCell ref="L106"/>
    <mergeCell ref="M106"/>
    <mergeCell ref="C106:D106"/>
    <mergeCell ref="E106"/>
    <mergeCell ref="F106"/>
    <mergeCell ref="G106"/>
    <mergeCell ref="H106"/>
    <mergeCell ref="I109"/>
    <mergeCell ref="J109"/>
    <mergeCell ref="K109"/>
    <mergeCell ref="L109"/>
    <mergeCell ref="M109"/>
    <mergeCell ref="C109:D109"/>
    <mergeCell ref="E109"/>
    <mergeCell ref="F109"/>
    <mergeCell ref="G109"/>
    <mergeCell ref="H109"/>
    <mergeCell ref="I108"/>
    <mergeCell ref="J108"/>
    <mergeCell ref="K108"/>
    <mergeCell ref="L108"/>
    <mergeCell ref="M108"/>
    <mergeCell ref="C108:D108"/>
    <mergeCell ref="E108"/>
    <mergeCell ref="F108"/>
    <mergeCell ref="G108"/>
    <mergeCell ref="H108"/>
    <mergeCell ref="I111"/>
    <mergeCell ref="J111"/>
    <mergeCell ref="K111"/>
    <mergeCell ref="L111"/>
    <mergeCell ref="M111"/>
    <mergeCell ref="C111:D111"/>
    <mergeCell ref="E111"/>
    <mergeCell ref="F111"/>
    <mergeCell ref="G111"/>
    <mergeCell ref="H111"/>
    <mergeCell ref="I110"/>
    <mergeCell ref="J110"/>
    <mergeCell ref="K110"/>
    <mergeCell ref="L110"/>
    <mergeCell ref="M110"/>
    <mergeCell ref="C110:D110"/>
    <mergeCell ref="E110"/>
    <mergeCell ref="F110"/>
    <mergeCell ref="G110"/>
    <mergeCell ref="H110"/>
    <mergeCell ref="I113"/>
    <mergeCell ref="J113"/>
    <mergeCell ref="K113"/>
    <mergeCell ref="L113"/>
    <mergeCell ref="M113"/>
    <mergeCell ref="C113:D113"/>
    <mergeCell ref="E113"/>
    <mergeCell ref="F113"/>
    <mergeCell ref="G113"/>
    <mergeCell ref="H113"/>
    <mergeCell ref="I112"/>
    <mergeCell ref="J112"/>
    <mergeCell ref="K112"/>
    <mergeCell ref="L112"/>
    <mergeCell ref="M112"/>
    <mergeCell ref="C112:D112"/>
    <mergeCell ref="E112"/>
    <mergeCell ref="F112"/>
    <mergeCell ref="G112"/>
    <mergeCell ref="H112"/>
    <mergeCell ref="C116:D116"/>
    <mergeCell ref="I115"/>
    <mergeCell ref="J115"/>
    <mergeCell ref="K115"/>
    <mergeCell ref="L115"/>
    <mergeCell ref="M115"/>
    <mergeCell ref="C115:D115"/>
    <mergeCell ref="E115"/>
    <mergeCell ref="F115"/>
    <mergeCell ref="G115"/>
    <mergeCell ref="H115"/>
    <mergeCell ref="I114"/>
    <mergeCell ref="J114"/>
    <mergeCell ref="K114"/>
    <mergeCell ref="L114"/>
    <mergeCell ref="M114"/>
    <mergeCell ref="C114:D114"/>
    <mergeCell ref="E114"/>
    <mergeCell ref="F114"/>
    <mergeCell ref="G114"/>
    <mergeCell ref="H114"/>
  </mergeCells>
  <dataValidations count="4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s>
  <printOptions horizontalCentered="1"/>
  <pageMargins left="0.7" right="0.7" top="0.75" bottom="0.75" header="0.3" footer="0.3"/>
  <pageSetup paperSize="150" scale="28" orientation="portrait" horizontalDpi="200" verticalDpi="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2:K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11" sqref="C11:J11"/>
    </sheetView>
  </sheetViews>
  <sheetFormatPr defaultRowHeight="15"/>
  <cols>
    <col min="1" max="1" width="9.140625" style="1" customWidth="1"/>
    <col min="2" max="3" width="1" style="1" customWidth="1"/>
    <col min="4" max="4" width="20" style="1" customWidth="1"/>
    <col min="5" max="10" width="30" style="1" customWidth="1"/>
    <col min="11" max="11" width="1" style="1" customWidth="1"/>
    <col min="12" max="12" width="9.140625" style="1" customWidth="1"/>
    <col min="13" max="16384" width="9.140625" style="1"/>
  </cols>
  <sheetData>
    <row r="2" spans="2:11" ht="5.0999999999999996" customHeight="1">
      <c r="B2" s="5" t="s">
        <v>602</v>
      </c>
      <c r="C2" s="2"/>
      <c r="D2" s="2"/>
      <c r="E2" s="2"/>
      <c r="F2" s="2"/>
      <c r="G2" s="2"/>
      <c r="H2" s="2"/>
      <c r="I2" s="2"/>
      <c r="J2" s="2"/>
      <c r="K2" s="2"/>
    </row>
    <row r="3" spans="2:11" hidden="1">
      <c r="B3" s="5" t="s">
        <v>7</v>
      </c>
      <c r="C3" s="20"/>
      <c r="D3" s="20"/>
      <c r="E3" s="2"/>
      <c r="F3" s="2"/>
      <c r="G3" s="2"/>
      <c r="H3" s="2"/>
      <c r="I3" s="2"/>
      <c r="J3" s="2"/>
      <c r="K3" s="2"/>
    </row>
    <row r="4" spans="2:11" hidden="1">
      <c r="B4" s="2"/>
      <c r="C4" s="20"/>
      <c r="D4" s="20"/>
      <c r="E4" s="2"/>
      <c r="F4" s="2"/>
      <c r="G4" s="2"/>
      <c r="H4" s="2"/>
      <c r="I4" s="2"/>
      <c r="J4" s="2"/>
      <c r="K4" s="2"/>
    </row>
    <row r="5" spans="2:11" hidden="1">
      <c r="B5" s="2"/>
      <c r="C5" s="20"/>
      <c r="D5" s="20"/>
      <c r="E5" s="2"/>
      <c r="F5" s="2"/>
      <c r="G5" s="2"/>
      <c r="H5" s="2"/>
      <c r="I5" s="2"/>
      <c r="J5" s="2"/>
      <c r="K5" s="2"/>
    </row>
    <row r="6" spans="2:11" hidden="1">
      <c r="B6" s="2"/>
      <c r="C6" s="20"/>
      <c r="D6" s="20"/>
      <c r="E6" s="2"/>
      <c r="F6" s="2"/>
      <c r="G6" s="2"/>
      <c r="H6" s="2"/>
      <c r="I6" s="2"/>
      <c r="J6" s="2"/>
      <c r="K6" s="2"/>
    </row>
    <row r="7" spans="2:11" ht="17.25">
      <c r="B7" s="2"/>
      <c r="C7" s="156" t="str">
        <f>UPPER('Data Umum'!D7)</f>
        <v/>
      </c>
      <c r="D7" s="156"/>
      <c r="E7" s="157"/>
      <c r="F7" s="157"/>
      <c r="G7" s="157"/>
      <c r="H7" s="157"/>
      <c r="I7" s="157"/>
      <c r="J7" s="157"/>
      <c r="K7" s="2"/>
    </row>
    <row r="8" spans="2:11">
      <c r="B8" s="2"/>
      <c r="C8" s="158" t="s">
        <v>1095</v>
      </c>
      <c r="D8" s="158"/>
      <c r="E8" s="129"/>
      <c r="F8" s="129"/>
      <c r="G8" s="129"/>
      <c r="H8" s="129"/>
      <c r="I8" s="129"/>
      <c r="J8" s="129"/>
      <c r="K8" s="2"/>
    </row>
    <row r="9" spans="2:11">
      <c r="B9" s="2"/>
      <c r="C9" s="158" t="s">
        <v>58</v>
      </c>
      <c r="D9" s="158"/>
      <c r="E9" s="129"/>
      <c r="F9" s="129"/>
      <c r="G9" s="129"/>
      <c r="H9" s="129"/>
      <c r="I9" s="129"/>
      <c r="J9" s="129"/>
      <c r="K9" s="2"/>
    </row>
    <row r="10" spans="2:11">
      <c r="B10" s="2"/>
      <c r="C10" s="158" t="s">
        <v>605</v>
      </c>
      <c r="D10" s="158"/>
      <c r="E10" s="129"/>
      <c r="F10" s="129"/>
      <c r="G10" s="129"/>
      <c r="H10" s="129"/>
      <c r="I10" s="129"/>
      <c r="J10" s="129"/>
      <c r="K10" s="2"/>
    </row>
    <row r="11" spans="2:11">
      <c r="B11" s="2"/>
      <c r="C11" s="159" t="str">
        <f>""</f>
        <v/>
      </c>
      <c r="D11" s="159"/>
      <c r="E11" s="130"/>
      <c r="F11" s="130"/>
      <c r="G11" s="130"/>
      <c r="H11" s="130"/>
      <c r="I11" s="130"/>
      <c r="J11" s="130"/>
      <c r="K11" s="2"/>
    </row>
    <row r="12" spans="2:11" hidden="1">
      <c r="B12" s="2"/>
      <c r="C12" s="20"/>
      <c r="D12" s="20"/>
      <c r="E12" s="2"/>
      <c r="F12" s="2"/>
      <c r="G12" s="2"/>
      <c r="H12" s="2"/>
      <c r="I12" s="2"/>
      <c r="J12" s="2"/>
      <c r="K12" s="2"/>
    </row>
    <row r="13" spans="2:11">
      <c r="B13" s="2"/>
      <c r="C13" s="160" t="s">
        <v>43</v>
      </c>
      <c r="D13" s="160"/>
      <c r="E13" s="161"/>
      <c r="F13" s="161"/>
      <c r="G13" s="161"/>
      <c r="H13" s="161"/>
      <c r="I13" s="161"/>
      <c r="J13" s="161"/>
      <c r="K13" s="2"/>
    </row>
    <row r="14" spans="2:11">
      <c r="B14" s="2"/>
      <c r="C14" s="127" t="s">
        <v>308</v>
      </c>
      <c r="D14" s="128"/>
      <c r="E14" s="162" t="str">
        <f>"Nama Emiten/Penerbit"</f>
        <v>Nama Emiten/Penerbit</v>
      </c>
      <c r="F14" s="162" t="str">
        <f>"SAK"</f>
        <v>SAK</v>
      </c>
      <c r="G14" s="162" t="str">
        <f>"Selisih Penilaian SAK dan SAP"</f>
        <v>Selisih Penilaian SAK dan SAP</v>
      </c>
      <c r="H14" s="162" t="str">
        <f>"AYD"</f>
        <v>AYD</v>
      </c>
      <c r="I14" s="162" t="str">
        <f>"Saldo SAK Lancar (Kurang dari satu Tahun)"</f>
        <v>Saldo SAK Lancar (Kurang dari satu Tahun)</v>
      </c>
      <c r="J14" s="162" t="str">
        <f>"Keterangan "</f>
        <v xml:space="preserve">Keterangan </v>
      </c>
      <c r="K14" s="2"/>
    </row>
    <row r="15" spans="2:11">
      <c r="B15" s="2"/>
      <c r="C15" s="128"/>
      <c r="D15" s="128"/>
      <c r="E15" s="163"/>
      <c r="F15" s="163"/>
      <c r="G15" s="163"/>
      <c r="H15" s="163"/>
      <c r="I15" s="163"/>
      <c r="J15" s="163"/>
      <c r="K15" s="2"/>
    </row>
    <row r="16" spans="2:11">
      <c r="B16" s="2"/>
      <c r="C16" s="137" t="s">
        <v>7</v>
      </c>
      <c r="D16" s="128"/>
      <c r="E16" s="147" t="s">
        <v>206</v>
      </c>
      <c r="F16" s="144">
        <v>0</v>
      </c>
      <c r="G16" s="144">
        <v>0</v>
      </c>
      <c r="H16" s="144">
        <v>0</v>
      </c>
      <c r="I16" s="144">
        <v>0</v>
      </c>
      <c r="J16" s="147" t="s">
        <v>206</v>
      </c>
      <c r="K16" s="2"/>
    </row>
    <row r="17" spans="2:11">
      <c r="B17" s="2"/>
      <c r="C17" s="142" t="s">
        <v>309</v>
      </c>
      <c r="D17" s="143"/>
      <c r="E17" s="147" t="s">
        <v>206</v>
      </c>
      <c r="F17" s="144">
        <v>0</v>
      </c>
      <c r="G17" s="144">
        <v>0</v>
      </c>
      <c r="H17" s="144">
        <v>0</v>
      </c>
      <c r="I17" s="144">
        <v>0</v>
      </c>
      <c r="J17" s="147" t="s">
        <v>206</v>
      </c>
      <c r="K17" s="2"/>
    </row>
    <row r="18" spans="2:11">
      <c r="B18" s="2"/>
      <c r="C18" s="142" t="s">
        <v>310</v>
      </c>
      <c r="D18" s="143"/>
      <c r="E18" s="147" t="s">
        <v>206</v>
      </c>
      <c r="F18" s="144">
        <v>0</v>
      </c>
      <c r="G18" s="144">
        <v>0</v>
      </c>
      <c r="H18" s="144">
        <v>0</v>
      </c>
      <c r="I18" s="144">
        <v>0</v>
      </c>
      <c r="J18" s="147" t="s">
        <v>206</v>
      </c>
      <c r="K18" s="2"/>
    </row>
    <row r="19" spans="2:11">
      <c r="B19" s="2"/>
      <c r="C19" s="142" t="s">
        <v>311</v>
      </c>
      <c r="D19" s="143"/>
      <c r="E19" s="147" t="s">
        <v>206</v>
      </c>
      <c r="F19" s="144">
        <v>0</v>
      </c>
      <c r="G19" s="144">
        <v>0</v>
      </c>
      <c r="H19" s="144">
        <v>0</v>
      </c>
      <c r="I19" s="144">
        <v>0</v>
      </c>
      <c r="J19" s="147" t="s">
        <v>206</v>
      </c>
      <c r="K19" s="2"/>
    </row>
    <row r="20" spans="2:11">
      <c r="B20" s="2"/>
      <c r="C20" s="142" t="s">
        <v>312</v>
      </c>
      <c r="D20" s="143"/>
      <c r="E20" s="147" t="s">
        <v>206</v>
      </c>
      <c r="F20" s="144">
        <v>0</v>
      </c>
      <c r="G20" s="144">
        <v>0</v>
      </c>
      <c r="H20" s="144">
        <v>0</v>
      </c>
      <c r="I20" s="144">
        <v>0</v>
      </c>
      <c r="J20" s="147" t="s">
        <v>206</v>
      </c>
      <c r="K20" s="2"/>
    </row>
    <row r="21" spans="2:11">
      <c r="B21" s="2"/>
      <c r="C21" s="142" t="s">
        <v>313</v>
      </c>
      <c r="D21" s="143"/>
      <c r="E21" s="147" t="s">
        <v>206</v>
      </c>
      <c r="F21" s="144">
        <v>0</v>
      </c>
      <c r="G21" s="144">
        <v>0</v>
      </c>
      <c r="H21" s="144">
        <v>0</v>
      </c>
      <c r="I21" s="144">
        <v>0</v>
      </c>
      <c r="J21" s="147" t="s">
        <v>206</v>
      </c>
      <c r="K21" s="2"/>
    </row>
    <row r="22" spans="2:11">
      <c r="B22" s="2"/>
      <c r="C22" s="142" t="s">
        <v>314</v>
      </c>
      <c r="D22" s="143"/>
      <c r="E22" s="147" t="s">
        <v>206</v>
      </c>
      <c r="F22" s="144">
        <v>0</v>
      </c>
      <c r="G22" s="144">
        <v>0</v>
      </c>
      <c r="H22" s="144">
        <v>0</v>
      </c>
      <c r="I22" s="144">
        <v>0</v>
      </c>
      <c r="J22" s="147" t="s">
        <v>206</v>
      </c>
      <c r="K22" s="2"/>
    </row>
    <row r="23" spans="2:11">
      <c r="B23" s="2"/>
      <c r="C23" s="142" t="s">
        <v>315</v>
      </c>
      <c r="D23" s="143"/>
      <c r="E23" s="147" t="s">
        <v>206</v>
      </c>
      <c r="F23" s="144">
        <v>0</v>
      </c>
      <c r="G23" s="144">
        <v>0</v>
      </c>
      <c r="H23" s="144">
        <v>0</v>
      </c>
      <c r="I23" s="144">
        <v>0</v>
      </c>
      <c r="J23" s="147" t="s">
        <v>206</v>
      </c>
      <c r="K23" s="2"/>
    </row>
    <row r="24" spans="2:11">
      <c r="B24" s="2"/>
      <c r="C24" s="142" t="s">
        <v>316</v>
      </c>
      <c r="D24" s="143"/>
      <c r="E24" s="147" t="s">
        <v>206</v>
      </c>
      <c r="F24" s="144">
        <v>0</v>
      </c>
      <c r="G24" s="144">
        <v>0</v>
      </c>
      <c r="H24" s="144">
        <v>0</v>
      </c>
      <c r="I24" s="144">
        <v>0</v>
      </c>
      <c r="J24" s="147" t="s">
        <v>206</v>
      </c>
      <c r="K24" s="2"/>
    </row>
    <row r="25" spans="2:11">
      <c r="B25" s="2"/>
      <c r="C25" s="142" t="s">
        <v>317</v>
      </c>
      <c r="D25" s="143"/>
      <c r="E25" s="147" t="s">
        <v>206</v>
      </c>
      <c r="F25" s="144">
        <v>0</v>
      </c>
      <c r="G25" s="144">
        <v>0</v>
      </c>
      <c r="H25" s="144">
        <v>0</v>
      </c>
      <c r="I25" s="144">
        <v>0</v>
      </c>
      <c r="J25" s="147" t="s">
        <v>206</v>
      </c>
      <c r="K25" s="2"/>
    </row>
    <row r="26" spans="2:11">
      <c r="B26" s="2"/>
      <c r="C26" s="142" t="s">
        <v>318</v>
      </c>
      <c r="D26" s="143"/>
      <c r="E26" s="147" t="s">
        <v>206</v>
      </c>
      <c r="F26" s="144">
        <v>0</v>
      </c>
      <c r="G26" s="144">
        <v>0</v>
      </c>
      <c r="H26" s="144">
        <v>0</v>
      </c>
      <c r="I26" s="144">
        <v>0</v>
      </c>
      <c r="J26" s="147" t="s">
        <v>206</v>
      </c>
      <c r="K26" s="2"/>
    </row>
    <row r="27" spans="2:11">
      <c r="B27" s="2"/>
      <c r="C27" s="142" t="s">
        <v>319</v>
      </c>
      <c r="D27" s="143"/>
      <c r="E27" s="147" t="s">
        <v>206</v>
      </c>
      <c r="F27" s="144">
        <v>0</v>
      </c>
      <c r="G27" s="144">
        <v>0</v>
      </c>
      <c r="H27" s="144">
        <v>0</v>
      </c>
      <c r="I27" s="144">
        <v>0</v>
      </c>
      <c r="J27" s="147" t="s">
        <v>206</v>
      </c>
      <c r="K27" s="2"/>
    </row>
    <row r="28" spans="2:11">
      <c r="B28" s="2"/>
      <c r="C28" s="142" t="s">
        <v>320</v>
      </c>
      <c r="D28" s="143"/>
      <c r="E28" s="147" t="s">
        <v>206</v>
      </c>
      <c r="F28" s="144">
        <v>0</v>
      </c>
      <c r="G28" s="144">
        <v>0</v>
      </c>
      <c r="H28" s="144">
        <v>0</v>
      </c>
      <c r="I28" s="144">
        <v>0</v>
      </c>
      <c r="J28" s="147" t="s">
        <v>206</v>
      </c>
      <c r="K28" s="2"/>
    </row>
    <row r="29" spans="2:11">
      <c r="B29" s="2"/>
      <c r="C29" s="142" t="s">
        <v>321</v>
      </c>
      <c r="D29" s="143"/>
      <c r="E29" s="147" t="s">
        <v>206</v>
      </c>
      <c r="F29" s="144">
        <v>0</v>
      </c>
      <c r="G29" s="144">
        <v>0</v>
      </c>
      <c r="H29" s="144">
        <v>0</v>
      </c>
      <c r="I29" s="144">
        <v>0</v>
      </c>
      <c r="J29" s="147" t="s">
        <v>206</v>
      </c>
      <c r="K29" s="2"/>
    </row>
    <row r="30" spans="2:11">
      <c r="B30" s="2"/>
      <c r="C30" s="142" t="s">
        <v>322</v>
      </c>
      <c r="D30" s="143"/>
      <c r="E30" s="147" t="s">
        <v>206</v>
      </c>
      <c r="F30" s="144">
        <v>0</v>
      </c>
      <c r="G30" s="144">
        <v>0</v>
      </c>
      <c r="H30" s="144">
        <v>0</v>
      </c>
      <c r="I30" s="144">
        <v>0</v>
      </c>
      <c r="J30" s="147" t="s">
        <v>206</v>
      </c>
      <c r="K30" s="2"/>
    </row>
    <row r="31" spans="2:11">
      <c r="B31" s="2"/>
      <c r="C31" s="142" t="s">
        <v>323</v>
      </c>
      <c r="D31" s="143"/>
      <c r="E31" s="147" t="s">
        <v>206</v>
      </c>
      <c r="F31" s="144">
        <v>0</v>
      </c>
      <c r="G31" s="144">
        <v>0</v>
      </c>
      <c r="H31" s="144">
        <v>0</v>
      </c>
      <c r="I31" s="144">
        <v>0</v>
      </c>
      <c r="J31" s="147" t="s">
        <v>206</v>
      </c>
      <c r="K31" s="2"/>
    </row>
    <row r="32" spans="2:11">
      <c r="B32" s="2"/>
      <c r="C32" s="142" t="s">
        <v>324</v>
      </c>
      <c r="D32" s="143"/>
      <c r="E32" s="147" t="s">
        <v>206</v>
      </c>
      <c r="F32" s="144">
        <v>0</v>
      </c>
      <c r="G32" s="144">
        <v>0</v>
      </c>
      <c r="H32" s="144">
        <v>0</v>
      </c>
      <c r="I32" s="144">
        <v>0</v>
      </c>
      <c r="J32" s="147" t="s">
        <v>206</v>
      </c>
      <c r="K32" s="2"/>
    </row>
    <row r="33" spans="2:11">
      <c r="B33" s="2"/>
      <c r="C33" s="142" t="s">
        <v>325</v>
      </c>
      <c r="D33" s="143"/>
      <c r="E33" s="147" t="s">
        <v>206</v>
      </c>
      <c r="F33" s="144">
        <v>0</v>
      </c>
      <c r="G33" s="144">
        <v>0</v>
      </c>
      <c r="H33" s="144">
        <v>0</v>
      </c>
      <c r="I33" s="144">
        <v>0</v>
      </c>
      <c r="J33" s="147" t="s">
        <v>206</v>
      </c>
      <c r="K33" s="2"/>
    </row>
    <row r="34" spans="2:11">
      <c r="B34" s="2"/>
      <c r="C34" s="142" t="s">
        <v>326</v>
      </c>
      <c r="D34" s="143"/>
      <c r="E34" s="147" t="s">
        <v>206</v>
      </c>
      <c r="F34" s="144">
        <v>0</v>
      </c>
      <c r="G34" s="144">
        <v>0</v>
      </c>
      <c r="H34" s="144">
        <v>0</v>
      </c>
      <c r="I34" s="144">
        <v>0</v>
      </c>
      <c r="J34" s="147" t="s">
        <v>206</v>
      </c>
      <c r="K34" s="2"/>
    </row>
    <row r="35" spans="2:11">
      <c r="B35" s="2"/>
      <c r="C35" s="142" t="s">
        <v>327</v>
      </c>
      <c r="D35" s="143"/>
      <c r="E35" s="147" t="s">
        <v>206</v>
      </c>
      <c r="F35" s="144">
        <v>0</v>
      </c>
      <c r="G35" s="144">
        <v>0</v>
      </c>
      <c r="H35" s="144">
        <v>0</v>
      </c>
      <c r="I35" s="144">
        <v>0</v>
      </c>
      <c r="J35" s="147" t="s">
        <v>206</v>
      </c>
      <c r="K35" s="2"/>
    </row>
    <row r="36" spans="2:11">
      <c r="B36" s="2"/>
      <c r="C36" s="142" t="s">
        <v>328</v>
      </c>
      <c r="D36" s="143"/>
      <c r="E36" s="147" t="s">
        <v>206</v>
      </c>
      <c r="F36" s="144">
        <v>0</v>
      </c>
      <c r="G36" s="144">
        <v>0</v>
      </c>
      <c r="H36" s="144">
        <v>0</v>
      </c>
      <c r="I36" s="144">
        <v>0</v>
      </c>
      <c r="J36" s="147" t="s">
        <v>206</v>
      </c>
      <c r="K36" s="2"/>
    </row>
    <row r="37" spans="2:11">
      <c r="B37" s="2"/>
      <c r="C37" s="142" t="s">
        <v>329</v>
      </c>
      <c r="D37" s="143"/>
      <c r="E37" s="147" t="s">
        <v>206</v>
      </c>
      <c r="F37" s="144">
        <v>0</v>
      </c>
      <c r="G37" s="144">
        <v>0</v>
      </c>
      <c r="H37" s="144">
        <v>0</v>
      </c>
      <c r="I37" s="144">
        <v>0</v>
      </c>
      <c r="J37" s="147" t="s">
        <v>206</v>
      </c>
      <c r="K37" s="2"/>
    </row>
    <row r="38" spans="2:11">
      <c r="B38" s="2"/>
      <c r="C38" s="142" t="s">
        <v>330</v>
      </c>
      <c r="D38" s="143"/>
      <c r="E38" s="147" t="s">
        <v>206</v>
      </c>
      <c r="F38" s="144">
        <v>0</v>
      </c>
      <c r="G38" s="144">
        <v>0</v>
      </c>
      <c r="H38" s="144">
        <v>0</v>
      </c>
      <c r="I38" s="144">
        <v>0</v>
      </c>
      <c r="J38" s="147" t="s">
        <v>206</v>
      </c>
      <c r="K38" s="2"/>
    </row>
    <row r="39" spans="2:11">
      <c r="B39" s="2"/>
      <c r="C39" s="142" t="s">
        <v>331</v>
      </c>
      <c r="D39" s="143"/>
      <c r="E39" s="147" t="s">
        <v>206</v>
      </c>
      <c r="F39" s="144">
        <v>0</v>
      </c>
      <c r="G39" s="144">
        <v>0</v>
      </c>
      <c r="H39" s="144">
        <v>0</v>
      </c>
      <c r="I39" s="144">
        <v>0</v>
      </c>
      <c r="J39" s="147" t="s">
        <v>206</v>
      </c>
      <c r="K39" s="2"/>
    </row>
    <row r="40" spans="2:11">
      <c r="B40" s="2"/>
      <c r="C40" s="142" t="s">
        <v>332</v>
      </c>
      <c r="D40" s="143"/>
      <c r="E40" s="147" t="s">
        <v>206</v>
      </c>
      <c r="F40" s="144">
        <v>0</v>
      </c>
      <c r="G40" s="144">
        <v>0</v>
      </c>
      <c r="H40" s="144">
        <v>0</v>
      </c>
      <c r="I40" s="144">
        <v>0</v>
      </c>
      <c r="J40" s="147" t="s">
        <v>206</v>
      </c>
      <c r="K40" s="2"/>
    </row>
    <row r="41" spans="2:11">
      <c r="B41" s="2"/>
      <c r="C41" s="142" t="s">
        <v>333</v>
      </c>
      <c r="D41" s="143"/>
      <c r="E41" s="147" t="s">
        <v>206</v>
      </c>
      <c r="F41" s="144">
        <v>0</v>
      </c>
      <c r="G41" s="144">
        <v>0</v>
      </c>
      <c r="H41" s="144">
        <v>0</v>
      </c>
      <c r="I41" s="144">
        <v>0</v>
      </c>
      <c r="J41" s="147" t="s">
        <v>206</v>
      </c>
      <c r="K41" s="2"/>
    </row>
    <row r="42" spans="2:11">
      <c r="B42" s="2"/>
      <c r="C42" s="142" t="s">
        <v>334</v>
      </c>
      <c r="D42" s="143"/>
      <c r="E42" s="147" t="s">
        <v>206</v>
      </c>
      <c r="F42" s="144">
        <v>0</v>
      </c>
      <c r="G42" s="144">
        <v>0</v>
      </c>
      <c r="H42" s="144">
        <v>0</v>
      </c>
      <c r="I42" s="144">
        <v>0</v>
      </c>
      <c r="J42" s="147" t="s">
        <v>206</v>
      </c>
      <c r="K42" s="2"/>
    </row>
    <row r="43" spans="2:11">
      <c r="B43" s="2"/>
      <c r="C43" s="142" t="s">
        <v>335</v>
      </c>
      <c r="D43" s="143"/>
      <c r="E43" s="147" t="s">
        <v>206</v>
      </c>
      <c r="F43" s="144">
        <v>0</v>
      </c>
      <c r="G43" s="144">
        <v>0</v>
      </c>
      <c r="H43" s="144">
        <v>0</v>
      </c>
      <c r="I43" s="144">
        <v>0</v>
      </c>
      <c r="J43" s="147" t="s">
        <v>206</v>
      </c>
      <c r="K43" s="2"/>
    </row>
    <row r="44" spans="2:11">
      <c r="B44" s="2"/>
      <c r="C44" s="142" t="s">
        <v>336</v>
      </c>
      <c r="D44" s="143"/>
      <c r="E44" s="147" t="s">
        <v>206</v>
      </c>
      <c r="F44" s="144">
        <v>0</v>
      </c>
      <c r="G44" s="144">
        <v>0</v>
      </c>
      <c r="H44" s="144">
        <v>0</v>
      </c>
      <c r="I44" s="144">
        <v>0</v>
      </c>
      <c r="J44" s="147" t="s">
        <v>206</v>
      </c>
      <c r="K44" s="2"/>
    </row>
    <row r="45" spans="2:11">
      <c r="B45" s="2"/>
      <c r="C45" s="142" t="s">
        <v>337</v>
      </c>
      <c r="D45" s="143"/>
      <c r="E45" s="147" t="s">
        <v>206</v>
      </c>
      <c r="F45" s="144">
        <v>0</v>
      </c>
      <c r="G45" s="144">
        <v>0</v>
      </c>
      <c r="H45" s="144">
        <v>0</v>
      </c>
      <c r="I45" s="144">
        <v>0</v>
      </c>
      <c r="J45" s="147" t="s">
        <v>206</v>
      </c>
      <c r="K45" s="2"/>
    </row>
    <row r="46" spans="2:11">
      <c r="B46" s="2"/>
      <c r="C46" s="142" t="s">
        <v>338</v>
      </c>
      <c r="D46" s="143"/>
      <c r="E46" s="147" t="s">
        <v>206</v>
      </c>
      <c r="F46" s="144">
        <v>0</v>
      </c>
      <c r="G46" s="144">
        <v>0</v>
      </c>
      <c r="H46" s="144">
        <v>0</v>
      </c>
      <c r="I46" s="144">
        <v>0</v>
      </c>
      <c r="J46" s="147" t="s">
        <v>206</v>
      </c>
      <c r="K46" s="2"/>
    </row>
    <row r="47" spans="2:11">
      <c r="B47" s="2"/>
      <c r="C47" s="142" t="s">
        <v>339</v>
      </c>
      <c r="D47" s="143"/>
      <c r="E47" s="147" t="s">
        <v>206</v>
      </c>
      <c r="F47" s="144">
        <v>0</v>
      </c>
      <c r="G47" s="144">
        <v>0</v>
      </c>
      <c r="H47" s="144">
        <v>0</v>
      </c>
      <c r="I47" s="144">
        <v>0</v>
      </c>
      <c r="J47" s="147" t="s">
        <v>206</v>
      </c>
      <c r="K47" s="2"/>
    </row>
    <row r="48" spans="2:11">
      <c r="B48" s="2"/>
      <c r="C48" s="142" t="s">
        <v>340</v>
      </c>
      <c r="D48" s="143"/>
      <c r="E48" s="147" t="s">
        <v>206</v>
      </c>
      <c r="F48" s="144">
        <v>0</v>
      </c>
      <c r="G48" s="144">
        <v>0</v>
      </c>
      <c r="H48" s="144">
        <v>0</v>
      </c>
      <c r="I48" s="144">
        <v>0</v>
      </c>
      <c r="J48" s="147" t="s">
        <v>206</v>
      </c>
      <c r="K48" s="2"/>
    </row>
    <row r="49" spans="2:11">
      <c r="B49" s="2"/>
      <c r="C49" s="142" t="s">
        <v>341</v>
      </c>
      <c r="D49" s="143"/>
      <c r="E49" s="147" t="s">
        <v>206</v>
      </c>
      <c r="F49" s="144">
        <v>0</v>
      </c>
      <c r="G49" s="144">
        <v>0</v>
      </c>
      <c r="H49" s="144">
        <v>0</v>
      </c>
      <c r="I49" s="144">
        <v>0</v>
      </c>
      <c r="J49" s="147" t="s">
        <v>206</v>
      </c>
      <c r="K49" s="2"/>
    </row>
    <row r="50" spans="2:11">
      <c r="B50" s="2"/>
      <c r="C50" s="142" t="s">
        <v>342</v>
      </c>
      <c r="D50" s="143"/>
      <c r="E50" s="147" t="s">
        <v>206</v>
      </c>
      <c r="F50" s="144">
        <v>0</v>
      </c>
      <c r="G50" s="144">
        <v>0</v>
      </c>
      <c r="H50" s="144">
        <v>0</v>
      </c>
      <c r="I50" s="144">
        <v>0</v>
      </c>
      <c r="J50" s="147" t="s">
        <v>206</v>
      </c>
      <c r="K50" s="2"/>
    </row>
    <row r="51" spans="2:11">
      <c r="B51" s="2"/>
      <c r="C51" s="142" t="s">
        <v>343</v>
      </c>
      <c r="D51" s="143"/>
      <c r="E51" s="147" t="s">
        <v>206</v>
      </c>
      <c r="F51" s="144">
        <v>0</v>
      </c>
      <c r="G51" s="144">
        <v>0</v>
      </c>
      <c r="H51" s="144">
        <v>0</v>
      </c>
      <c r="I51" s="144">
        <v>0</v>
      </c>
      <c r="J51" s="147" t="s">
        <v>206</v>
      </c>
      <c r="K51" s="2"/>
    </row>
    <row r="52" spans="2:11">
      <c r="B52" s="2"/>
      <c r="C52" s="142" t="s">
        <v>344</v>
      </c>
      <c r="D52" s="143"/>
      <c r="E52" s="147" t="s">
        <v>206</v>
      </c>
      <c r="F52" s="144">
        <v>0</v>
      </c>
      <c r="G52" s="144">
        <v>0</v>
      </c>
      <c r="H52" s="144">
        <v>0</v>
      </c>
      <c r="I52" s="144">
        <v>0</v>
      </c>
      <c r="J52" s="147" t="s">
        <v>206</v>
      </c>
      <c r="K52" s="2"/>
    </row>
    <row r="53" spans="2:11">
      <c r="B53" s="2"/>
      <c r="C53" s="142" t="s">
        <v>345</v>
      </c>
      <c r="D53" s="143"/>
      <c r="E53" s="147" t="s">
        <v>206</v>
      </c>
      <c r="F53" s="144">
        <v>0</v>
      </c>
      <c r="G53" s="144">
        <v>0</v>
      </c>
      <c r="H53" s="144">
        <v>0</v>
      </c>
      <c r="I53" s="144">
        <v>0</v>
      </c>
      <c r="J53" s="147" t="s">
        <v>206</v>
      </c>
      <c r="K53" s="2"/>
    </row>
    <row r="54" spans="2:11">
      <c r="B54" s="2"/>
      <c r="C54" s="142" t="s">
        <v>346</v>
      </c>
      <c r="D54" s="143"/>
      <c r="E54" s="147" t="s">
        <v>206</v>
      </c>
      <c r="F54" s="144">
        <v>0</v>
      </c>
      <c r="G54" s="144">
        <v>0</v>
      </c>
      <c r="H54" s="144">
        <v>0</v>
      </c>
      <c r="I54" s="144">
        <v>0</v>
      </c>
      <c r="J54" s="147" t="s">
        <v>206</v>
      </c>
      <c r="K54" s="2"/>
    </row>
    <row r="55" spans="2:11">
      <c r="B55" s="2"/>
      <c r="C55" s="142" t="s">
        <v>347</v>
      </c>
      <c r="D55" s="143"/>
      <c r="E55" s="147" t="s">
        <v>206</v>
      </c>
      <c r="F55" s="144">
        <v>0</v>
      </c>
      <c r="G55" s="144">
        <v>0</v>
      </c>
      <c r="H55" s="144">
        <v>0</v>
      </c>
      <c r="I55" s="144">
        <v>0</v>
      </c>
      <c r="J55" s="147" t="s">
        <v>206</v>
      </c>
      <c r="K55" s="2"/>
    </row>
    <row r="56" spans="2:11">
      <c r="B56" s="2"/>
      <c r="C56" s="142" t="s">
        <v>348</v>
      </c>
      <c r="D56" s="143"/>
      <c r="E56" s="147" t="s">
        <v>206</v>
      </c>
      <c r="F56" s="144">
        <v>0</v>
      </c>
      <c r="G56" s="144">
        <v>0</v>
      </c>
      <c r="H56" s="144">
        <v>0</v>
      </c>
      <c r="I56" s="144">
        <v>0</v>
      </c>
      <c r="J56" s="147" t="s">
        <v>206</v>
      </c>
      <c r="K56" s="2"/>
    </row>
    <row r="57" spans="2:11">
      <c r="B57" s="2"/>
      <c r="C57" s="142" t="s">
        <v>349</v>
      </c>
      <c r="D57" s="143"/>
      <c r="E57" s="147" t="s">
        <v>206</v>
      </c>
      <c r="F57" s="144">
        <v>0</v>
      </c>
      <c r="G57" s="144">
        <v>0</v>
      </c>
      <c r="H57" s="144">
        <v>0</v>
      </c>
      <c r="I57" s="144">
        <v>0</v>
      </c>
      <c r="J57" s="147" t="s">
        <v>206</v>
      </c>
      <c r="K57" s="2"/>
    </row>
    <row r="58" spans="2:11">
      <c r="B58" s="2"/>
      <c r="C58" s="142" t="s">
        <v>350</v>
      </c>
      <c r="D58" s="143"/>
      <c r="E58" s="147" t="s">
        <v>206</v>
      </c>
      <c r="F58" s="144">
        <v>0</v>
      </c>
      <c r="G58" s="144">
        <v>0</v>
      </c>
      <c r="H58" s="144">
        <v>0</v>
      </c>
      <c r="I58" s="144">
        <v>0</v>
      </c>
      <c r="J58" s="147" t="s">
        <v>206</v>
      </c>
      <c r="K58" s="2"/>
    </row>
    <row r="59" spans="2:11">
      <c r="B59" s="2"/>
      <c r="C59" s="142" t="s">
        <v>351</v>
      </c>
      <c r="D59" s="143"/>
      <c r="E59" s="147" t="s">
        <v>206</v>
      </c>
      <c r="F59" s="144">
        <v>0</v>
      </c>
      <c r="G59" s="144">
        <v>0</v>
      </c>
      <c r="H59" s="144">
        <v>0</v>
      </c>
      <c r="I59" s="144">
        <v>0</v>
      </c>
      <c r="J59" s="147" t="s">
        <v>206</v>
      </c>
      <c r="K59" s="2"/>
    </row>
    <row r="60" spans="2:11">
      <c r="B60" s="2"/>
      <c r="C60" s="142" t="s">
        <v>352</v>
      </c>
      <c r="D60" s="143"/>
      <c r="E60" s="147" t="s">
        <v>206</v>
      </c>
      <c r="F60" s="144">
        <v>0</v>
      </c>
      <c r="G60" s="144">
        <v>0</v>
      </c>
      <c r="H60" s="144">
        <v>0</v>
      </c>
      <c r="I60" s="144">
        <v>0</v>
      </c>
      <c r="J60" s="147" t="s">
        <v>206</v>
      </c>
      <c r="K60" s="2"/>
    </row>
    <row r="61" spans="2:11">
      <c r="B61" s="2"/>
      <c r="C61" s="142" t="s">
        <v>353</v>
      </c>
      <c r="D61" s="143"/>
      <c r="E61" s="147" t="s">
        <v>206</v>
      </c>
      <c r="F61" s="144">
        <v>0</v>
      </c>
      <c r="G61" s="144">
        <v>0</v>
      </c>
      <c r="H61" s="144">
        <v>0</v>
      </c>
      <c r="I61" s="144">
        <v>0</v>
      </c>
      <c r="J61" s="147" t="s">
        <v>206</v>
      </c>
      <c r="K61" s="2"/>
    </row>
    <row r="62" spans="2:11">
      <c r="B62" s="2"/>
      <c r="C62" s="142" t="s">
        <v>354</v>
      </c>
      <c r="D62" s="143"/>
      <c r="E62" s="147" t="s">
        <v>206</v>
      </c>
      <c r="F62" s="144">
        <v>0</v>
      </c>
      <c r="G62" s="144">
        <v>0</v>
      </c>
      <c r="H62" s="144">
        <v>0</v>
      </c>
      <c r="I62" s="144">
        <v>0</v>
      </c>
      <c r="J62" s="147" t="s">
        <v>206</v>
      </c>
      <c r="K62" s="2"/>
    </row>
    <row r="63" spans="2:11">
      <c r="B63" s="2"/>
      <c r="C63" s="142" t="s">
        <v>355</v>
      </c>
      <c r="D63" s="143"/>
      <c r="E63" s="147" t="s">
        <v>206</v>
      </c>
      <c r="F63" s="144">
        <v>0</v>
      </c>
      <c r="G63" s="144">
        <v>0</v>
      </c>
      <c r="H63" s="144">
        <v>0</v>
      </c>
      <c r="I63" s="144">
        <v>0</v>
      </c>
      <c r="J63" s="147" t="s">
        <v>206</v>
      </c>
      <c r="K63" s="2"/>
    </row>
    <row r="64" spans="2:11">
      <c r="B64" s="2"/>
      <c r="C64" s="142" t="s">
        <v>356</v>
      </c>
      <c r="D64" s="143"/>
      <c r="E64" s="147" t="s">
        <v>206</v>
      </c>
      <c r="F64" s="144">
        <v>0</v>
      </c>
      <c r="G64" s="144">
        <v>0</v>
      </c>
      <c r="H64" s="144">
        <v>0</v>
      </c>
      <c r="I64" s="144">
        <v>0</v>
      </c>
      <c r="J64" s="147" t="s">
        <v>206</v>
      </c>
      <c r="K64" s="2"/>
    </row>
    <row r="65" spans="2:11">
      <c r="B65" s="2"/>
      <c r="C65" s="142" t="s">
        <v>357</v>
      </c>
      <c r="D65" s="143"/>
      <c r="E65" s="147" t="s">
        <v>206</v>
      </c>
      <c r="F65" s="144">
        <v>0</v>
      </c>
      <c r="G65" s="144">
        <v>0</v>
      </c>
      <c r="H65" s="144">
        <v>0</v>
      </c>
      <c r="I65" s="144">
        <v>0</v>
      </c>
      <c r="J65" s="147" t="s">
        <v>206</v>
      </c>
      <c r="K65" s="2"/>
    </row>
    <row r="66" spans="2:11">
      <c r="B66" s="2"/>
      <c r="C66" s="142" t="s">
        <v>358</v>
      </c>
      <c r="D66" s="143"/>
      <c r="E66" s="147" t="s">
        <v>206</v>
      </c>
      <c r="F66" s="144">
        <v>0</v>
      </c>
      <c r="G66" s="144">
        <v>0</v>
      </c>
      <c r="H66" s="144">
        <v>0</v>
      </c>
      <c r="I66" s="144">
        <v>0</v>
      </c>
      <c r="J66" s="147" t="s">
        <v>206</v>
      </c>
      <c r="K66" s="2"/>
    </row>
    <row r="67" spans="2:11">
      <c r="B67" s="2"/>
      <c r="C67" s="142" t="s">
        <v>359</v>
      </c>
      <c r="D67" s="143"/>
      <c r="E67" s="147" t="s">
        <v>206</v>
      </c>
      <c r="F67" s="144">
        <v>0</v>
      </c>
      <c r="G67" s="144">
        <v>0</v>
      </c>
      <c r="H67" s="144">
        <v>0</v>
      </c>
      <c r="I67" s="144">
        <v>0</v>
      </c>
      <c r="J67" s="147" t="s">
        <v>206</v>
      </c>
      <c r="K67" s="2"/>
    </row>
    <row r="68" spans="2:11">
      <c r="B68" s="2"/>
      <c r="C68" s="142" t="s">
        <v>360</v>
      </c>
      <c r="D68" s="143"/>
      <c r="E68" s="147" t="s">
        <v>206</v>
      </c>
      <c r="F68" s="144">
        <v>0</v>
      </c>
      <c r="G68" s="144">
        <v>0</v>
      </c>
      <c r="H68" s="144">
        <v>0</v>
      </c>
      <c r="I68" s="144">
        <v>0</v>
      </c>
      <c r="J68" s="147" t="s">
        <v>206</v>
      </c>
      <c r="K68" s="2"/>
    </row>
    <row r="69" spans="2:11">
      <c r="B69" s="2"/>
      <c r="C69" s="142" t="s">
        <v>361</v>
      </c>
      <c r="D69" s="143"/>
      <c r="E69" s="147" t="s">
        <v>206</v>
      </c>
      <c r="F69" s="144">
        <v>0</v>
      </c>
      <c r="G69" s="144">
        <v>0</v>
      </c>
      <c r="H69" s="144">
        <v>0</v>
      </c>
      <c r="I69" s="144">
        <v>0</v>
      </c>
      <c r="J69" s="147" t="s">
        <v>206</v>
      </c>
      <c r="K69" s="2"/>
    </row>
    <row r="70" spans="2:11">
      <c r="B70" s="2"/>
      <c r="C70" s="142" t="s">
        <v>362</v>
      </c>
      <c r="D70" s="143"/>
      <c r="E70" s="147" t="s">
        <v>206</v>
      </c>
      <c r="F70" s="144">
        <v>0</v>
      </c>
      <c r="G70" s="144">
        <v>0</v>
      </c>
      <c r="H70" s="144">
        <v>0</v>
      </c>
      <c r="I70" s="144">
        <v>0</v>
      </c>
      <c r="J70" s="147" t="s">
        <v>206</v>
      </c>
      <c r="K70" s="2"/>
    </row>
    <row r="71" spans="2:11">
      <c r="B71" s="2"/>
      <c r="C71" s="142" t="s">
        <v>363</v>
      </c>
      <c r="D71" s="143"/>
      <c r="E71" s="147" t="s">
        <v>206</v>
      </c>
      <c r="F71" s="144">
        <v>0</v>
      </c>
      <c r="G71" s="144">
        <v>0</v>
      </c>
      <c r="H71" s="144">
        <v>0</v>
      </c>
      <c r="I71" s="144">
        <v>0</v>
      </c>
      <c r="J71" s="147" t="s">
        <v>206</v>
      </c>
      <c r="K71" s="2"/>
    </row>
    <row r="72" spans="2:11">
      <c r="B72" s="2"/>
      <c r="C72" s="142" t="s">
        <v>364</v>
      </c>
      <c r="D72" s="143"/>
      <c r="E72" s="147" t="s">
        <v>206</v>
      </c>
      <c r="F72" s="144">
        <v>0</v>
      </c>
      <c r="G72" s="144">
        <v>0</v>
      </c>
      <c r="H72" s="144">
        <v>0</v>
      </c>
      <c r="I72" s="144">
        <v>0</v>
      </c>
      <c r="J72" s="147" t="s">
        <v>206</v>
      </c>
      <c r="K72" s="2"/>
    </row>
    <row r="73" spans="2:11">
      <c r="B73" s="2"/>
      <c r="C73" s="142" t="s">
        <v>365</v>
      </c>
      <c r="D73" s="143"/>
      <c r="E73" s="147" t="s">
        <v>206</v>
      </c>
      <c r="F73" s="144">
        <v>0</v>
      </c>
      <c r="G73" s="144">
        <v>0</v>
      </c>
      <c r="H73" s="144">
        <v>0</v>
      </c>
      <c r="I73" s="144">
        <v>0</v>
      </c>
      <c r="J73" s="147" t="s">
        <v>206</v>
      </c>
      <c r="K73" s="2"/>
    </row>
    <row r="74" spans="2:11">
      <c r="B74" s="2"/>
      <c r="C74" s="142" t="s">
        <v>366</v>
      </c>
      <c r="D74" s="143"/>
      <c r="E74" s="147" t="s">
        <v>206</v>
      </c>
      <c r="F74" s="144">
        <v>0</v>
      </c>
      <c r="G74" s="144">
        <v>0</v>
      </c>
      <c r="H74" s="144">
        <v>0</v>
      </c>
      <c r="I74" s="144">
        <v>0</v>
      </c>
      <c r="J74" s="147" t="s">
        <v>206</v>
      </c>
      <c r="K74" s="2"/>
    </row>
    <row r="75" spans="2:11">
      <c r="B75" s="2"/>
      <c r="C75" s="142" t="s">
        <v>367</v>
      </c>
      <c r="D75" s="143"/>
      <c r="E75" s="147" t="s">
        <v>206</v>
      </c>
      <c r="F75" s="144">
        <v>0</v>
      </c>
      <c r="G75" s="144">
        <v>0</v>
      </c>
      <c r="H75" s="144">
        <v>0</v>
      </c>
      <c r="I75" s="144">
        <v>0</v>
      </c>
      <c r="J75" s="147" t="s">
        <v>206</v>
      </c>
      <c r="K75" s="2"/>
    </row>
    <row r="76" spans="2:11">
      <c r="B76" s="2"/>
      <c r="C76" s="142" t="s">
        <v>368</v>
      </c>
      <c r="D76" s="143"/>
      <c r="E76" s="147" t="s">
        <v>206</v>
      </c>
      <c r="F76" s="144">
        <v>0</v>
      </c>
      <c r="G76" s="144">
        <v>0</v>
      </c>
      <c r="H76" s="144">
        <v>0</v>
      </c>
      <c r="I76" s="144">
        <v>0</v>
      </c>
      <c r="J76" s="147" t="s">
        <v>206</v>
      </c>
      <c r="K76" s="2"/>
    </row>
    <row r="77" spans="2:11">
      <c r="B77" s="2"/>
      <c r="C77" s="142" t="s">
        <v>369</v>
      </c>
      <c r="D77" s="143"/>
      <c r="E77" s="147" t="s">
        <v>206</v>
      </c>
      <c r="F77" s="144">
        <v>0</v>
      </c>
      <c r="G77" s="144">
        <v>0</v>
      </c>
      <c r="H77" s="144">
        <v>0</v>
      </c>
      <c r="I77" s="144">
        <v>0</v>
      </c>
      <c r="J77" s="147" t="s">
        <v>206</v>
      </c>
      <c r="K77" s="2"/>
    </row>
    <row r="78" spans="2:11">
      <c r="B78" s="2"/>
      <c r="C78" s="142" t="s">
        <v>370</v>
      </c>
      <c r="D78" s="143"/>
      <c r="E78" s="147" t="s">
        <v>206</v>
      </c>
      <c r="F78" s="144">
        <v>0</v>
      </c>
      <c r="G78" s="144">
        <v>0</v>
      </c>
      <c r="H78" s="144">
        <v>0</v>
      </c>
      <c r="I78" s="144">
        <v>0</v>
      </c>
      <c r="J78" s="147" t="s">
        <v>206</v>
      </c>
      <c r="K78" s="2"/>
    </row>
    <row r="79" spans="2:11">
      <c r="B79" s="2"/>
      <c r="C79" s="142" t="s">
        <v>371</v>
      </c>
      <c r="D79" s="143"/>
      <c r="E79" s="147" t="s">
        <v>206</v>
      </c>
      <c r="F79" s="144">
        <v>0</v>
      </c>
      <c r="G79" s="144">
        <v>0</v>
      </c>
      <c r="H79" s="144">
        <v>0</v>
      </c>
      <c r="I79" s="144">
        <v>0</v>
      </c>
      <c r="J79" s="147" t="s">
        <v>206</v>
      </c>
      <c r="K79" s="2"/>
    </row>
    <row r="80" spans="2:11">
      <c r="B80" s="2"/>
      <c r="C80" s="142" t="s">
        <v>372</v>
      </c>
      <c r="D80" s="143"/>
      <c r="E80" s="147" t="s">
        <v>206</v>
      </c>
      <c r="F80" s="144">
        <v>0</v>
      </c>
      <c r="G80" s="144">
        <v>0</v>
      </c>
      <c r="H80" s="144">
        <v>0</v>
      </c>
      <c r="I80" s="144">
        <v>0</v>
      </c>
      <c r="J80" s="147" t="s">
        <v>206</v>
      </c>
      <c r="K80" s="2"/>
    </row>
    <row r="81" spans="2:11">
      <c r="B81" s="2"/>
      <c r="C81" s="142" t="s">
        <v>373</v>
      </c>
      <c r="D81" s="143"/>
      <c r="E81" s="147" t="s">
        <v>206</v>
      </c>
      <c r="F81" s="144">
        <v>0</v>
      </c>
      <c r="G81" s="144">
        <v>0</v>
      </c>
      <c r="H81" s="144">
        <v>0</v>
      </c>
      <c r="I81" s="144">
        <v>0</v>
      </c>
      <c r="J81" s="147" t="s">
        <v>206</v>
      </c>
      <c r="K81" s="2"/>
    </row>
    <row r="82" spans="2:11">
      <c r="B82" s="2"/>
      <c r="C82" s="142" t="s">
        <v>374</v>
      </c>
      <c r="D82" s="143"/>
      <c r="E82" s="147" t="s">
        <v>206</v>
      </c>
      <c r="F82" s="144">
        <v>0</v>
      </c>
      <c r="G82" s="144">
        <v>0</v>
      </c>
      <c r="H82" s="144">
        <v>0</v>
      </c>
      <c r="I82" s="144">
        <v>0</v>
      </c>
      <c r="J82" s="147" t="s">
        <v>206</v>
      </c>
      <c r="K82" s="2"/>
    </row>
    <row r="83" spans="2:11">
      <c r="B83" s="2"/>
      <c r="C83" s="142" t="s">
        <v>375</v>
      </c>
      <c r="D83" s="143"/>
      <c r="E83" s="147" t="s">
        <v>206</v>
      </c>
      <c r="F83" s="144">
        <v>0</v>
      </c>
      <c r="G83" s="144">
        <v>0</v>
      </c>
      <c r="H83" s="144">
        <v>0</v>
      </c>
      <c r="I83" s="144">
        <v>0</v>
      </c>
      <c r="J83" s="147" t="s">
        <v>206</v>
      </c>
      <c r="K83" s="2"/>
    </row>
    <row r="84" spans="2:11">
      <c r="B84" s="2"/>
      <c r="C84" s="142" t="s">
        <v>376</v>
      </c>
      <c r="D84" s="143"/>
      <c r="E84" s="147" t="s">
        <v>206</v>
      </c>
      <c r="F84" s="144">
        <v>0</v>
      </c>
      <c r="G84" s="144">
        <v>0</v>
      </c>
      <c r="H84" s="144">
        <v>0</v>
      </c>
      <c r="I84" s="144">
        <v>0</v>
      </c>
      <c r="J84" s="147" t="s">
        <v>206</v>
      </c>
      <c r="K84" s="2"/>
    </row>
    <row r="85" spans="2:11">
      <c r="B85" s="2"/>
      <c r="C85" s="142" t="s">
        <v>377</v>
      </c>
      <c r="D85" s="143"/>
      <c r="E85" s="147" t="s">
        <v>206</v>
      </c>
      <c r="F85" s="144">
        <v>0</v>
      </c>
      <c r="G85" s="144">
        <v>0</v>
      </c>
      <c r="H85" s="144">
        <v>0</v>
      </c>
      <c r="I85" s="144">
        <v>0</v>
      </c>
      <c r="J85" s="147" t="s">
        <v>206</v>
      </c>
      <c r="K85" s="2"/>
    </row>
    <row r="86" spans="2:11">
      <c r="B86" s="2"/>
      <c r="C86" s="142" t="s">
        <v>378</v>
      </c>
      <c r="D86" s="143"/>
      <c r="E86" s="147" t="s">
        <v>206</v>
      </c>
      <c r="F86" s="144">
        <v>0</v>
      </c>
      <c r="G86" s="144">
        <v>0</v>
      </c>
      <c r="H86" s="144">
        <v>0</v>
      </c>
      <c r="I86" s="144">
        <v>0</v>
      </c>
      <c r="J86" s="147" t="s">
        <v>206</v>
      </c>
      <c r="K86" s="2"/>
    </row>
    <row r="87" spans="2:11">
      <c r="B87" s="2"/>
      <c r="C87" s="142" t="s">
        <v>379</v>
      </c>
      <c r="D87" s="143"/>
      <c r="E87" s="147" t="s">
        <v>206</v>
      </c>
      <c r="F87" s="144">
        <v>0</v>
      </c>
      <c r="G87" s="144">
        <v>0</v>
      </c>
      <c r="H87" s="144">
        <v>0</v>
      </c>
      <c r="I87" s="144">
        <v>0</v>
      </c>
      <c r="J87" s="147" t="s">
        <v>206</v>
      </c>
      <c r="K87" s="2"/>
    </row>
    <row r="88" spans="2:11">
      <c r="B88" s="2"/>
      <c r="C88" s="142" t="s">
        <v>380</v>
      </c>
      <c r="D88" s="143"/>
      <c r="E88" s="147" t="s">
        <v>206</v>
      </c>
      <c r="F88" s="144">
        <v>0</v>
      </c>
      <c r="G88" s="144">
        <v>0</v>
      </c>
      <c r="H88" s="144">
        <v>0</v>
      </c>
      <c r="I88" s="144">
        <v>0</v>
      </c>
      <c r="J88" s="147" t="s">
        <v>206</v>
      </c>
      <c r="K88" s="2"/>
    </row>
    <row r="89" spans="2:11">
      <c r="B89" s="2"/>
      <c r="C89" s="142" t="s">
        <v>381</v>
      </c>
      <c r="D89" s="143"/>
      <c r="E89" s="147" t="s">
        <v>206</v>
      </c>
      <c r="F89" s="144">
        <v>0</v>
      </c>
      <c r="G89" s="144">
        <v>0</v>
      </c>
      <c r="H89" s="144">
        <v>0</v>
      </c>
      <c r="I89" s="144">
        <v>0</v>
      </c>
      <c r="J89" s="147" t="s">
        <v>206</v>
      </c>
      <c r="K89" s="2"/>
    </row>
    <row r="90" spans="2:11">
      <c r="B90" s="2"/>
      <c r="C90" s="142" t="s">
        <v>382</v>
      </c>
      <c r="D90" s="143"/>
      <c r="E90" s="147" t="s">
        <v>206</v>
      </c>
      <c r="F90" s="144">
        <v>0</v>
      </c>
      <c r="G90" s="144">
        <v>0</v>
      </c>
      <c r="H90" s="144">
        <v>0</v>
      </c>
      <c r="I90" s="144">
        <v>0</v>
      </c>
      <c r="J90" s="147" t="s">
        <v>206</v>
      </c>
      <c r="K90" s="2"/>
    </row>
    <row r="91" spans="2:11">
      <c r="B91" s="2"/>
      <c r="C91" s="142" t="s">
        <v>383</v>
      </c>
      <c r="D91" s="143"/>
      <c r="E91" s="147" t="s">
        <v>206</v>
      </c>
      <c r="F91" s="144">
        <v>0</v>
      </c>
      <c r="G91" s="144">
        <v>0</v>
      </c>
      <c r="H91" s="144">
        <v>0</v>
      </c>
      <c r="I91" s="144">
        <v>0</v>
      </c>
      <c r="J91" s="147" t="s">
        <v>206</v>
      </c>
      <c r="K91" s="2"/>
    </row>
    <row r="92" spans="2:11">
      <c r="B92" s="2"/>
      <c r="C92" s="142" t="s">
        <v>384</v>
      </c>
      <c r="D92" s="143"/>
      <c r="E92" s="147" t="s">
        <v>206</v>
      </c>
      <c r="F92" s="144">
        <v>0</v>
      </c>
      <c r="G92" s="144">
        <v>0</v>
      </c>
      <c r="H92" s="144">
        <v>0</v>
      </c>
      <c r="I92" s="144">
        <v>0</v>
      </c>
      <c r="J92" s="147" t="s">
        <v>206</v>
      </c>
      <c r="K92" s="2"/>
    </row>
    <row r="93" spans="2:11">
      <c r="B93" s="2"/>
      <c r="C93" s="142" t="s">
        <v>385</v>
      </c>
      <c r="D93" s="143"/>
      <c r="E93" s="147" t="s">
        <v>206</v>
      </c>
      <c r="F93" s="144">
        <v>0</v>
      </c>
      <c r="G93" s="144">
        <v>0</v>
      </c>
      <c r="H93" s="144">
        <v>0</v>
      </c>
      <c r="I93" s="144">
        <v>0</v>
      </c>
      <c r="J93" s="147" t="s">
        <v>206</v>
      </c>
      <c r="K93" s="2"/>
    </row>
    <row r="94" spans="2:11">
      <c r="B94" s="2"/>
      <c r="C94" s="142" t="s">
        <v>386</v>
      </c>
      <c r="D94" s="143"/>
      <c r="E94" s="147" t="s">
        <v>206</v>
      </c>
      <c r="F94" s="144">
        <v>0</v>
      </c>
      <c r="G94" s="144">
        <v>0</v>
      </c>
      <c r="H94" s="144">
        <v>0</v>
      </c>
      <c r="I94" s="144">
        <v>0</v>
      </c>
      <c r="J94" s="147" t="s">
        <v>206</v>
      </c>
      <c r="K94" s="2"/>
    </row>
    <row r="95" spans="2:11">
      <c r="B95" s="2"/>
      <c r="C95" s="142" t="s">
        <v>387</v>
      </c>
      <c r="D95" s="143"/>
      <c r="E95" s="147" t="s">
        <v>206</v>
      </c>
      <c r="F95" s="144">
        <v>0</v>
      </c>
      <c r="G95" s="144">
        <v>0</v>
      </c>
      <c r="H95" s="144">
        <v>0</v>
      </c>
      <c r="I95" s="144">
        <v>0</v>
      </c>
      <c r="J95" s="147" t="s">
        <v>206</v>
      </c>
      <c r="K95" s="2"/>
    </row>
    <row r="96" spans="2:11">
      <c r="B96" s="2"/>
      <c r="C96" s="142" t="s">
        <v>388</v>
      </c>
      <c r="D96" s="143"/>
      <c r="E96" s="147" t="s">
        <v>206</v>
      </c>
      <c r="F96" s="144">
        <v>0</v>
      </c>
      <c r="G96" s="144">
        <v>0</v>
      </c>
      <c r="H96" s="144">
        <v>0</v>
      </c>
      <c r="I96" s="144">
        <v>0</v>
      </c>
      <c r="J96" s="147" t="s">
        <v>206</v>
      </c>
      <c r="K96" s="2"/>
    </row>
    <row r="97" spans="2:11">
      <c r="B97" s="2"/>
      <c r="C97" s="142" t="s">
        <v>389</v>
      </c>
      <c r="D97" s="143"/>
      <c r="E97" s="147" t="s">
        <v>206</v>
      </c>
      <c r="F97" s="144">
        <v>0</v>
      </c>
      <c r="G97" s="144">
        <v>0</v>
      </c>
      <c r="H97" s="144">
        <v>0</v>
      </c>
      <c r="I97" s="144">
        <v>0</v>
      </c>
      <c r="J97" s="147" t="s">
        <v>206</v>
      </c>
      <c r="K97" s="2"/>
    </row>
    <row r="98" spans="2:11">
      <c r="B98" s="2"/>
      <c r="C98" s="142" t="s">
        <v>390</v>
      </c>
      <c r="D98" s="143"/>
      <c r="E98" s="147" t="s">
        <v>206</v>
      </c>
      <c r="F98" s="144">
        <v>0</v>
      </c>
      <c r="G98" s="144">
        <v>0</v>
      </c>
      <c r="H98" s="144">
        <v>0</v>
      </c>
      <c r="I98" s="144">
        <v>0</v>
      </c>
      <c r="J98" s="147" t="s">
        <v>206</v>
      </c>
      <c r="K98" s="2"/>
    </row>
    <row r="99" spans="2:11">
      <c r="B99" s="2"/>
      <c r="C99" s="142" t="s">
        <v>391</v>
      </c>
      <c r="D99" s="143"/>
      <c r="E99" s="147" t="s">
        <v>206</v>
      </c>
      <c r="F99" s="144">
        <v>0</v>
      </c>
      <c r="G99" s="144">
        <v>0</v>
      </c>
      <c r="H99" s="144">
        <v>0</v>
      </c>
      <c r="I99" s="144">
        <v>0</v>
      </c>
      <c r="J99" s="147" t="s">
        <v>206</v>
      </c>
      <c r="K99" s="2"/>
    </row>
    <row r="100" spans="2:11">
      <c r="B100" s="2"/>
      <c r="C100" s="142" t="s">
        <v>392</v>
      </c>
      <c r="D100" s="143"/>
      <c r="E100" s="147" t="s">
        <v>206</v>
      </c>
      <c r="F100" s="144">
        <v>0</v>
      </c>
      <c r="G100" s="144">
        <v>0</v>
      </c>
      <c r="H100" s="144">
        <v>0</v>
      </c>
      <c r="I100" s="144">
        <v>0</v>
      </c>
      <c r="J100" s="147" t="s">
        <v>206</v>
      </c>
      <c r="K100" s="2"/>
    </row>
    <row r="101" spans="2:11">
      <c r="B101" s="2"/>
      <c r="C101" s="142" t="s">
        <v>393</v>
      </c>
      <c r="D101" s="143"/>
      <c r="E101" s="147" t="s">
        <v>206</v>
      </c>
      <c r="F101" s="144">
        <v>0</v>
      </c>
      <c r="G101" s="144">
        <v>0</v>
      </c>
      <c r="H101" s="144">
        <v>0</v>
      </c>
      <c r="I101" s="144">
        <v>0</v>
      </c>
      <c r="J101" s="147" t="s">
        <v>206</v>
      </c>
      <c r="K101" s="2"/>
    </row>
    <row r="102" spans="2:11">
      <c r="B102" s="2"/>
      <c r="C102" s="142" t="s">
        <v>394</v>
      </c>
      <c r="D102" s="143"/>
      <c r="E102" s="147" t="s">
        <v>206</v>
      </c>
      <c r="F102" s="144">
        <v>0</v>
      </c>
      <c r="G102" s="144">
        <v>0</v>
      </c>
      <c r="H102" s="144">
        <v>0</v>
      </c>
      <c r="I102" s="144">
        <v>0</v>
      </c>
      <c r="J102" s="147" t="s">
        <v>206</v>
      </c>
      <c r="K102" s="2"/>
    </row>
    <row r="103" spans="2:11">
      <c r="B103" s="2"/>
      <c r="C103" s="142" t="s">
        <v>395</v>
      </c>
      <c r="D103" s="143"/>
      <c r="E103" s="147" t="s">
        <v>206</v>
      </c>
      <c r="F103" s="144">
        <v>0</v>
      </c>
      <c r="G103" s="144">
        <v>0</v>
      </c>
      <c r="H103" s="144">
        <v>0</v>
      </c>
      <c r="I103" s="144">
        <v>0</v>
      </c>
      <c r="J103" s="147" t="s">
        <v>206</v>
      </c>
      <c r="K103" s="2"/>
    </row>
    <row r="104" spans="2:11">
      <c r="B104" s="2"/>
      <c r="C104" s="142" t="s">
        <v>396</v>
      </c>
      <c r="D104" s="143"/>
      <c r="E104" s="147" t="s">
        <v>206</v>
      </c>
      <c r="F104" s="144">
        <v>0</v>
      </c>
      <c r="G104" s="144">
        <v>0</v>
      </c>
      <c r="H104" s="144">
        <v>0</v>
      </c>
      <c r="I104" s="144">
        <v>0</v>
      </c>
      <c r="J104" s="147" t="s">
        <v>206</v>
      </c>
      <c r="K104" s="2"/>
    </row>
    <row r="105" spans="2:11">
      <c r="B105" s="2"/>
      <c r="C105" s="142" t="s">
        <v>397</v>
      </c>
      <c r="D105" s="143"/>
      <c r="E105" s="147" t="s">
        <v>206</v>
      </c>
      <c r="F105" s="144">
        <v>0</v>
      </c>
      <c r="G105" s="144">
        <v>0</v>
      </c>
      <c r="H105" s="144">
        <v>0</v>
      </c>
      <c r="I105" s="144">
        <v>0</v>
      </c>
      <c r="J105" s="147" t="s">
        <v>206</v>
      </c>
      <c r="K105" s="2"/>
    </row>
    <row r="106" spans="2:11">
      <c r="B106" s="2"/>
      <c r="C106" s="142" t="s">
        <v>398</v>
      </c>
      <c r="D106" s="143"/>
      <c r="E106" s="147" t="s">
        <v>206</v>
      </c>
      <c r="F106" s="144">
        <v>0</v>
      </c>
      <c r="G106" s="144">
        <v>0</v>
      </c>
      <c r="H106" s="144">
        <v>0</v>
      </c>
      <c r="I106" s="144">
        <v>0</v>
      </c>
      <c r="J106" s="147" t="s">
        <v>206</v>
      </c>
      <c r="K106" s="2"/>
    </row>
    <row r="107" spans="2:11">
      <c r="B107" s="2"/>
      <c r="C107" s="142" t="s">
        <v>399</v>
      </c>
      <c r="D107" s="143"/>
      <c r="E107" s="147" t="s">
        <v>206</v>
      </c>
      <c r="F107" s="144">
        <v>0</v>
      </c>
      <c r="G107" s="144">
        <v>0</v>
      </c>
      <c r="H107" s="144">
        <v>0</v>
      </c>
      <c r="I107" s="144">
        <v>0</v>
      </c>
      <c r="J107" s="147" t="s">
        <v>206</v>
      </c>
      <c r="K107" s="2"/>
    </row>
    <row r="108" spans="2:11">
      <c r="B108" s="2"/>
      <c r="C108" s="142" t="s">
        <v>400</v>
      </c>
      <c r="D108" s="143"/>
      <c r="E108" s="147" t="s">
        <v>206</v>
      </c>
      <c r="F108" s="144">
        <v>0</v>
      </c>
      <c r="G108" s="144">
        <v>0</v>
      </c>
      <c r="H108" s="144">
        <v>0</v>
      </c>
      <c r="I108" s="144">
        <v>0</v>
      </c>
      <c r="J108" s="147" t="s">
        <v>206</v>
      </c>
      <c r="K108" s="2"/>
    </row>
    <row r="109" spans="2:11">
      <c r="B109" s="2"/>
      <c r="C109" s="142" t="s">
        <v>401</v>
      </c>
      <c r="D109" s="143"/>
      <c r="E109" s="147" t="s">
        <v>206</v>
      </c>
      <c r="F109" s="144">
        <v>0</v>
      </c>
      <c r="G109" s="144">
        <v>0</v>
      </c>
      <c r="H109" s="144">
        <v>0</v>
      </c>
      <c r="I109" s="144">
        <v>0</v>
      </c>
      <c r="J109" s="147" t="s">
        <v>206</v>
      </c>
      <c r="K109" s="2"/>
    </row>
    <row r="110" spans="2:11">
      <c r="B110" s="2"/>
      <c r="C110" s="142" t="s">
        <v>402</v>
      </c>
      <c r="D110" s="143"/>
      <c r="E110" s="147" t="s">
        <v>206</v>
      </c>
      <c r="F110" s="144">
        <v>0</v>
      </c>
      <c r="G110" s="144">
        <v>0</v>
      </c>
      <c r="H110" s="144">
        <v>0</v>
      </c>
      <c r="I110" s="144">
        <v>0</v>
      </c>
      <c r="J110" s="147" t="s">
        <v>206</v>
      </c>
      <c r="K110" s="2"/>
    </row>
    <row r="111" spans="2:11">
      <c r="B111" s="2"/>
      <c r="C111" s="142" t="s">
        <v>403</v>
      </c>
      <c r="D111" s="143"/>
      <c r="E111" s="147" t="s">
        <v>206</v>
      </c>
      <c r="F111" s="144">
        <v>0</v>
      </c>
      <c r="G111" s="144">
        <v>0</v>
      </c>
      <c r="H111" s="144">
        <v>0</v>
      </c>
      <c r="I111" s="144">
        <v>0</v>
      </c>
      <c r="J111" s="147" t="s">
        <v>206</v>
      </c>
      <c r="K111" s="2"/>
    </row>
    <row r="112" spans="2:11">
      <c r="B112" s="2"/>
      <c r="C112" s="142" t="s">
        <v>404</v>
      </c>
      <c r="D112" s="143"/>
      <c r="E112" s="147" t="s">
        <v>206</v>
      </c>
      <c r="F112" s="144">
        <v>0</v>
      </c>
      <c r="G112" s="144">
        <v>0</v>
      </c>
      <c r="H112" s="144">
        <v>0</v>
      </c>
      <c r="I112" s="144">
        <v>0</v>
      </c>
      <c r="J112" s="147" t="s">
        <v>206</v>
      </c>
      <c r="K112" s="2"/>
    </row>
    <row r="113" spans="1:11">
      <c r="B113" s="2"/>
      <c r="C113" s="142" t="s">
        <v>405</v>
      </c>
      <c r="D113" s="143"/>
      <c r="E113" s="147" t="s">
        <v>206</v>
      </c>
      <c r="F113" s="144">
        <v>0</v>
      </c>
      <c r="G113" s="144">
        <v>0</v>
      </c>
      <c r="H113" s="144">
        <v>0</v>
      </c>
      <c r="I113" s="144">
        <v>0</v>
      </c>
      <c r="J113" s="147" t="s">
        <v>206</v>
      </c>
      <c r="K113" s="2"/>
    </row>
    <row r="114" spans="1:11" s="12" customFormat="1">
      <c r="B114" s="3"/>
      <c r="C114" s="145" t="s">
        <v>406</v>
      </c>
      <c r="D114" s="146"/>
      <c r="E114" s="147" t="s">
        <v>206</v>
      </c>
      <c r="F114" s="144">
        <v>0</v>
      </c>
      <c r="G114" s="144">
        <v>0</v>
      </c>
      <c r="H114" s="144">
        <v>0</v>
      </c>
      <c r="I114" s="144">
        <v>0</v>
      </c>
      <c r="J114" s="147" t="s">
        <v>206</v>
      </c>
      <c r="K114" s="3"/>
    </row>
    <row r="115" spans="1:11" s="12" customFormat="1">
      <c r="A115" s="15" t="s">
        <v>407</v>
      </c>
      <c r="B115" s="3"/>
      <c r="C115" s="145" t="s">
        <v>408</v>
      </c>
      <c r="D115" s="146"/>
      <c r="E115" s="147" t="s">
        <v>206</v>
      </c>
      <c r="F115" s="144">
        <v>0</v>
      </c>
      <c r="G115" s="144">
        <v>0</v>
      </c>
      <c r="H115" s="144">
        <v>0</v>
      </c>
      <c r="I115" s="144">
        <v>0</v>
      </c>
      <c r="J115" s="147" t="s">
        <v>206</v>
      </c>
      <c r="K115" s="3"/>
    </row>
    <row r="116" spans="1:11">
      <c r="A116" s="16" t="s">
        <v>409</v>
      </c>
      <c r="B116" s="2"/>
      <c r="C116" s="142" t="s">
        <v>410</v>
      </c>
      <c r="D116" s="143"/>
      <c r="E116" s="10" t="str">
        <f>""</f>
        <v/>
      </c>
      <c r="F116" s="8">
        <f>SUM(F16:F115)</f>
        <v>0</v>
      </c>
      <c r="G116" s="8">
        <f>SUM(G16:G115)</f>
        <v>0</v>
      </c>
      <c r="H116" s="8">
        <f>SUM(H16:H115)</f>
        <v>0</v>
      </c>
      <c r="I116" s="8">
        <f>SUM(I16:I115)</f>
        <v>0</v>
      </c>
      <c r="J116" s="10" t="str">
        <f>""</f>
        <v/>
      </c>
      <c r="K116" s="2"/>
    </row>
    <row r="117" spans="1:11">
      <c r="B117" s="2"/>
      <c r="C117" s="2"/>
      <c r="D117" s="2"/>
      <c r="E117" s="2"/>
      <c r="F117" s="2"/>
      <c r="G117" s="2"/>
      <c r="H117" s="2"/>
      <c r="I117" s="2"/>
      <c r="J117" s="2"/>
      <c r="K117" s="2"/>
    </row>
    <row r="118" spans="1:11" ht="5.0999999999999996" customHeight="1">
      <c r="B118" s="2"/>
      <c r="C118" s="2"/>
      <c r="D118" s="2"/>
      <c r="E118" s="2"/>
      <c r="F118" s="2"/>
      <c r="G118" s="2"/>
      <c r="H118" s="2"/>
      <c r="I118" s="2"/>
      <c r="J118" s="2"/>
      <c r="K118" s="2"/>
    </row>
  </sheetData>
  <sheetProtection formatColumns="0" formatRows="0" insertRows="0" deleteRows="0" selectLockedCells="1"/>
  <mergeCells count="714">
    <mergeCell ref="C13:J13"/>
    <mergeCell ref="C14:D15"/>
    <mergeCell ref="E14:E15"/>
    <mergeCell ref="F14:F15"/>
    <mergeCell ref="G14:G15"/>
    <mergeCell ref="H14:H15"/>
    <mergeCell ref="I14:I15"/>
    <mergeCell ref="J14:J15"/>
    <mergeCell ref="C7:J7"/>
    <mergeCell ref="C8:J8"/>
    <mergeCell ref="C9:J9"/>
    <mergeCell ref="C10:J10"/>
    <mergeCell ref="C11:J11"/>
    <mergeCell ref="I16"/>
    <mergeCell ref="J16"/>
    <mergeCell ref="C17:D17"/>
    <mergeCell ref="E17"/>
    <mergeCell ref="F17"/>
    <mergeCell ref="G17"/>
    <mergeCell ref="H17"/>
    <mergeCell ref="I17"/>
    <mergeCell ref="J17"/>
    <mergeCell ref="C16:D16"/>
    <mergeCell ref="E16"/>
    <mergeCell ref="F16"/>
    <mergeCell ref="G16"/>
    <mergeCell ref="H16"/>
    <mergeCell ref="I18"/>
    <mergeCell ref="J18"/>
    <mergeCell ref="C19:D19"/>
    <mergeCell ref="E19"/>
    <mergeCell ref="F19"/>
    <mergeCell ref="G19"/>
    <mergeCell ref="H19"/>
    <mergeCell ref="I19"/>
    <mergeCell ref="J19"/>
    <mergeCell ref="C18:D18"/>
    <mergeCell ref="E18"/>
    <mergeCell ref="F18"/>
    <mergeCell ref="G18"/>
    <mergeCell ref="H18"/>
    <mergeCell ref="I20"/>
    <mergeCell ref="J20"/>
    <mergeCell ref="C21:D21"/>
    <mergeCell ref="E21"/>
    <mergeCell ref="F21"/>
    <mergeCell ref="G21"/>
    <mergeCell ref="H21"/>
    <mergeCell ref="I21"/>
    <mergeCell ref="J21"/>
    <mergeCell ref="C20:D20"/>
    <mergeCell ref="E20"/>
    <mergeCell ref="F20"/>
    <mergeCell ref="G20"/>
    <mergeCell ref="H20"/>
    <mergeCell ref="I22"/>
    <mergeCell ref="J22"/>
    <mergeCell ref="C23:D23"/>
    <mergeCell ref="E23"/>
    <mergeCell ref="F23"/>
    <mergeCell ref="G23"/>
    <mergeCell ref="H23"/>
    <mergeCell ref="I23"/>
    <mergeCell ref="J23"/>
    <mergeCell ref="C22:D22"/>
    <mergeCell ref="E22"/>
    <mergeCell ref="F22"/>
    <mergeCell ref="G22"/>
    <mergeCell ref="H22"/>
    <mergeCell ref="I24"/>
    <mergeCell ref="J24"/>
    <mergeCell ref="C25:D25"/>
    <mergeCell ref="E25"/>
    <mergeCell ref="F25"/>
    <mergeCell ref="G25"/>
    <mergeCell ref="H25"/>
    <mergeCell ref="I25"/>
    <mergeCell ref="J25"/>
    <mergeCell ref="C24:D24"/>
    <mergeCell ref="E24"/>
    <mergeCell ref="F24"/>
    <mergeCell ref="G24"/>
    <mergeCell ref="H24"/>
    <mergeCell ref="I26"/>
    <mergeCell ref="J26"/>
    <mergeCell ref="C27:D27"/>
    <mergeCell ref="E27"/>
    <mergeCell ref="F27"/>
    <mergeCell ref="G27"/>
    <mergeCell ref="H27"/>
    <mergeCell ref="I27"/>
    <mergeCell ref="J27"/>
    <mergeCell ref="C26:D26"/>
    <mergeCell ref="E26"/>
    <mergeCell ref="F26"/>
    <mergeCell ref="G26"/>
    <mergeCell ref="H26"/>
    <mergeCell ref="I28"/>
    <mergeCell ref="J28"/>
    <mergeCell ref="C29:D29"/>
    <mergeCell ref="E29"/>
    <mergeCell ref="F29"/>
    <mergeCell ref="G29"/>
    <mergeCell ref="H29"/>
    <mergeCell ref="I29"/>
    <mergeCell ref="J29"/>
    <mergeCell ref="C28:D28"/>
    <mergeCell ref="E28"/>
    <mergeCell ref="F28"/>
    <mergeCell ref="G28"/>
    <mergeCell ref="H28"/>
    <mergeCell ref="I30"/>
    <mergeCell ref="J30"/>
    <mergeCell ref="C31:D31"/>
    <mergeCell ref="E31"/>
    <mergeCell ref="F31"/>
    <mergeCell ref="G31"/>
    <mergeCell ref="H31"/>
    <mergeCell ref="I31"/>
    <mergeCell ref="J31"/>
    <mergeCell ref="C30:D30"/>
    <mergeCell ref="E30"/>
    <mergeCell ref="F30"/>
    <mergeCell ref="G30"/>
    <mergeCell ref="H30"/>
    <mergeCell ref="I32"/>
    <mergeCell ref="J32"/>
    <mergeCell ref="C33:D33"/>
    <mergeCell ref="E33"/>
    <mergeCell ref="F33"/>
    <mergeCell ref="G33"/>
    <mergeCell ref="H33"/>
    <mergeCell ref="I33"/>
    <mergeCell ref="J33"/>
    <mergeCell ref="C32:D32"/>
    <mergeCell ref="E32"/>
    <mergeCell ref="F32"/>
    <mergeCell ref="G32"/>
    <mergeCell ref="H32"/>
    <mergeCell ref="I34"/>
    <mergeCell ref="J34"/>
    <mergeCell ref="C35:D35"/>
    <mergeCell ref="E35"/>
    <mergeCell ref="F35"/>
    <mergeCell ref="G35"/>
    <mergeCell ref="H35"/>
    <mergeCell ref="I35"/>
    <mergeCell ref="J35"/>
    <mergeCell ref="C34:D34"/>
    <mergeCell ref="E34"/>
    <mergeCell ref="F34"/>
    <mergeCell ref="G34"/>
    <mergeCell ref="H34"/>
    <mergeCell ref="I36"/>
    <mergeCell ref="J36"/>
    <mergeCell ref="C37:D37"/>
    <mergeCell ref="E37"/>
    <mergeCell ref="F37"/>
    <mergeCell ref="G37"/>
    <mergeCell ref="H37"/>
    <mergeCell ref="I37"/>
    <mergeCell ref="J37"/>
    <mergeCell ref="C36:D36"/>
    <mergeCell ref="E36"/>
    <mergeCell ref="F36"/>
    <mergeCell ref="G36"/>
    <mergeCell ref="H36"/>
    <mergeCell ref="I38"/>
    <mergeCell ref="J38"/>
    <mergeCell ref="C39:D39"/>
    <mergeCell ref="E39"/>
    <mergeCell ref="F39"/>
    <mergeCell ref="G39"/>
    <mergeCell ref="H39"/>
    <mergeCell ref="I39"/>
    <mergeCell ref="J39"/>
    <mergeCell ref="C38:D38"/>
    <mergeCell ref="E38"/>
    <mergeCell ref="F38"/>
    <mergeCell ref="G38"/>
    <mergeCell ref="H38"/>
    <mergeCell ref="I40"/>
    <mergeCell ref="J40"/>
    <mergeCell ref="C41:D41"/>
    <mergeCell ref="E41"/>
    <mergeCell ref="F41"/>
    <mergeCell ref="G41"/>
    <mergeCell ref="H41"/>
    <mergeCell ref="I41"/>
    <mergeCell ref="J41"/>
    <mergeCell ref="C40:D40"/>
    <mergeCell ref="E40"/>
    <mergeCell ref="F40"/>
    <mergeCell ref="G40"/>
    <mergeCell ref="H40"/>
    <mergeCell ref="I42"/>
    <mergeCell ref="J42"/>
    <mergeCell ref="C43:D43"/>
    <mergeCell ref="E43"/>
    <mergeCell ref="F43"/>
    <mergeCell ref="G43"/>
    <mergeCell ref="H43"/>
    <mergeCell ref="I43"/>
    <mergeCell ref="J43"/>
    <mergeCell ref="C42:D42"/>
    <mergeCell ref="E42"/>
    <mergeCell ref="F42"/>
    <mergeCell ref="G42"/>
    <mergeCell ref="H42"/>
    <mergeCell ref="I44"/>
    <mergeCell ref="J44"/>
    <mergeCell ref="C45:D45"/>
    <mergeCell ref="E45"/>
    <mergeCell ref="F45"/>
    <mergeCell ref="G45"/>
    <mergeCell ref="H45"/>
    <mergeCell ref="I45"/>
    <mergeCell ref="J45"/>
    <mergeCell ref="C44:D44"/>
    <mergeCell ref="E44"/>
    <mergeCell ref="F44"/>
    <mergeCell ref="G44"/>
    <mergeCell ref="H44"/>
    <mergeCell ref="I46"/>
    <mergeCell ref="J46"/>
    <mergeCell ref="C47:D47"/>
    <mergeCell ref="E47"/>
    <mergeCell ref="F47"/>
    <mergeCell ref="G47"/>
    <mergeCell ref="H47"/>
    <mergeCell ref="I47"/>
    <mergeCell ref="J47"/>
    <mergeCell ref="C46:D46"/>
    <mergeCell ref="E46"/>
    <mergeCell ref="F46"/>
    <mergeCell ref="G46"/>
    <mergeCell ref="H46"/>
    <mergeCell ref="I48"/>
    <mergeCell ref="J48"/>
    <mergeCell ref="C49:D49"/>
    <mergeCell ref="E49"/>
    <mergeCell ref="F49"/>
    <mergeCell ref="G49"/>
    <mergeCell ref="H49"/>
    <mergeCell ref="I49"/>
    <mergeCell ref="J49"/>
    <mergeCell ref="C48:D48"/>
    <mergeCell ref="E48"/>
    <mergeCell ref="F48"/>
    <mergeCell ref="G48"/>
    <mergeCell ref="H48"/>
    <mergeCell ref="I50"/>
    <mergeCell ref="J50"/>
    <mergeCell ref="C51:D51"/>
    <mergeCell ref="E51"/>
    <mergeCell ref="F51"/>
    <mergeCell ref="G51"/>
    <mergeCell ref="H51"/>
    <mergeCell ref="I51"/>
    <mergeCell ref="J51"/>
    <mergeCell ref="C50:D50"/>
    <mergeCell ref="E50"/>
    <mergeCell ref="F50"/>
    <mergeCell ref="G50"/>
    <mergeCell ref="H50"/>
    <mergeCell ref="I52"/>
    <mergeCell ref="J52"/>
    <mergeCell ref="C53:D53"/>
    <mergeCell ref="E53"/>
    <mergeCell ref="F53"/>
    <mergeCell ref="G53"/>
    <mergeCell ref="H53"/>
    <mergeCell ref="I53"/>
    <mergeCell ref="J53"/>
    <mergeCell ref="C52:D52"/>
    <mergeCell ref="E52"/>
    <mergeCell ref="F52"/>
    <mergeCell ref="G52"/>
    <mergeCell ref="H52"/>
    <mergeCell ref="I54"/>
    <mergeCell ref="J54"/>
    <mergeCell ref="C55:D55"/>
    <mergeCell ref="E55"/>
    <mergeCell ref="F55"/>
    <mergeCell ref="G55"/>
    <mergeCell ref="H55"/>
    <mergeCell ref="I55"/>
    <mergeCell ref="J55"/>
    <mergeCell ref="C54:D54"/>
    <mergeCell ref="E54"/>
    <mergeCell ref="F54"/>
    <mergeCell ref="G54"/>
    <mergeCell ref="H54"/>
    <mergeCell ref="I56"/>
    <mergeCell ref="J56"/>
    <mergeCell ref="C57:D57"/>
    <mergeCell ref="E57"/>
    <mergeCell ref="F57"/>
    <mergeCell ref="G57"/>
    <mergeCell ref="H57"/>
    <mergeCell ref="I57"/>
    <mergeCell ref="J57"/>
    <mergeCell ref="C56:D56"/>
    <mergeCell ref="E56"/>
    <mergeCell ref="F56"/>
    <mergeCell ref="G56"/>
    <mergeCell ref="H56"/>
    <mergeCell ref="I58"/>
    <mergeCell ref="J58"/>
    <mergeCell ref="C59:D59"/>
    <mergeCell ref="E59"/>
    <mergeCell ref="F59"/>
    <mergeCell ref="G59"/>
    <mergeCell ref="H59"/>
    <mergeCell ref="I59"/>
    <mergeCell ref="J59"/>
    <mergeCell ref="C58:D58"/>
    <mergeCell ref="E58"/>
    <mergeCell ref="F58"/>
    <mergeCell ref="G58"/>
    <mergeCell ref="H58"/>
    <mergeCell ref="I60"/>
    <mergeCell ref="J60"/>
    <mergeCell ref="C61:D61"/>
    <mergeCell ref="E61"/>
    <mergeCell ref="F61"/>
    <mergeCell ref="G61"/>
    <mergeCell ref="H61"/>
    <mergeCell ref="I61"/>
    <mergeCell ref="J61"/>
    <mergeCell ref="C60:D60"/>
    <mergeCell ref="E60"/>
    <mergeCell ref="F60"/>
    <mergeCell ref="G60"/>
    <mergeCell ref="H60"/>
    <mergeCell ref="I62"/>
    <mergeCell ref="J62"/>
    <mergeCell ref="C63:D63"/>
    <mergeCell ref="E63"/>
    <mergeCell ref="F63"/>
    <mergeCell ref="G63"/>
    <mergeCell ref="H63"/>
    <mergeCell ref="I63"/>
    <mergeCell ref="J63"/>
    <mergeCell ref="C62:D62"/>
    <mergeCell ref="E62"/>
    <mergeCell ref="F62"/>
    <mergeCell ref="G62"/>
    <mergeCell ref="H62"/>
    <mergeCell ref="I64"/>
    <mergeCell ref="J64"/>
    <mergeCell ref="C65:D65"/>
    <mergeCell ref="E65"/>
    <mergeCell ref="F65"/>
    <mergeCell ref="G65"/>
    <mergeCell ref="H65"/>
    <mergeCell ref="I65"/>
    <mergeCell ref="J65"/>
    <mergeCell ref="C64:D64"/>
    <mergeCell ref="E64"/>
    <mergeCell ref="F64"/>
    <mergeCell ref="G64"/>
    <mergeCell ref="H64"/>
    <mergeCell ref="I66"/>
    <mergeCell ref="J66"/>
    <mergeCell ref="C67:D67"/>
    <mergeCell ref="E67"/>
    <mergeCell ref="F67"/>
    <mergeCell ref="G67"/>
    <mergeCell ref="H67"/>
    <mergeCell ref="I67"/>
    <mergeCell ref="J67"/>
    <mergeCell ref="C66:D66"/>
    <mergeCell ref="E66"/>
    <mergeCell ref="F66"/>
    <mergeCell ref="G66"/>
    <mergeCell ref="H66"/>
    <mergeCell ref="I68"/>
    <mergeCell ref="J68"/>
    <mergeCell ref="C69:D69"/>
    <mergeCell ref="E69"/>
    <mergeCell ref="F69"/>
    <mergeCell ref="G69"/>
    <mergeCell ref="H69"/>
    <mergeCell ref="I69"/>
    <mergeCell ref="J69"/>
    <mergeCell ref="C68:D68"/>
    <mergeCell ref="E68"/>
    <mergeCell ref="F68"/>
    <mergeCell ref="G68"/>
    <mergeCell ref="H68"/>
    <mergeCell ref="I70"/>
    <mergeCell ref="J70"/>
    <mergeCell ref="C71:D71"/>
    <mergeCell ref="E71"/>
    <mergeCell ref="F71"/>
    <mergeCell ref="G71"/>
    <mergeCell ref="H71"/>
    <mergeCell ref="I71"/>
    <mergeCell ref="J71"/>
    <mergeCell ref="C70:D70"/>
    <mergeCell ref="E70"/>
    <mergeCell ref="F70"/>
    <mergeCell ref="G70"/>
    <mergeCell ref="H70"/>
    <mergeCell ref="I72"/>
    <mergeCell ref="J72"/>
    <mergeCell ref="C73:D73"/>
    <mergeCell ref="E73"/>
    <mergeCell ref="F73"/>
    <mergeCell ref="G73"/>
    <mergeCell ref="H73"/>
    <mergeCell ref="I73"/>
    <mergeCell ref="J73"/>
    <mergeCell ref="C72:D72"/>
    <mergeCell ref="E72"/>
    <mergeCell ref="F72"/>
    <mergeCell ref="G72"/>
    <mergeCell ref="H72"/>
    <mergeCell ref="I74"/>
    <mergeCell ref="J74"/>
    <mergeCell ref="C75:D75"/>
    <mergeCell ref="E75"/>
    <mergeCell ref="F75"/>
    <mergeCell ref="G75"/>
    <mergeCell ref="H75"/>
    <mergeCell ref="I75"/>
    <mergeCell ref="J75"/>
    <mergeCell ref="C74:D74"/>
    <mergeCell ref="E74"/>
    <mergeCell ref="F74"/>
    <mergeCell ref="G74"/>
    <mergeCell ref="H74"/>
    <mergeCell ref="I76"/>
    <mergeCell ref="J76"/>
    <mergeCell ref="C77:D77"/>
    <mergeCell ref="E77"/>
    <mergeCell ref="F77"/>
    <mergeCell ref="G77"/>
    <mergeCell ref="H77"/>
    <mergeCell ref="I77"/>
    <mergeCell ref="J77"/>
    <mergeCell ref="C76:D76"/>
    <mergeCell ref="E76"/>
    <mergeCell ref="F76"/>
    <mergeCell ref="G76"/>
    <mergeCell ref="H76"/>
    <mergeCell ref="I78"/>
    <mergeCell ref="J78"/>
    <mergeCell ref="C79:D79"/>
    <mergeCell ref="E79"/>
    <mergeCell ref="F79"/>
    <mergeCell ref="G79"/>
    <mergeCell ref="H79"/>
    <mergeCell ref="I79"/>
    <mergeCell ref="J79"/>
    <mergeCell ref="C78:D78"/>
    <mergeCell ref="E78"/>
    <mergeCell ref="F78"/>
    <mergeCell ref="G78"/>
    <mergeCell ref="H78"/>
    <mergeCell ref="I80"/>
    <mergeCell ref="J80"/>
    <mergeCell ref="C81:D81"/>
    <mergeCell ref="E81"/>
    <mergeCell ref="F81"/>
    <mergeCell ref="G81"/>
    <mergeCell ref="H81"/>
    <mergeCell ref="I81"/>
    <mergeCell ref="J81"/>
    <mergeCell ref="C80:D80"/>
    <mergeCell ref="E80"/>
    <mergeCell ref="F80"/>
    <mergeCell ref="G80"/>
    <mergeCell ref="H80"/>
    <mergeCell ref="I82"/>
    <mergeCell ref="J82"/>
    <mergeCell ref="C83:D83"/>
    <mergeCell ref="E83"/>
    <mergeCell ref="F83"/>
    <mergeCell ref="G83"/>
    <mergeCell ref="H83"/>
    <mergeCell ref="I83"/>
    <mergeCell ref="J83"/>
    <mergeCell ref="C82:D82"/>
    <mergeCell ref="E82"/>
    <mergeCell ref="F82"/>
    <mergeCell ref="G82"/>
    <mergeCell ref="H82"/>
    <mergeCell ref="I84"/>
    <mergeCell ref="J84"/>
    <mergeCell ref="C85:D85"/>
    <mergeCell ref="E85"/>
    <mergeCell ref="F85"/>
    <mergeCell ref="G85"/>
    <mergeCell ref="H85"/>
    <mergeCell ref="I85"/>
    <mergeCell ref="J85"/>
    <mergeCell ref="C84:D84"/>
    <mergeCell ref="E84"/>
    <mergeCell ref="F84"/>
    <mergeCell ref="G84"/>
    <mergeCell ref="H84"/>
    <mergeCell ref="I86"/>
    <mergeCell ref="J86"/>
    <mergeCell ref="C87:D87"/>
    <mergeCell ref="E87"/>
    <mergeCell ref="F87"/>
    <mergeCell ref="G87"/>
    <mergeCell ref="H87"/>
    <mergeCell ref="I87"/>
    <mergeCell ref="J87"/>
    <mergeCell ref="C86:D86"/>
    <mergeCell ref="E86"/>
    <mergeCell ref="F86"/>
    <mergeCell ref="G86"/>
    <mergeCell ref="H86"/>
    <mergeCell ref="I88"/>
    <mergeCell ref="J88"/>
    <mergeCell ref="C89:D89"/>
    <mergeCell ref="E89"/>
    <mergeCell ref="F89"/>
    <mergeCell ref="G89"/>
    <mergeCell ref="H89"/>
    <mergeCell ref="I89"/>
    <mergeCell ref="J89"/>
    <mergeCell ref="C88:D88"/>
    <mergeCell ref="E88"/>
    <mergeCell ref="F88"/>
    <mergeCell ref="G88"/>
    <mergeCell ref="H88"/>
    <mergeCell ref="I90"/>
    <mergeCell ref="J90"/>
    <mergeCell ref="C91:D91"/>
    <mergeCell ref="E91"/>
    <mergeCell ref="F91"/>
    <mergeCell ref="G91"/>
    <mergeCell ref="H91"/>
    <mergeCell ref="I91"/>
    <mergeCell ref="J91"/>
    <mergeCell ref="C90:D90"/>
    <mergeCell ref="E90"/>
    <mergeCell ref="F90"/>
    <mergeCell ref="G90"/>
    <mergeCell ref="H90"/>
    <mergeCell ref="I92"/>
    <mergeCell ref="J92"/>
    <mergeCell ref="C93:D93"/>
    <mergeCell ref="E93"/>
    <mergeCell ref="F93"/>
    <mergeCell ref="G93"/>
    <mergeCell ref="H93"/>
    <mergeCell ref="I93"/>
    <mergeCell ref="J93"/>
    <mergeCell ref="C92:D92"/>
    <mergeCell ref="E92"/>
    <mergeCell ref="F92"/>
    <mergeCell ref="G92"/>
    <mergeCell ref="H92"/>
    <mergeCell ref="I94"/>
    <mergeCell ref="J94"/>
    <mergeCell ref="C95:D95"/>
    <mergeCell ref="E95"/>
    <mergeCell ref="F95"/>
    <mergeCell ref="G95"/>
    <mergeCell ref="H95"/>
    <mergeCell ref="I95"/>
    <mergeCell ref="J95"/>
    <mergeCell ref="C94:D94"/>
    <mergeCell ref="E94"/>
    <mergeCell ref="F94"/>
    <mergeCell ref="G94"/>
    <mergeCell ref="H94"/>
    <mergeCell ref="I96"/>
    <mergeCell ref="J96"/>
    <mergeCell ref="C97:D97"/>
    <mergeCell ref="E97"/>
    <mergeCell ref="F97"/>
    <mergeCell ref="G97"/>
    <mergeCell ref="H97"/>
    <mergeCell ref="I97"/>
    <mergeCell ref="J97"/>
    <mergeCell ref="C96:D96"/>
    <mergeCell ref="E96"/>
    <mergeCell ref="F96"/>
    <mergeCell ref="G96"/>
    <mergeCell ref="H96"/>
    <mergeCell ref="I98"/>
    <mergeCell ref="J98"/>
    <mergeCell ref="C99:D99"/>
    <mergeCell ref="E99"/>
    <mergeCell ref="F99"/>
    <mergeCell ref="G99"/>
    <mergeCell ref="H99"/>
    <mergeCell ref="I99"/>
    <mergeCell ref="J99"/>
    <mergeCell ref="C98:D98"/>
    <mergeCell ref="E98"/>
    <mergeCell ref="F98"/>
    <mergeCell ref="G98"/>
    <mergeCell ref="H98"/>
    <mergeCell ref="I100"/>
    <mergeCell ref="J100"/>
    <mergeCell ref="C101:D101"/>
    <mergeCell ref="E101"/>
    <mergeCell ref="F101"/>
    <mergeCell ref="G101"/>
    <mergeCell ref="H101"/>
    <mergeCell ref="I101"/>
    <mergeCell ref="J101"/>
    <mergeCell ref="C100:D100"/>
    <mergeCell ref="E100"/>
    <mergeCell ref="F100"/>
    <mergeCell ref="G100"/>
    <mergeCell ref="H100"/>
    <mergeCell ref="I102"/>
    <mergeCell ref="J102"/>
    <mergeCell ref="C103:D103"/>
    <mergeCell ref="E103"/>
    <mergeCell ref="F103"/>
    <mergeCell ref="G103"/>
    <mergeCell ref="H103"/>
    <mergeCell ref="I103"/>
    <mergeCell ref="J103"/>
    <mergeCell ref="C102:D102"/>
    <mergeCell ref="E102"/>
    <mergeCell ref="F102"/>
    <mergeCell ref="G102"/>
    <mergeCell ref="H102"/>
    <mergeCell ref="I104"/>
    <mergeCell ref="J104"/>
    <mergeCell ref="C105:D105"/>
    <mergeCell ref="E105"/>
    <mergeCell ref="F105"/>
    <mergeCell ref="G105"/>
    <mergeCell ref="H105"/>
    <mergeCell ref="I105"/>
    <mergeCell ref="J105"/>
    <mergeCell ref="C104:D104"/>
    <mergeCell ref="E104"/>
    <mergeCell ref="F104"/>
    <mergeCell ref="G104"/>
    <mergeCell ref="H104"/>
    <mergeCell ref="I106"/>
    <mergeCell ref="J106"/>
    <mergeCell ref="C107:D107"/>
    <mergeCell ref="E107"/>
    <mergeCell ref="F107"/>
    <mergeCell ref="G107"/>
    <mergeCell ref="H107"/>
    <mergeCell ref="I107"/>
    <mergeCell ref="J107"/>
    <mergeCell ref="C106:D106"/>
    <mergeCell ref="E106"/>
    <mergeCell ref="F106"/>
    <mergeCell ref="G106"/>
    <mergeCell ref="H106"/>
    <mergeCell ref="I108"/>
    <mergeCell ref="J108"/>
    <mergeCell ref="C109:D109"/>
    <mergeCell ref="E109"/>
    <mergeCell ref="F109"/>
    <mergeCell ref="G109"/>
    <mergeCell ref="H109"/>
    <mergeCell ref="I109"/>
    <mergeCell ref="J109"/>
    <mergeCell ref="C108:D108"/>
    <mergeCell ref="E108"/>
    <mergeCell ref="F108"/>
    <mergeCell ref="G108"/>
    <mergeCell ref="H108"/>
    <mergeCell ref="I110"/>
    <mergeCell ref="J110"/>
    <mergeCell ref="C111:D111"/>
    <mergeCell ref="E111"/>
    <mergeCell ref="F111"/>
    <mergeCell ref="G111"/>
    <mergeCell ref="H111"/>
    <mergeCell ref="I111"/>
    <mergeCell ref="J111"/>
    <mergeCell ref="C110:D110"/>
    <mergeCell ref="E110"/>
    <mergeCell ref="F110"/>
    <mergeCell ref="G110"/>
    <mergeCell ref="H110"/>
    <mergeCell ref="I112"/>
    <mergeCell ref="J112"/>
    <mergeCell ref="C113:D113"/>
    <mergeCell ref="E113"/>
    <mergeCell ref="F113"/>
    <mergeCell ref="G113"/>
    <mergeCell ref="H113"/>
    <mergeCell ref="I113"/>
    <mergeCell ref="J113"/>
    <mergeCell ref="C112:D112"/>
    <mergeCell ref="E112"/>
    <mergeCell ref="F112"/>
    <mergeCell ref="G112"/>
    <mergeCell ref="H112"/>
    <mergeCell ref="C116:D116"/>
    <mergeCell ref="I114"/>
    <mergeCell ref="J114"/>
    <mergeCell ref="C115:D115"/>
    <mergeCell ref="E115"/>
    <mergeCell ref="F115"/>
    <mergeCell ref="G115"/>
    <mergeCell ref="H115"/>
    <mergeCell ref="I115"/>
    <mergeCell ref="J115"/>
    <mergeCell ref="C114:D114"/>
    <mergeCell ref="E114"/>
    <mergeCell ref="F114"/>
    <mergeCell ref="G114"/>
    <mergeCell ref="H114"/>
  </mergeCells>
  <dataValidations count="400">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F35">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F39">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F41">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F43">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F44">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F45">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F46">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F47">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F48">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F49">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F50">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F51">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F52">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F53">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F54">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F55">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F56">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F57">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F58">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F59">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F60">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F61">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F62">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F63">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F64">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F65">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F66">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F67">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F68">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F69">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F70">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F71">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F72">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F73">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F74">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F75">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F76">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F77">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F78">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F79">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F80">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F81">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F82">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F83">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F84">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F85">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F86">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F87">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F88">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F89">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F90">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F91">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F92">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F93">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F94">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F95">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F96">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F97">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F98">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F99">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F100">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F101">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F102">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F103">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F104">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F105">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F106">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F107">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F108">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F109">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F110">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F111">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F112">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F113">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F114">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F115">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41" orientation="portrait" horizontalDpi="200" verticalDpi="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B0F0"/>
    <pageSetUpPr fitToPage="1"/>
  </sheetPr>
  <dimension ref="A2:K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9" sqref="C9:J9"/>
    </sheetView>
  </sheetViews>
  <sheetFormatPr defaultRowHeight="15"/>
  <cols>
    <col min="1" max="1" width="9.140625" style="1" customWidth="1"/>
    <col min="2" max="3" width="1" style="1" customWidth="1"/>
    <col min="4" max="4" width="20" style="1" customWidth="1"/>
    <col min="5" max="10" width="30" style="1" customWidth="1"/>
    <col min="11" max="11" width="1" style="1" customWidth="1"/>
    <col min="12" max="12" width="9.140625" style="1" customWidth="1"/>
    <col min="13" max="16384" width="9.140625" style="1"/>
  </cols>
  <sheetData>
    <row r="2" spans="2:11" ht="5.0999999999999996" customHeight="1">
      <c r="B2" s="5" t="s">
        <v>602</v>
      </c>
      <c r="C2" s="2"/>
      <c r="D2" s="2"/>
      <c r="E2" s="2"/>
      <c r="F2" s="2"/>
      <c r="G2" s="2"/>
      <c r="H2" s="2"/>
      <c r="I2" s="2"/>
      <c r="J2" s="2"/>
      <c r="K2" s="2"/>
    </row>
    <row r="3" spans="2:11" hidden="1">
      <c r="B3" s="5" t="s">
        <v>7</v>
      </c>
      <c r="C3" s="20"/>
      <c r="D3" s="20"/>
      <c r="E3" s="2"/>
      <c r="F3" s="2"/>
      <c r="G3" s="2"/>
      <c r="H3" s="2"/>
      <c r="I3" s="2"/>
      <c r="J3" s="2"/>
      <c r="K3" s="2"/>
    </row>
    <row r="4" spans="2:11" hidden="1">
      <c r="B4" s="2"/>
      <c r="C4" s="20"/>
      <c r="D4" s="20"/>
      <c r="E4" s="2"/>
      <c r="F4" s="2"/>
      <c r="G4" s="2"/>
      <c r="H4" s="2"/>
      <c r="I4" s="2"/>
      <c r="J4" s="2"/>
      <c r="K4" s="2"/>
    </row>
    <row r="5" spans="2:11" hidden="1">
      <c r="B5" s="2"/>
      <c r="C5" s="20"/>
      <c r="D5" s="20"/>
      <c r="E5" s="2"/>
      <c r="F5" s="2"/>
      <c r="G5" s="2"/>
      <c r="H5" s="2"/>
      <c r="I5" s="2"/>
      <c r="J5" s="2"/>
      <c r="K5" s="2"/>
    </row>
    <row r="6" spans="2:11" hidden="1">
      <c r="B6" s="2"/>
      <c r="C6" s="20"/>
      <c r="D6" s="20"/>
      <c r="E6" s="2"/>
      <c r="F6" s="2"/>
      <c r="G6" s="2"/>
      <c r="H6" s="2"/>
      <c r="I6" s="2"/>
      <c r="J6" s="2"/>
      <c r="K6" s="2"/>
    </row>
    <row r="7" spans="2:11" ht="17.25">
      <c r="B7" s="2"/>
      <c r="C7" s="156" t="str">
        <f>UPPER('Data Umum'!D7)</f>
        <v/>
      </c>
      <c r="D7" s="156"/>
      <c r="E7" s="157"/>
      <c r="F7" s="157"/>
      <c r="G7" s="157"/>
      <c r="H7" s="157"/>
      <c r="I7" s="157"/>
      <c r="J7" s="157"/>
      <c r="K7" s="2"/>
    </row>
    <row r="8" spans="2:11">
      <c r="B8" s="2"/>
      <c r="C8" s="158" t="s">
        <v>1095</v>
      </c>
      <c r="D8" s="158"/>
      <c r="E8" s="129"/>
      <c r="F8" s="129"/>
      <c r="G8" s="129"/>
      <c r="H8" s="129"/>
      <c r="I8" s="129"/>
      <c r="J8" s="129"/>
      <c r="K8" s="2"/>
    </row>
    <row r="9" spans="2:11">
      <c r="B9" s="2"/>
      <c r="C9" s="164" t="s">
        <v>1053</v>
      </c>
      <c r="D9" s="158"/>
      <c r="E9" s="129"/>
      <c r="F9" s="129"/>
      <c r="G9" s="129"/>
      <c r="H9" s="129"/>
      <c r="I9" s="129"/>
      <c r="J9" s="129"/>
      <c r="K9" s="2"/>
    </row>
    <row r="10" spans="2:11">
      <c r="B10" s="2"/>
      <c r="C10" s="158" t="s">
        <v>608</v>
      </c>
      <c r="D10" s="158"/>
      <c r="E10" s="129"/>
      <c r="F10" s="129"/>
      <c r="G10" s="129"/>
      <c r="H10" s="129"/>
      <c r="I10" s="129"/>
      <c r="J10" s="129"/>
      <c r="K10" s="2"/>
    </row>
    <row r="11" spans="2:11">
      <c r="B11" s="2"/>
      <c r="C11" s="159" t="str">
        <f>""</f>
        <v/>
      </c>
      <c r="D11" s="159"/>
      <c r="E11" s="130"/>
      <c r="F11" s="130"/>
      <c r="G11" s="130"/>
      <c r="H11" s="130"/>
      <c r="I11" s="130"/>
      <c r="J11" s="130"/>
      <c r="K11" s="2"/>
    </row>
    <row r="12" spans="2:11" hidden="1">
      <c r="B12" s="2"/>
      <c r="C12" s="20"/>
      <c r="D12" s="20"/>
      <c r="E12" s="2"/>
      <c r="F12" s="2"/>
      <c r="G12" s="2"/>
      <c r="H12" s="2"/>
      <c r="I12" s="2"/>
      <c r="J12" s="2"/>
      <c r="K12" s="2"/>
    </row>
    <row r="13" spans="2:11">
      <c r="B13" s="2"/>
      <c r="C13" s="160" t="s">
        <v>43</v>
      </c>
      <c r="D13" s="160"/>
      <c r="E13" s="161"/>
      <c r="F13" s="161"/>
      <c r="G13" s="161"/>
      <c r="H13" s="161"/>
      <c r="I13" s="161"/>
      <c r="J13" s="161"/>
      <c r="K13" s="2"/>
    </row>
    <row r="14" spans="2:11">
      <c r="B14" s="2"/>
      <c r="C14" s="127" t="s">
        <v>308</v>
      </c>
      <c r="D14" s="128"/>
      <c r="E14" s="162" t="str">
        <f>"Nama Emiten/Penerbit"</f>
        <v>Nama Emiten/Penerbit</v>
      </c>
      <c r="F14" s="162" t="str">
        <f>"SAK"</f>
        <v>SAK</v>
      </c>
      <c r="G14" s="162" t="str">
        <f>"Selisih Penilaian SAK dan SAP"</f>
        <v>Selisih Penilaian SAK dan SAP</v>
      </c>
      <c r="H14" s="162" t="str">
        <f>"AYD"</f>
        <v>AYD</v>
      </c>
      <c r="I14" s="162" t="str">
        <f>"Saldo SAK Lancar (Kurang dari satu Tahun)"</f>
        <v>Saldo SAK Lancar (Kurang dari satu Tahun)</v>
      </c>
      <c r="J14" s="162" t="str">
        <f>"Keterangan "</f>
        <v xml:space="preserve">Keterangan </v>
      </c>
      <c r="K14" s="2"/>
    </row>
    <row r="15" spans="2:11">
      <c r="B15" s="2"/>
      <c r="C15" s="128"/>
      <c r="D15" s="128"/>
      <c r="E15" s="163"/>
      <c r="F15" s="163"/>
      <c r="G15" s="163"/>
      <c r="H15" s="163"/>
      <c r="I15" s="163"/>
      <c r="J15" s="163"/>
      <c r="K15" s="2"/>
    </row>
    <row r="16" spans="2:11">
      <c r="B16" s="2"/>
      <c r="C16" s="137" t="s">
        <v>7</v>
      </c>
      <c r="D16" s="128"/>
      <c r="E16" s="65" t="s">
        <v>206</v>
      </c>
      <c r="F16" s="66">
        <v>0</v>
      </c>
      <c r="G16" s="66">
        <v>0</v>
      </c>
      <c r="H16" s="66">
        <v>0</v>
      </c>
      <c r="I16" s="66">
        <v>0</v>
      </c>
      <c r="J16" s="65" t="s">
        <v>206</v>
      </c>
      <c r="K16" s="2"/>
    </row>
    <row r="17" spans="2:11">
      <c r="B17" s="2"/>
      <c r="C17" s="142" t="s">
        <v>309</v>
      </c>
      <c r="D17" s="143"/>
      <c r="E17" s="65" t="s">
        <v>206</v>
      </c>
      <c r="F17" s="66">
        <v>0</v>
      </c>
      <c r="G17" s="66">
        <v>0</v>
      </c>
      <c r="H17" s="66">
        <v>0</v>
      </c>
      <c r="I17" s="66">
        <v>0</v>
      </c>
      <c r="J17" s="65" t="s">
        <v>206</v>
      </c>
      <c r="K17" s="2"/>
    </row>
    <row r="18" spans="2:11">
      <c r="B18" s="2"/>
      <c r="C18" s="142" t="s">
        <v>310</v>
      </c>
      <c r="D18" s="143"/>
      <c r="E18" s="65" t="s">
        <v>206</v>
      </c>
      <c r="F18" s="66">
        <v>0</v>
      </c>
      <c r="G18" s="66">
        <v>0</v>
      </c>
      <c r="H18" s="66">
        <v>0</v>
      </c>
      <c r="I18" s="66">
        <v>0</v>
      </c>
      <c r="J18" s="65" t="s">
        <v>206</v>
      </c>
      <c r="K18" s="2"/>
    </row>
    <row r="19" spans="2:11">
      <c r="B19" s="2"/>
      <c r="C19" s="142" t="s">
        <v>311</v>
      </c>
      <c r="D19" s="143"/>
      <c r="E19" s="65" t="s">
        <v>206</v>
      </c>
      <c r="F19" s="66">
        <v>0</v>
      </c>
      <c r="G19" s="66">
        <v>0</v>
      </c>
      <c r="H19" s="66">
        <v>0</v>
      </c>
      <c r="I19" s="66">
        <v>0</v>
      </c>
      <c r="J19" s="65" t="s">
        <v>206</v>
      </c>
      <c r="K19" s="2"/>
    </row>
    <row r="20" spans="2:11">
      <c r="B20" s="2"/>
      <c r="C20" s="142" t="s">
        <v>312</v>
      </c>
      <c r="D20" s="143"/>
      <c r="E20" s="65" t="s">
        <v>206</v>
      </c>
      <c r="F20" s="66">
        <v>0</v>
      </c>
      <c r="G20" s="66">
        <v>0</v>
      </c>
      <c r="H20" s="66">
        <v>0</v>
      </c>
      <c r="I20" s="66">
        <v>0</v>
      </c>
      <c r="J20" s="65" t="s">
        <v>206</v>
      </c>
      <c r="K20" s="2"/>
    </row>
    <row r="21" spans="2:11">
      <c r="B21" s="2"/>
      <c r="C21" s="142" t="s">
        <v>313</v>
      </c>
      <c r="D21" s="143"/>
      <c r="E21" s="65" t="s">
        <v>206</v>
      </c>
      <c r="F21" s="66">
        <v>0</v>
      </c>
      <c r="G21" s="66">
        <v>0</v>
      </c>
      <c r="H21" s="66">
        <v>0</v>
      </c>
      <c r="I21" s="66">
        <v>0</v>
      </c>
      <c r="J21" s="65" t="s">
        <v>206</v>
      </c>
      <c r="K21" s="2"/>
    </row>
    <row r="22" spans="2:11">
      <c r="B22" s="2"/>
      <c r="C22" s="142" t="s">
        <v>314</v>
      </c>
      <c r="D22" s="143"/>
      <c r="E22" s="65" t="s">
        <v>206</v>
      </c>
      <c r="F22" s="66">
        <v>0</v>
      </c>
      <c r="G22" s="66">
        <v>0</v>
      </c>
      <c r="H22" s="66">
        <v>0</v>
      </c>
      <c r="I22" s="66">
        <v>0</v>
      </c>
      <c r="J22" s="65" t="s">
        <v>206</v>
      </c>
      <c r="K22" s="2"/>
    </row>
    <row r="23" spans="2:11">
      <c r="B23" s="2"/>
      <c r="C23" s="142" t="s">
        <v>315</v>
      </c>
      <c r="D23" s="143"/>
      <c r="E23" s="65" t="s">
        <v>206</v>
      </c>
      <c r="F23" s="66">
        <v>0</v>
      </c>
      <c r="G23" s="66">
        <v>0</v>
      </c>
      <c r="H23" s="66">
        <v>0</v>
      </c>
      <c r="I23" s="66">
        <v>0</v>
      </c>
      <c r="J23" s="65" t="s">
        <v>206</v>
      </c>
      <c r="K23" s="2"/>
    </row>
    <row r="24" spans="2:11">
      <c r="B24" s="2"/>
      <c r="C24" s="142" t="s">
        <v>316</v>
      </c>
      <c r="D24" s="143"/>
      <c r="E24" s="65" t="s">
        <v>206</v>
      </c>
      <c r="F24" s="66">
        <v>0</v>
      </c>
      <c r="G24" s="66">
        <v>0</v>
      </c>
      <c r="H24" s="66">
        <v>0</v>
      </c>
      <c r="I24" s="66">
        <v>0</v>
      </c>
      <c r="J24" s="65" t="s">
        <v>206</v>
      </c>
      <c r="K24" s="2"/>
    </row>
    <row r="25" spans="2:11">
      <c r="B25" s="2"/>
      <c r="C25" s="142" t="s">
        <v>317</v>
      </c>
      <c r="D25" s="143"/>
      <c r="E25" s="65" t="s">
        <v>206</v>
      </c>
      <c r="F25" s="66">
        <v>0</v>
      </c>
      <c r="G25" s="66">
        <v>0</v>
      </c>
      <c r="H25" s="66">
        <v>0</v>
      </c>
      <c r="I25" s="66">
        <v>0</v>
      </c>
      <c r="J25" s="65" t="s">
        <v>206</v>
      </c>
      <c r="K25" s="2"/>
    </row>
    <row r="26" spans="2:11">
      <c r="B26" s="2"/>
      <c r="C26" s="142" t="s">
        <v>318</v>
      </c>
      <c r="D26" s="143"/>
      <c r="E26" s="65" t="s">
        <v>206</v>
      </c>
      <c r="F26" s="66">
        <v>0</v>
      </c>
      <c r="G26" s="66">
        <v>0</v>
      </c>
      <c r="H26" s="66">
        <v>0</v>
      </c>
      <c r="I26" s="66">
        <v>0</v>
      </c>
      <c r="J26" s="65" t="s">
        <v>206</v>
      </c>
      <c r="K26" s="2"/>
    </row>
    <row r="27" spans="2:11">
      <c r="B27" s="2"/>
      <c r="C27" s="142" t="s">
        <v>319</v>
      </c>
      <c r="D27" s="143"/>
      <c r="E27" s="65" t="s">
        <v>206</v>
      </c>
      <c r="F27" s="66">
        <v>0</v>
      </c>
      <c r="G27" s="66">
        <v>0</v>
      </c>
      <c r="H27" s="66">
        <v>0</v>
      </c>
      <c r="I27" s="66">
        <v>0</v>
      </c>
      <c r="J27" s="65" t="s">
        <v>206</v>
      </c>
      <c r="K27" s="2"/>
    </row>
    <row r="28" spans="2:11">
      <c r="B28" s="2"/>
      <c r="C28" s="142" t="s">
        <v>320</v>
      </c>
      <c r="D28" s="143"/>
      <c r="E28" s="65" t="s">
        <v>206</v>
      </c>
      <c r="F28" s="66">
        <v>0</v>
      </c>
      <c r="G28" s="66">
        <v>0</v>
      </c>
      <c r="H28" s="66">
        <v>0</v>
      </c>
      <c r="I28" s="66">
        <v>0</v>
      </c>
      <c r="J28" s="65" t="s">
        <v>206</v>
      </c>
      <c r="K28" s="2"/>
    </row>
    <row r="29" spans="2:11">
      <c r="B29" s="2"/>
      <c r="C29" s="142" t="s">
        <v>321</v>
      </c>
      <c r="D29" s="143"/>
      <c r="E29" s="65" t="s">
        <v>206</v>
      </c>
      <c r="F29" s="66">
        <v>0</v>
      </c>
      <c r="G29" s="66">
        <v>0</v>
      </c>
      <c r="H29" s="66">
        <v>0</v>
      </c>
      <c r="I29" s="66">
        <v>0</v>
      </c>
      <c r="J29" s="65" t="s">
        <v>206</v>
      </c>
      <c r="K29" s="2"/>
    </row>
    <row r="30" spans="2:11">
      <c r="B30" s="2"/>
      <c r="C30" s="142" t="s">
        <v>322</v>
      </c>
      <c r="D30" s="143"/>
      <c r="E30" s="65" t="s">
        <v>206</v>
      </c>
      <c r="F30" s="66">
        <v>0</v>
      </c>
      <c r="G30" s="66">
        <v>0</v>
      </c>
      <c r="H30" s="66">
        <v>0</v>
      </c>
      <c r="I30" s="66">
        <v>0</v>
      </c>
      <c r="J30" s="65" t="s">
        <v>206</v>
      </c>
      <c r="K30" s="2"/>
    </row>
    <row r="31" spans="2:11">
      <c r="B31" s="2"/>
      <c r="C31" s="142" t="s">
        <v>323</v>
      </c>
      <c r="D31" s="143"/>
      <c r="E31" s="65" t="s">
        <v>206</v>
      </c>
      <c r="F31" s="66">
        <v>0</v>
      </c>
      <c r="G31" s="66">
        <v>0</v>
      </c>
      <c r="H31" s="66">
        <v>0</v>
      </c>
      <c r="I31" s="66">
        <v>0</v>
      </c>
      <c r="J31" s="65" t="s">
        <v>206</v>
      </c>
      <c r="K31" s="2"/>
    </row>
    <row r="32" spans="2:11">
      <c r="B32" s="2"/>
      <c r="C32" s="142" t="s">
        <v>324</v>
      </c>
      <c r="D32" s="143"/>
      <c r="E32" s="65" t="s">
        <v>206</v>
      </c>
      <c r="F32" s="66">
        <v>0</v>
      </c>
      <c r="G32" s="66">
        <v>0</v>
      </c>
      <c r="H32" s="66">
        <v>0</v>
      </c>
      <c r="I32" s="66">
        <v>0</v>
      </c>
      <c r="J32" s="65" t="s">
        <v>206</v>
      </c>
      <c r="K32" s="2"/>
    </row>
    <row r="33" spans="2:11">
      <c r="B33" s="2"/>
      <c r="C33" s="142" t="s">
        <v>325</v>
      </c>
      <c r="D33" s="143"/>
      <c r="E33" s="65" t="s">
        <v>206</v>
      </c>
      <c r="F33" s="66">
        <v>0</v>
      </c>
      <c r="G33" s="66">
        <v>0</v>
      </c>
      <c r="H33" s="66">
        <v>0</v>
      </c>
      <c r="I33" s="66">
        <v>0</v>
      </c>
      <c r="J33" s="65" t="s">
        <v>206</v>
      </c>
      <c r="K33" s="2"/>
    </row>
    <row r="34" spans="2:11">
      <c r="B34" s="2"/>
      <c r="C34" s="142" t="s">
        <v>326</v>
      </c>
      <c r="D34" s="143"/>
      <c r="E34" s="65" t="s">
        <v>206</v>
      </c>
      <c r="F34" s="66">
        <v>0</v>
      </c>
      <c r="G34" s="66">
        <v>0</v>
      </c>
      <c r="H34" s="66">
        <v>0</v>
      </c>
      <c r="I34" s="66">
        <v>0</v>
      </c>
      <c r="J34" s="65" t="s">
        <v>206</v>
      </c>
      <c r="K34" s="2"/>
    </row>
    <row r="35" spans="2:11">
      <c r="B35" s="2"/>
      <c r="C35" s="142" t="s">
        <v>327</v>
      </c>
      <c r="D35" s="143"/>
      <c r="E35" s="65" t="s">
        <v>206</v>
      </c>
      <c r="F35" s="66">
        <v>0</v>
      </c>
      <c r="G35" s="66">
        <v>0</v>
      </c>
      <c r="H35" s="66">
        <v>0</v>
      </c>
      <c r="I35" s="66">
        <v>0</v>
      </c>
      <c r="J35" s="65" t="s">
        <v>206</v>
      </c>
      <c r="K35" s="2"/>
    </row>
    <row r="36" spans="2:11">
      <c r="B36" s="2"/>
      <c r="C36" s="142" t="s">
        <v>328</v>
      </c>
      <c r="D36" s="143"/>
      <c r="E36" s="65" t="s">
        <v>206</v>
      </c>
      <c r="F36" s="66">
        <v>0</v>
      </c>
      <c r="G36" s="66">
        <v>0</v>
      </c>
      <c r="H36" s="66">
        <v>0</v>
      </c>
      <c r="I36" s="66">
        <v>0</v>
      </c>
      <c r="J36" s="65" t="s">
        <v>206</v>
      </c>
      <c r="K36" s="2"/>
    </row>
    <row r="37" spans="2:11">
      <c r="B37" s="2"/>
      <c r="C37" s="142" t="s">
        <v>329</v>
      </c>
      <c r="D37" s="143"/>
      <c r="E37" s="65" t="s">
        <v>206</v>
      </c>
      <c r="F37" s="66">
        <v>0</v>
      </c>
      <c r="G37" s="66">
        <v>0</v>
      </c>
      <c r="H37" s="66">
        <v>0</v>
      </c>
      <c r="I37" s="66">
        <v>0</v>
      </c>
      <c r="J37" s="65" t="s">
        <v>206</v>
      </c>
      <c r="K37" s="2"/>
    </row>
    <row r="38" spans="2:11">
      <c r="B38" s="2"/>
      <c r="C38" s="142" t="s">
        <v>330</v>
      </c>
      <c r="D38" s="143"/>
      <c r="E38" s="65" t="s">
        <v>206</v>
      </c>
      <c r="F38" s="66">
        <v>0</v>
      </c>
      <c r="G38" s="66">
        <v>0</v>
      </c>
      <c r="H38" s="66">
        <v>0</v>
      </c>
      <c r="I38" s="66">
        <v>0</v>
      </c>
      <c r="J38" s="65" t="s">
        <v>206</v>
      </c>
      <c r="K38" s="2"/>
    </row>
    <row r="39" spans="2:11">
      <c r="B39" s="2"/>
      <c r="C39" s="142" t="s">
        <v>331</v>
      </c>
      <c r="D39" s="143"/>
      <c r="E39" s="65" t="s">
        <v>206</v>
      </c>
      <c r="F39" s="66">
        <v>0</v>
      </c>
      <c r="G39" s="66">
        <v>0</v>
      </c>
      <c r="H39" s="66">
        <v>0</v>
      </c>
      <c r="I39" s="66">
        <v>0</v>
      </c>
      <c r="J39" s="65" t="s">
        <v>206</v>
      </c>
      <c r="K39" s="2"/>
    </row>
    <row r="40" spans="2:11">
      <c r="B40" s="2"/>
      <c r="C40" s="142" t="s">
        <v>332</v>
      </c>
      <c r="D40" s="143"/>
      <c r="E40" s="65" t="s">
        <v>206</v>
      </c>
      <c r="F40" s="66">
        <v>0</v>
      </c>
      <c r="G40" s="66">
        <v>0</v>
      </c>
      <c r="H40" s="66">
        <v>0</v>
      </c>
      <c r="I40" s="66">
        <v>0</v>
      </c>
      <c r="J40" s="65" t="s">
        <v>206</v>
      </c>
      <c r="K40" s="2"/>
    </row>
    <row r="41" spans="2:11">
      <c r="B41" s="2"/>
      <c r="C41" s="142" t="s">
        <v>333</v>
      </c>
      <c r="D41" s="143"/>
      <c r="E41" s="65" t="s">
        <v>206</v>
      </c>
      <c r="F41" s="66">
        <v>0</v>
      </c>
      <c r="G41" s="66">
        <v>0</v>
      </c>
      <c r="H41" s="66">
        <v>0</v>
      </c>
      <c r="I41" s="66">
        <v>0</v>
      </c>
      <c r="J41" s="65" t="s">
        <v>206</v>
      </c>
      <c r="K41" s="2"/>
    </row>
    <row r="42" spans="2:11">
      <c r="B42" s="2"/>
      <c r="C42" s="142" t="s">
        <v>334</v>
      </c>
      <c r="D42" s="143"/>
      <c r="E42" s="65" t="s">
        <v>206</v>
      </c>
      <c r="F42" s="66">
        <v>0</v>
      </c>
      <c r="G42" s="66">
        <v>0</v>
      </c>
      <c r="H42" s="66">
        <v>0</v>
      </c>
      <c r="I42" s="66">
        <v>0</v>
      </c>
      <c r="J42" s="65" t="s">
        <v>206</v>
      </c>
      <c r="K42" s="2"/>
    </row>
    <row r="43" spans="2:11">
      <c r="B43" s="2"/>
      <c r="C43" s="142" t="s">
        <v>335</v>
      </c>
      <c r="D43" s="143"/>
      <c r="E43" s="65" t="s">
        <v>206</v>
      </c>
      <c r="F43" s="66">
        <v>0</v>
      </c>
      <c r="G43" s="66">
        <v>0</v>
      </c>
      <c r="H43" s="66">
        <v>0</v>
      </c>
      <c r="I43" s="66">
        <v>0</v>
      </c>
      <c r="J43" s="65" t="s">
        <v>206</v>
      </c>
      <c r="K43" s="2"/>
    </row>
    <row r="44" spans="2:11">
      <c r="B44" s="2"/>
      <c r="C44" s="142" t="s">
        <v>336</v>
      </c>
      <c r="D44" s="143"/>
      <c r="E44" s="65" t="s">
        <v>206</v>
      </c>
      <c r="F44" s="66">
        <v>0</v>
      </c>
      <c r="G44" s="66">
        <v>0</v>
      </c>
      <c r="H44" s="66">
        <v>0</v>
      </c>
      <c r="I44" s="66">
        <v>0</v>
      </c>
      <c r="J44" s="65" t="s">
        <v>206</v>
      </c>
      <c r="K44" s="2"/>
    </row>
    <row r="45" spans="2:11">
      <c r="B45" s="2"/>
      <c r="C45" s="142" t="s">
        <v>337</v>
      </c>
      <c r="D45" s="143"/>
      <c r="E45" s="65" t="s">
        <v>206</v>
      </c>
      <c r="F45" s="66">
        <v>0</v>
      </c>
      <c r="G45" s="66">
        <v>0</v>
      </c>
      <c r="H45" s="66">
        <v>0</v>
      </c>
      <c r="I45" s="66">
        <v>0</v>
      </c>
      <c r="J45" s="65" t="s">
        <v>206</v>
      </c>
      <c r="K45" s="2"/>
    </row>
    <row r="46" spans="2:11">
      <c r="B46" s="2"/>
      <c r="C46" s="142" t="s">
        <v>338</v>
      </c>
      <c r="D46" s="143"/>
      <c r="E46" s="65" t="s">
        <v>206</v>
      </c>
      <c r="F46" s="66">
        <v>0</v>
      </c>
      <c r="G46" s="66">
        <v>0</v>
      </c>
      <c r="H46" s="66">
        <v>0</v>
      </c>
      <c r="I46" s="66">
        <v>0</v>
      </c>
      <c r="J46" s="65" t="s">
        <v>206</v>
      </c>
      <c r="K46" s="2"/>
    </row>
    <row r="47" spans="2:11">
      <c r="B47" s="2"/>
      <c r="C47" s="142" t="s">
        <v>339</v>
      </c>
      <c r="D47" s="143"/>
      <c r="E47" s="65" t="s">
        <v>206</v>
      </c>
      <c r="F47" s="66">
        <v>0</v>
      </c>
      <c r="G47" s="66">
        <v>0</v>
      </c>
      <c r="H47" s="66">
        <v>0</v>
      </c>
      <c r="I47" s="66">
        <v>0</v>
      </c>
      <c r="J47" s="65" t="s">
        <v>206</v>
      </c>
      <c r="K47" s="2"/>
    </row>
    <row r="48" spans="2:11">
      <c r="B48" s="2"/>
      <c r="C48" s="142" t="s">
        <v>340</v>
      </c>
      <c r="D48" s="143"/>
      <c r="E48" s="65" t="s">
        <v>206</v>
      </c>
      <c r="F48" s="66">
        <v>0</v>
      </c>
      <c r="G48" s="66">
        <v>0</v>
      </c>
      <c r="H48" s="66">
        <v>0</v>
      </c>
      <c r="I48" s="66">
        <v>0</v>
      </c>
      <c r="J48" s="65" t="s">
        <v>206</v>
      </c>
      <c r="K48" s="2"/>
    </row>
    <row r="49" spans="2:11">
      <c r="B49" s="2"/>
      <c r="C49" s="142" t="s">
        <v>341</v>
      </c>
      <c r="D49" s="143"/>
      <c r="E49" s="65" t="s">
        <v>206</v>
      </c>
      <c r="F49" s="66">
        <v>0</v>
      </c>
      <c r="G49" s="66">
        <v>0</v>
      </c>
      <c r="H49" s="66">
        <v>0</v>
      </c>
      <c r="I49" s="66">
        <v>0</v>
      </c>
      <c r="J49" s="65" t="s">
        <v>206</v>
      </c>
      <c r="K49" s="2"/>
    </row>
    <row r="50" spans="2:11">
      <c r="B50" s="2"/>
      <c r="C50" s="142" t="s">
        <v>342</v>
      </c>
      <c r="D50" s="143"/>
      <c r="E50" s="65" t="s">
        <v>206</v>
      </c>
      <c r="F50" s="66">
        <v>0</v>
      </c>
      <c r="G50" s="66">
        <v>0</v>
      </c>
      <c r="H50" s="66">
        <v>0</v>
      </c>
      <c r="I50" s="66">
        <v>0</v>
      </c>
      <c r="J50" s="65" t="s">
        <v>206</v>
      </c>
      <c r="K50" s="2"/>
    </row>
    <row r="51" spans="2:11">
      <c r="B51" s="2"/>
      <c r="C51" s="142" t="s">
        <v>343</v>
      </c>
      <c r="D51" s="143"/>
      <c r="E51" s="65" t="s">
        <v>206</v>
      </c>
      <c r="F51" s="66">
        <v>0</v>
      </c>
      <c r="G51" s="66">
        <v>0</v>
      </c>
      <c r="H51" s="66">
        <v>0</v>
      </c>
      <c r="I51" s="66">
        <v>0</v>
      </c>
      <c r="J51" s="65" t="s">
        <v>206</v>
      </c>
      <c r="K51" s="2"/>
    </row>
    <row r="52" spans="2:11">
      <c r="B52" s="2"/>
      <c r="C52" s="142" t="s">
        <v>344</v>
      </c>
      <c r="D52" s="143"/>
      <c r="E52" s="65" t="s">
        <v>206</v>
      </c>
      <c r="F52" s="66">
        <v>0</v>
      </c>
      <c r="G52" s="66">
        <v>0</v>
      </c>
      <c r="H52" s="66">
        <v>0</v>
      </c>
      <c r="I52" s="66">
        <v>0</v>
      </c>
      <c r="J52" s="65" t="s">
        <v>206</v>
      </c>
      <c r="K52" s="2"/>
    </row>
    <row r="53" spans="2:11">
      <c r="B53" s="2"/>
      <c r="C53" s="142" t="s">
        <v>345</v>
      </c>
      <c r="D53" s="143"/>
      <c r="E53" s="65" t="s">
        <v>206</v>
      </c>
      <c r="F53" s="66">
        <v>0</v>
      </c>
      <c r="G53" s="66">
        <v>0</v>
      </c>
      <c r="H53" s="66">
        <v>0</v>
      </c>
      <c r="I53" s="66">
        <v>0</v>
      </c>
      <c r="J53" s="65" t="s">
        <v>206</v>
      </c>
      <c r="K53" s="2"/>
    </row>
    <row r="54" spans="2:11">
      <c r="B54" s="2"/>
      <c r="C54" s="142" t="s">
        <v>346</v>
      </c>
      <c r="D54" s="143"/>
      <c r="E54" s="65" t="s">
        <v>206</v>
      </c>
      <c r="F54" s="66">
        <v>0</v>
      </c>
      <c r="G54" s="66">
        <v>0</v>
      </c>
      <c r="H54" s="66">
        <v>0</v>
      </c>
      <c r="I54" s="66">
        <v>0</v>
      </c>
      <c r="J54" s="65" t="s">
        <v>206</v>
      </c>
      <c r="K54" s="2"/>
    </row>
    <row r="55" spans="2:11">
      <c r="B55" s="2"/>
      <c r="C55" s="142" t="s">
        <v>347</v>
      </c>
      <c r="D55" s="143"/>
      <c r="E55" s="65" t="s">
        <v>206</v>
      </c>
      <c r="F55" s="66">
        <v>0</v>
      </c>
      <c r="G55" s="66">
        <v>0</v>
      </c>
      <c r="H55" s="66">
        <v>0</v>
      </c>
      <c r="I55" s="66">
        <v>0</v>
      </c>
      <c r="J55" s="65" t="s">
        <v>206</v>
      </c>
      <c r="K55" s="2"/>
    </row>
    <row r="56" spans="2:11">
      <c r="B56" s="2"/>
      <c r="C56" s="142" t="s">
        <v>348</v>
      </c>
      <c r="D56" s="143"/>
      <c r="E56" s="65" t="s">
        <v>206</v>
      </c>
      <c r="F56" s="66">
        <v>0</v>
      </c>
      <c r="G56" s="66">
        <v>0</v>
      </c>
      <c r="H56" s="66">
        <v>0</v>
      </c>
      <c r="I56" s="66">
        <v>0</v>
      </c>
      <c r="J56" s="65" t="s">
        <v>206</v>
      </c>
      <c r="K56" s="2"/>
    </row>
    <row r="57" spans="2:11">
      <c r="B57" s="2"/>
      <c r="C57" s="142" t="s">
        <v>349</v>
      </c>
      <c r="D57" s="143"/>
      <c r="E57" s="65" t="s">
        <v>206</v>
      </c>
      <c r="F57" s="66">
        <v>0</v>
      </c>
      <c r="G57" s="66">
        <v>0</v>
      </c>
      <c r="H57" s="66">
        <v>0</v>
      </c>
      <c r="I57" s="66">
        <v>0</v>
      </c>
      <c r="J57" s="65" t="s">
        <v>206</v>
      </c>
      <c r="K57" s="2"/>
    </row>
    <row r="58" spans="2:11">
      <c r="B58" s="2"/>
      <c r="C58" s="142" t="s">
        <v>350</v>
      </c>
      <c r="D58" s="143"/>
      <c r="E58" s="65" t="s">
        <v>206</v>
      </c>
      <c r="F58" s="66">
        <v>0</v>
      </c>
      <c r="G58" s="66">
        <v>0</v>
      </c>
      <c r="H58" s="66">
        <v>0</v>
      </c>
      <c r="I58" s="66">
        <v>0</v>
      </c>
      <c r="J58" s="65" t="s">
        <v>206</v>
      </c>
      <c r="K58" s="2"/>
    </row>
    <row r="59" spans="2:11">
      <c r="B59" s="2"/>
      <c r="C59" s="142" t="s">
        <v>351</v>
      </c>
      <c r="D59" s="143"/>
      <c r="E59" s="65" t="s">
        <v>206</v>
      </c>
      <c r="F59" s="66">
        <v>0</v>
      </c>
      <c r="G59" s="66">
        <v>0</v>
      </c>
      <c r="H59" s="66">
        <v>0</v>
      </c>
      <c r="I59" s="66">
        <v>0</v>
      </c>
      <c r="J59" s="65" t="s">
        <v>206</v>
      </c>
      <c r="K59" s="2"/>
    </row>
    <row r="60" spans="2:11">
      <c r="B60" s="2"/>
      <c r="C60" s="142" t="s">
        <v>352</v>
      </c>
      <c r="D60" s="143"/>
      <c r="E60" s="65" t="s">
        <v>206</v>
      </c>
      <c r="F60" s="66">
        <v>0</v>
      </c>
      <c r="G60" s="66">
        <v>0</v>
      </c>
      <c r="H60" s="66">
        <v>0</v>
      </c>
      <c r="I60" s="66">
        <v>0</v>
      </c>
      <c r="J60" s="65" t="s">
        <v>206</v>
      </c>
      <c r="K60" s="2"/>
    </row>
    <row r="61" spans="2:11">
      <c r="B61" s="2"/>
      <c r="C61" s="142" t="s">
        <v>353</v>
      </c>
      <c r="D61" s="143"/>
      <c r="E61" s="65" t="s">
        <v>206</v>
      </c>
      <c r="F61" s="66">
        <v>0</v>
      </c>
      <c r="G61" s="66">
        <v>0</v>
      </c>
      <c r="H61" s="66">
        <v>0</v>
      </c>
      <c r="I61" s="66">
        <v>0</v>
      </c>
      <c r="J61" s="65" t="s">
        <v>206</v>
      </c>
      <c r="K61" s="2"/>
    </row>
    <row r="62" spans="2:11">
      <c r="B62" s="2"/>
      <c r="C62" s="142" t="s">
        <v>354</v>
      </c>
      <c r="D62" s="143"/>
      <c r="E62" s="65" t="s">
        <v>206</v>
      </c>
      <c r="F62" s="66">
        <v>0</v>
      </c>
      <c r="G62" s="66">
        <v>0</v>
      </c>
      <c r="H62" s="66">
        <v>0</v>
      </c>
      <c r="I62" s="66">
        <v>0</v>
      </c>
      <c r="J62" s="65" t="s">
        <v>206</v>
      </c>
      <c r="K62" s="2"/>
    </row>
    <row r="63" spans="2:11">
      <c r="B63" s="2"/>
      <c r="C63" s="142" t="s">
        <v>355</v>
      </c>
      <c r="D63" s="143"/>
      <c r="E63" s="65" t="s">
        <v>206</v>
      </c>
      <c r="F63" s="66">
        <v>0</v>
      </c>
      <c r="G63" s="66">
        <v>0</v>
      </c>
      <c r="H63" s="66">
        <v>0</v>
      </c>
      <c r="I63" s="66">
        <v>0</v>
      </c>
      <c r="J63" s="65" t="s">
        <v>206</v>
      </c>
      <c r="K63" s="2"/>
    </row>
    <row r="64" spans="2:11">
      <c r="B64" s="2"/>
      <c r="C64" s="142" t="s">
        <v>356</v>
      </c>
      <c r="D64" s="143"/>
      <c r="E64" s="65" t="s">
        <v>206</v>
      </c>
      <c r="F64" s="66">
        <v>0</v>
      </c>
      <c r="G64" s="66">
        <v>0</v>
      </c>
      <c r="H64" s="66">
        <v>0</v>
      </c>
      <c r="I64" s="66">
        <v>0</v>
      </c>
      <c r="J64" s="65" t="s">
        <v>206</v>
      </c>
      <c r="K64" s="2"/>
    </row>
    <row r="65" spans="2:11">
      <c r="B65" s="2"/>
      <c r="C65" s="142" t="s">
        <v>357</v>
      </c>
      <c r="D65" s="143"/>
      <c r="E65" s="65" t="s">
        <v>206</v>
      </c>
      <c r="F65" s="66">
        <v>0</v>
      </c>
      <c r="G65" s="66">
        <v>0</v>
      </c>
      <c r="H65" s="66">
        <v>0</v>
      </c>
      <c r="I65" s="66">
        <v>0</v>
      </c>
      <c r="J65" s="65" t="s">
        <v>206</v>
      </c>
      <c r="K65" s="2"/>
    </row>
    <row r="66" spans="2:11">
      <c r="B66" s="2"/>
      <c r="C66" s="142" t="s">
        <v>358</v>
      </c>
      <c r="D66" s="143"/>
      <c r="E66" s="65" t="s">
        <v>206</v>
      </c>
      <c r="F66" s="66">
        <v>0</v>
      </c>
      <c r="G66" s="66">
        <v>0</v>
      </c>
      <c r="H66" s="66">
        <v>0</v>
      </c>
      <c r="I66" s="66">
        <v>0</v>
      </c>
      <c r="J66" s="65" t="s">
        <v>206</v>
      </c>
      <c r="K66" s="2"/>
    </row>
    <row r="67" spans="2:11">
      <c r="B67" s="2"/>
      <c r="C67" s="142" t="s">
        <v>359</v>
      </c>
      <c r="D67" s="143"/>
      <c r="E67" s="65" t="s">
        <v>206</v>
      </c>
      <c r="F67" s="66">
        <v>0</v>
      </c>
      <c r="G67" s="66">
        <v>0</v>
      </c>
      <c r="H67" s="66">
        <v>0</v>
      </c>
      <c r="I67" s="66">
        <v>0</v>
      </c>
      <c r="J67" s="65" t="s">
        <v>206</v>
      </c>
      <c r="K67" s="2"/>
    </row>
    <row r="68" spans="2:11">
      <c r="B68" s="2"/>
      <c r="C68" s="142" t="s">
        <v>360</v>
      </c>
      <c r="D68" s="143"/>
      <c r="E68" s="65" t="s">
        <v>206</v>
      </c>
      <c r="F68" s="66">
        <v>0</v>
      </c>
      <c r="G68" s="66">
        <v>0</v>
      </c>
      <c r="H68" s="66">
        <v>0</v>
      </c>
      <c r="I68" s="66">
        <v>0</v>
      </c>
      <c r="J68" s="65" t="s">
        <v>206</v>
      </c>
      <c r="K68" s="2"/>
    </row>
    <row r="69" spans="2:11">
      <c r="B69" s="2"/>
      <c r="C69" s="142" t="s">
        <v>361</v>
      </c>
      <c r="D69" s="143"/>
      <c r="E69" s="65" t="s">
        <v>206</v>
      </c>
      <c r="F69" s="66">
        <v>0</v>
      </c>
      <c r="G69" s="66">
        <v>0</v>
      </c>
      <c r="H69" s="66">
        <v>0</v>
      </c>
      <c r="I69" s="66">
        <v>0</v>
      </c>
      <c r="J69" s="65" t="s">
        <v>206</v>
      </c>
      <c r="K69" s="2"/>
    </row>
    <row r="70" spans="2:11">
      <c r="B70" s="2"/>
      <c r="C70" s="142" t="s">
        <v>362</v>
      </c>
      <c r="D70" s="143"/>
      <c r="E70" s="65" t="s">
        <v>206</v>
      </c>
      <c r="F70" s="66">
        <v>0</v>
      </c>
      <c r="G70" s="66">
        <v>0</v>
      </c>
      <c r="H70" s="66">
        <v>0</v>
      </c>
      <c r="I70" s="66">
        <v>0</v>
      </c>
      <c r="J70" s="65" t="s">
        <v>206</v>
      </c>
      <c r="K70" s="2"/>
    </row>
    <row r="71" spans="2:11">
      <c r="B71" s="2"/>
      <c r="C71" s="142" t="s">
        <v>363</v>
      </c>
      <c r="D71" s="143"/>
      <c r="E71" s="65" t="s">
        <v>206</v>
      </c>
      <c r="F71" s="66">
        <v>0</v>
      </c>
      <c r="G71" s="66">
        <v>0</v>
      </c>
      <c r="H71" s="66">
        <v>0</v>
      </c>
      <c r="I71" s="66">
        <v>0</v>
      </c>
      <c r="J71" s="65" t="s">
        <v>206</v>
      </c>
      <c r="K71" s="2"/>
    </row>
    <row r="72" spans="2:11">
      <c r="B72" s="2"/>
      <c r="C72" s="142" t="s">
        <v>364</v>
      </c>
      <c r="D72" s="143"/>
      <c r="E72" s="65" t="s">
        <v>206</v>
      </c>
      <c r="F72" s="66">
        <v>0</v>
      </c>
      <c r="G72" s="66">
        <v>0</v>
      </c>
      <c r="H72" s="66">
        <v>0</v>
      </c>
      <c r="I72" s="66">
        <v>0</v>
      </c>
      <c r="J72" s="65" t="s">
        <v>206</v>
      </c>
      <c r="K72" s="2"/>
    </row>
    <row r="73" spans="2:11">
      <c r="B73" s="2"/>
      <c r="C73" s="142" t="s">
        <v>365</v>
      </c>
      <c r="D73" s="143"/>
      <c r="E73" s="65" t="s">
        <v>206</v>
      </c>
      <c r="F73" s="66">
        <v>0</v>
      </c>
      <c r="G73" s="66">
        <v>0</v>
      </c>
      <c r="H73" s="66">
        <v>0</v>
      </c>
      <c r="I73" s="66">
        <v>0</v>
      </c>
      <c r="J73" s="65" t="s">
        <v>206</v>
      </c>
      <c r="K73" s="2"/>
    </row>
    <row r="74" spans="2:11">
      <c r="B74" s="2"/>
      <c r="C74" s="142" t="s">
        <v>366</v>
      </c>
      <c r="D74" s="143"/>
      <c r="E74" s="65" t="s">
        <v>206</v>
      </c>
      <c r="F74" s="66">
        <v>0</v>
      </c>
      <c r="G74" s="66">
        <v>0</v>
      </c>
      <c r="H74" s="66">
        <v>0</v>
      </c>
      <c r="I74" s="66">
        <v>0</v>
      </c>
      <c r="J74" s="65" t="s">
        <v>206</v>
      </c>
      <c r="K74" s="2"/>
    </row>
    <row r="75" spans="2:11">
      <c r="B75" s="2"/>
      <c r="C75" s="142" t="s">
        <v>367</v>
      </c>
      <c r="D75" s="143"/>
      <c r="E75" s="65" t="s">
        <v>206</v>
      </c>
      <c r="F75" s="66">
        <v>0</v>
      </c>
      <c r="G75" s="66">
        <v>0</v>
      </c>
      <c r="H75" s="66">
        <v>0</v>
      </c>
      <c r="I75" s="66">
        <v>0</v>
      </c>
      <c r="J75" s="65" t="s">
        <v>206</v>
      </c>
      <c r="K75" s="2"/>
    </row>
    <row r="76" spans="2:11">
      <c r="B76" s="2"/>
      <c r="C76" s="142" t="s">
        <v>368</v>
      </c>
      <c r="D76" s="143"/>
      <c r="E76" s="65" t="s">
        <v>206</v>
      </c>
      <c r="F76" s="66">
        <v>0</v>
      </c>
      <c r="G76" s="66">
        <v>0</v>
      </c>
      <c r="H76" s="66">
        <v>0</v>
      </c>
      <c r="I76" s="66">
        <v>0</v>
      </c>
      <c r="J76" s="65" t="s">
        <v>206</v>
      </c>
      <c r="K76" s="2"/>
    </row>
    <row r="77" spans="2:11">
      <c r="B77" s="2"/>
      <c r="C77" s="142" t="s">
        <v>369</v>
      </c>
      <c r="D77" s="143"/>
      <c r="E77" s="65" t="s">
        <v>206</v>
      </c>
      <c r="F77" s="66">
        <v>0</v>
      </c>
      <c r="G77" s="66">
        <v>0</v>
      </c>
      <c r="H77" s="66">
        <v>0</v>
      </c>
      <c r="I77" s="66">
        <v>0</v>
      </c>
      <c r="J77" s="65" t="s">
        <v>206</v>
      </c>
      <c r="K77" s="2"/>
    </row>
    <row r="78" spans="2:11">
      <c r="B78" s="2"/>
      <c r="C78" s="142" t="s">
        <v>370</v>
      </c>
      <c r="D78" s="143"/>
      <c r="E78" s="65" t="s">
        <v>206</v>
      </c>
      <c r="F78" s="66">
        <v>0</v>
      </c>
      <c r="G78" s="66">
        <v>0</v>
      </c>
      <c r="H78" s="66">
        <v>0</v>
      </c>
      <c r="I78" s="66">
        <v>0</v>
      </c>
      <c r="J78" s="65" t="s">
        <v>206</v>
      </c>
      <c r="K78" s="2"/>
    </row>
    <row r="79" spans="2:11">
      <c r="B79" s="2"/>
      <c r="C79" s="142" t="s">
        <v>371</v>
      </c>
      <c r="D79" s="143"/>
      <c r="E79" s="65" t="s">
        <v>206</v>
      </c>
      <c r="F79" s="66">
        <v>0</v>
      </c>
      <c r="G79" s="66">
        <v>0</v>
      </c>
      <c r="H79" s="66">
        <v>0</v>
      </c>
      <c r="I79" s="66">
        <v>0</v>
      </c>
      <c r="J79" s="65" t="s">
        <v>206</v>
      </c>
      <c r="K79" s="2"/>
    </row>
    <row r="80" spans="2:11">
      <c r="B80" s="2"/>
      <c r="C80" s="142" t="s">
        <v>372</v>
      </c>
      <c r="D80" s="143"/>
      <c r="E80" s="65" t="s">
        <v>206</v>
      </c>
      <c r="F80" s="66">
        <v>0</v>
      </c>
      <c r="G80" s="66">
        <v>0</v>
      </c>
      <c r="H80" s="66">
        <v>0</v>
      </c>
      <c r="I80" s="66">
        <v>0</v>
      </c>
      <c r="J80" s="65" t="s">
        <v>206</v>
      </c>
      <c r="K80" s="2"/>
    </row>
    <row r="81" spans="2:11">
      <c r="B81" s="2"/>
      <c r="C81" s="142" t="s">
        <v>373</v>
      </c>
      <c r="D81" s="143"/>
      <c r="E81" s="65" t="s">
        <v>206</v>
      </c>
      <c r="F81" s="66">
        <v>0</v>
      </c>
      <c r="G81" s="66">
        <v>0</v>
      </c>
      <c r="H81" s="66">
        <v>0</v>
      </c>
      <c r="I81" s="66">
        <v>0</v>
      </c>
      <c r="J81" s="65" t="s">
        <v>206</v>
      </c>
      <c r="K81" s="2"/>
    </row>
    <row r="82" spans="2:11">
      <c r="B82" s="2"/>
      <c r="C82" s="142" t="s">
        <v>374</v>
      </c>
      <c r="D82" s="143"/>
      <c r="E82" s="65" t="s">
        <v>206</v>
      </c>
      <c r="F82" s="66">
        <v>0</v>
      </c>
      <c r="G82" s="66">
        <v>0</v>
      </c>
      <c r="H82" s="66">
        <v>0</v>
      </c>
      <c r="I82" s="66">
        <v>0</v>
      </c>
      <c r="J82" s="65" t="s">
        <v>206</v>
      </c>
      <c r="K82" s="2"/>
    </row>
    <row r="83" spans="2:11">
      <c r="B83" s="2"/>
      <c r="C83" s="142" t="s">
        <v>375</v>
      </c>
      <c r="D83" s="143"/>
      <c r="E83" s="65" t="s">
        <v>206</v>
      </c>
      <c r="F83" s="66">
        <v>0</v>
      </c>
      <c r="G83" s="66">
        <v>0</v>
      </c>
      <c r="H83" s="66">
        <v>0</v>
      </c>
      <c r="I83" s="66">
        <v>0</v>
      </c>
      <c r="J83" s="65" t="s">
        <v>206</v>
      </c>
      <c r="K83" s="2"/>
    </row>
    <row r="84" spans="2:11">
      <c r="B84" s="2"/>
      <c r="C84" s="142" t="s">
        <v>376</v>
      </c>
      <c r="D84" s="143"/>
      <c r="E84" s="65" t="s">
        <v>206</v>
      </c>
      <c r="F84" s="66">
        <v>0</v>
      </c>
      <c r="G84" s="66">
        <v>0</v>
      </c>
      <c r="H84" s="66">
        <v>0</v>
      </c>
      <c r="I84" s="66">
        <v>0</v>
      </c>
      <c r="J84" s="65" t="s">
        <v>206</v>
      </c>
      <c r="K84" s="2"/>
    </row>
    <row r="85" spans="2:11">
      <c r="B85" s="2"/>
      <c r="C85" s="142" t="s">
        <v>377</v>
      </c>
      <c r="D85" s="143"/>
      <c r="E85" s="65" t="s">
        <v>206</v>
      </c>
      <c r="F85" s="66">
        <v>0</v>
      </c>
      <c r="G85" s="66">
        <v>0</v>
      </c>
      <c r="H85" s="66">
        <v>0</v>
      </c>
      <c r="I85" s="66">
        <v>0</v>
      </c>
      <c r="J85" s="65" t="s">
        <v>206</v>
      </c>
      <c r="K85" s="2"/>
    </row>
    <row r="86" spans="2:11">
      <c r="B86" s="2"/>
      <c r="C86" s="142" t="s">
        <v>378</v>
      </c>
      <c r="D86" s="143"/>
      <c r="E86" s="65" t="s">
        <v>206</v>
      </c>
      <c r="F86" s="66">
        <v>0</v>
      </c>
      <c r="G86" s="66">
        <v>0</v>
      </c>
      <c r="H86" s="66">
        <v>0</v>
      </c>
      <c r="I86" s="66">
        <v>0</v>
      </c>
      <c r="J86" s="65" t="s">
        <v>206</v>
      </c>
      <c r="K86" s="2"/>
    </row>
    <row r="87" spans="2:11">
      <c r="B87" s="2"/>
      <c r="C87" s="142" t="s">
        <v>379</v>
      </c>
      <c r="D87" s="143"/>
      <c r="E87" s="65" t="s">
        <v>206</v>
      </c>
      <c r="F87" s="66">
        <v>0</v>
      </c>
      <c r="G87" s="66">
        <v>0</v>
      </c>
      <c r="H87" s="66">
        <v>0</v>
      </c>
      <c r="I87" s="66">
        <v>0</v>
      </c>
      <c r="J87" s="65" t="s">
        <v>206</v>
      </c>
      <c r="K87" s="2"/>
    </row>
    <row r="88" spans="2:11">
      <c r="B88" s="2"/>
      <c r="C88" s="142" t="s">
        <v>380</v>
      </c>
      <c r="D88" s="143"/>
      <c r="E88" s="65" t="s">
        <v>206</v>
      </c>
      <c r="F88" s="66">
        <v>0</v>
      </c>
      <c r="G88" s="66">
        <v>0</v>
      </c>
      <c r="H88" s="66">
        <v>0</v>
      </c>
      <c r="I88" s="66">
        <v>0</v>
      </c>
      <c r="J88" s="65" t="s">
        <v>206</v>
      </c>
      <c r="K88" s="2"/>
    </row>
    <row r="89" spans="2:11">
      <c r="B89" s="2"/>
      <c r="C89" s="142" t="s">
        <v>381</v>
      </c>
      <c r="D89" s="143"/>
      <c r="E89" s="65" t="s">
        <v>206</v>
      </c>
      <c r="F89" s="66">
        <v>0</v>
      </c>
      <c r="G89" s="66">
        <v>0</v>
      </c>
      <c r="H89" s="66">
        <v>0</v>
      </c>
      <c r="I89" s="66">
        <v>0</v>
      </c>
      <c r="J89" s="65" t="s">
        <v>206</v>
      </c>
      <c r="K89" s="2"/>
    </row>
    <row r="90" spans="2:11">
      <c r="B90" s="2"/>
      <c r="C90" s="142" t="s">
        <v>382</v>
      </c>
      <c r="D90" s="143"/>
      <c r="E90" s="65" t="s">
        <v>206</v>
      </c>
      <c r="F90" s="66">
        <v>0</v>
      </c>
      <c r="G90" s="66">
        <v>0</v>
      </c>
      <c r="H90" s="66">
        <v>0</v>
      </c>
      <c r="I90" s="66">
        <v>0</v>
      </c>
      <c r="J90" s="65" t="s">
        <v>206</v>
      </c>
      <c r="K90" s="2"/>
    </row>
    <row r="91" spans="2:11">
      <c r="B91" s="2"/>
      <c r="C91" s="142" t="s">
        <v>383</v>
      </c>
      <c r="D91" s="143"/>
      <c r="E91" s="65" t="s">
        <v>206</v>
      </c>
      <c r="F91" s="66">
        <v>0</v>
      </c>
      <c r="G91" s="66">
        <v>0</v>
      </c>
      <c r="H91" s="66">
        <v>0</v>
      </c>
      <c r="I91" s="66">
        <v>0</v>
      </c>
      <c r="J91" s="65" t="s">
        <v>206</v>
      </c>
      <c r="K91" s="2"/>
    </row>
    <row r="92" spans="2:11">
      <c r="B92" s="2"/>
      <c r="C92" s="142" t="s">
        <v>384</v>
      </c>
      <c r="D92" s="143"/>
      <c r="E92" s="65" t="s">
        <v>206</v>
      </c>
      <c r="F92" s="66">
        <v>0</v>
      </c>
      <c r="G92" s="66">
        <v>0</v>
      </c>
      <c r="H92" s="66">
        <v>0</v>
      </c>
      <c r="I92" s="66">
        <v>0</v>
      </c>
      <c r="J92" s="65" t="s">
        <v>206</v>
      </c>
      <c r="K92" s="2"/>
    </row>
    <row r="93" spans="2:11">
      <c r="B93" s="2"/>
      <c r="C93" s="142" t="s">
        <v>385</v>
      </c>
      <c r="D93" s="143"/>
      <c r="E93" s="65" t="s">
        <v>206</v>
      </c>
      <c r="F93" s="66">
        <v>0</v>
      </c>
      <c r="G93" s="66">
        <v>0</v>
      </c>
      <c r="H93" s="66">
        <v>0</v>
      </c>
      <c r="I93" s="66">
        <v>0</v>
      </c>
      <c r="J93" s="65" t="s">
        <v>206</v>
      </c>
      <c r="K93" s="2"/>
    </row>
    <row r="94" spans="2:11">
      <c r="B94" s="2"/>
      <c r="C94" s="142" t="s">
        <v>386</v>
      </c>
      <c r="D94" s="143"/>
      <c r="E94" s="65" t="s">
        <v>206</v>
      </c>
      <c r="F94" s="66">
        <v>0</v>
      </c>
      <c r="G94" s="66">
        <v>0</v>
      </c>
      <c r="H94" s="66">
        <v>0</v>
      </c>
      <c r="I94" s="66">
        <v>0</v>
      </c>
      <c r="J94" s="65" t="s">
        <v>206</v>
      </c>
      <c r="K94" s="2"/>
    </row>
    <row r="95" spans="2:11">
      <c r="B95" s="2"/>
      <c r="C95" s="142" t="s">
        <v>387</v>
      </c>
      <c r="D95" s="143"/>
      <c r="E95" s="65" t="s">
        <v>206</v>
      </c>
      <c r="F95" s="66">
        <v>0</v>
      </c>
      <c r="G95" s="66">
        <v>0</v>
      </c>
      <c r="H95" s="66">
        <v>0</v>
      </c>
      <c r="I95" s="66">
        <v>0</v>
      </c>
      <c r="J95" s="65" t="s">
        <v>206</v>
      </c>
      <c r="K95" s="2"/>
    </row>
    <row r="96" spans="2:11">
      <c r="B96" s="2"/>
      <c r="C96" s="142" t="s">
        <v>388</v>
      </c>
      <c r="D96" s="143"/>
      <c r="E96" s="65" t="s">
        <v>206</v>
      </c>
      <c r="F96" s="66">
        <v>0</v>
      </c>
      <c r="G96" s="66">
        <v>0</v>
      </c>
      <c r="H96" s="66">
        <v>0</v>
      </c>
      <c r="I96" s="66">
        <v>0</v>
      </c>
      <c r="J96" s="65" t="s">
        <v>206</v>
      </c>
      <c r="K96" s="2"/>
    </row>
    <row r="97" spans="2:11">
      <c r="B97" s="2"/>
      <c r="C97" s="142" t="s">
        <v>389</v>
      </c>
      <c r="D97" s="143"/>
      <c r="E97" s="65" t="s">
        <v>206</v>
      </c>
      <c r="F97" s="66">
        <v>0</v>
      </c>
      <c r="G97" s="66">
        <v>0</v>
      </c>
      <c r="H97" s="66">
        <v>0</v>
      </c>
      <c r="I97" s="66">
        <v>0</v>
      </c>
      <c r="J97" s="65" t="s">
        <v>206</v>
      </c>
      <c r="K97" s="2"/>
    </row>
    <row r="98" spans="2:11">
      <c r="B98" s="2"/>
      <c r="C98" s="142" t="s">
        <v>390</v>
      </c>
      <c r="D98" s="143"/>
      <c r="E98" s="65" t="s">
        <v>206</v>
      </c>
      <c r="F98" s="66">
        <v>0</v>
      </c>
      <c r="G98" s="66">
        <v>0</v>
      </c>
      <c r="H98" s="66">
        <v>0</v>
      </c>
      <c r="I98" s="66">
        <v>0</v>
      </c>
      <c r="J98" s="65" t="s">
        <v>206</v>
      </c>
      <c r="K98" s="2"/>
    </row>
    <row r="99" spans="2:11">
      <c r="B99" s="2"/>
      <c r="C99" s="142" t="s">
        <v>391</v>
      </c>
      <c r="D99" s="143"/>
      <c r="E99" s="65" t="s">
        <v>206</v>
      </c>
      <c r="F99" s="66">
        <v>0</v>
      </c>
      <c r="G99" s="66">
        <v>0</v>
      </c>
      <c r="H99" s="66">
        <v>0</v>
      </c>
      <c r="I99" s="66">
        <v>0</v>
      </c>
      <c r="J99" s="65" t="s">
        <v>206</v>
      </c>
      <c r="K99" s="2"/>
    </row>
    <row r="100" spans="2:11">
      <c r="B100" s="2"/>
      <c r="C100" s="142" t="s">
        <v>392</v>
      </c>
      <c r="D100" s="143"/>
      <c r="E100" s="65" t="s">
        <v>206</v>
      </c>
      <c r="F100" s="66">
        <v>0</v>
      </c>
      <c r="G100" s="66">
        <v>0</v>
      </c>
      <c r="H100" s="66">
        <v>0</v>
      </c>
      <c r="I100" s="66">
        <v>0</v>
      </c>
      <c r="J100" s="65" t="s">
        <v>206</v>
      </c>
      <c r="K100" s="2"/>
    </row>
    <row r="101" spans="2:11">
      <c r="B101" s="2"/>
      <c r="C101" s="142" t="s">
        <v>393</v>
      </c>
      <c r="D101" s="143"/>
      <c r="E101" s="65" t="s">
        <v>206</v>
      </c>
      <c r="F101" s="66">
        <v>0</v>
      </c>
      <c r="G101" s="66">
        <v>0</v>
      </c>
      <c r="H101" s="66">
        <v>0</v>
      </c>
      <c r="I101" s="66">
        <v>0</v>
      </c>
      <c r="J101" s="65" t="s">
        <v>206</v>
      </c>
      <c r="K101" s="2"/>
    </row>
    <row r="102" spans="2:11">
      <c r="B102" s="2"/>
      <c r="C102" s="142" t="s">
        <v>394</v>
      </c>
      <c r="D102" s="143"/>
      <c r="E102" s="65" t="s">
        <v>206</v>
      </c>
      <c r="F102" s="66">
        <v>0</v>
      </c>
      <c r="G102" s="66">
        <v>0</v>
      </c>
      <c r="H102" s="66">
        <v>0</v>
      </c>
      <c r="I102" s="66">
        <v>0</v>
      </c>
      <c r="J102" s="65" t="s">
        <v>206</v>
      </c>
      <c r="K102" s="2"/>
    </row>
    <row r="103" spans="2:11">
      <c r="B103" s="2"/>
      <c r="C103" s="142" t="s">
        <v>395</v>
      </c>
      <c r="D103" s="143"/>
      <c r="E103" s="65" t="s">
        <v>206</v>
      </c>
      <c r="F103" s="66">
        <v>0</v>
      </c>
      <c r="G103" s="66">
        <v>0</v>
      </c>
      <c r="H103" s="66">
        <v>0</v>
      </c>
      <c r="I103" s="66">
        <v>0</v>
      </c>
      <c r="J103" s="65" t="s">
        <v>206</v>
      </c>
      <c r="K103" s="2"/>
    </row>
    <row r="104" spans="2:11">
      <c r="B104" s="2"/>
      <c r="C104" s="142" t="s">
        <v>396</v>
      </c>
      <c r="D104" s="143"/>
      <c r="E104" s="65" t="s">
        <v>206</v>
      </c>
      <c r="F104" s="66">
        <v>0</v>
      </c>
      <c r="G104" s="66">
        <v>0</v>
      </c>
      <c r="H104" s="66">
        <v>0</v>
      </c>
      <c r="I104" s="66">
        <v>0</v>
      </c>
      <c r="J104" s="65" t="s">
        <v>206</v>
      </c>
      <c r="K104" s="2"/>
    </row>
    <row r="105" spans="2:11">
      <c r="B105" s="2"/>
      <c r="C105" s="142" t="s">
        <v>397</v>
      </c>
      <c r="D105" s="143"/>
      <c r="E105" s="65" t="s">
        <v>206</v>
      </c>
      <c r="F105" s="66">
        <v>0</v>
      </c>
      <c r="G105" s="66">
        <v>0</v>
      </c>
      <c r="H105" s="66">
        <v>0</v>
      </c>
      <c r="I105" s="66">
        <v>0</v>
      </c>
      <c r="J105" s="65" t="s">
        <v>206</v>
      </c>
      <c r="K105" s="2"/>
    </row>
    <row r="106" spans="2:11">
      <c r="B106" s="2"/>
      <c r="C106" s="142" t="s">
        <v>398</v>
      </c>
      <c r="D106" s="143"/>
      <c r="E106" s="65" t="s">
        <v>206</v>
      </c>
      <c r="F106" s="66">
        <v>0</v>
      </c>
      <c r="G106" s="66">
        <v>0</v>
      </c>
      <c r="H106" s="66">
        <v>0</v>
      </c>
      <c r="I106" s="66">
        <v>0</v>
      </c>
      <c r="J106" s="65" t="s">
        <v>206</v>
      </c>
      <c r="K106" s="2"/>
    </row>
    <row r="107" spans="2:11">
      <c r="B107" s="2"/>
      <c r="C107" s="142" t="s">
        <v>399</v>
      </c>
      <c r="D107" s="143"/>
      <c r="E107" s="65" t="s">
        <v>206</v>
      </c>
      <c r="F107" s="66">
        <v>0</v>
      </c>
      <c r="G107" s="66">
        <v>0</v>
      </c>
      <c r="H107" s="66">
        <v>0</v>
      </c>
      <c r="I107" s="66">
        <v>0</v>
      </c>
      <c r="J107" s="65" t="s">
        <v>206</v>
      </c>
      <c r="K107" s="2"/>
    </row>
    <row r="108" spans="2:11">
      <c r="B108" s="2"/>
      <c r="C108" s="142" t="s">
        <v>400</v>
      </c>
      <c r="D108" s="143"/>
      <c r="E108" s="65" t="s">
        <v>206</v>
      </c>
      <c r="F108" s="66">
        <v>0</v>
      </c>
      <c r="G108" s="66">
        <v>0</v>
      </c>
      <c r="H108" s="66">
        <v>0</v>
      </c>
      <c r="I108" s="66">
        <v>0</v>
      </c>
      <c r="J108" s="65" t="s">
        <v>206</v>
      </c>
      <c r="K108" s="2"/>
    </row>
    <row r="109" spans="2:11">
      <c r="B109" s="2"/>
      <c r="C109" s="142" t="s">
        <v>401</v>
      </c>
      <c r="D109" s="143"/>
      <c r="E109" s="65" t="s">
        <v>206</v>
      </c>
      <c r="F109" s="66">
        <v>0</v>
      </c>
      <c r="G109" s="66">
        <v>0</v>
      </c>
      <c r="H109" s="66">
        <v>0</v>
      </c>
      <c r="I109" s="66">
        <v>0</v>
      </c>
      <c r="J109" s="65" t="s">
        <v>206</v>
      </c>
      <c r="K109" s="2"/>
    </row>
    <row r="110" spans="2:11">
      <c r="B110" s="2"/>
      <c r="C110" s="142" t="s">
        <v>402</v>
      </c>
      <c r="D110" s="143"/>
      <c r="E110" s="65" t="s">
        <v>206</v>
      </c>
      <c r="F110" s="66">
        <v>0</v>
      </c>
      <c r="G110" s="66">
        <v>0</v>
      </c>
      <c r="H110" s="66">
        <v>0</v>
      </c>
      <c r="I110" s="66">
        <v>0</v>
      </c>
      <c r="J110" s="65" t="s">
        <v>206</v>
      </c>
      <c r="K110" s="2"/>
    </row>
    <row r="111" spans="2:11">
      <c r="B111" s="2"/>
      <c r="C111" s="142" t="s">
        <v>403</v>
      </c>
      <c r="D111" s="143"/>
      <c r="E111" s="65" t="s">
        <v>206</v>
      </c>
      <c r="F111" s="66">
        <v>0</v>
      </c>
      <c r="G111" s="66">
        <v>0</v>
      </c>
      <c r="H111" s="66">
        <v>0</v>
      </c>
      <c r="I111" s="66">
        <v>0</v>
      </c>
      <c r="J111" s="65" t="s">
        <v>206</v>
      </c>
      <c r="K111" s="2"/>
    </row>
    <row r="112" spans="2:11">
      <c r="B112" s="2"/>
      <c r="C112" s="142" t="s">
        <v>404</v>
      </c>
      <c r="D112" s="143"/>
      <c r="E112" s="65" t="s">
        <v>206</v>
      </c>
      <c r="F112" s="66">
        <v>0</v>
      </c>
      <c r="G112" s="66">
        <v>0</v>
      </c>
      <c r="H112" s="66">
        <v>0</v>
      </c>
      <c r="I112" s="66">
        <v>0</v>
      </c>
      <c r="J112" s="65" t="s">
        <v>206</v>
      </c>
      <c r="K112" s="2"/>
    </row>
    <row r="113" spans="1:11">
      <c r="B113" s="2"/>
      <c r="C113" s="142" t="s">
        <v>405</v>
      </c>
      <c r="D113" s="143"/>
      <c r="E113" s="65" t="s">
        <v>206</v>
      </c>
      <c r="F113" s="66">
        <v>0</v>
      </c>
      <c r="G113" s="66">
        <v>0</v>
      </c>
      <c r="H113" s="66">
        <v>0</v>
      </c>
      <c r="I113" s="66">
        <v>0</v>
      </c>
      <c r="J113" s="65" t="s">
        <v>206</v>
      </c>
      <c r="K113" s="2"/>
    </row>
    <row r="114" spans="1:11" s="12" customFormat="1">
      <c r="B114" s="3"/>
      <c r="C114" s="145" t="s">
        <v>406</v>
      </c>
      <c r="D114" s="146"/>
      <c r="E114" s="65" t="s">
        <v>206</v>
      </c>
      <c r="F114" s="66">
        <v>0</v>
      </c>
      <c r="G114" s="66">
        <v>0</v>
      </c>
      <c r="H114" s="66">
        <v>0</v>
      </c>
      <c r="I114" s="66">
        <v>0</v>
      </c>
      <c r="J114" s="65" t="s">
        <v>206</v>
      </c>
      <c r="K114" s="3"/>
    </row>
    <row r="115" spans="1:11" s="12" customFormat="1">
      <c r="A115" s="15" t="s">
        <v>407</v>
      </c>
      <c r="B115" s="3"/>
      <c r="C115" s="145" t="s">
        <v>408</v>
      </c>
      <c r="D115" s="146"/>
      <c r="E115" s="65" t="s">
        <v>206</v>
      </c>
      <c r="F115" s="66">
        <v>0</v>
      </c>
      <c r="G115" s="66">
        <v>0</v>
      </c>
      <c r="H115" s="66">
        <v>0</v>
      </c>
      <c r="I115" s="66">
        <v>0</v>
      </c>
      <c r="J115" s="65" t="s">
        <v>206</v>
      </c>
      <c r="K115" s="3"/>
    </row>
    <row r="116" spans="1:11">
      <c r="A116" s="16" t="s">
        <v>409</v>
      </c>
      <c r="B116" s="2"/>
      <c r="C116" s="142" t="s">
        <v>410</v>
      </c>
      <c r="D116" s="143"/>
      <c r="E116" s="10" t="str">
        <f>""</f>
        <v/>
      </c>
      <c r="F116" s="8">
        <f>SUM(F16:F115)</f>
        <v>0</v>
      </c>
      <c r="G116" s="8">
        <f>SUM(G16:G115)</f>
        <v>0</v>
      </c>
      <c r="H116" s="8">
        <f>SUM(H16:H115)</f>
        <v>0</v>
      </c>
      <c r="I116" s="8">
        <f>SUM(I16:I115)</f>
        <v>0</v>
      </c>
      <c r="J116" s="10" t="str">
        <f>""</f>
        <v/>
      </c>
      <c r="K116" s="2"/>
    </row>
    <row r="117" spans="1:11">
      <c r="B117" s="2"/>
      <c r="C117" s="2"/>
      <c r="D117" s="2"/>
      <c r="E117" s="2"/>
      <c r="F117" s="2"/>
      <c r="G117" s="2"/>
      <c r="H117" s="2"/>
      <c r="I117" s="2"/>
      <c r="J117" s="2"/>
      <c r="K117" s="2"/>
    </row>
    <row r="118" spans="1:11" ht="5.0999999999999996" customHeight="1">
      <c r="B118" s="2"/>
      <c r="C118" s="2"/>
      <c r="D118" s="2"/>
      <c r="E118" s="2"/>
      <c r="F118" s="2"/>
      <c r="G118" s="2"/>
      <c r="H118" s="2"/>
      <c r="I118" s="2"/>
      <c r="J118" s="2"/>
      <c r="K118" s="2"/>
    </row>
  </sheetData>
  <sheetProtection formatColumns="0" formatRows="0" insertRows="0" deleteRows="0" selectLockedCells="1"/>
  <mergeCells count="114">
    <mergeCell ref="C111:D111"/>
    <mergeCell ref="C112:D112"/>
    <mergeCell ref="C113:D113"/>
    <mergeCell ref="C114:D114"/>
    <mergeCell ref="C115:D115"/>
    <mergeCell ref="C116:D116"/>
    <mergeCell ref="C105:D105"/>
    <mergeCell ref="C106:D106"/>
    <mergeCell ref="C107:D107"/>
    <mergeCell ref="C108:D108"/>
    <mergeCell ref="C109:D109"/>
    <mergeCell ref="C110:D110"/>
    <mergeCell ref="C99:D99"/>
    <mergeCell ref="C100:D100"/>
    <mergeCell ref="C101:D101"/>
    <mergeCell ref="C102:D102"/>
    <mergeCell ref="C103:D103"/>
    <mergeCell ref="C104:D104"/>
    <mergeCell ref="C93:D93"/>
    <mergeCell ref="C94:D94"/>
    <mergeCell ref="C95:D95"/>
    <mergeCell ref="C96:D96"/>
    <mergeCell ref="C97:D97"/>
    <mergeCell ref="C98:D98"/>
    <mergeCell ref="C87:D87"/>
    <mergeCell ref="C88:D88"/>
    <mergeCell ref="C89:D89"/>
    <mergeCell ref="C90:D90"/>
    <mergeCell ref="C91:D91"/>
    <mergeCell ref="C92:D92"/>
    <mergeCell ref="C81:D81"/>
    <mergeCell ref="C82:D82"/>
    <mergeCell ref="C83:D83"/>
    <mergeCell ref="C84:D84"/>
    <mergeCell ref="C85:D85"/>
    <mergeCell ref="C86:D86"/>
    <mergeCell ref="C75:D75"/>
    <mergeCell ref="C76:D76"/>
    <mergeCell ref="C77:D77"/>
    <mergeCell ref="C78:D78"/>
    <mergeCell ref="C79:D79"/>
    <mergeCell ref="C80:D80"/>
    <mergeCell ref="C69:D69"/>
    <mergeCell ref="C70:D70"/>
    <mergeCell ref="C71:D71"/>
    <mergeCell ref="C72:D72"/>
    <mergeCell ref="C73:D73"/>
    <mergeCell ref="C74:D74"/>
    <mergeCell ref="C63:D63"/>
    <mergeCell ref="C64:D64"/>
    <mergeCell ref="C65:D65"/>
    <mergeCell ref="C66:D66"/>
    <mergeCell ref="C67:D67"/>
    <mergeCell ref="C68:D68"/>
    <mergeCell ref="C57:D57"/>
    <mergeCell ref="C58:D58"/>
    <mergeCell ref="C59:D59"/>
    <mergeCell ref="C60:D60"/>
    <mergeCell ref="C61:D61"/>
    <mergeCell ref="C62:D62"/>
    <mergeCell ref="C51:D51"/>
    <mergeCell ref="C52:D52"/>
    <mergeCell ref="C53:D53"/>
    <mergeCell ref="C54:D54"/>
    <mergeCell ref="C55:D55"/>
    <mergeCell ref="C56:D56"/>
    <mergeCell ref="C45:D45"/>
    <mergeCell ref="C46:D46"/>
    <mergeCell ref="C47:D47"/>
    <mergeCell ref="C48:D48"/>
    <mergeCell ref="C49:D49"/>
    <mergeCell ref="C50:D50"/>
    <mergeCell ref="C39:D39"/>
    <mergeCell ref="C40:D40"/>
    <mergeCell ref="C41:D41"/>
    <mergeCell ref="C42:D42"/>
    <mergeCell ref="C43:D43"/>
    <mergeCell ref="C44:D44"/>
    <mergeCell ref="C33:D33"/>
    <mergeCell ref="C34:D34"/>
    <mergeCell ref="C35:D35"/>
    <mergeCell ref="C36:D36"/>
    <mergeCell ref="C37:D37"/>
    <mergeCell ref="C38:D38"/>
    <mergeCell ref="C27:D27"/>
    <mergeCell ref="C28:D28"/>
    <mergeCell ref="C29:D29"/>
    <mergeCell ref="C30:D30"/>
    <mergeCell ref="C31:D31"/>
    <mergeCell ref="C32:D32"/>
    <mergeCell ref="C21:D21"/>
    <mergeCell ref="C22:D22"/>
    <mergeCell ref="C23:D23"/>
    <mergeCell ref="C24:D24"/>
    <mergeCell ref="C25:D25"/>
    <mergeCell ref="C26:D26"/>
    <mergeCell ref="C18:D18"/>
    <mergeCell ref="C19:D19"/>
    <mergeCell ref="C20:D20"/>
    <mergeCell ref="C14:D15"/>
    <mergeCell ref="E14:E15"/>
    <mergeCell ref="F14:F15"/>
    <mergeCell ref="G14:G15"/>
    <mergeCell ref="H14:H15"/>
    <mergeCell ref="I14:I15"/>
    <mergeCell ref="C7:J7"/>
    <mergeCell ref="C8:J8"/>
    <mergeCell ref="C9:J9"/>
    <mergeCell ref="C10:J10"/>
    <mergeCell ref="C11:J11"/>
    <mergeCell ref="C13:J13"/>
    <mergeCell ref="J14:J15"/>
    <mergeCell ref="C16:D16"/>
    <mergeCell ref="C17:D17"/>
  </mergeCells>
  <dataValidations count="1">
    <dataValidation type="decimal" showErrorMessage="1" errorTitle="Kesalahan Jenis Data" error="Data yang dimasukkan harus berupa Angka!" sqref="F16:I115">
      <formula1>-1000000000000000000</formula1>
      <formula2>1000000000000000000</formula2>
    </dataValidation>
  </dataValidations>
  <printOptions horizontalCentered="1"/>
  <pageMargins left="0.7" right="0.7" top="0.75" bottom="0.75" header="0.3" footer="0.3"/>
  <pageSetup paperSize="150" scale="41" orientation="portrait" horizontalDpi="200" verticalDpi="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2:P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I36" sqref="I36"/>
    </sheetView>
  </sheetViews>
  <sheetFormatPr defaultRowHeight="15"/>
  <cols>
    <col min="1" max="1" width="9.140625" style="1" customWidth="1"/>
    <col min="2" max="3" width="1" style="1" customWidth="1"/>
    <col min="4" max="4" width="20" style="1" customWidth="1"/>
    <col min="5" max="15" width="30" style="1" customWidth="1"/>
    <col min="16" max="16" width="1" style="1" customWidth="1"/>
    <col min="17" max="17" width="9.140625" style="1" customWidth="1"/>
    <col min="18" max="16384" width="9.140625" style="1"/>
  </cols>
  <sheetData>
    <row r="2" spans="2:16" ht="5.0999999999999996" customHeight="1">
      <c r="B2" s="5" t="s">
        <v>604</v>
      </c>
      <c r="C2" s="2"/>
      <c r="D2" s="2"/>
      <c r="E2" s="2"/>
      <c r="F2" s="2"/>
      <c r="G2" s="2"/>
      <c r="H2" s="2"/>
      <c r="I2" s="2"/>
      <c r="J2" s="2"/>
      <c r="K2" s="2"/>
      <c r="L2" s="2"/>
      <c r="M2" s="2"/>
      <c r="N2" s="2"/>
      <c r="O2" s="2"/>
      <c r="P2" s="2"/>
    </row>
    <row r="3" spans="2:16" hidden="1">
      <c r="B3" s="5" t="s">
        <v>7</v>
      </c>
      <c r="C3" s="20"/>
      <c r="D3" s="20"/>
      <c r="E3" s="2"/>
      <c r="F3" s="2"/>
      <c r="G3" s="2"/>
      <c r="H3" s="2"/>
      <c r="I3" s="2"/>
      <c r="J3" s="2"/>
      <c r="K3" s="2"/>
      <c r="L3" s="2"/>
      <c r="M3" s="2"/>
      <c r="N3" s="2"/>
      <c r="O3" s="2"/>
      <c r="P3" s="2"/>
    </row>
    <row r="4" spans="2:16" hidden="1">
      <c r="B4" s="2"/>
      <c r="C4" s="20"/>
      <c r="D4" s="20"/>
      <c r="E4" s="2"/>
      <c r="F4" s="2"/>
      <c r="G4" s="2"/>
      <c r="H4" s="2"/>
      <c r="I4" s="2"/>
      <c r="J4" s="2"/>
      <c r="K4" s="2"/>
      <c r="L4" s="2"/>
      <c r="M4" s="2"/>
      <c r="N4" s="2"/>
      <c r="O4" s="2"/>
      <c r="P4" s="2"/>
    </row>
    <row r="5" spans="2:16" hidden="1">
      <c r="B5" s="2"/>
      <c r="C5" s="20"/>
      <c r="D5" s="20"/>
      <c r="E5" s="2"/>
      <c r="F5" s="2"/>
      <c r="G5" s="2"/>
      <c r="H5" s="2"/>
      <c r="I5" s="2"/>
      <c r="J5" s="2"/>
      <c r="K5" s="2"/>
      <c r="L5" s="2"/>
      <c r="M5" s="2"/>
      <c r="N5" s="2"/>
      <c r="O5" s="2"/>
      <c r="P5" s="2"/>
    </row>
    <row r="6" spans="2:16" hidden="1">
      <c r="B6" s="2"/>
      <c r="C6" s="20"/>
      <c r="D6" s="20"/>
      <c r="E6" s="2"/>
      <c r="F6" s="2"/>
      <c r="G6" s="2"/>
      <c r="H6" s="2"/>
      <c r="I6" s="2"/>
      <c r="J6" s="2"/>
      <c r="K6" s="2"/>
      <c r="L6" s="2"/>
      <c r="M6" s="2"/>
      <c r="N6" s="2"/>
      <c r="O6" s="2"/>
      <c r="P6" s="2"/>
    </row>
    <row r="7" spans="2:16" ht="17.25">
      <c r="B7" s="2"/>
      <c r="C7" s="156" t="str">
        <f>UPPER('Data Umum'!D7)</f>
        <v/>
      </c>
      <c r="D7" s="156"/>
      <c r="E7" s="157"/>
      <c r="F7" s="157"/>
      <c r="G7" s="157"/>
      <c r="H7" s="157"/>
      <c r="I7" s="157"/>
      <c r="J7" s="157"/>
      <c r="K7" s="157"/>
      <c r="L7" s="157"/>
      <c r="M7" s="157"/>
      <c r="N7" s="157"/>
      <c r="O7" s="157"/>
      <c r="P7" s="2"/>
    </row>
    <row r="8" spans="2:16">
      <c r="B8" s="2"/>
      <c r="C8" s="158" t="s">
        <v>1095</v>
      </c>
      <c r="D8" s="158"/>
      <c r="E8" s="129"/>
      <c r="F8" s="129"/>
      <c r="G8" s="129"/>
      <c r="H8" s="129"/>
      <c r="I8" s="129"/>
      <c r="J8" s="129"/>
      <c r="K8" s="129"/>
      <c r="L8" s="129"/>
      <c r="M8" s="129"/>
      <c r="N8" s="129"/>
      <c r="O8" s="129"/>
      <c r="P8" s="2"/>
    </row>
    <row r="9" spans="2:16">
      <c r="B9" s="2"/>
      <c r="C9" s="158" t="s">
        <v>59</v>
      </c>
      <c r="D9" s="158"/>
      <c r="E9" s="129"/>
      <c r="F9" s="129"/>
      <c r="G9" s="129"/>
      <c r="H9" s="129"/>
      <c r="I9" s="129"/>
      <c r="J9" s="129"/>
      <c r="K9" s="129"/>
      <c r="L9" s="129"/>
      <c r="M9" s="129"/>
      <c r="N9" s="129"/>
      <c r="O9" s="129"/>
      <c r="P9" s="2"/>
    </row>
    <row r="10" spans="2:16">
      <c r="B10" s="2"/>
      <c r="C10" s="158" t="s">
        <v>611</v>
      </c>
      <c r="D10" s="158"/>
      <c r="E10" s="129"/>
      <c r="F10" s="129"/>
      <c r="G10" s="129"/>
      <c r="H10" s="129"/>
      <c r="I10" s="129"/>
      <c r="J10" s="129"/>
      <c r="K10" s="129"/>
      <c r="L10" s="129"/>
      <c r="M10" s="129"/>
      <c r="N10" s="129"/>
      <c r="O10" s="129"/>
      <c r="P10" s="2"/>
    </row>
    <row r="11" spans="2:16">
      <c r="B11" s="2"/>
      <c r="C11" s="159" t="str">
        <f>""</f>
        <v/>
      </c>
      <c r="D11" s="159"/>
      <c r="E11" s="130"/>
      <c r="F11" s="130"/>
      <c r="G11" s="130"/>
      <c r="H11" s="130"/>
      <c r="I11" s="130"/>
      <c r="J11" s="130"/>
      <c r="K11" s="130"/>
      <c r="L11" s="130"/>
      <c r="M11" s="130"/>
      <c r="N11" s="130"/>
      <c r="O11" s="130"/>
      <c r="P11" s="2"/>
    </row>
    <row r="12" spans="2:16" hidden="1">
      <c r="B12" s="2"/>
      <c r="C12" s="20"/>
      <c r="D12" s="20"/>
      <c r="E12" s="2"/>
      <c r="F12" s="2"/>
      <c r="G12" s="2"/>
      <c r="H12" s="2"/>
      <c r="I12" s="2"/>
      <c r="J12" s="2"/>
      <c r="K12" s="2"/>
      <c r="L12" s="2"/>
      <c r="M12" s="2"/>
      <c r="N12" s="2"/>
      <c r="O12" s="2"/>
      <c r="P12" s="2"/>
    </row>
    <row r="13" spans="2:16">
      <c r="B13" s="2"/>
      <c r="C13" s="160" t="s">
        <v>43</v>
      </c>
      <c r="D13" s="160"/>
      <c r="E13" s="161"/>
      <c r="F13" s="161"/>
      <c r="G13" s="161"/>
      <c r="H13" s="161"/>
      <c r="I13" s="161"/>
      <c r="J13" s="161"/>
      <c r="K13" s="161"/>
      <c r="L13" s="161"/>
      <c r="M13" s="161"/>
      <c r="N13" s="161"/>
      <c r="O13" s="161"/>
      <c r="P13" s="2"/>
    </row>
    <row r="14" spans="2:16">
      <c r="B14" s="2"/>
      <c r="C14" s="127" t="s">
        <v>308</v>
      </c>
      <c r="D14" s="128"/>
      <c r="E14" s="162" t="str">
        <f>"Counterparty"</f>
        <v>Counterparty</v>
      </c>
      <c r="F14" s="162" t="str">
        <f>"Jenis Jaminan (SBN/SBI)"</f>
        <v>Jenis Jaminan (SBN/SBI)</v>
      </c>
      <c r="G14" s="162" t="str">
        <f>"Jangka Waktu (hari)"</f>
        <v>Jangka Waktu (hari)</v>
      </c>
      <c r="H14" s="162" t="str">
        <f>"Kategori (KSEI/BIS4)"</f>
        <v>Kategori (KSEI/BIS4)</v>
      </c>
      <c r="I14" s="162" t="str">
        <f>"Nilai Pasar Jaminan Saat Penempatan"</f>
        <v>Nilai Pasar Jaminan Saat Penempatan</v>
      </c>
      <c r="J14" s="162" t="str">
        <f>"Saldo Saat Penempatan"</f>
        <v>Saldo Saat Penempatan</v>
      </c>
      <c r="K14" s="162" t="str">
        <f>"Saldo SAK"</f>
        <v>Saldo SAK</v>
      </c>
      <c r="L14" s="162" t="str">
        <f>"Selisih Penilaian SAK dan SAP"</f>
        <v>Selisih Penilaian SAK dan SAP</v>
      </c>
      <c r="M14" s="162" t="str">
        <f>"AYD"</f>
        <v>AYD</v>
      </c>
      <c r="N14" s="162" t="str">
        <f>"Saldo SAK Lancar (Kurang dari satu Tahun)"</f>
        <v>Saldo SAK Lancar (Kurang dari satu Tahun)</v>
      </c>
      <c r="O14" s="162" t="str">
        <f>"Keterangan"</f>
        <v>Keterangan</v>
      </c>
      <c r="P14" s="2"/>
    </row>
    <row r="15" spans="2:16">
      <c r="B15" s="2"/>
      <c r="C15" s="128"/>
      <c r="D15" s="128"/>
      <c r="E15" s="163"/>
      <c r="F15" s="163"/>
      <c r="G15" s="163"/>
      <c r="H15" s="163"/>
      <c r="I15" s="163"/>
      <c r="J15" s="163"/>
      <c r="K15" s="163"/>
      <c r="L15" s="163"/>
      <c r="M15" s="163"/>
      <c r="N15" s="163"/>
      <c r="O15" s="163"/>
      <c r="P15" s="2"/>
    </row>
    <row r="16" spans="2:16">
      <c r="B16" s="2"/>
      <c r="C16" s="137" t="s">
        <v>7</v>
      </c>
      <c r="D16" s="128"/>
      <c r="E16" s="147" t="s">
        <v>206</v>
      </c>
      <c r="F16" s="147" t="s">
        <v>206</v>
      </c>
      <c r="G16" s="147" t="s">
        <v>206</v>
      </c>
      <c r="H16" s="147" t="s">
        <v>206</v>
      </c>
      <c r="I16" s="144">
        <v>0</v>
      </c>
      <c r="J16" s="144">
        <v>0</v>
      </c>
      <c r="K16" s="144">
        <v>0</v>
      </c>
      <c r="L16" s="144">
        <v>0</v>
      </c>
      <c r="M16" s="144">
        <v>0</v>
      </c>
      <c r="N16" s="144">
        <v>0</v>
      </c>
      <c r="O16" s="147" t="s">
        <v>206</v>
      </c>
      <c r="P16" s="2"/>
    </row>
    <row r="17" spans="2:16">
      <c r="B17" s="2"/>
      <c r="C17" s="142" t="s">
        <v>309</v>
      </c>
      <c r="D17" s="143"/>
      <c r="E17" s="147" t="s">
        <v>206</v>
      </c>
      <c r="F17" s="147" t="s">
        <v>206</v>
      </c>
      <c r="G17" s="147" t="s">
        <v>206</v>
      </c>
      <c r="H17" s="147" t="s">
        <v>206</v>
      </c>
      <c r="I17" s="144">
        <v>0</v>
      </c>
      <c r="J17" s="144">
        <v>0</v>
      </c>
      <c r="K17" s="144">
        <v>0</v>
      </c>
      <c r="L17" s="144">
        <v>0</v>
      </c>
      <c r="M17" s="144">
        <v>0</v>
      </c>
      <c r="N17" s="144">
        <v>0</v>
      </c>
      <c r="O17" s="147" t="s">
        <v>206</v>
      </c>
      <c r="P17" s="2"/>
    </row>
    <row r="18" spans="2:16">
      <c r="B18" s="2"/>
      <c r="C18" s="142" t="s">
        <v>310</v>
      </c>
      <c r="D18" s="143"/>
      <c r="E18" s="147" t="s">
        <v>206</v>
      </c>
      <c r="F18" s="147" t="s">
        <v>206</v>
      </c>
      <c r="G18" s="147" t="s">
        <v>206</v>
      </c>
      <c r="H18" s="147" t="s">
        <v>206</v>
      </c>
      <c r="I18" s="144">
        <v>0</v>
      </c>
      <c r="J18" s="144">
        <v>0</v>
      </c>
      <c r="K18" s="144">
        <v>0</v>
      </c>
      <c r="L18" s="144">
        <v>0</v>
      </c>
      <c r="M18" s="144">
        <v>0</v>
      </c>
      <c r="N18" s="144">
        <v>0</v>
      </c>
      <c r="O18" s="147" t="s">
        <v>206</v>
      </c>
      <c r="P18" s="2"/>
    </row>
    <row r="19" spans="2:16">
      <c r="B19" s="2"/>
      <c r="C19" s="142" t="s">
        <v>311</v>
      </c>
      <c r="D19" s="143"/>
      <c r="E19" s="147" t="s">
        <v>206</v>
      </c>
      <c r="F19" s="147" t="s">
        <v>206</v>
      </c>
      <c r="G19" s="147" t="s">
        <v>206</v>
      </c>
      <c r="H19" s="147" t="s">
        <v>206</v>
      </c>
      <c r="I19" s="144">
        <v>0</v>
      </c>
      <c r="J19" s="144">
        <v>0</v>
      </c>
      <c r="K19" s="144">
        <v>0</v>
      </c>
      <c r="L19" s="144">
        <v>0</v>
      </c>
      <c r="M19" s="144">
        <v>0</v>
      </c>
      <c r="N19" s="144">
        <v>0</v>
      </c>
      <c r="O19" s="147" t="s">
        <v>206</v>
      </c>
      <c r="P19" s="2"/>
    </row>
    <row r="20" spans="2:16">
      <c r="B20" s="2"/>
      <c r="C20" s="142" t="s">
        <v>312</v>
      </c>
      <c r="D20" s="143"/>
      <c r="E20" s="147" t="s">
        <v>206</v>
      </c>
      <c r="F20" s="147" t="s">
        <v>206</v>
      </c>
      <c r="G20" s="147" t="s">
        <v>206</v>
      </c>
      <c r="H20" s="147" t="s">
        <v>206</v>
      </c>
      <c r="I20" s="144">
        <v>0</v>
      </c>
      <c r="J20" s="144">
        <v>0</v>
      </c>
      <c r="K20" s="144">
        <v>0</v>
      </c>
      <c r="L20" s="144">
        <v>0</v>
      </c>
      <c r="M20" s="144">
        <v>0</v>
      </c>
      <c r="N20" s="144">
        <v>0</v>
      </c>
      <c r="O20" s="147" t="s">
        <v>206</v>
      </c>
      <c r="P20" s="2"/>
    </row>
    <row r="21" spans="2:16">
      <c r="B21" s="2"/>
      <c r="C21" s="142" t="s">
        <v>313</v>
      </c>
      <c r="D21" s="143"/>
      <c r="E21" s="147" t="s">
        <v>206</v>
      </c>
      <c r="F21" s="147" t="s">
        <v>206</v>
      </c>
      <c r="G21" s="147" t="s">
        <v>206</v>
      </c>
      <c r="H21" s="147" t="s">
        <v>206</v>
      </c>
      <c r="I21" s="144">
        <v>0</v>
      </c>
      <c r="J21" s="144">
        <v>0</v>
      </c>
      <c r="K21" s="144">
        <v>0</v>
      </c>
      <c r="L21" s="144">
        <v>0</v>
      </c>
      <c r="M21" s="144">
        <v>0</v>
      </c>
      <c r="N21" s="144">
        <v>0</v>
      </c>
      <c r="O21" s="147" t="s">
        <v>206</v>
      </c>
      <c r="P21" s="2"/>
    </row>
    <row r="22" spans="2:16">
      <c r="B22" s="2"/>
      <c r="C22" s="142" t="s">
        <v>314</v>
      </c>
      <c r="D22" s="143"/>
      <c r="E22" s="147" t="s">
        <v>206</v>
      </c>
      <c r="F22" s="147" t="s">
        <v>206</v>
      </c>
      <c r="G22" s="147" t="s">
        <v>206</v>
      </c>
      <c r="H22" s="147" t="s">
        <v>206</v>
      </c>
      <c r="I22" s="144">
        <v>0</v>
      </c>
      <c r="J22" s="144">
        <v>0</v>
      </c>
      <c r="K22" s="144">
        <v>0</v>
      </c>
      <c r="L22" s="144">
        <v>0</v>
      </c>
      <c r="M22" s="144">
        <v>0</v>
      </c>
      <c r="N22" s="144">
        <v>0</v>
      </c>
      <c r="O22" s="147" t="s">
        <v>206</v>
      </c>
      <c r="P22" s="2"/>
    </row>
    <row r="23" spans="2:16">
      <c r="B23" s="2"/>
      <c r="C23" s="142" t="s">
        <v>315</v>
      </c>
      <c r="D23" s="143"/>
      <c r="E23" s="147" t="s">
        <v>206</v>
      </c>
      <c r="F23" s="147" t="s">
        <v>206</v>
      </c>
      <c r="G23" s="147" t="s">
        <v>206</v>
      </c>
      <c r="H23" s="147" t="s">
        <v>206</v>
      </c>
      <c r="I23" s="144">
        <v>0</v>
      </c>
      <c r="J23" s="144">
        <v>0</v>
      </c>
      <c r="K23" s="144">
        <v>0</v>
      </c>
      <c r="L23" s="144">
        <v>0</v>
      </c>
      <c r="M23" s="144">
        <v>0</v>
      </c>
      <c r="N23" s="144">
        <v>0</v>
      </c>
      <c r="O23" s="147" t="s">
        <v>206</v>
      </c>
      <c r="P23" s="2"/>
    </row>
    <row r="24" spans="2:16">
      <c r="B24" s="2"/>
      <c r="C24" s="142" t="s">
        <v>316</v>
      </c>
      <c r="D24" s="143"/>
      <c r="E24" s="147" t="s">
        <v>206</v>
      </c>
      <c r="F24" s="147" t="s">
        <v>206</v>
      </c>
      <c r="G24" s="147" t="s">
        <v>206</v>
      </c>
      <c r="H24" s="147" t="s">
        <v>206</v>
      </c>
      <c r="I24" s="144">
        <v>0</v>
      </c>
      <c r="J24" s="144">
        <v>0</v>
      </c>
      <c r="K24" s="144">
        <v>0</v>
      </c>
      <c r="L24" s="144">
        <v>0</v>
      </c>
      <c r="M24" s="144">
        <v>0</v>
      </c>
      <c r="N24" s="144">
        <v>0</v>
      </c>
      <c r="O24" s="147" t="s">
        <v>206</v>
      </c>
      <c r="P24" s="2"/>
    </row>
    <row r="25" spans="2:16">
      <c r="B25" s="2"/>
      <c r="C25" s="142" t="s">
        <v>317</v>
      </c>
      <c r="D25" s="143"/>
      <c r="E25" s="147" t="s">
        <v>206</v>
      </c>
      <c r="F25" s="147" t="s">
        <v>206</v>
      </c>
      <c r="G25" s="147" t="s">
        <v>206</v>
      </c>
      <c r="H25" s="147" t="s">
        <v>206</v>
      </c>
      <c r="I25" s="144">
        <v>0</v>
      </c>
      <c r="J25" s="144">
        <v>0</v>
      </c>
      <c r="K25" s="144">
        <v>0</v>
      </c>
      <c r="L25" s="144">
        <v>0</v>
      </c>
      <c r="M25" s="144">
        <v>0</v>
      </c>
      <c r="N25" s="144">
        <v>0</v>
      </c>
      <c r="O25" s="147" t="s">
        <v>206</v>
      </c>
      <c r="P25" s="2"/>
    </row>
    <row r="26" spans="2:16">
      <c r="B26" s="2"/>
      <c r="C26" s="142" t="s">
        <v>318</v>
      </c>
      <c r="D26" s="143"/>
      <c r="E26" s="147" t="s">
        <v>206</v>
      </c>
      <c r="F26" s="147" t="s">
        <v>206</v>
      </c>
      <c r="G26" s="147" t="s">
        <v>206</v>
      </c>
      <c r="H26" s="147" t="s">
        <v>206</v>
      </c>
      <c r="I26" s="144">
        <v>0</v>
      </c>
      <c r="J26" s="144">
        <v>0</v>
      </c>
      <c r="K26" s="144">
        <v>0</v>
      </c>
      <c r="L26" s="144">
        <v>0</v>
      </c>
      <c r="M26" s="144">
        <v>0</v>
      </c>
      <c r="N26" s="144">
        <v>0</v>
      </c>
      <c r="O26" s="147" t="s">
        <v>206</v>
      </c>
      <c r="P26" s="2"/>
    </row>
    <row r="27" spans="2:16">
      <c r="B27" s="2"/>
      <c r="C27" s="142" t="s">
        <v>319</v>
      </c>
      <c r="D27" s="143"/>
      <c r="E27" s="147" t="s">
        <v>206</v>
      </c>
      <c r="F27" s="147" t="s">
        <v>206</v>
      </c>
      <c r="G27" s="147" t="s">
        <v>206</v>
      </c>
      <c r="H27" s="147" t="s">
        <v>206</v>
      </c>
      <c r="I27" s="144">
        <v>0</v>
      </c>
      <c r="J27" s="144">
        <v>0</v>
      </c>
      <c r="K27" s="144">
        <v>0</v>
      </c>
      <c r="L27" s="144">
        <v>0</v>
      </c>
      <c r="M27" s="144">
        <v>0</v>
      </c>
      <c r="N27" s="144">
        <v>0</v>
      </c>
      <c r="O27" s="147" t="s">
        <v>206</v>
      </c>
      <c r="P27" s="2"/>
    </row>
    <row r="28" spans="2:16">
      <c r="B28" s="2"/>
      <c r="C28" s="142" t="s">
        <v>320</v>
      </c>
      <c r="D28" s="143"/>
      <c r="E28" s="147" t="s">
        <v>206</v>
      </c>
      <c r="F28" s="147" t="s">
        <v>206</v>
      </c>
      <c r="G28" s="147" t="s">
        <v>206</v>
      </c>
      <c r="H28" s="147" t="s">
        <v>206</v>
      </c>
      <c r="I28" s="144">
        <v>0</v>
      </c>
      <c r="J28" s="144">
        <v>0</v>
      </c>
      <c r="K28" s="144">
        <v>0</v>
      </c>
      <c r="L28" s="144">
        <v>0</v>
      </c>
      <c r="M28" s="144">
        <v>0</v>
      </c>
      <c r="N28" s="144">
        <v>0</v>
      </c>
      <c r="O28" s="147" t="s">
        <v>206</v>
      </c>
      <c r="P28" s="2"/>
    </row>
    <row r="29" spans="2:16">
      <c r="B29" s="2"/>
      <c r="C29" s="142" t="s">
        <v>321</v>
      </c>
      <c r="D29" s="143"/>
      <c r="E29" s="147" t="s">
        <v>206</v>
      </c>
      <c r="F29" s="147" t="s">
        <v>206</v>
      </c>
      <c r="G29" s="147" t="s">
        <v>206</v>
      </c>
      <c r="H29" s="147" t="s">
        <v>206</v>
      </c>
      <c r="I29" s="144">
        <v>0</v>
      </c>
      <c r="J29" s="144">
        <v>0</v>
      </c>
      <c r="K29" s="144">
        <v>0</v>
      </c>
      <c r="L29" s="144">
        <v>0</v>
      </c>
      <c r="M29" s="144">
        <v>0</v>
      </c>
      <c r="N29" s="144">
        <v>0</v>
      </c>
      <c r="O29" s="147" t="s">
        <v>206</v>
      </c>
      <c r="P29" s="2"/>
    </row>
    <row r="30" spans="2:16">
      <c r="B30" s="2"/>
      <c r="C30" s="142" t="s">
        <v>322</v>
      </c>
      <c r="D30" s="143"/>
      <c r="E30" s="147" t="s">
        <v>206</v>
      </c>
      <c r="F30" s="147" t="s">
        <v>206</v>
      </c>
      <c r="G30" s="147" t="s">
        <v>206</v>
      </c>
      <c r="H30" s="147" t="s">
        <v>206</v>
      </c>
      <c r="I30" s="144">
        <v>0</v>
      </c>
      <c r="J30" s="144">
        <v>0</v>
      </c>
      <c r="K30" s="144">
        <v>0</v>
      </c>
      <c r="L30" s="144">
        <v>0</v>
      </c>
      <c r="M30" s="144">
        <v>0</v>
      </c>
      <c r="N30" s="144">
        <v>0</v>
      </c>
      <c r="O30" s="147" t="s">
        <v>206</v>
      </c>
      <c r="P30" s="2"/>
    </row>
    <row r="31" spans="2:16">
      <c r="B31" s="2"/>
      <c r="C31" s="142" t="s">
        <v>323</v>
      </c>
      <c r="D31" s="143"/>
      <c r="E31" s="147" t="s">
        <v>206</v>
      </c>
      <c r="F31" s="147" t="s">
        <v>206</v>
      </c>
      <c r="G31" s="147" t="s">
        <v>206</v>
      </c>
      <c r="H31" s="147" t="s">
        <v>206</v>
      </c>
      <c r="I31" s="144">
        <v>0</v>
      </c>
      <c r="J31" s="144">
        <v>0</v>
      </c>
      <c r="K31" s="144">
        <v>0</v>
      </c>
      <c r="L31" s="144">
        <v>0</v>
      </c>
      <c r="M31" s="144">
        <v>0</v>
      </c>
      <c r="N31" s="144">
        <v>0</v>
      </c>
      <c r="O31" s="147" t="s">
        <v>206</v>
      </c>
      <c r="P31" s="2"/>
    </row>
    <row r="32" spans="2:16">
      <c r="B32" s="2"/>
      <c r="C32" s="142" t="s">
        <v>324</v>
      </c>
      <c r="D32" s="143"/>
      <c r="E32" s="147" t="s">
        <v>206</v>
      </c>
      <c r="F32" s="147" t="s">
        <v>206</v>
      </c>
      <c r="G32" s="147" t="s">
        <v>206</v>
      </c>
      <c r="H32" s="147" t="s">
        <v>206</v>
      </c>
      <c r="I32" s="144">
        <v>0</v>
      </c>
      <c r="J32" s="144">
        <v>0</v>
      </c>
      <c r="K32" s="144">
        <v>0</v>
      </c>
      <c r="L32" s="144">
        <v>0</v>
      </c>
      <c r="M32" s="144">
        <v>0</v>
      </c>
      <c r="N32" s="144">
        <v>0</v>
      </c>
      <c r="O32" s="147" t="s">
        <v>206</v>
      </c>
      <c r="P32" s="2"/>
    </row>
    <row r="33" spans="2:16">
      <c r="B33" s="2"/>
      <c r="C33" s="142" t="s">
        <v>325</v>
      </c>
      <c r="D33" s="143"/>
      <c r="E33" s="147" t="s">
        <v>206</v>
      </c>
      <c r="F33" s="147" t="s">
        <v>206</v>
      </c>
      <c r="G33" s="147" t="s">
        <v>206</v>
      </c>
      <c r="H33" s="147" t="s">
        <v>206</v>
      </c>
      <c r="I33" s="144">
        <v>0</v>
      </c>
      <c r="J33" s="144">
        <v>0</v>
      </c>
      <c r="K33" s="144">
        <v>0</v>
      </c>
      <c r="L33" s="144">
        <v>0</v>
      </c>
      <c r="M33" s="144">
        <v>0</v>
      </c>
      <c r="N33" s="144">
        <v>0</v>
      </c>
      <c r="O33" s="147" t="s">
        <v>206</v>
      </c>
      <c r="P33" s="2"/>
    </row>
    <row r="34" spans="2:16">
      <c r="B34" s="2"/>
      <c r="C34" s="142" t="s">
        <v>326</v>
      </c>
      <c r="D34" s="143"/>
      <c r="E34" s="147" t="s">
        <v>206</v>
      </c>
      <c r="F34" s="147" t="s">
        <v>206</v>
      </c>
      <c r="G34" s="147" t="s">
        <v>206</v>
      </c>
      <c r="H34" s="147" t="s">
        <v>206</v>
      </c>
      <c r="I34" s="144">
        <v>0</v>
      </c>
      <c r="J34" s="144">
        <v>0</v>
      </c>
      <c r="K34" s="144">
        <v>0</v>
      </c>
      <c r="L34" s="144">
        <v>0</v>
      </c>
      <c r="M34" s="144">
        <v>0</v>
      </c>
      <c r="N34" s="144">
        <v>0</v>
      </c>
      <c r="O34" s="147" t="s">
        <v>206</v>
      </c>
      <c r="P34" s="2"/>
    </row>
    <row r="35" spans="2:16">
      <c r="B35" s="2"/>
      <c r="C35" s="142" t="s">
        <v>327</v>
      </c>
      <c r="D35" s="143"/>
      <c r="E35" s="147" t="s">
        <v>206</v>
      </c>
      <c r="F35" s="147" t="s">
        <v>206</v>
      </c>
      <c r="G35" s="147" t="s">
        <v>206</v>
      </c>
      <c r="H35" s="147" t="s">
        <v>206</v>
      </c>
      <c r="I35" s="144">
        <v>0</v>
      </c>
      <c r="J35" s="144">
        <v>0</v>
      </c>
      <c r="K35" s="144">
        <v>0</v>
      </c>
      <c r="L35" s="144">
        <v>0</v>
      </c>
      <c r="M35" s="144">
        <v>0</v>
      </c>
      <c r="N35" s="144">
        <v>0</v>
      </c>
      <c r="O35" s="147" t="s">
        <v>206</v>
      </c>
      <c r="P35" s="2"/>
    </row>
    <row r="36" spans="2:16">
      <c r="B36" s="2"/>
      <c r="C36" s="142" t="s">
        <v>328</v>
      </c>
      <c r="D36" s="143"/>
      <c r="E36" s="147" t="s">
        <v>206</v>
      </c>
      <c r="F36" s="147" t="s">
        <v>206</v>
      </c>
      <c r="G36" s="147" t="s">
        <v>206</v>
      </c>
      <c r="H36" s="147" t="s">
        <v>206</v>
      </c>
      <c r="I36" s="144">
        <v>0</v>
      </c>
      <c r="J36" s="144">
        <v>0</v>
      </c>
      <c r="K36" s="144">
        <v>0</v>
      </c>
      <c r="L36" s="144">
        <v>0</v>
      </c>
      <c r="M36" s="144">
        <v>0</v>
      </c>
      <c r="N36" s="144">
        <v>0</v>
      </c>
      <c r="O36" s="147" t="s">
        <v>206</v>
      </c>
      <c r="P36" s="2"/>
    </row>
    <row r="37" spans="2:16">
      <c r="B37" s="2"/>
      <c r="C37" s="142" t="s">
        <v>329</v>
      </c>
      <c r="D37" s="143"/>
      <c r="E37" s="147" t="s">
        <v>206</v>
      </c>
      <c r="F37" s="147" t="s">
        <v>206</v>
      </c>
      <c r="G37" s="147" t="s">
        <v>206</v>
      </c>
      <c r="H37" s="147" t="s">
        <v>206</v>
      </c>
      <c r="I37" s="144">
        <v>0</v>
      </c>
      <c r="J37" s="144">
        <v>0</v>
      </c>
      <c r="K37" s="144">
        <v>0</v>
      </c>
      <c r="L37" s="144">
        <v>0</v>
      </c>
      <c r="M37" s="144">
        <v>0</v>
      </c>
      <c r="N37" s="144">
        <v>0</v>
      </c>
      <c r="O37" s="147" t="s">
        <v>206</v>
      </c>
      <c r="P37" s="2"/>
    </row>
    <row r="38" spans="2:16">
      <c r="B38" s="2"/>
      <c r="C38" s="142" t="s">
        <v>330</v>
      </c>
      <c r="D38" s="143"/>
      <c r="E38" s="147" t="s">
        <v>206</v>
      </c>
      <c r="F38" s="147" t="s">
        <v>206</v>
      </c>
      <c r="G38" s="147" t="s">
        <v>206</v>
      </c>
      <c r="H38" s="147" t="s">
        <v>206</v>
      </c>
      <c r="I38" s="144">
        <v>0</v>
      </c>
      <c r="J38" s="144">
        <v>0</v>
      </c>
      <c r="K38" s="144">
        <v>0</v>
      </c>
      <c r="L38" s="144">
        <v>0</v>
      </c>
      <c r="M38" s="144">
        <v>0</v>
      </c>
      <c r="N38" s="144">
        <v>0</v>
      </c>
      <c r="O38" s="147" t="s">
        <v>206</v>
      </c>
      <c r="P38" s="2"/>
    </row>
    <row r="39" spans="2:16">
      <c r="B39" s="2"/>
      <c r="C39" s="142" t="s">
        <v>331</v>
      </c>
      <c r="D39" s="143"/>
      <c r="E39" s="147" t="s">
        <v>206</v>
      </c>
      <c r="F39" s="147" t="s">
        <v>206</v>
      </c>
      <c r="G39" s="147" t="s">
        <v>206</v>
      </c>
      <c r="H39" s="147" t="s">
        <v>206</v>
      </c>
      <c r="I39" s="144">
        <v>0</v>
      </c>
      <c r="J39" s="144">
        <v>0</v>
      </c>
      <c r="K39" s="144">
        <v>0</v>
      </c>
      <c r="L39" s="144">
        <v>0</v>
      </c>
      <c r="M39" s="144">
        <v>0</v>
      </c>
      <c r="N39" s="144">
        <v>0</v>
      </c>
      <c r="O39" s="147" t="s">
        <v>206</v>
      </c>
      <c r="P39" s="2"/>
    </row>
    <row r="40" spans="2:16">
      <c r="B40" s="2"/>
      <c r="C40" s="142" t="s">
        <v>332</v>
      </c>
      <c r="D40" s="143"/>
      <c r="E40" s="147" t="s">
        <v>206</v>
      </c>
      <c r="F40" s="147" t="s">
        <v>206</v>
      </c>
      <c r="G40" s="147" t="s">
        <v>206</v>
      </c>
      <c r="H40" s="147" t="s">
        <v>206</v>
      </c>
      <c r="I40" s="144">
        <v>0</v>
      </c>
      <c r="J40" s="144">
        <v>0</v>
      </c>
      <c r="K40" s="144">
        <v>0</v>
      </c>
      <c r="L40" s="144">
        <v>0</v>
      </c>
      <c r="M40" s="144">
        <v>0</v>
      </c>
      <c r="N40" s="144">
        <v>0</v>
      </c>
      <c r="O40" s="147" t="s">
        <v>206</v>
      </c>
      <c r="P40" s="2"/>
    </row>
    <row r="41" spans="2:16">
      <c r="B41" s="2"/>
      <c r="C41" s="142" t="s">
        <v>333</v>
      </c>
      <c r="D41" s="143"/>
      <c r="E41" s="147" t="s">
        <v>206</v>
      </c>
      <c r="F41" s="147" t="s">
        <v>206</v>
      </c>
      <c r="G41" s="147" t="s">
        <v>206</v>
      </c>
      <c r="H41" s="147" t="s">
        <v>206</v>
      </c>
      <c r="I41" s="144">
        <v>0</v>
      </c>
      <c r="J41" s="144">
        <v>0</v>
      </c>
      <c r="K41" s="144">
        <v>0</v>
      </c>
      <c r="L41" s="144">
        <v>0</v>
      </c>
      <c r="M41" s="144">
        <v>0</v>
      </c>
      <c r="N41" s="144">
        <v>0</v>
      </c>
      <c r="O41" s="147" t="s">
        <v>206</v>
      </c>
      <c r="P41" s="2"/>
    </row>
    <row r="42" spans="2:16">
      <c r="B42" s="2"/>
      <c r="C42" s="142" t="s">
        <v>334</v>
      </c>
      <c r="D42" s="143"/>
      <c r="E42" s="147" t="s">
        <v>206</v>
      </c>
      <c r="F42" s="147" t="s">
        <v>206</v>
      </c>
      <c r="G42" s="147" t="s">
        <v>206</v>
      </c>
      <c r="H42" s="147" t="s">
        <v>206</v>
      </c>
      <c r="I42" s="144">
        <v>0</v>
      </c>
      <c r="J42" s="144">
        <v>0</v>
      </c>
      <c r="K42" s="144">
        <v>0</v>
      </c>
      <c r="L42" s="144">
        <v>0</v>
      </c>
      <c r="M42" s="144">
        <v>0</v>
      </c>
      <c r="N42" s="144">
        <v>0</v>
      </c>
      <c r="O42" s="147" t="s">
        <v>206</v>
      </c>
      <c r="P42" s="2"/>
    </row>
    <row r="43" spans="2:16">
      <c r="B43" s="2"/>
      <c r="C43" s="142" t="s">
        <v>335</v>
      </c>
      <c r="D43" s="143"/>
      <c r="E43" s="147" t="s">
        <v>206</v>
      </c>
      <c r="F43" s="147" t="s">
        <v>206</v>
      </c>
      <c r="G43" s="147" t="s">
        <v>206</v>
      </c>
      <c r="H43" s="147" t="s">
        <v>206</v>
      </c>
      <c r="I43" s="144">
        <v>0</v>
      </c>
      <c r="J43" s="144">
        <v>0</v>
      </c>
      <c r="K43" s="144">
        <v>0</v>
      </c>
      <c r="L43" s="144">
        <v>0</v>
      </c>
      <c r="M43" s="144">
        <v>0</v>
      </c>
      <c r="N43" s="144">
        <v>0</v>
      </c>
      <c r="O43" s="147" t="s">
        <v>206</v>
      </c>
      <c r="P43" s="2"/>
    </row>
    <row r="44" spans="2:16">
      <c r="B44" s="2"/>
      <c r="C44" s="142" t="s">
        <v>336</v>
      </c>
      <c r="D44" s="143"/>
      <c r="E44" s="147" t="s">
        <v>206</v>
      </c>
      <c r="F44" s="147" t="s">
        <v>206</v>
      </c>
      <c r="G44" s="147" t="s">
        <v>206</v>
      </c>
      <c r="H44" s="147" t="s">
        <v>206</v>
      </c>
      <c r="I44" s="144">
        <v>0</v>
      </c>
      <c r="J44" s="144">
        <v>0</v>
      </c>
      <c r="K44" s="144">
        <v>0</v>
      </c>
      <c r="L44" s="144">
        <v>0</v>
      </c>
      <c r="M44" s="144">
        <v>0</v>
      </c>
      <c r="N44" s="144">
        <v>0</v>
      </c>
      <c r="O44" s="147" t="s">
        <v>206</v>
      </c>
      <c r="P44" s="2"/>
    </row>
    <row r="45" spans="2:16">
      <c r="B45" s="2"/>
      <c r="C45" s="142" t="s">
        <v>337</v>
      </c>
      <c r="D45" s="143"/>
      <c r="E45" s="147" t="s">
        <v>206</v>
      </c>
      <c r="F45" s="147" t="s">
        <v>206</v>
      </c>
      <c r="G45" s="147" t="s">
        <v>206</v>
      </c>
      <c r="H45" s="147" t="s">
        <v>206</v>
      </c>
      <c r="I45" s="144">
        <v>0</v>
      </c>
      <c r="J45" s="144">
        <v>0</v>
      </c>
      <c r="K45" s="144">
        <v>0</v>
      </c>
      <c r="L45" s="144">
        <v>0</v>
      </c>
      <c r="M45" s="144">
        <v>0</v>
      </c>
      <c r="N45" s="144">
        <v>0</v>
      </c>
      <c r="O45" s="147" t="s">
        <v>206</v>
      </c>
      <c r="P45" s="2"/>
    </row>
    <row r="46" spans="2:16">
      <c r="B46" s="2"/>
      <c r="C46" s="142" t="s">
        <v>338</v>
      </c>
      <c r="D46" s="143"/>
      <c r="E46" s="147" t="s">
        <v>206</v>
      </c>
      <c r="F46" s="147" t="s">
        <v>206</v>
      </c>
      <c r="G46" s="147" t="s">
        <v>206</v>
      </c>
      <c r="H46" s="147" t="s">
        <v>206</v>
      </c>
      <c r="I46" s="144">
        <v>0</v>
      </c>
      <c r="J46" s="144">
        <v>0</v>
      </c>
      <c r="K46" s="144">
        <v>0</v>
      </c>
      <c r="L46" s="144">
        <v>0</v>
      </c>
      <c r="M46" s="144">
        <v>0</v>
      </c>
      <c r="N46" s="144">
        <v>0</v>
      </c>
      <c r="O46" s="147" t="s">
        <v>206</v>
      </c>
      <c r="P46" s="2"/>
    </row>
    <row r="47" spans="2:16">
      <c r="B47" s="2"/>
      <c r="C47" s="142" t="s">
        <v>339</v>
      </c>
      <c r="D47" s="143"/>
      <c r="E47" s="147" t="s">
        <v>206</v>
      </c>
      <c r="F47" s="147" t="s">
        <v>206</v>
      </c>
      <c r="G47" s="147" t="s">
        <v>206</v>
      </c>
      <c r="H47" s="147" t="s">
        <v>206</v>
      </c>
      <c r="I47" s="144">
        <v>0</v>
      </c>
      <c r="J47" s="144">
        <v>0</v>
      </c>
      <c r="K47" s="144">
        <v>0</v>
      </c>
      <c r="L47" s="144">
        <v>0</v>
      </c>
      <c r="M47" s="144">
        <v>0</v>
      </c>
      <c r="N47" s="144">
        <v>0</v>
      </c>
      <c r="O47" s="147" t="s">
        <v>206</v>
      </c>
      <c r="P47" s="2"/>
    </row>
    <row r="48" spans="2:16">
      <c r="B48" s="2"/>
      <c r="C48" s="142" t="s">
        <v>340</v>
      </c>
      <c r="D48" s="143"/>
      <c r="E48" s="147" t="s">
        <v>206</v>
      </c>
      <c r="F48" s="147" t="s">
        <v>206</v>
      </c>
      <c r="G48" s="147" t="s">
        <v>206</v>
      </c>
      <c r="H48" s="147" t="s">
        <v>206</v>
      </c>
      <c r="I48" s="144">
        <v>0</v>
      </c>
      <c r="J48" s="144">
        <v>0</v>
      </c>
      <c r="K48" s="144">
        <v>0</v>
      </c>
      <c r="L48" s="144">
        <v>0</v>
      </c>
      <c r="M48" s="144">
        <v>0</v>
      </c>
      <c r="N48" s="144">
        <v>0</v>
      </c>
      <c r="O48" s="147" t="s">
        <v>206</v>
      </c>
      <c r="P48" s="2"/>
    </row>
    <row r="49" spans="2:16">
      <c r="B49" s="2"/>
      <c r="C49" s="142" t="s">
        <v>341</v>
      </c>
      <c r="D49" s="143"/>
      <c r="E49" s="147" t="s">
        <v>206</v>
      </c>
      <c r="F49" s="147" t="s">
        <v>206</v>
      </c>
      <c r="G49" s="147" t="s">
        <v>206</v>
      </c>
      <c r="H49" s="147" t="s">
        <v>206</v>
      </c>
      <c r="I49" s="144">
        <v>0</v>
      </c>
      <c r="J49" s="144">
        <v>0</v>
      </c>
      <c r="K49" s="144">
        <v>0</v>
      </c>
      <c r="L49" s="144">
        <v>0</v>
      </c>
      <c r="M49" s="144">
        <v>0</v>
      </c>
      <c r="N49" s="144">
        <v>0</v>
      </c>
      <c r="O49" s="147" t="s">
        <v>206</v>
      </c>
      <c r="P49" s="2"/>
    </row>
    <row r="50" spans="2:16">
      <c r="B50" s="2"/>
      <c r="C50" s="142" t="s">
        <v>342</v>
      </c>
      <c r="D50" s="143"/>
      <c r="E50" s="147" t="s">
        <v>206</v>
      </c>
      <c r="F50" s="147" t="s">
        <v>206</v>
      </c>
      <c r="G50" s="147" t="s">
        <v>206</v>
      </c>
      <c r="H50" s="147" t="s">
        <v>206</v>
      </c>
      <c r="I50" s="144">
        <v>0</v>
      </c>
      <c r="J50" s="144">
        <v>0</v>
      </c>
      <c r="K50" s="144">
        <v>0</v>
      </c>
      <c r="L50" s="144">
        <v>0</v>
      </c>
      <c r="M50" s="144">
        <v>0</v>
      </c>
      <c r="N50" s="144">
        <v>0</v>
      </c>
      <c r="O50" s="147" t="s">
        <v>206</v>
      </c>
      <c r="P50" s="2"/>
    </row>
    <row r="51" spans="2:16">
      <c r="B51" s="2"/>
      <c r="C51" s="142" t="s">
        <v>343</v>
      </c>
      <c r="D51" s="143"/>
      <c r="E51" s="147" t="s">
        <v>206</v>
      </c>
      <c r="F51" s="147" t="s">
        <v>206</v>
      </c>
      <c r="G51" s="147" t="s">
        <v>206</v>
      </c>
      <c r="H51" s="147" t="s">
        <v>206</v>
      </c>
      <c r="I51" s="144">
        <v>0</v>
      </c>
      <c r="J51" s="144">
        <v>0</v>
      </c>
      <c r="K51" s="144">
        <v>0</v>
      </c>
      <c r="L51" s="144">
        <v>0</v>
      </c>
      <c r="M51" s="144">
        <v>0</v>
      </c>
      <c r="N51" s="144">
        <v>0</v>
      </c>
      <c r="O51" s="147" t="s">
        <v>206</v>
      </c>
      <c r="P51" s="2"/>
    </row>
    <row r="52" spans="2:16">
      <c r="B52" s="2"/>
      <c r="C52" s="142" t="s">
        <v>344</v>
      </c>
      <c r="D52" s="143"/>
      <c r="E52" s="147" t="s">
        <v>206</v>
      </c>
      <c r="F52" s="147" t="s">
        <v>206</v>
      </c>
      <c r="G52" s="147" t="s">
        <v>206</v>
      </c>
      <c r="H52" s="147" t="s">
        <v>206</v>
      </c>
      <c r="I52" s="144">
        <v>0</v>
      </c>
      <c r="J52" s="144">
        <v>0</v>
      </c>
      <c r="K52" s="144">
        <v>0</v>
      </c>
      <c r="L52" s="144">
        <v>0</v>
      </c>
      <c r="M52" s="144">
        <v>0</v>
      </c>
      <c r="N52" s="144">
        <v>0</v>
      </c>
      <c r="O52" s="147" t="s">
        <v>206</v>
      </c>
      <c r="P52" s="2"/>
    </row>
    <row r="53" spans="2:16">
      <c r="B53" s="2"/>
      <c r="C53" s="142" t="s">
        <v>345</v>
      </c>
      <c r="D53" s="143"/>
      <c r="E53" s="147" t="s">
        <v>206</v>
      </c>
      <c r="F53" s="147" t="s">
        <v>206</v>
      </c>
      <c r="G53" s="147" t="s">
        <v>206</v>
      </c>
      <c r="H53" s="147" t="s">
        <v>206</v>
      </c>
      <c r="I53" s="144">
        <v>0</v>
      </c>
      <c r="J53" s="144">
        <v>0</v>
      </c>
      <c r="K53" s="144">
        <v>0</v>
      </c>
      <c r="L53" s="144">
        <v>0</v>
      </c>
      <c r="M53" s="144">
        <v>0</v>
      </c>
      <c r="N53" s="144">
        <v>0</v>
      </c>
      <c r="O53" s="147" t="s">
        <v>206</v>
      </c>
      <c r="P53" s="2"/>
    </row>
    <row r="54" spans="2:16">
      <c r="B54" s="2"/>
      <c r="C54" s="142" t="s">
        <v>346</v>
      </c>
      <c r="D54" s="143"/>
      <c r="E54" s="147" t="s">
        <v>206</v>
      </c>
      <c r="F54" s="147" t="s">
        <v>206</v>
      </c>
      <c r="G54" s="147" t="s">
        <v>206</v>
      </c>
      <c r="H54" s="147" t="s">
        <v>206</v>
      </c>
      <c r="I54" s="144">
        <v>0</v>
      </c>
      <c r="J54" s="144">
        <v>0</v>
      </c>
      <c r="K54" s="144">
        <v>0</v>
      </c>
      <c r="L54" s="144">
        <v>0</v>
      </c>
      <c r="M54" s="144">
        <v>0</v>
      </c>
      <c r="N54" s="144">
        <v>0</v>
      </c>
      <c r="O54" s="147" t="s">
        <v>206</v>
      </c>
      <c r="P54" s="2"/>
    </row>
    <row r="55" spans="2:16">
      <c r="B55" s="2"/>
      <c r="C55" s="142" t="s">
        <v>347</v>
      </c>
      <c r="D55" s="143"/>
      <c r="E55" s="147" t="s">
        <v>206</v>
      </c>
      <c r="F55" s="147" t="s">
        <v>206</v>
      </c>
      <c r="G55" s="147" t="s">
        <v>206</v>
      </c>
      <c r="H55" s="147" t="s">
        <v>206</v>
      </c>
      <c r="I55" s="144">
        <v>0</v>
      </c>
      <c r="J55" s="144">
        <v>0</v>
      </c>
      <c r="K55" s="144">
        <v>0</v>
      </c>
      <c r="L55" s="144">
        <v>0</v>
      </c>
      <c r="M55" s="144">
        <v>0</v>
      </c>
      <c r="N55" s="144">
        <v>0</v>
      </c>
      <c r="O55" s="147" t="s">
        <v>206</v>
      </c>
      <c r="P55" s="2"/>
    </row>
    <row r="56" spans="2:16">
      <c r="B56" s="2"/>
      <c r="C56" s="142" t="s">
        <v>348</v>
      </c>
      <c r="D56" s="143"/>
      <c r="E56" s="147" t="s">
        <v>206</v>
      </c>
      <c r="F56" s="147" t="s">
        <v>206</v>
      </c>
      <c r="G56" s="147" t="s">
        <v>206</v>
      </c>
      <c r="H56" s="147" t="s">
        <v>206</v>
      </c>
      <c r="I56" s="144">
        <v>0</v>
      </c>
      <c r="J56" s="144">
        <v>0</v>
      </c>
      <c r="K56" s="144">
        <v>0</v>
      </c>
      <c r="L56" s="144">
        <v>0</v>
      </c>
      <c r="M56" s="144">
        <v>0</v>
      </c>
      <c r="N56" s="144">
        <v>0</v>
      </c>
      <c r="O56" s="147" t="s">
        <v>206</v>
      </c>
      <c r="P56" s="2"/>
    </row>
    <row r="57" spans="2:16">
      <c r="B57" s="2"/>
      <c r="C57" s="142" t="s">
        <v>349</v>
      </c>
      <c r="D57" s="143"/>
      <c r="E57" s="147" t="s">
        <v>206</v>
      </c>
      <c r="F57" s="147" t="s">
        <v>206</v>
      </c>
      <c r="G57" s="147" t="s">
        <v>206</v>
      </c>
      <c r="H57" s="147" t="s">
        <v>206</v>
      </c>
      <c r="I57" s="144">
        <v>0</v>
      </c>
      <c r="J57" s="144">
        <v>0</v>
      </c>
      <c r="K57" s="144">
        <v>0</v>
      </c>
      <c r="L57" s="144">
        <v>0</v>
      </c>
      <c r="M57" s="144">
        <v>0</v>
      </c>
      <c r="N57" s="144">
        <v>0</v>
      </c>
      <c r="O57" s="147" t="s">
        <v>206</v>
      </c>
      <c r="P57" s="2"/>
    </row>
    <row r="58" spans="2:16">
      <c r="B58" s="2"/>
      <c r="C58" s="142" t="s">
        <v>350</v>
      </c>
      <c r="D58" s="143"/>
      <c r="E58" s="147" t="s">
        <v>206</v>
      </c>
      <c r="F58" s="147" t="s">
        <v>206</v>
      </c>
      <c r="G58" s="147" t="s">
        <v>206</v>
      </c>
      <c r="H58" s="147" t="s">
        <v>206</v>
      </c>
      <c r="I58" s="144">
        <v>0</v>
      </c>
      <c r="J58" s="144">
        <v>0</v>
      </c>
      <c r="K58" s="144">
        <v>0</v>
      </c>
      <c r="L58" s="144">
        <v>0</v>
      </c>
      <c r="M58" s="144">
        <v>0</v>
      </c>
      <c r="N58" s="144">
        <v>0</v>
      </c>
      <c r="O58" s="147" t="s">
        <v>206</v>
      </c>
      <c r="P58" s="2"/>
    </row>
    <row r="59" spans="2:16">
      <c r="B59" s="2"/>
      <c r="C59" s="142" t="s">
        <v>351</v>
      </c>
      <c r="D59" s="143"/>
      <c r="E59" s="147" t="s">
        <v>206</v>
      </c>
      <c r="F59" s="147" t="s">
        <v>206</v>
      </c>
      <c r="G59" s="147" t="s">
        <v>206</v>
      </c>
      <c r="H59" s="147" t="s">
        <v>206</v>
      </c>
      <c r="I59" s="144">
        <v>0</v>
      </c>
      <c r="J59" s="144">
        <v>0</v>
      </c>
      <c r="K59" s="144">
        <v>0</v>
      </c>
      <c r="L59" s="144">
        <v>0</v>
      </c>
      <c r="M59" s="144">
        <v>0</v>
      </c>
      <c r="N59" s="144">
        <v>0</v>
      </c>
      <c r="O59" s="147" t="s">
        <v>206</v>
      </c>
      <c r="P59" s="2"/>
    </row>
    <row r="60" spans="2:16">
      <c r="B60" s="2"/>
      <c r="C60" s="142" t="s">
        <v>352</v>
      </c>
      <c r="D60" s="143"/>
      <c r="E60" s="147" t="s">
        <v>206</v>
      </c>
      <c r="F60" s="147" t="s">
        <v>206</v>
      </c>
      <c r="G60" s="147" t="s">
        <v>206</v>
      </c>
      <c r="H60" s="147" t="s">
        <v>206</v>
      </c>
      <c r="I60" s="144">
        <v>0</v>
      </c>
      <c r="J60" s="144">
        <v>0</v>
      </c>
      <c r="K60" s="144">
        <v>0</v>
      </c>
      <c r="L60" s="144">
        <v>0</v>
      </c>
      <c r="M60" s="144">
        <v>0</v>
      </c>
      <c r="N60" s="144">
        <v>0</v>
      </c>
      <c r="O60" s="147" t="s">
        <v>206</v>
      </c>
      <c r="P60" s="2"/>
    </row>
    <row r="61" spans="2:16">
      <c r="B61" s="2"/>
      <c r="C61" s="142" t="s">
        <v>353</v>
      </c>
      <c r="D61" s="143"/>
      <c r="E61" s="147" t="s">
        <v>206</v>
      </c>
      <c r="F61" s="147" t="s">
        <v>206</v>
      </c>
      <c r="G61" s="147" t="s">
        <v>206</v>
      </c>
      <c r="H61" s="147" t="s">
        <v>206</v>
      </c>
      <c r="I61" s="144">
        <v>0</v>
      </c>
      <c r="J61" s="144">
        <v>0</v>
      </c>
      <c r="K61" s="144">
        <v>0</v>
      </c>
      <c r="L61" s="144">
        <v>0</v>
      </c>
      <c r="M61" s="144">
        <v>0</v>
      </c>
      <c r="N61" s="144">
        <v>0</v>
      </c>
      <c r="O61" s="147" t="s">
        <v>206</v>
      </c>
      <c r="P61" s="2"/>
    </row>
    <row r="62" spans="2:16">
      <c r="B62" s="2"/>
      <c r="C62" s="142" t="s">
        <v>354</v>
      </c>
      <c r="D62" s="143"/>
      <c r="E62" s="147" t="s">
        <v>206</v>
      </c>
      <c r="F62" s="147" t="s">
        <v>206</v>
      </c>
      <c r="G62" s="147" t="s">
        <v>206</v>
      </c>
      <c r="H62" s="147" t="s">
        <v>206</v>
      </c>
      <c r="I62" s="144">
        <v>0</v>
      </c>
      <c r="J62" s="144">
        <v>0</v>
      </c>
      <c r="K62" s="144">
        <v>0</v>
      </c>
      <c r="L62" s="144">
        <v>0</v>
      </c>
      <c r="M62" s="144">
        <v>0</v>
      </c>
      <c r="N62" s="144">
        <v>0</v>
      </c>
      <c r="O62" s="147" t="s">
        <v>206</v>
      </c>
      <c r="P62" s="2"/>
    </row>
    <row r="63" spans="2:16">
      <c r="B63" s="2"/>
      <c r="C63" s="142" t="s">
        <v>355</v>
      </c>
      <c r="D63" s="143"/>
      <c r="E63" s="147" t="s">
        <v>206</v>
      </c>
      <c r="F63" s="147" t="s">
        <v>206</v>
      </c>
      <c r="G63" s="147" t="s">
        <v>206</v>
      </c>
      <c r="H63" s="147" t="s">
        <v>206</v>
      </c>
      <c r="I63" s="144">
        <v>0</v>
      </c>
      <c r="J63" s="144">
        <v>0</v>
      </c>
      <c r="K63" s="144">
        <v>0</v>
      </c>
      <c r="L63" s="144">
        <v>0</v>
      </c>
      <c r="M63" s="144">
        <v>0</v>
      </c>
      <c r="N63" s="144">
        <v>0</v>
      </c>
      <c r="O63" s="147" t="s">
        <v>206</v>
      </c>
      <c r="P63" s="2"/>
    </row>
    <row r="64" spans="2:16">
      <c r="B64" s="2"/>
      <c r="C64" s="142" t="s">
        <v>356</v>
      </c>
      <c r="D64" s="143"/>
      <c r="E64" s="147" t="s">
        <v>206</v>
      </c>
      <c r="F64" s="147" t="s">
        <v>206</v>
      </c>
      <c r="G64" s="147" t="s">
        <v>206</v>
      </c>
      <c r="H64" s="147" t="s">
        <v>206</v>
      </c>
      <c r="I64" s="144">
        <v>0</v>
      </c>
      <c r="J64" s="144">
        <v>0</v>
      </c>
      <c r="K64" s="144">
        <v>0</v>
      </c>
      <c r="L64" s="144">
        <v>0</v>
      </c>
      <c r="M64" s="144">
        <v>0</v>
      </c>
      <c r="N64" s="144">
        <v>0</v>
      </c>
      <c r="O64" s="147" t="s">
        <v>206</v>
      </c>
      <c r="P64" s="2"/>
    </row>
    <row r="65" spans="2:16">
      <c r="B65" s="2"/>
      <c r="C65" s="142" t="s">
        <v>357</v>
      </c>
      <c r="D65" s="143"/>
      <c r="E65" s="147" t="s">
        <v>206</v>
      </c>
      <c r="F65" s="147" t="s">
        <v>206</v>
      </c>
      <c r="G65" s="147" t="s">
        <v>206</v>
      </c>
      <c r="H65" s="147" t="s">
        <v>206</v>
      </c>
      <c r="I65" s="144">
        <v>0</v>
      </c>
      <c r="J65" s="144">
        <v>0</v>
      </c>
      <c r="K65" s="144">
        <v>0</v>
      </c>
      <c r="L65" s="144">
        <v>0</v>
      </c>
      <c r="M65" s="144">
        <v>0</v>
      </c>
      <c r="N65" s="144">
        <v>0</v>
      </c>
      <c r="O65" s="147" t="s">
        <v>206</v>
      </c>
      <c r="P65" s="2"/>
    </row>
    <row r="66" spans="2:16">
      <c r="B66" s="2"/>
      <c r="C66" s="142" t="s">
        <v>358</v>
      </c>
      <c r="D66" s="143"/>
      <c r="E66" s="147" t="s">
        <v>206</v>
      </c>
      <c r="F66" s="147" t="s">
        <v>206</v>
      </c>
      <c r="G66" s="147" t="s">
        <v>206</v>
      </c>
      <c r="H66" s="147" t="s">
        <v>206</v>
      </c>
      <c r="I66" s="144">
        <v>0</v>
      </c>
      <c r="J66" s="144">
        <v>0</v>
      </c>
      <c r="K66" s="144">
        <v>0</v>
      </c>
      <c r="L66" s="144">
        <v>0</v>
      </c>
      <c r="M66" s="144">
        <v>0</v>
      </c>
      <c r="N66" s="144">
        <v>0</v>
      </c>
      <c r="O66" s="147" t="s">
        <v>206</v>
      </c>
      <c r="P66" s="2"/>
    </row>
    <row r="67" spans="2:16">
      <c r="B67" s="2"/>
      <c r="C67" s="142" t="s">
        <v>359</v>
      </c>
      <c r="D67" s="143"/>
      <c r="E67" s="147" t="s">
        <v>206</v>
      </c>
      <c r="F67" s="147" t="s">
        <v>206</v>
      </c>
      <c r="G67" s="147" t="s">
        <v>206</v>
      </c>
      <c r="H67" s="147" t="s">
        <v>206</v>
      </c>
      <c r="I67" s="144">
        <v>0</v>
      </c>
      <c r="J67" s="144">
        <v>0</v>
      </c>
      <c r="K67" s="144">
        <v>0</v>
      </c>
      <c r="L67" s="144">
        <v>0</v>
      </c>
      <c r="M67" s="144">
        <v>0</v>
      </c>
      <c r="N67" s="144">
        <v>0</v>
      </c>
      <c r="O67" s="147" t="s">
        <v>206</v>
      </c>
      <c r="P67" s="2"/>
    </row>
    <row r="68" spans="2:16">
      <c r="B68" s="2"/>
      <c r="C68" s="142" t="s">
        <v>360</v>
      </c>
      <c r="D68" s="143"/>
      <c r="E68" s="147" t="s">
        <v>206</v>
      </c>
      <c r="F68" s="147" t="s">
        <v>206</v>
      </c>
      <c r="G68" s="147" t="s">
        <v>206</v>
      </c>
      <c r="H68" s="147" t="s">
        <v>206</v>
      </c>
      <c r="I68" s="144">
        <v>0</v>
      </c>
      <c r="J68" s="144">
        <v>0</v>
      </c>
      <c r="K68" s="144">
        <v>0</v>
      </c>
      <c r="L68" s="144">
        <v>0</v>
      </c>
      <c r="M68" s="144">
        <v>0</v>
      </c>
      <c r="N68" s="144">
        <v>0</v>
      </c>
      <c r="O68" s="147" t="s">
        <v>206</v>
      </c>
      <c r="P68" s="2"/>
    </row>
    <row r="69" spans="2:16">
      <c r="B69" s="2"/>
      <c r="C69" s="142" t="s">
        <v>361</v>
      </c>
      <c r="D69" s="143"/>
      <c r="E69" s="147" t="s">
        <v>206</v>
      </c>
      <c r="F69" s="147" t="s">
        <v>206</v>
      </c>
      <c r="G69" s="147" t="s">
        <v>206</v>
      </c>
      <c r="H69" s="147" t="s">
        <v>206</v>
      </c>
      <c r="I69" s="144">
        <v>0</v>
      </c>
      <c r="J69" s="144">
        <v>0</v>
      </c>
      <c r="K69" s="144">
        <v>0</v>
      </c>
      <c r="L69" s="144">
        <v>0</v>
      </c>
      <c r="M69" s="144">
        <v>0</v>
      </c>
      <c r="N69" s="144">
        <v>0</v>
      </c>
      <c r="O69" s="147" t="s">
        <v>206</v>
      </c>
      <c r="P69" s="2"/>
    </row>
    <row r="70" spans="2:16">
      <c r="B70" s="2"/>
      <c r="C70" s="142" t="s">
        <v>362</v>
      </c>
      <c r="D70" s="143"/>
      <c r="E70" s="147" t="s">
        <v>206</v>
      </c>
      <c r="F70" s="147" t="s">
        <v>206</v>
      </c>
      <c r="G70" s="147" t="s">
        <v>206</v>
      </c>
      <c r="H70" s="147" t="s">
        <v>206</v>
      </c>
      <c r="I70" s="144">
        <v>0</v>
      </c>
      <c r="J70" s="144">
        <v>0</v>
      </c>
      <c r="K70" s="144">
        <v>0</v>
      </c>
      <c r="L70" s="144">
        <v>0</v>
      </c>
      <c r="M70" s="144">
        <v>0</v>
      </c>
      <c r="N70" s="144">
        <v>0</v>
      </c>
      <c r="O70" s="147" t="s">
        <v>206</v>
      </c>
      <c r="P70" s="2"/>
    </row>
    <row r="71" spans="2:16">
      <c r="B71" s="2"/>
      <c r="C71" s="142" t="s">
        <v>363</v>
      </c>
      <c r="D71" s="143"/>
      <c r="E71" s="147" t="s">
        <v>206</v>
      </c>
      <c r="F71" s="147" t="s">
        <v>206</v>
      </c>
      <c r="G71" s="147" t="s">
        <v>206</v>
      </c>
      <c r="H71" s="147" t="s">
        <v>206</v>
      </c>
      <c r="I71" s="144">
        <v>0</v>
      </c>
      <c r="J71" s="144">
        <v>0</v>
      </c>
      <c r="K71" s="144">
        <v>0</v>
      </c>
      <c r="L71" s="144">
        <v>0</v>
      </c>
      <c r="M71" s="144">
        <v>0</v>
      </c>
      <c r="N71" s="144">
        <v>0</v>
      </c>
      <c r="O71" s="147" t="s">
        <v>206</v>
      </c>
      <c r="P71" s="2"/>
    </row>
    <row r="72" spans="2:16">
      <c r="B72" s="2"/>
      <c r="C72" s="142" t="s">
        <v>364</v>
      </c>
      <c r="D72" s="143"/>
      <c r="E72" s="147" t="s">
        <v>206</v>
      </c>
      <c r="F72" s="147" t="s">
        <v>206</v>
      </c>
      <c r="G72" s="147" t="s">
        <v>206</v>
      </c>
      <c r="H72" s="147" t="s">
        <v>206</v>
      </c>
      <c r="I72" s="144">
        <v>0</v>
      </c>
      <c r="J72" s="144">
        <v>0</v>
      </c>
      <c r="K72" s="144">
        <v>0</v>
      </c>
      <c r="L72" s="144">
        <v>0</v>
      </c>
      <c r="M72" s="144">
        <v>0</v>
      </c>
      <c r="N72" s="144">
        <v>0</v>
      </c>
      <c r="O72" s="147" t="s">
        <v>206</v>
      </c>
      <c r="P72" s="2"/>
    </row>
    <row r="73" spans="2:16">
      <c r="B73" s="2"/>
      <c r="C73" s="142" t="s">
        <v>365</v>
      </c>
      <c r="D73" s="143"/>
      <c r="E73" s="147" t="s">
        <v>206</v>
      </c>
      <c r="F73" s="147" t="s">
        <v>206</v>
      </c>
      <c r="G73" s="147" t="s">
        <v>206</v>
      </c>
      <c r="H73" s="147" t="s">
        <v>206</v>
      </c>
      <c r="I73" s="144">
        <v>0</v>
      </c>
      <c r="J73" s="144">
        <v>0</v>
      </c>
      <c r="K73" s="144">
        <v>0</v>
      </c>
      <c r="L73" s="144">
        <v>0</v>
      </c>
      <c r="M73" s="144">
        <v>0</v>
      </c>
      <c r="N73" s="144">
        <v>0</v>
      </c>
      <c r="O73" s="147" t="s">
        <v>206</v>
      </c>
      <c r="P73" s="2"/>
    </row>
    <row r="74" spans="2:16">
      <c r="B74" s="2"/>
      <c r="C74" s="142" t="s">
        <v>366</v>
      </c>
      <c r="D74" s="143"/>
      <c r="E74" s="147" t="s">
        <v>206</v>
      </c>
      <c r="F74" s="147" t="s">
        <v>206</v>
      </c>
      <c r="G74" s="147" t="s">
        <v>206</v>
      </c>
      <c r="H74" s="147" t="s">
        <v>206</v>
      </c>
      <c r="I74" s="144">
        <v>0</v>
      </c>
      <c r="J74" s="144">
        <v>0</v>
      </c>
      <c r="K74" s="144">
        <v>0</v>
      </c>
      <c r="L74" s="144">
        <v>0</v>
      </c>
      <c r="M74" s="144">
        <v>0</v>
      </c>
      <c r="N74" s="144">
        <v>0</v>
      </c>
      <c r="O74" s="147" t="s">
        <v>206</v>
      </c>
      <c r="P74" s="2"/>
    </row>
    <row r="75" spans="2:16">
      <c r="B75" s="2"/>
      <c r="C75" s="142" t="s">
        <v>367</v>
      </c>
      <c r="D75" s="143"/>
      <c r="E75" s="147" t="s">
        <v>206</v>
      </c>
      <c r="F75" s="147" t="s">
        <v>206</v>
      </c>
      <c r="G75" s="147" t="s">
        <v>206</v>
      </c>
      <c r="H75" s="147" t="s">
        <v>206</v>
      </c>
      <c r="I75" s="144">
        <v>0</v>
      </c>
      <c r="J75" s="144">
        <v>0</v>
      </c>
      <c r="K75" s="144">
        <v>0</v>
      </c>
      <c r="L75" s="144">
        <v>0</v>
      </c>
      <c r="M75" s="144">
        <v>0</v>
      </c>
      <c r="N75" s="144">
        <v>0</v>
      </c>
      <c r="O75" s="147" t="s">
        <v>206</v>
      </c>
      <c r="P75" s="2"/>
    </row>
    <row r="76" spans="2:16">
      <c r="B76" s="2"/>
      <c r="C76" s="142" t="s">
        <v>368</v>
      </c>
      <c r="D76" s="143"/>
      <c r="E76" s="147" t="s">
        <v>206</v>
      </c>
      <c r="F76" s="147" t="s">
        <v>206</v>
      </c>
      <c r="G76" s="147" t="s">
        <v>206</v>
      </c>
      <c r="H76" s="147" t="s">
        <v>206</v>
      </c>
      <c r="I76" s="144">
        <v>0</v>
      </c>
      <c r="J76" s="144">
        <v>0</v>
      </c>
      <c r="K76" s="144">
        <v>0</v>
      </c>
      <c r="L76" s="144">
        <v>0</v>
      </c>
      <c r="M76" s="144">
        <v>0</v>
      </c>
      <c r="N76" s="144">
        <v>0</v>
      </c>
      <c r="O76" s="147" t="s">
        <v>206</v>
      </c>
      <c r="P76" s="2"/>
    </row>
    <row r="77" spans="2:16">
      <c r="B77" s="2"/>
      <c r="C77" s="142" t="s">
        <v>369</v>
      </c>
      <c r="D77" s="143"/>
      <c r="E77" s="147" t="s">
        <v>206</v>
      </c>
      <c r="F77" s="147" t="s">
        <v>206</v>
      </c>
      <c r="G77" s="147" t="s">
        <v>206</v>
      </c>
      <c r="H77" s="147" t="s">
        <v>206</v>
      </c>
      <c r="I77" s="144">
        <v>0</v>
      </c>
      <c r="J77" s="144">
        <v>0</v>
      </c>
      <c r="K77" s="144">
        <v>0</v>
      </c>
      <c r="L77" s="144">
        <v>0</v>
      </c>
      <c r="M77" s="144">
        <v>0</v>
      </c>
      <c r="N77" s="144">
        <v>0</v>
      </c>
      <c r="O77" s="147" t="s">
        <v>206</v>
      </c>
      <c r="P77" s="2"/>
    </row>
    <row r="78" spans="2:16">
      <c r="B78" s="2"/>
      <c r="C78" s="142" t="s">
        <v>370</v>
      </c>
      <c r="D78" s="143"/>
      <c r="E78" s="147" t="s">
        <v>206</v>
      </c>
      <c r="F78" s="147" t="s">
        <v>206</v>
      </c>
      <c r="G78" s="147" t="s">
        <v>206</v>
      </c>
      <c r="H78" s="147" t="s">
        <v>206</v>
      </c>
      <c r="I78" s="144">
        <v>0</v>
      </c>
      <c r="J78" s="144">
        <v>0</v>
      </c>
      <c r="K78" s="144">
        <v>0</v>
      </c>
      <c r="L78" s="144">
        <v>0</v>
      </c>
      <c r="M78" s="144">
        <v>0</v>
      </c>
      <c r="N78" s="144">
        <v>0</v>
      </c>
      <c r="O78" s="147" t="s">
        <v>206</v>
      </c>
      <c r="P78" s="2"/>
    </row>
    <row r="79" spans="2:16">
      <c r="B79" s="2"/>
      <c r="C79" s="142" t="s">
        <v>371</v>
      </c>
      <c r="D79" s="143"/>
      <c r="E79" s="147" t="s">
        <v>206</v>
      </c>
      <c r="F79" s="147" t="s">
        <v>206</v>
      </c>
      <c r="G79" s="147" t="s">
        <v>206</v>
      </c>
      <c r="H79" s="147" t="s">
        <v>206</v>
      </c>
      <c r="I79" s="144">
        <v>0</v>
      </c>
      <c r="J79" s="144">
        <v>0</v>
      </c>
      <c r="K79" s="144">
        <v>0</v>
      </c>
      <c r="L79" s="144">
        <v>0</v>
      </c>
      <c r="M79" s="144">
        <v>0</v>
      </c>
      <c r="N79" s="144">
        <v>0</v>
      </c>
      <c r="O79" s="147" t="s">
        <v>206</v>
      </c>
      <c r="P79" s="2"/>
    </row>
    <row r="80" spans="2:16">
      <c r="B80" s="2"/>
      <c r="C80" s="142" t="s">
        <v>372</v>
      </c>
      <c r="D80" s="143"/>
      <c r="E80" s="147" t="s">
        <v>206</v>
      </c>
      <c r="F80" s="147" t="s">
        <v>206</v>
      </c>
      <c r="G80" s="147" t="s">
        <v>206</v>
      </c>
      <c r="H80" s="147" t="s">
        <v>206</v>
      </c>
      <c r="I80" s="144">
        <v>0</v>
      </c>
      <c r="J80" s="144">
        <v>0</v>
      </c>
      <c r="K80" s="144">
        <v>0</v>
      </c>
      <c r="L80" s="144">
        <v>0</v>
      </c>
      <c r="M80" s="144">
        <v>0</v>
      </c>
      <c r="N80" s="144">
        <v>0</v>
      </c>
      <c r="O80" s="147" t="s">
        <v>206</v>
      </c>
      <c r="P80" s="2"/>
    </row>
    <row r="81" spans="2:16">
      <c r="B81" s="2"/>
      <c r="C81" s="142" t="s">
        <v>373</v>
      </c>
      <c r="D81" s="143"/>
      <c r="E81" s="147" t="s">
        <v>206</v>
      </c>
      <c r="F81" s="147" t="s">
        <v>206</v>
      </c>
      <c r="G81" s="147" t="s">
        <v>206</v>
      </c>
      <c r="H81" s="147" t="s">
        <v>206</v>
      </c>
      <c r="I81" s="144">
        <v>0</v>
      </c>
      <c r="J81" s="144">
        <v>0</v>
      </c>
      <c r="K81" s="144">
        <v>0</v>
      </c>
      <c r="L81" s="144">
        <v>0</v>
      </c>
      <c r="M81" s="144">
        <v>0</v>
      </c>
      <c r="N81" s="144">
        <v>0</v>
      </c>
      <c r="O81" s="147" t="s">
        <v>206</v>
      </c>
      <c r="P81" s="2"/>
    </row>
    <row r="82" spans="2:16">
      <c r="B82" s="2"/>
      <c r="C82" s="142" t="s">
        <v>374</v>
      </c>
      <c r="D82" s="143"/>
      <c r="E82" s="147" t="s">
        <v>206</v>
      </c>
      <c r="F82" s="147" t="s">
        <v>206</v>
      </c>
      <c r="G82" s="147" t="s">
        <v>206</v>
      </c>
      <c r="H82" s="147" t="s">
        <v>206</v>
      </c>
      <c r="I82" s="144">
        <v>0</v>
      </c>
      <c r="J82" s="144">
        <v>0</v>
      </c>
      <c r="K82" s="144">
        <v>0</v>
      </c>
      <c r="L82" s="144">
        <v>0</v>
      </c>
      <c r="M82" s="144">
        <v>0</v>
      </c>
      <c r="N82" s="144">
        <v>0</v>
      </c>
      <c r="O82" s="147" t="s">
        <v>206</v>
      </c>
      <c r="P82" s="2"/>
    </row>
    <row r="83" spans="2:16">
      <c r="B83" s="2"/>
      <c r="C83" s="142" t="s">
        <v>375</v>
      </c>
      <c r="D83" s="143"/>
      <c r="E83" s="147" t="s">
        <v>206</v>
      </c>
      <c r="F83" s="147" t="s">
        <v>206</v>
      </c>
      <c r="G83" s="147" t="s">
        <v>206</v>
      </c>
      <c r="H83" s="147" t="s">
        <v>206</v>
      </c>
      <c r="I83" s="144">
        <v>0</v>
      </c>
      <c r="J83" s="144">
        <v>0</v>
      </c>
      <c r="K83" s="144">
        <v>0</v>
      </c>
      <c r="L83" s="144">
        <v>0</v>
      </c>
      <c r="M83" s="144">
        <v>0</v>
      </c>
      <c r="N83" s="144">
        <v>0</v>
      </c>
      <c r="O83" s="147" t="s">
        <v>206</v>
      </c>
      <c r="P83" s="2"/>
    </row>
    <row r="84" spans="2:16">
      <c r="B84" s="2"/>
      <c r="C84" s="142" t="s">
        <v>376</v>
      </c>
      <c r="D84" s="143"/>
      <c r="E84" s="147" t="s">
        <v>206</v>
      </c>
      <c r="F84" s="147" t="s">
        <v>206</v>
      </c>
      <c r="G84" s="147" t="s">
        <v>206</v>
      </c>
      <c r="H84" s="147" t="s">
        <v>206</v>
      </c>
      <c r="I84" s="144">
        <v>0</v>
      </c>
      <c r="J84" s="144">
        <v>0</v>
      </c>
      <c r="K84" s="144">
        <v>0</v>
      </c>
      <c r="L84" s="144">
        <v>0</v>
      </c>
      <c r="M84" s="144">
        <v>0</v>
      </c>
      <c r="N84" s="144">
        <v>0</v>
      </c>
      <c r="O84" s="147" t="s">
        <v>206</v>
      </c>
      <c r="P84" s="2"/>
    </row>
    <row r="85" spans="2:16">
      <c r="B85" s="2"/>
      <c r="C85" s="142" t="s">
        <v>377</v>
      </c>
      <c r="D85" s="143"/>
      <c r="E85" s="147" t="s">
        <v>206</v>
      </c>
      <c r="F85" s="147" t="s">
        <v>206</v>
      </c>
      <c r="G85" s="147" t="s">
        <v>206</v>
      </c>
      <c r="H85" s="147" t="s">
        <v>206</v>
      </c>
      <c r="I85" s="144">
        <v>0</v>
      </c>
      <c r="J85" s="144">
        <v>0</v>
      </c>
      <c r="K85" s="144">
        <v>0</v>
      </c>
      <c r="L85" s="144">
        <v>0</v>
      </c>
      <c r="M85" s="144">
        <v>0</v>
      </c>
      <c r="N85" s="144">
        <v>0</v>
      </c>
      <c r="O85" s="147" t="s">
        <v>206</v>
      </c>
      <c r="P85" s="2"/>
    </row>
    <row r="86" spans="2:16">
      <c r="B86" s="2"/>
      <c r="C86" s="142" t="s">
        <v>378</v>
      </c>
      <c r="D86" s="143"/>
      <c r="E86" s="147" t="s">
        <v>206</v>
      </c>
      <c r="F86" s="147" t="s">
        <v>206</v>
      </c>
      <c r="G86" s="147" t="s">
        <v>206</v>
      </c>
      <c r="H86" s="147" t="s">
        <v>206</v>
      </c>
      <c r="I86" s="144">
        <v>0</v>
      </c>
      <c r="J86" s="144">
        <v>0</v>
      </c>
      <c r="K86" s="144">
        <v>0</v>
      </c>
      <c r="L86" s="144">
        <v>0</v>
      </c>
      <c r="M86" s="144">
        <v>0</v>
      </c>
      <c r="N86" s="144">
        <v>0</v>
      </c>
      <c r="O86" s="147" t="s">
        <v>206</v>
      </c>
      <c r="P86" s="2"/>
    </row>
    <row r="87" spans="2:16">
      <c r="B87" s="2"/>
      <c r="C87" s="142" t="s">
        <v>379</v>
      </c>
      <c r="D87" s="143"/>
      <c r="E87" s="147" t="s">
        <v>206</v>
      </c>
      <c r="F87" s="147" t="s">
        <v>206</v>
      </c>
      <c r="G87" s="147" t="s">
        <v>206</v>
      </c>
      <c r="H87" s="147" t="s">
        <v>206</v>
      </c>
      <c r="I87" s="144">
        <v>0</v>
      </c>
      <c r="J87" s="144">
        <v>0</v>
      </c>
      <c r="K87" s="144">
        <v>0</v>
      </c>
      <c r="L87" s="144">
        <v>0</v>
      </c>
      <c r="M87" s="144">
        <v>0</v>
      </c>
      <c r="N87" s="144">
        <v>0</v>
      </c>
      <c r="O87" s="147" t="s">
        <v>206</v>
      </c>
      <c r="P87" s="2"/>
    </row>
    <row r="88" spans="2:16">
      <c r="B88" s="2"/>
      <c r="C88" s="142" t="s">
        <v>380</v>
      </c>
      <c r="D88" s="143"/>
      <c r="E88" s="147" t="s">
        <v>206</v>
      </c>
      <c r="F88" s="147" t="s">
        <v>206</v>
      </c>
      <c r="G88" s="147" t="s">
        <v>206</v>
      </c>
      <c r="H88" s="147" t="s">
        <v>206</v>
      </c>
      <c r="I88" s="144">
        <v>0</v>
      </c>
      <c r="J88" s="144">
        <v>0</v>
      </c>
      <c r="K88" s="144">
        <v>0</v>
      </c>
      <c r="L88" s="144">
        <v>0</v>
      </c>
      <c r="M88" s="144">
        <v>0</v>
      </c>
      <c r="N88" s="144">
        <v>0</v>
      </c>
      <c r="O88" s="147" t="s">
        <v>206</v>
      </c>
      <c r="P88" s="2"/>
    </row>
    <row r="89" spans="2:16">
      <c r="B89" s="2"/>
      <c r="C89" s="142" t="s">
        <v>381</v>
      </c>
      <c r="D89" s="143"/>
      <c r="E89" s="147" t="s">
        <v>206</v>
      </c>
      <c r="F89" s="147" t="s">
        <v>206</v>
      </c>
      <c r="G89" s="147" t="s">
        <v>206</v>
      </c>
      <c r="H89" s="147" t="s">
        <v>206</v>
      </c>
      <c r="I89" s="144">
        <v>0</v>
      </c>
      <c r="J89" s="144">
        <v>0</v>
      </c>
      <c r="K89" s="144">
        <v>0</v>
      </c>
      <c r="L89" s="144">
        <v>0</v>
      </c>
      <c r="M89" s="144">
        <v>0</v>
      </c>
      <c r="N89" s="144">
        <v>0</v>
      </c>
      <c r="O89" s="147" t="s">
        <v>206</v>
      </c>
      <c r="P89" s="2"/>
    </row>
    <row r="90" spans="2:16">
      <c r="B90" s="2"/>
      <c r="C90" s="142" t="s">
        <v>382</v>
      </c>
      <c r="D90" s="143"/>
      <c r="E90" s="147" t="s">
        <v>206</v>
      </c>
      <c r="F90" s="147" t="s">
        <v>206</v>
      </c>
      <c r="G90" s="147" t="s">
        <v>206</v>
      </c>
      <c r="H90" s="147" t="s">
        <v>206</v>
      </c>
      <c r="I90" s="144">
        <v>0</v>
      </c>
      <c r="J90" s="144">
        <v>0</v>
      </c>
      <c r="K90" s="144">
        <v>0</v>
      </c>
      <c r="L90" s="144">
        <v>0</v>
      </c>
      <c r="M90" s="144">
        <v>0</v>
      </c>
      <c r="N90" s="144">
        <v>0</v>
      </c>
      <c r="O90" s="147" t="s">
        <v>206</v>
      </c>
      <c r="P90" s="2"/>
    </row>
    <row r="91" spans="2:16">
      <c r="B91" s="2"/>
      <c r="C91" s="142" t="s">
        <v>383</v>
      </c>
      <c r="D91" s="143"/>
      <c r="E91" s="147" t="s">
        <v>206</v>
      </c>
      <c r="F91" s="147" t="s">
        <v>206</v>
      </c>
      <c r="G91" s="147" t="s">
        <v>206</v>
      </c>
      <c r="H91" s="147" t="s">
        <v>206</v>
      </c>
      <c r="I91" s="144">
        <v>0</v>
      </c>
      <c r="J91" s="144">
        <v>0</v>
      </c>
      <c r="K91" s="144">
        <v>0</v>
      </c>
      <c r="L91" s="144">
        <v>0</v>
      </c>
      <c r="M91" s="144">
        <v>0</v>
      </c>
      <c r="N91" s="144">
        <v>0</v>
      </c>
      <c r="O91" s="147" t="s">
        <v>206</v>
      </c>
      <c r="P91" s="2"/>
    </row>
    <row r="92" spans="2:16">
      <c r="B92" s="2"/>
      <c r="C92" s="142" t="s">
        <v>384</v>
      </c>
      <c r="D92" s="143"/>
      <c r="E92" s="147" t="s">
        <v>206</v>
      </c>
      <c r="F92" s="147" t="s">
        <v>206</v>
      </c>
      <c r="G92" s="147" t="s">
        <v>206</v>
      </c>
      <c r="H92" s="147" t="s">
        <v>206</v>
      </c>
      <c r="I92" s="144">
        <v>0</v>
      </c>
      <c r="J92" s="144">
        <v>0</v>
      </c>
      <c r="K92" s="144">
        <v>0</v>
      </c>
      <c r="L92" s="144">
        <v>0</v>
      </c>
      <c r="M92" s="144">
        <v>0</v>
      </c>
      <c r="N92" s="144">
        <v>0</v>
      </c>
      <c r="O92" s="147" t="s">
        <v>206</v>
      </c>
      <c r="P92" s="2"/>
    </row>
    <row r="93" spans="2:16">
      <c r="B93" s="2"/>
      <c r="C93" s="142" t="s">
        <v>385</v>
      </c>
      <c r="D93" s="143"/>
      <c r="E93" s="147" t="s">
        <v>206</v>
      </c>
      <c r="F93" s="147" t="s">
        <v>206</v>
      </c>
      <c r="G93" s="147" t="s">
        <v>206</v>
      </c>
      <c r="H93" s="147" t="s">
        <v>206</v>
      </c>
      <c r="I93" s="144">
        <v>0</v>
      </c>
      <c r="J93" s="144">
        <v>0</v>
      </c>
      <c r="K93" s="144">
        <v>0</v>
      </c>
      <c r="L93" s="144">
        <v>0</v>
      </c>
      <c r="M93" s="144">
        <v>0</v>
      </c>
      <c r="N93" s="144">
        <v>0</v>
      </c>
      <c r="O93" s="147" t="s">
        <v>206</v>
      </c>
      <c r="P93" s="2"/>
    </row>
    <row r="94" spans="2:16">
      <c r="B94" s="2"/>
      <c r="C94" s="142" t="s">
        <v>386</v>
      </c>
      <c r="D94" s="143"/>
      <c r="E94" s="147" t="s">
        <v>206</v>
      </c>
      <c r="F94" s="147" t="s">
        <v>206</v>
      </c>
      <c r="G94" s="147" t="s">
        <v>206</v>
      </c>
      <c r="H94" s="147" t="s">
        <v>206</v>
      </c>
      <c r="I94" s="144">
        <v>0</v>
      </c>
      <c r="J94" s="144">
        <v>0</v>
      </c>
      <c r="K94" s="144">
        <v>0</v>
      </c>
      <c r="L94" s="144">
        <v>0</v>
      </c>
      <c r="M94" s="144">
        <v>0</v>
      </c>
      <c r="N94" s="144">
        <v>0</v>
      </c>
      <c r="O94" s="147" t="s">
        <v>206</v>
      </c>
      <c r="P94" s="2"/>
    </row>
    <row r="95" spans="2:16">
      <c r="B95" s="2"/>
      <c r="C95" s="142" t="s">
        <v>387</v>
      </c>
      <c r="D95" s="143"/>
      <c r="E95" s="147" t="s">
        <v>206</v>
      </c>
      <c r="F95" s="147" t="s">
        <v>206</v>
      </c>
      <c r="G95" s="147" t="s">
        <v>206</v>
      </c>
      <c r="H95" s="147" t="s">
        <v>206</v>
      </c>
      <c r="I95" s="144">
        <v>0</v>
      </c>
      <c r="J95" s="144">
        <v>0</v>
      </c>
      <c r="K95" s="144">
        <v>0</v>
      </c>
      <c r="L95" s="144">
        <v>0</v>
      </c>
      <c r="M95" s="144">
        <v>0</v>
      </c>
      <c r="N95" s="144">
        <v>0</v>
      </c>
      <c r="O95" s="147" t="s">
        <v>206</v>
      </c>
      <c r="P95" s="2"/>
    </row>
    <row r="96" spans="2:16">
      <c r="B96" s="2"/>
      <c r="C96" s="142" t="s">
        <v>388</v>
      </c>
      <c r="D96" s="143"/>
      <c r="E96" s="147" t="s">
        <v>206</v>
      </c>
      <c r="F96" s="147" t="s">
        <v>206</v>
      </c>
      <c r="G96" s="147" t="s">
        <v>206</v>
      </c>
      <c r="H96" s="147" t="s">
        <v>206</v>
      </c>
      <c r="I96" s="144">
        <v>0</v>
      </c>
      <c r="J96" s="144">
        <v>0</v>
      </c>
      <c r="K96" s="144">
        <v>0</v>
      </c>
      <c r="L96" s="144">
        <v>0</v>
      </c>
      <c r="M96" s="144">
        <v>0</v>
      </c>
      <c r="N96" s="144">
        <v>0</v>
      </c>
      <c r="O96" s="147" t="s">
        <v>206</v>
      </c>
      <c r="P96" s="2"/>
    </row>
    <row r="97" spans="2:16">
      <c r="B97" s="2"/>
      <c r="C97" s="142" t="s">
        <v>389</v>
      </c>
      <c r="D97" s="143"/>
      <c r="E97" s="147" t="s">
        <v>206</v>
      </c>
      <c r="F97" s="147" t="s">
        <v>206</v>
      </c>
      <c r="G97" s="147" t="s">
        <v>206</v>
      </c>
      <c r="H97" s="147" t="s">
        <v>206</v>
      </c>
      <c r="I97" s="144">
        <v>0</v>
      </c>
      <c r="J97" s="144">
        <v>0</v>
      </c>
      <c r="K97" s="144">
        <v>0</v>
      </c>
      <c r="L97" s="144">
        <v>0</v>
      </c>
      <c r="M97" s="144">
        <v>0</v>
      </c>
      <c r="N97" s="144">
        <v>0</v>
      </c>
      <c r="O97" s="147" t="s">
        <v>206</v>
      </c>
      <c r="P97" s="2"/>
    </row>
    <row r="98" spans="2:16">
      <c r="B98" s="2"/>
      <c r="C98" s="142" t="s">
        <v>390</v>
      </c>
      <c r="D98" s="143"/>
      <c r="E98" s="147" t="s">
        <v>206</v>
      </c>
      <c r="F98" s="147" t="s">
        <v>206</v>
      </c>
      <c r="G98" s="147" t="s">
        <v>206</v>
      </c>
      <c r="H98" s="147" t="s">
        <v>206</v>
      </c>
      <c r="I98" s="144">
        <v>0</v>
      </c>
      <c r="J98" s="144">
        <v>0</v>
      </c>
      <c r="K98" s="144">
        <v>0</v>
      </c>
      <c r="L98" s="144">
        <v>0</v>
      </c>
      <c r="M98" s="144">
        <v>0</v>
      </c>
      <c r="N98" s="144">
        <v>0</v>
      </c>
      <c r="O98" s="147" t="s">
        <v>206</v>
      </c>
      <c r="P98" s="2"/>
    </row>
    <row r="99" spans="2:16">
      <c r="B99" s="2"/>
      <c r="C99" s="142" t="s">
        <v>391</v>
      </c>
      <c r="D99" s="143"/>
      <c r="E99" s="147" t="s">
        <v>206</v>
      </c>
      <c r="F99" s="147" t="s">
        <v>206</v>
      </c>
      <c r="G99" s="147" t="s">
        <v>206</v>
      </c>
      <c r="H99" s="147" t="s">
        <v>206</v>
      </c>
      <c r="I99" s="144">
        <v>0</v>
      </c>
      <c r="J99" s="144">
        <v>0</v>
      </c>
      <c r="K99" s="144">
        <v>0</v>
      </c>
      <c r="L99" s="144">
        <v>0</v>
      </c>
      <c r="M99" s="144">
        <v>0</v>
      </c>
      <c r="N99" s="144">
        <v>0</v>
      </c>
      <c r="O99" s="147" t="s">
        <v>206</v>
      </c>
      <c r="P99" s="2"/>
    </row>
    <row r="100" spans="2:16">
      <c r="B100" s="2"/>
      <c r="C100" s="142" t="s">
        <v>392</v>
      </c>
      <c r="D100" s="143"/>
      <c r="E100" s="147" t="s">
        <v>206</v>
      </c>
      <c r="F100" s="147" t="s">
        <v>206</v>
      </c>
      <c r="G100" s="147" t="s">
        <v>206</v>
      </c>
      <c r="H100" s="147" t="s">
        <v>206</v>
      </c>
      <c r="I100" s="144">
        <v>0</v>
      </c>
      <c r="J100" s="144">
        <v>0</v>
      </c>
      <c r="K100" s="144">
        <v>0</v>
      </c>
      <c r="L100" s="144">
        <v>0</v>
      </c>
      <c r="M100" s="144">
        <v>0</v>
      </c>
      <c r="N100" s="144">
        <v>0</v>
      </c>
      <c r="O100" s="147" t="s">
        <v>206</v>
      </c>
      <c r="P100" s="2"/>
    </row>
    <row r="101" spans="2:16">
      <c r="B101" s="2"/>
      <c r="C101" s="142" t="s">
        <v>393</v>
      </c>
      <c r="D101" s="143"/>
      <c r="E101" s="147" t="s">
        <v>206</v>
      </c>
      <c r="F101" s="147" t="s">
        <v>206</v>
      </c>
      <c r="G101" s="147" t="s">
        <v>206</v>
      </c>
      <c r="H101" s="147" t="s">
        <v>206</v>
      </c>
      <c r="I101" s="144">
        <v>0</v>
      </c>
      <c r="J101" s="144">
        <v>0</v>
      </c>
      <c r="K101" s="144">
        <v>0</v>
      </c>
      <c r="L101" s="144">
        <v>0</v>
      </c>
      <c r="M101" s="144">
        <v>0</v>
      </c>
      <c r="N101" s="144">
        <v>0</v>
      </c>
      <c r="O101" s="147" t="s">
        <v>206</v>
      </c>
      <c r="P101" s="2"/>
    </row>
    <row r="102" spans="2:16">
      <c r="B102" s="2"/>
      <c r="C102" s="142" t="s">
        <v>394</v>
      </c>
      <c r="D102" s="143"/>
      <c r="E102" s="147" t="s">
        <v>206</v>
      </c>
      <c r="F102" s="147" t="s">
        <v>206</v>
      </c>
      <c r="G102" s="147" t="s">
        <v>206</v>
      </c>
      <c r="H102" s="147" t="s">
        <v>206</v>
      </c>
      <c r="I102" s="144">
        <v>0</v>
      </c>
      <c r="J102" s="144">
        <v>0</v>
      </c>
      <c r="K102" s="144">
        <v>0</v>
      </c>
      <c r="L102" s="144">
        <v>0</v>
      </c>
      <c r="M102" s="144">
        <v>0</v>
      </c>
      <c r="N102" s="144">
        <v>0</v>
      </c>
      <c r="O102" s="147" t="s">
        <v>206</v>
      </c>
      <c r="P102" s="2"/>
    </row>
    <row r="103" spans="2:16">
      <c r="B103" s="2"/>
      <c r="C103" s="142" t="s">
        <v>395</v>
      </c>
      <c r="D103" s="143"/>
      <c r="E103" s="147" t="s">
        <v>206</v>
      </c>
      <c r="F103" s="147" t="s">
        <v>206</v>
      </c>
      <c r="G103" s="147" t="s">
        <v>206</v>
      </c>
      <c r="H103" s="147" t="s">
        <v>206</v>
      </c>
      <c r="I103" s="144">
        <v>0</v>
      </c>
      <c r="J103" s="144">
        <v>0</v>
      </c>
      <c r="K103" s="144">
        <v>0</v>
      </c>
      <c r="L103" s="144">
        <v>0</v>
      </c>
      <c r="M103" s="144">
        <v>0</v>
      </c>
      <c r="N103" s="144">
        <v>0</v>
      </c>
      <c r="O103" s="147" t="s">
        <v>206</v>
      </c>
      <c r="P103" s="2"/>
    </row>
    <row r="104" spans="2:16">
      <c r="B104" s="2"/>
      <c r="C104" s="142" t="s">
        <v>396</v>
      </c>
      <c r="D104" s="143"/>
      <c r="E104" s="147" t="s">
        <v>206</v>
      </c>
      <c r="F104" s="147" t="s">
        <v>206</v>
      </c>
      <c r="G104" s="147" t="s">
        <v>206</v>
      </c>
      <c r="H104" s="147" t="s">
        <v>206</v>
      </c>
      <c r="I104" s="144">
        <v>0</v>
      </c>
      <c r="J104" s="144">
        <v>0</v>
      </c>
      <c r="K104" s="144">
        <v>0</v>
      </c>
      <c r="L104" s="144">
        <v>0</v>
      </c>
      <c r="M104" s="144">
        <v>0</v>
      </c>
      <c r="N104" s="144">
        <v>0</v>
      </c>
      <c r="O104" s="147" t="s">
        <v>206</v>
      </c>
      <c r="P104" s="2"/>
    </row>
    <row r="105" spans="2:16">
      <c r="B105" s="2"/>
      <c r="C105" s="142" t="s">
        <v>397</v>
      </c>
      <c r="D105" s="143"/>
      <c r="E105" s="147" t="s">
        <v>206</v>
      </c>
      <c r="F105" s="147" t="s">
        <v>206</v>
      </c>
      <c r="G105" s="147" t="s">
        <v>206</v>
      </c>
      <c r="H105" s="147" t="s">
        <v>206</v>
      </c>
      <c r="I105" s="144">
        <v>0</v>
      </c>
      <c r="J105" s="144">
        <v>0</v>
      </c>
      <c r="K105" s="144">
        <v>0</v>
      </c>
      <c r="L105" s="144">
        <v>0</v>
      </c>
      <c r="M105" s="144">
        <v>0</v>
      </c>
      <c r="N105" s="144">
        <v>0</v>
      </c>
      <c r="O105" s="147" t="s">
        <v>206</v>
      </c>
      <c r="P105" s="2"/>
    </row>
    <row r="106" spans="2:16">
      <c r="B106" s="2"/>
      <c r="C106" s="142" t="s">
        <v>398</v>
      </c>
      <c r="D106" s="143"/>
      <c r="E106" s="147" t="s">
        <v>206</v>
      </c>
      <c r="F106" s="147" t="s">
        <v>206</v>
      </c>
      <c r="G106" s="147" t="s">
        <v>206</v>
      </c>
      <c r="H106" s="147" t="s">
        <v>206</v>
      </c>
      <c r="I106" s="144">
        <v>0</v>
      </c>
      <c r="J106" s="144">
        <v>0</v>
      </c>
      <c r="K106" s="144">
        <v>0</v>
      </c>
      <c r="L106" s="144">
        <v>0</v>
      </c>
      <c r="M106" s="144">
        <v>0</v>
      </c>
      <c r="N106" s="144">
        <v>0</v>
      </c>
      <c r="O106" s="147" t="s">
        <v>206</v>
      </c>
      <c r="P106" s="2"/>
    </row>
    <row r="107" spans="2:16">
      <c r="B107" s="2"/>
      <c r="C107" s="142" t="s">
        <v>399</v>
      </c>
      <c r="D107" s="143"/>
      <c r="E107" s="147" t="s">
        <v>206</v>
      </c>
      <c r="F107" s="147" t="s">
        <v>206</v>
      </c>
      <c r="G107" s="147" t="s">
        <v>206</v>
      </c>
      <c r="H107" s="147" t="s">
        <v>206</v>
      </c>
      <c r="I107" s="144">
        <v>0</v>
      </c>
      <c r="J107" s="144">
        <v>0</v>
      </c>
      <c r="K107" s="144">
        <v>0</v>
      </c>
      <c r="L107" s="144">
        <v>0</v>
      </c>
      <c r="M107" s="144">
        <v>0</v>
      </c>
      <c r="N107" s="144">
        <v>0</v>
      </c>
      <c r="O107" s="147" t="s">
        <v>206</v>
      </c>
      <c r="P107" s="2"/>
    </row>
    <row r="108" spans="2:16">
      <c r="B108" s="2"/>
      <c r="C108" s="142" t="s">
        <v>400</v>
      </c>
      <c r="D108" s="143"/>
      <c r="E108" s="147" t="s">
        <v>206</v>
      </c>
      <c r="F108" s="147" t="s">
        <v>206</v>
      </c>
      <c r="G108" s="147" t="s">
        <v>206</v>
      </c>
      <c r="H108" s="147" t="s">
        <v>206</v>
      </c>
      <c r="I108" s="144">
        <v>0</v>
      </c>
      <c r="J108" s="144">
        <v>0</v>
      </c>
      <c r="K108" s="144">
        <v>0</v>
      </c>
      <c r="L108" s="144">
        <v>0</v>
      </c>
      <c r="M108" s="144">
        <v>0</v>
      </c>
      <c r="N108" s="144">
        <v>0</v>
      </c>
      <c r="O108" s="147" t="s">
        <v>206</v>
      </c>
      <c r="P108" s="2"/>
    </row>
    <row r="109" spans="2:16">
      <c r="B109" s="2"/>
      <c r="C109" s="142" t="s">
        <v>401</v>
      </c>
      <c r="D109" s="143"/>
      <c r="E109" s="147" t="s">
        <v>206</v>
      </c>
      <c r="F109" s="147" t="s">
        <v>206</v>
      </c>
      <c r="G109" s="147" t="s">
        <v>206</v>
      </c>
      <c r="H109" s="147" t="s">
        <v>206</v>
      </c>
      <c r="I109" s="144">
        <v>0</v>
      </c>
      <c r="J109" s="144">
        <v>0</v>
      </c>
      <c r="K109" s="144">
        <v>0</v>
      </c>
      <c r="L109" s="144">
        <v>0</v>
      </c>
      <c r="M109" s="144">
        <v>0</v>
      </c>
      <c r="N109" s="144">
        <v>0</v>
      </c>
      <c r="O109" s="147" t="s">
        <v>206</v>
      </c>
      <c r="P109" s="2"/>
    </row>
    <row r="110" spans="2:16">
      <c r="B110" s="2"/>
      <c r="C110" s="142" t="s">
        <v>402</v>
      </c>
      <c r="D110" s="143"/>
      <c r="E110" s="147" t="s">
        <v>206</v>
      </c>
      <c r="F110" s="147" t="s">
        <v>206</v>
      </c>
      <c r="G110" s="147" t="s">
        <v>206</v>
      </c>
      <c r="H110" s="147" t="s">
        <v>206</v>
      </c>
      <c r="I110" s="144">
        <v>0</v>
      </c>
      <c r="J110" s="144">
        <v>0</v>
      </c>
      <c r="K110" s="144">
        <v>0</v>
      </c>
      <c r="L110" s="144">
        <v>0</v>
      </c>
      <c r="M110" s="144">
        <v>0</v>
      </c>
      <c r="N110" s="144">
        <v>0</v>
      </c>
      <c r="O110" s="147" t="s">
        <v>206</v>
      </c>
      <c r="P110" s="2"/>
    </row>
    <row r="111" spans="2:16">
      <c r="B111" s="2"/>
      <c r="C111" s="142" t="s">
        <v>403</v>
      </c>
      <c r="D111" s="143"/>
      <c r="E111" s="147" t="s">
        <v>206</v>
      </c>
      <c r="F111" s="147" t="s">
        <v>206</v>
      </c>
      <c r="G111" s="147" t="s">
        <v>206</v>
      </c>
      <c r="H111" s="147" t="s">
        <v>206</v>
      </c>
      <c r="I111" s="144">
        <v>0</v>
      </c>
      <c r="J111" s="144">
        <v>0</v>
      </c>
      <c r="K111" s="144">
        <v>0</v>
      </c>
      <c r="L111" s="144">
        <v>0</v>
      </c>
      <c r="M111" s="144">
        <v>0</v>
      </c>
      <c r="N111" s="144">
        <v>0</v>
      </c>
      <c r="O111" s="147" t="s">
        <v>206</v>
      </c>
      <c r="P111" s="2"/>
    </row>
    <row r="112" spans="2:16">
      <c r="B112" s="2"/>
      <c r="C112" s="142" t="s">
        <v>404</v>
      </c>
      <c r="D112" s="143"/>
      <c r="E112" s="147" t="s">
        <v>206</v>
      </c>
      <c r="F112" s="147" t="s">
        <v>206</v>
      </c>
      <c r="G112" s="147" t="s">
        <v>206</v>
      </c>
      <c r="H112" s="147" t="s">
        <v>206</v>
      </c>
      <c r="I112" s="144">
        <v>0</v>
      </c>
      <c r="J112" s="144">
        <v>0</v>
      </c>
      <c r="K112" s="144">
        <v>0</v>
      </c>
      <c r="L112" s="144">
        <v>0</v>
      </c>
      <c r="M112" s="144">
        <v>0</v>
      </c>
      <c r="N112" s="144">
        <v>0</v>
      </c>
      <c r="O112" s="147" t="s">
        <v>206</v>
      </c>
      <c r="P112" s="2"/>
    </row>
    <row r="113" spans="1:16">
      <c r="B113" s="2"/>
      <c r="C113" s="142" t="s">
        <v>405</v>
      </c>
      <c r="D113" s="143"/>
      <c r="E113" s="147" t="s">
        <v>206</v>
      </c>
      <c r="F113" s="147" t="s">
        <v>206</v>
      </c>
      <c r="G113" s="147" t="s">
        <v>206</v>
      </c>
      <c r="H113" s="147" t="s">
        <v>206</v>
      </c>
      <c r="I113" s="144">
        <v>0</v>
      </c>
      <c r="J113" s="144">
        <v>0</v>
      </c>
      <c r="K113" s="144">
        <v>0</v>
      </c>
      <c r="L113" s="144">
        <v>0</v>
      </c>
      <c r="M113" s="144">
        <v>0</v>
      </c>
      <c r="N113" s="144">
        <v>0</v>
      </c>
      <c r="O113" s="147" t="s">
        <v>206</v>
      </c>
      <c r="P113" s="2"/>
    </row>
    <row r="114" spans="1:16" s="12" customFormat="1">
      <c r="B114" s="3"/>
      <c r="C114" s="145" t="s">
        <v>406</v>
      </c>
      <c r="D114" s="146"/>
      <c r="E114" s="147" t="s">
        <v>206</v>
      </c>
      <c r="F114" s="147" t="s">
        <v>206</v>
      </c>
      <c r="G114" s="147" t="s">
        <v>206</v>
      </c>
      <c r="H114" s="147" t="s">
        <v>206</v>
      </c>
      <c r="I114" s="144">
        <v>0</v>
      </c>
      <c r="J114" s="144">
        <v>0</v>
      </c>
      <c r="K114" s="144">
        <v>0</v>
      </c>
      <c r="L114" s="144">
        <v>0</v>
      </c>
      <c r="M114" s="144">
        <v>0</v>
      </c>
      <c r="N114" s="144">
        <v>0</v>
      </c>
      <c r="O114" s="147" t="s">
        <v>206</v>
      </c>
      <c r="P114" s="3"/>
    </row>
    <row r="115" spans="1:16" s="12" customFormat="1">
      <c r="A115" s="15" t="s">
        <v>407</v>
      </c>
      <c r="B115" s="3"/>
      <c r="C115" s="145" t="s">
        <v>408</v>
      </c>
      <c r="D115" s="146"/>
      <c r="E115" s="147" t="s">
        <v>206</v>
      </c>
      <c r="F115" s="147" t="s">
        <v>206</v>
      </c>
      <c r="G115" s="147" t="s">
        <v>206</v>
      </c>
      <c r="H115" s="147" t="s">
        <v>206</v>
      </c>
      <c r="I115" s="144">
        <v>0</v>
      </c>
      <c r="J115" s="144">
        <v>0</v>
      </c>
      <c r="K115" s="144">
        <v>0</v>
      </c>
      <c r="L115" s="144">
        <v>0</v>
      </c>
      <c r="M115" s="144">
        <v>0</v>
      </c>
      <c r="N115" s="144">
        <v>0</v>
      </c>
      <c r="O115" s="147" t="s">
        <v>206</v>
      </c>
      <c r="P115" s="3"/>
    </row>
    <row r="116" spans="1:16">
      <c r="A116" s="16" t="s">
        <v>409</v>
      </c>
      <c r="B116" s="2"/>
      <c r="C116" s="142" t="s">
        <v>410</v>
      </c>
      <c r="D116" s="143"/>
      <c r="E116" s="10" t="str">
        <f>""</f>
        <v/>
      </c>
      <c r="F116" s="10" t="str">
        <f>""</f>
        <v/>
      </c>
      <c r="G116" s="10" t="str">
        <f>""</f>
        <v/>
      </c>
      <c r="H116" s="10" t="str">
        <f>""</f>
        <v/>
      </c>
      <c r="I116" s="8">
        <f t="shared" ref="I116:N116" si="0">SUM(I16:I115)</f>
        <v>0</v>
      </c>
      <c r="J116" s="8">
        <f t="shared" si="0"/>
        <v>0</v>
      </c>
      <c r="K116" s="8">
        <f t="shared" si="0"/>
        <v>0</v>
      </c>
      <c r="L116" s="8">
        <f t="shared" si="0"/>
        <v>0</v>
      </c>
      <c r="M116" s="8">
        <f t="shared" si="0"/>
        <v>0</v>
      </c>
      <c r="N116" s="8">
        <f t="shared" si="0"/>
        <v>0</v>
      </c>
      <c r="O116" s="10" t="str">
        <f>""</f>
        <v/>
      </c>
      <c r="P116" s="2"/>
    </row>
    <row r="117" spans="1:16">
      <c r="B117" s="2"/>
      <c r="C117" s="2"/>
      <c r="D117" s="2"/>
      <c r="E117" s="2"/>
      <c r="F117" s="2"/>
      <c r="G117" s="2"/>
      <c r="H117" s="2"/>
      <c r="I117" s="2"/>
      <c r="J117" s="2"/>
      <c r="K117" s="2"/>
      <c r="L117" s="2"/>
      <c r="M117" s="2"/>
      <c r="N117" s="2"/>
      <c r="O117" s="2"/>
      <c r="P117" s="2"/>
    </row>
    <row r="118" spans="1:16" ht="5.0999999999999996" customHeight="1">
      <c r="B118" s="2"/>
      <c r="C118" s="2"/>
      <c r="D118" s="2"/>
      <c r="E118" s="2"/>
      <c r="F118" s="2"/>
      <c r="G118" s="2"/>
      <c r="H118" s="2"/>
      <c r="I118" s="2"/>
      <c r="J118" s="2"/>
      <c r="K118" s="2"/>
      <c r="L118" s="2"/>
      <c r="M118" s="2"/>
      <c r="N118" s="2"/>
      <c r="O118" s="2"/>
      <c r="P118" s="2"/>
    </row>
  </sheetData>
  <sheetProtection formatColumns="0" formatRows="0" insertRows="0" deleteRows="0" selectLockedCells="1"/>
  <mergeCells count="1219">
    <mergeCell ref="C13:O13"/>
    <mergeCell ref="C14:D15"/>
    <mergeCell ref="E14:E15"/>
    <mergeCell ref="F14:F15"/>
    <mergeCell ref="G14:G15"/>
    <mergeCell ref="H14:H15"/>
    <mergeCell ref="I14:I15"/>
    <mergeCell ref="J14:J15"/>
    <mergeCell ref="K14:K15"/>
    <mergeCell ref="L14:L15"/>
    <mergeCell ref="M14:M15"/>
    <mergeCell ref="N14:N15"/>
    <mergeCell ref="O14:O15"/>
    <mergeCell ref="C7:O7"/>
    <mergeCell ref="C8:O8"/>
    <mergeCell ref="C9:O9"/>
    <mergeCell ref="C10:O10"/>
    <mergeCell ref="C11:O11"/>
    <mergeCell ref="N16"/>
    <mergeCell ref="O16"/>
    <mergeCell ref="C17:D17"/>
    <mergeCell ref="E17"/>
    <mergeCell ref="F17"/>
    <mergeCell ref="G17"/>
    <mergeCell ref="H17"/>
    <mergeCell ref="I17"/>
    <mergeCell ref="J17"/>
    <mergeCell ref="K17"/>
    <mergeCell ref="L17"/>
    <mergeCell ref="M17"/>
    <mergeCell ref="N17"/>
    <mergeCell ref="O17"/>
    <mergeCell ref="I16"/>
    <mergeCell ref="J16"/>
    <mergeCell ref="K16"/>
    <mergeCell ref="L16"/>
    <mergeCell ref="M16"/>
    <mergeCell ref="C16:D16"/>
    <mergeCell ref="E16"/>
    <mergeCell ref="F16"/>
    <mergeCell ref="G16"/>
    <mergeCell ref="H16"/>
    <mergeCell ref="N18"/>
    <mergeCell ref="O18"/>
    <mergeCell ref="C19:D19"/>
    <mergeCell ref="E19"/>
    <mergeCell ref="F19"/>
    <mergeCell ref="G19"/>
    <mergeCell ref="H19"/>
    <mergeCell ref="I19"/>
    <mergeCell ref="J19"/>
    <mergeCell ref="K19"/>
    <mergeCell ref="L19"/>
    <mergeCell ref="M19"/>
    <mergeCell ref="N19"/>
    <mergeCell ref="O19"/>
    <mergeCell ref="I18"/>
    <mergeCell ref="J18"/>
    <mergeCell ref="K18"/>
    <mergeCell ref="L18"/>
    <mergeCell ref="M18"/>
    <mergeCell ref="C18:D18"/>
    <mergeCell ref="E18"/>
    <mergeCell ref="F18"/>
    <mergeCell ref="G18"/>
    <mergeCell ref="H18"/>
    <mergeCell ref="N20"/>
    <mergeCell ref="O20"/>
    <mergeCell ref="C21:D21"/>
    <mergeCell ref="E21"/>
    <mergeCell ref="F21"/>
    <mergeCell ref="G21"/>
    <mergeCell ref="H21"/>
    <mergeCell ref="I21"/>
    <mergeCell ref="J21"/>
    <mergeCell ref="K21"/>
    <mergeCell ref="L21"/>
    <mergeCell ref="M21"/>
    <mergeCell ref="N21"/>
    <mergeCell ref="O21"/>
    <mergeCell ref="I20"/>
    <mergeCell ref="J20"/>
    <mergeCell ref="K20"/>
    <mergeCell ref="L20"/>
    <mergeCell ref="M20"/>
    <mergeCell ref="C20:D20"/>
    <mergeCell ref="E20"/>
    <mergeCell ref="F20"/>
    <mergeCell ref="G20"/>
    <mergeCell ref="H20"/>
    <mergeCell ref="N22"/>
    <mergeCell ref="O22"/>
    <mergeCell ref="C23:D23"/>
    <mergeCell ref="E23"/>
    <mergeCell ref="F23"/>
    <mergeCell ref="G23"/>
    <mergeCell ref="H23"/>
    <mergeCell ref="I23"/>
    <mergeCell ref="J23"/>
    <mergeCell ref="K23"/>
    <mergeCell ref="L23"/>
    <mergeCell ref="M23"/>
    <mergeCell ref="N23"/>
    <mergeCell ref="O23"/>
    <mergeCell ref="I22"/>
    <mergeCell ref="J22"/>
    <mergeCell ref="K22"/>
    <mergeCell ref="L22"/>
    <mergeCell ref="M22"/>
    <mergeCell ref="C22:D22"/>
    <mergeCell ref="E22"/>
    <mergeCell ref="F22"/>
    <mergeCell ref="G22"/>
    <mergeCell ref="H22"/>
    <mergeCell ref="N24"/>
    <mergeCell ref="O24"/>
    <mergeCell ref="C25:D25"/>
    <mergeCell ref="E25"/>
    <mergeCell ref="F25"/>
    <mergeCell ref="G25"/>
    <mergeCell ref="H25"/>
    <mergeCell ref="I25"/>
    <mergeCell ref="J25"/>
    <mergeCell ref="K25"/>
    <mergeCell ref="L25"/>
    <mergeCell ref="M25"/>
    <mergeCell ref="N25"/>
    <mergeCell ref="O25"/>
    <mergeCell ref="I24"/>
    <mergeCell ref="J24"/>
    <mergeCell ref="K24"/>
    <mergeCell ref="L24"/>
    <mergeCell ref="M24"/>
    <mergeCell ref="C24:D24"/>
    <mergeCell ref="E24"/>
    <mergeCell ref="F24"/>
    <mergeCell ref="G24"/>
    <mergeCell ref="H24"/>
    <mergeCell ref="N26"/>
    <mergeCell ref="O26"/>
    <mergeCell ref="C27:D27"/>
    <mergeCell ref="E27"/>
    <mergeCell ref="F27"/>
    <mergeCell ref="G27"/>
    <mergeCell ref="H27"/>
    <mergeCell ref="I27"/>
    <mergeCell ref="J27"/>
    <mergeCell ref="K27"/>
    <mergeCell ref="L27"/>
    <mergeCell ref="M27"/>
    <mergeCell ref="N27"/>
    <mergeCell ref="O27"/>
    <mergeCell ref="I26"/>
    <mergeCell ref="J26"/>
    <mergeCell ref="K26"/>
    <mergeCell ref="L26"/>
    <mergeCell ref="M26"/>
    <mergeCell ref="C26:D26"/>
    <mergeCell ref="E26"/>
    <mergeCell ref="F26"/>
    <mergeCell ref="G26"/>
    <mergeCell ref="H26"/>
    <mergeCell ref="N28"/>
    <mergeCell ref="O28"/>
    <mergeCell ref="C29:D29"/>
    <mergeCell ref="E29"/>
    <mergeCell ref="F29"/>
    <mergeCell ref="G29"/>
    <mergeCell ref="H29"/>
    <mergeCell ref="I29"/>
    <mergeCell ref="J29"/>
    <mergeCell ref="K29"/>
    <mergeCell ref="L29"/>
    <mergeCell ref="M29"/>
    <mergeCell ref="N29"/>
    <mergeCell ref="O29"/>
    <mergeCell ref="I28"/>
    <mergeCell ref="J28"/>
    <mergeCell ref="K28"/>
    <mergeCell ref="L28"/>
    <mergeCell ref="M28"/>
    <mergeCell ref="C28:D28"/>
    <mergeCell ref="E28"/>
    <mergeCell ref="F28"/>
    <mergeCell ref="G28"/>
    <mergeCell ref="H28"/>
    <mergeCell ref="N30"/>
    <mergeCell ref="O30"/>
    <mergeCell ref="C31:D31"/>
    <mergeCell ref="E31"/>
    <mergeCell ref="F31"/>
    <mergeCell ref="G31"/>
    <mergeCell ref="H31"/>
    <mergeCell ref="I31"/>
    <mergeCell ref="J31"/>
    <mergeCell ref="K31"/>
    <mergeCell ref="L31"/>
    <mergeCell ref="M31"/>
    <mergeCell ref="N31"/>
    <mergeCell ref="O31"/>
    <mergeCell ref="I30"/>
    <mergeCell ref="J30"/>
    <mergeCell ref="K30"/>
    <mergeCell ref="L30"/>
    <mergeCell ref="M30"/>
    <mergeCell ref="C30:D30"/>
    <mergeCell ref="E30"/>
    <mergeCell ref="F30"/>
    <mergeCell ref="G30"/>
    <mergeCell ref="H30"/>
    <mergeCell ref="N32"/>
    <mergeCell ref="O32"/>
    <mergeCell ref="C33:D33"/>
    <mergeCell ref="E33"/>
    <mergeCell ref="F33"/>
    <mergeCell ref="G33"/>
    <mergeCell ref="H33"/>
    <mergeCell ref="I33"/>
    <mergeCell ref="J33"/>
    <mergeCell ref="K33"/>
    <mergeCell ref="L33"/>
    <mergeCell ref="M33"/>
    <mergeCell ref="N33"/>
    <mergeCell ref="O33"/>
    <mergeCell ref="I32"/>
    <mergeCell ref="J32"/>
    <mergeCell ref="K32"/>
    <mergeCell ref="L32"/>
    <mergeCell ref="M32"/>
    <mergeCell ref="C32:D32"/>
    <mergeCell ref="E32"/>
    <mergeCell ref="F32"/>
    <mergeCell ref="G32"/>
    <mergeCell ref="H32"/>
    <mergeCell ref="N34"/>
    <mergeCell ref="O34"/>
    <mergeCell ref="C35:D35"/>
    <mergeCell ref="E35"/>
    <mergeCell ref="F35"/>
    <mergeCell ref="G35"/>
    <mergeCell ref="H35"/>
    <mergeCell ref="I35"/>
    <mergeCell ref="J35"/>
    <mergeCell ref="K35"/>
    <mergeCell ref="L35"/>
    <mergeCell ref="M35"/>
    <mergeCell ref="N35"/>
    <mergeCell ref="O35"/>
    <mergeCell ref="I34"/>
    <mergeCell ref="J34"/>
    <mergeCell ref="K34"/>
    <mergeCell ref="L34"/>
    <mergeCell ref="M34"/>
    <mergeCell ref="C34:D34"/>
    <mergeCell ref="E34"/>
    <mergeCell ref="F34"/>
    <mergeCell ref="G34"/>
    <mergeCell ref="H34"/>
    <mergeCell ref="N36"/>
    <mergeCell ref="O36"/>
    <mergeCell ref="C37:D37"/>
    <mergeCell ref="E37"/>
    <mergeCell ref="F37"/>
    <mergeCell ref="G37"/>
    <mergeCell ref="H37"/>
    <mergeCell ref="I37"/>
    <mergeCell ref="J37"/>
    <mergeCell ref="K37"/>
    <mergeCell ref="L37"/>
    <mergeCell ref="M37"/>
    <mergeCell ref="N37"/>
    <mergeCell ref="O37"/>
    <mergeCell ref="I36"/>
    <mergeCell ref="J36"/>
    <mergeCell ref="K36"/>
    <mergeCell ref="L36"/>
    <mergeCell ref="M36"/>
    <mergeCell ref="C36:D36"/>
    <mergeCell ref="E36"/>
    <mergeCell ref="F36"/>
    <mergeCell ref="G36"/>
    <mergeCell ref="H36"/>
    <mergeCell ref="N38"/>
    <mergeCell ref="O38"/>
    <mergeCell ref="C39:D39"/>
    <mergeCell ref="E39"/>
    <mergeCell ref="F39"/>
    <mergeCell ref="G39"/>
    <mergeCell ref="H39"/>
    <mergeCell ref="I39"/>
    <mergeCell ref="J39"/>
    <mergeCell ref="K39"/>
    <mergeCell ref="L39"/>
    <mergeCell ref="M39"/>
    <mergeCell ref="N39"/>
    <mergeCell ref="O39"/>
    <mergeCell ref="I38"/>
    <mergeCell ref="J38"/>
    <mergeCell ref="K38"/>
    <mergeCell ref="L38"/>
    <mergeCell ref="M38"/>
    <mergeCell ref="C38:D38"/>
    <mergeCell ref="E38"/>
    <mergeCell ref="F38"/>
    <mergeCell ref="G38"/>
    <mergeCell ref="H38"/>
    <mergeCell ref="N40"/>
    <mergeCell ref="O40"/>
    <mergeCell ref="C41:D41"/>
    <mergeCell ref="E41"/>
    <mergeCell ref="F41"/>
    <mergeCell ref="G41"/>
    <mergeCell ref="H41"/>
    <mergeCell ref="I41"/>
    <mergeCell ref="J41"/>
    <mergeCell ref="K41"/>
    <mergeCell ref="L41"/>
    <mergeCell ref="M41"/>
    <mergeCell ref="N41"/>
    <mergeCell ref="O41"/>
    <mergeCell ref="I40"/>
    <mergeCell ref="J40"/>
    <mergeCell ref="K40"/>
    <mergeCell ref="L40"/>
    <mergeCell ref="M40"/>
    <mergeCell ref="C40:D40"/>
    <mergeCell ref="E40"/>
    <mergeCell ref="F40"/>
    <mergeCell ref="G40"/>
    <mergeCell ref="H40"/>
    <mergeCell ref="N42"/>
    <mergeCell ref="O42"/>
    <mergeCell ref="C43:D43"/>
    <mergeCell ref="E43"/>
    <mergeCell ref="F43"/>
    <mergeCell ref="G43"/>
    <mergeCell ref="H43"/>
    <mergeCell ref="I43"/>
    <mergeCell ref="J43"/>
    <mergeCell ref="K43"/>
    <mergeCell ref="L43"/>
    <mergeCell ref="M43"/>
    <mergeCell ref="N43"/>
    <mergeCell ref="O43"/>
    <mergeCell ref="I42"/>
    <mergeCell ref="J42"/>
    <mergeCell ref="K42"/>
    <mergeCell ref="L42"/>
    <mergeCell ref="M42"/>
    <mergeCell ref="C42:D42"/>
    <mergeCell ref="E42"/>
    <mergeCell ref="F42"/>
    <mergeCell ref="G42"/>
    <mergeCell ref="H42"/>
    <mergeCell ref="N44"/>
    <mergeCell ref="O44"/>
    <mergeCell ref="C45:D45"/>
    <mergeCell ref="E45"/>
    <mergeCell ref="F45"/>
    <mergeCell ref="G45"/>
    <mergeCell ref="H45"/>
    <mergeCell ref="I45"/>
    <mergeCell ref="J45"/>
    <mergeCell ref="K45"/>
    <mergeCell ref="L45"/>
    <mergeCell ref="M45"/>
    <mergeCell ref="N45"/>
    <mergeCell ref="O45"/>
    <mergeCell ref="I44"/>
    <mergeCell ref="J44"/>
    <mergeCell ref="K44"/>
    <mergeCell ref="L44"/>
    <mergeCell ref="M44"/>
    <mergeCell ref="C44:D44"/>
    <mergeCell ref="E44"/>
    <mergeCell ref="F44"/>
    <mergeCell ref="G44"/>
    <mergeCell ref="H44"/>
    <mergeCell ref="N46"/>
    <mergeCell ref="O46"/>
    <mergeCell ref="C47:D47"/>
    <mergeCell ref="E47"/>
    <mergeCell ref="F47"/>
    <mergeCell ref="G47"/>
    <mergeCell ref="H47"/>
    <mergeCell ref="I47"/>
    <mergeCell ref="J47"/>
    <mergeCell ref="K47"/>
    <mergeCell ref="L47"/>
    <mergeCell ref="M47"/>
    <mergeCell ref="N47"/>
    <mergeCell ref="O47"/>
    <mergeCell ref="I46"/>
    <mergeCell ref="J46"/>
    <mergeCell ref="K46"/>
    <mergeCell ref="L46"/>
    <mergeCell ref="M46"/>
    <mergeCell ref="C46:D46"/>
    <mergeCell ref="E46"/>
    <mergeCell ref="F46"/>
    <mergeCell ref="G46"/>
    <mergeCell ref="H46"/>
    <mergeCell ref="N48"/>
    <mergeCell ref="O48"/>
    <mergeCell ref="C49:D49"/>
    <mergeCell ref="E49"/>
    <mergeCell ref="F49"/>
    <mergeCell ref="G49"/>
    <mergeCell ref="H49"/>
    <mergeCell ref="I49"/>
    <mergeCell ref="J49"/>
    <mergeCell ref="K49"/>
    <mergeCell ref="L49"/>
    <mergeCell ref="M49"/>
    <mergeCell ref="N49"/>
    <mergeCell ref="O49"/>
    <mergeCell ref="I48"/>
    <mergeCell ref="J48"/>
    <mergeCell ref="K48"/>
    <mergeCell ref="L48"/>
    <mergeCell ref="M48"/>
    <mergeCell ref="C48:D48"/>
    <mergeCell ref="E48"/>
    <mergeCell ref="F48"/>
    <mergeCell ref="G48"/>
    <mergeCell ref="H48"/>
    <mergeCell ref="N50"/>
    <mergeCell ref="O50"/>
    <mergeCell ref="C51:D51"/>
    <mergeCell ref="E51"/>
    <mergeCell ref="F51"/>
    <mergeCell ref="G51"/>
    <mergeCell ref="H51"/>
    <mergeCell ref="I51"/>
    <mergeCell ref="J51"/>
    <mergeCell ref="K51"/>
    <mergeCell ref="L51"/>
    <mergeCell ref="M51"/>
    <mergeCell ref="N51"/>
    <mergeCell ref="O51"/>
    <mergeCell ref="I50"/>
    <mergeCell ref="J50"/>
    <mergeCell ref="K50"/>
    <mergeCell ref="L50"/>
    <mergeCell ref="M50"/>
    <mergeCell ref="C50:D50"/>
    <mergeCell ref="E50"/>
    <mergeCell ref="F50"/>
    <mergeCell ref="G50"/>
    <mergeCell ref="H50"/>
    <mergeCell ref="N52"/>
    <mergeCell ref="O52"/>
    <mergeCell ref="C53:D53"/>
    <mergeCell ref="E53"/>
    <mergeCell ref="F53"/>
    <mergeCell ref="G53"/>
    <mergeCell ref="H53"/>
    <mergeCell ref="I53"/>
    <mergeCell ref="J53"/>
    <mergeCell ref="K53"/>
    <mergeCell ref="L53"/>
    <mergeCell ref="M53"/>
    <mergeCell ref="N53"/>
    <mergeCell ref="O53"/>
    <mergeCell ref="I52"/>
    <mergeCell ref="J52"/>
    <mergeCell ref="K52"/>
    <mergeCell ref="L52"/>
    <mergeCell ref="M52"/>
    <mergeCell ref="C52:D52"/>
    <mergeCell ref="E52"/>
    <mergeCell ref="F52"/>
    <mergeCell ref="G52"/>
    <mergeCell ref="H52"/>
    <mergeCell ref="N54"/>
    <mergeCell ref="O54"/>
    <mergeCell ref="C55:D55"/>
    <mergeCell ref="E55"/>
    <mergeCell ref="F55"/>
    <mergeCell ref="G55"/>
    <mergeCell ref="H55"/>
    <mergeCell ref="I55"/>
    <mergeCell ref="J55"/>
    <mergeCell ref="K55"/>
    <mergeCell ref="L55"/>
    <mergeCell ref="M55"/>
    <mergeCell ref="N55"/>
    <mergeCell ref="O55"/>
    <mergeCell ref="I54"/>
    <mergeCell ref="J54"/>
    <mergeCell ref="K54"/>
    <mergeCell ref="L54"/>
    <mergeCell ref="M54"/>
    <mergeCell ref="C54:D54"/>
    <mergeCell ref="E54"/>
    <mergeCell ref="F54"/>
    <mergeCell ref="G54"/>
    <mergeCell ref="H54"/>
    <mergeCell ref="N56"/>
    <mergeCell ref="O56"/>
    <mergeCell ref="C57:D57"/>
    <mergeCell ref="E57"/>
    <mergeCell ref="F57"/>
    <mergeCell ref="G57"/>
    <mergeCell ref="H57"/>
    <mergeCell ref="I57"/>
    <mergeCell ref="J57"/>
    <mergeCell ref="K57"/>
    <mergeCell ref="L57"/>
    <mergeCell ref="M57"/>
    <mergeCell ref="N57"/>
    <mergeCell ref="O57"/>
    <mergeCell ref="I56"/>
    <mergeCell ref="J56"/>
    <mergeCell ref="K56"/>
    <mergeCell ref="L56"/>
    <mergeCell ref="M56"/>
    <mergeCell ref="C56:D56"/>
    <mergeCell ref="E56"/>
    <mergeCell ref="F56"/>
    <mergeCell ref="G56"/>
    <mergeCell ref="H56"/>
    <mergeCell ref="N58"/>
    <mergeCell ref="O58"/>
    <mergeCell ref="C59:D59"/>
    <mergeCell ref="E59"/>
    <mergeCell ref="F59"/>
    <mergeCell ref="G59"/>
    <mergeCell ref="H59"/>
    <mergeCell ref="I59"/>
    <mergeCell ref="J59"/>
    <mergeCell ref="K59"/>
    <mergeCell ref="L59"/>
    <mergeCell ref="M59"/>
    <mergeCell ref="N59"/>
    <mergeCell ref="O59"/>
    <mergeCell ref="I58"/>
    <mergeCell ref="J58"/>
    <mergeCell ref="K58"/>
    <mergeCell ref="L58"/>
    <mergeCell ref="M58"/>
    <mergeCell ref="C58:D58"/>
    <mergeCell ref="E58"/>
    <mergeCell ref="F58"/>
    <mergeCell ref="G58"/>
    <mergeCell ref="H58"/>
    <mergeCell ref="N60"/>
    <mergeCell ref="O60"/>
    <mergeCell ref="C61:D61"/>
    <mergeCell ref="E61"/>
    <mergeCell ref="F61"/>
    <mergeCell ref="G61"/>
    <mergeCell ref="H61"/>
    <mergeCell ref="I61"/>
    <mergeCell ref="J61"/>
    <mergeCell ref="K61"/>
    <mergeCell ref="L61"/>
    <mergeCell ref="M61"/>
    <mergeCell ref="N61"/>
    <mergeCell ref="O61"/>
    <mergeCell ref="I60"/>
    <mergeCell ref="J60"/>
    <mergeCell ref="K60"/>
    <mergeCell ref="L60"/>
    <mergeCell ref="M60"/>
    <mergeCell ref="C60:D60"/>
    <mergeCell ref="E60"/>
    <mergeCell ref="F60"/>
    <mergeCell ref="G60"/>
    <mergeCell ref="H60"/>
    <mergeCell ref="N62"/>
    <mergeCell ref="O62"/>
    <mergeCell ref="C63:D63"/>
    <mergeCell ref="E63"/>
    <mergeCell ref="F63"/>
    <mergeCell ref="G63"/>
    <mergeCell ref="H63"/>
    <mergeCell ref="I63"/>
    <mergeCell ref="J63"/>
    <mergeCell ref="K63"/>
    <mergeCell ref="L63"/>
    <mergeCell ref="M63"/>
    <mergeCell ref="N63"/>
    <mergeCell ref="O63"/>
    <mergeCell ref="I62"/>
    <mergeCell ref="J62"/>
    <mergeCell ref="K62"/>
    <mergeCell ref="L62"/>
    <mergeCell ref="M62"/>
    <mergeCell ref="C62:D62"/>
    <mergeCell ref="E62"/>
    <mergeCell ref="F62"/>
    <mergeCell ref="G62"/>
    <mergeCell ref="H62"/>
    <mergeCell ref="N64"/>
    <mergeCell ref="O64"/>
    <mergeCell ref="C65:D65"/>
    <mergeCell ref="E65"/>
    <mergeCell ref="F65"/>
    <mergeCell ref="G65"/>
    <mergeCell ref="H65"/>
    <mergeCell ref="I65"/>
    <mergeCell ref="J65"/>
    <mergeCell ref="K65"/>
    <mergeCell ref="L65"/>
    <mergeCell ref="M65"/>
    <mergeCell ref="N65"/>
    <mergeCell ref="O65"/>
    <mergeCell ref="I64"/>
    <mergeCell ref="J64"/>
    <mergeCell ref="K64"/>
    <mergeCell ref="L64"/>
    <mergeCell ref="M64"/>
    <mergeCell ref="C64:D64"/>
    <mergeCell ref="E64"/>
    <mergeCell ref="F64"/>
    <mergeCell ref="G64"/>
    <mergeCell ref="H64"/>
    <mergeCell ref="N66"/>
    <mergeCell ref="O66"/>
    <mergeCell ref="C67:D67"/>
    <mergeCell ref="E67"/>
    <mergeCell ref="F67"/>
    <mergeCell ref="G67"/>
    <mergeCell ref="H67"/>
    <mergeCell ref="I67"/>
    <mergeCell ref="J67"/>
    <mergeCell ref="K67"/>
    <mergeCell ref="L67"/>
    <mergeCell ref="M67"/>
    <mergeCell ref="N67"/>
    <mergeCell ref="O67"/>
    <mergeCell ref="I66"/>
    <mergeCell ref="J66"/>
    <mergeCell ref="K66"/>
    <mergeCell ref="L66"/>
    <mergeCell ref="M66"/>
    <mergeCell ref="C66:D66"/>
    <mergeCell ref="E66"/>
    <mergeCell ref="F66"/>
    <mergeCell ref="G66"/>
    <mergeCell ref="H66"/>
    <mergeCell ref="N68"/>
    <mergeCell ref="O68"/>
    <mergeCell ref="C69:D69"/>
    <mergeCell ref="E69"/>
    <mergeCell ref="F69"/>
    <mergeCell ref="G69"/>
    <mergeCell ref="H69"/>
    <mergeCell ref="I69"/>
    <mergeCell ref="J69"/>
    <mergeCell ref="K69"/>
    <mergeCell ref="L69"/>
    <mergeCell ref="M69"/>
    <mergeCell ref="N69"/>
    <mergeCell ref="O69"/>
    <mergeCell ref="I68"/>
    <mergeCell ref="J68"/>
    <mergeCell ref="K68"/>
    <mergeCell ref="L68"/>
    <mergeCell ref="M68"/>
    <mergeCell ref="C68:D68"/>
    <mergeCell ref="E68"/>
    <mergeCell ref="F68"/>
    <mergeCell ref="G68"/>
    <mergeCell ref="H68"/>
    <mergeCell ref="N70"/>
    <mergeCell ref="O70"/>
    <mergeCell ref="C71:D71"/>
    <mergeCell ref="E71"/>
    <mergeCell ref="F71"/>
    <mergeCell ref="G71"/>
    <mergeCell ref="H71"/>
    <mergeCell ref="I71"/>
    <mergeCell ref="J71"/>
    <mergeCell ref="K71"/>
    <mergeCell ref="L71"/>
    <mergeCell ref="M71"/>
    <mergeCell ref="N71"/>
    <mergeCell ref="O71"/>
    <mergeCell ref="I70"/>
    <mergeCell ref="J70"/>
    <mergeCell ref="K70"/>
    <mergeCell ref="L70"/>
    <mergeCell ref="M70"/>
    <mergeCell ref="C70:D70"/>
    <mergeCell ref="E70"/>
    <mergeCell ref="F70"/>
    <mergeCell ref="G70"/>
    <mergeCell ref="H70"/>
    <mergeCell ref="N72"/>
    <mergeCell ref="O72"/>
    <mergeCell ref="C73:D73"/>
    <mergeCell ref="E73"/>
    <mergeCell ref="F73"/>
    <mergeCell ref="G73"/>
    <mergeCell ref="H73"/>
    <mergeCell ref="I73"/>
    <mergeCell ref="J73"/>
    <mergeCell ref="K73"/>
    <mergeCell ref="L73"/>
    <mergeCell ref="M73"/>
    <mergeCell ref="N73"/>
    <mergeCell ref="O73"/>
    <mergeCell ref="I72"/>
    <mergeCell ref="J72"/>
    <mergeCell ref="K72"/>
    <mergeCell ref="L72"/>
    <mergeCell ref="M72"/>
    <mergeCell ref="C72:D72"/>
    <mergeCell ref="E72"/>
    <mergeCell ref="F72"/>
    <mergeCell ref="G72"/>
    <mergeCell ref="H72"/>
    <mergeCell ref="N74"/>
    <mergeCell ref="O74"/>
    <mergeCell ref="C75:D75"/>
    <mergeCell ref="E75"/>
    <mergeCell ref="F75"/>
    <mergeCell ref="G75"/>
    <mergeCell ref="H75"/>
    <mergeCell ref="I75"/>
    <mergeCell ref="J75"/>
    <mergeCell ref="K75"/>
    <mergeCell ref="L75"/>
    <mergeCell ref="M75"/>
    <mergeCell ref="N75"/>
    <mergeCell ref="O75"/>
    <mergeCell ref="I74"/>
    <mergeCell ref="J74"/>
    <mergeCell ref="K74"/>
    <mergeCell ref="L74"/>
    <mergeCell ref="M74"/>
    <mergeCell ref="C74:D74"/>
    <mergeCell ref="E74"/>
    <mergeCell ref="F74"/>
    <mergeCell ref="G74"/>
    <mergeCell ref="H74"/>
    <mergeCell ref="N76"/>
    <mergeCell ref="O76"/>
    <mergeCell ref="C77:D77"/>
    <mergeCell ref="E77"/>
    <mergeCell ref="F77"/>
    <mergeCell ref="G77"/>
    <mergeCell ref="H77"/>
    <mergeCell ref="I77"/>
    <mergeCell ref="J77"/>
    <mergeCell ref="K77"/>
    <mergeCell ref="L77"/>
    <mergeCell ref="M77"/>
    <mergeCell ref="N77"/>
    <mergeCell ref="O77"/>
    <mergeCell ref="I76"/>
    <mergeCell ref="J76"/>
    <mergeCell ref="K76"/>
    <mergeCell ref="L76"/>
    <mergeCell ref="M76"/>
    <mergeCell ref="C76:D76"/>
    <mergeCell ref="E76"/>
    <mergeCell ref="F76"/>
    <mergeCell ref="G76"/>
    <mergeCell ref="H76"/>
    <mergeCell ref="N78"/>
    <mergeCell ref="O78"/>
    <mergeCell ref="C79:D79"/>
    <mergeCell ref="E79"/>
    <mergeCell ref="F79"/>
    <mergeCell ref="G79"/>
    <mergeCell ref="H79"/>
    <mergeCell ref="I79"/>
    <mergeCell ref="J79"/>
    <mergeCell ref="K79"/>
    <mergeCell ref="L79"/>
    <mergeCell ref="M79"/>
    <mergeCell ref="N79"/>
    <mergeCell ref="O79"/>
    <mergeCell ref="I78"/>
    <mergeCell ref="J78"/>
    <mergeCell ref="K78"/>
    <mergeCell ref="L78"/>
    <mergeCell ref="M78"/>
    <mergeCell ref="C78:D78"/>
    <mergeCell ref="E78"/>
    <mergeCell ref="F78"/>
    <mergeCell ref="G78"/>
    <mergeCell ref="H78"/>
    <mergeCell ref="N80"/>
    <mergeCell ref="O80"/>
    <mergeCell ref="C81:D81"/>
    <mergeCell ref="E81"/>
    <mergeCell ref="F81"/>
    <mergeCell ref="G81"/>
    <mergeCell ref="H81"/>
    <mergeCell ref="I81"/>
    <mergeCell ref="J81"/>
    <mergeCell ref="K81"/>
    <mergeCell ref="L81"/>
    <mergeCell ref="M81"/>
    <mergeCell ref="N81"/>
    <mergeCell ref="O81"/>
    <mergeCell ref="I80"/>
    <mergeCell ref="J80"/>
    <mergeCell ref="K80"/>
    <mergeCell ref="L80"/>
    <mergeCell ref="M80"/>
    <mergeCell ref="C80:D80"/>
    <mergeCell ref="E80"/>
    <mergeCell ref="F80"/>
    <mergeCell ref="G80"/>
    <mergeCell ref="H80"/>
    <mergeCell ref="N82"/>
    <mergeCell ref="O82"/>
    <mergeCell ref="C83:D83"/>
    <mergeCell ref="E83"/>
    <mergeCell ref="F83"/>
    <mergeCell ref="G83"/>
    <mergeCell ref="H83"/>
    <mergeCell ref="I83"/>
    <mergeCell ref="J83"/>
    <mergeCell ref="K83"/>
    <mergeCell ref="L83"/>
    <mergeCell ref="M83"/>
    <mergeCell ref="N83"/>
    <mergeCell ref="O83"/>
    <mergeCell ref="I82"/>
    <mergeCell ref="J82"/>
    <mergeCell ref="K82"/>
    <mergeCell ref="L82"/>
    <mergeCell ref="M82"/>
    <mergeCell ref="C82:D82"/>
    <mergeCell ref="E82"/>
    <mergeCell ref="F82"/>
    <mergeCell ref="G82"/>
    <mergeCell ref="H82"/>
    <mergeCell ref="N84"/>
    <mergeCell ref="O84"/>
    <mergeCell ref="C85:D85"/>
    <mergeCell ref="E85"/>
    <mergeCell ref="F85"/>
    <mergeCell ref="G85"/>
    <mergeCell ref="H85"/>
    <mergeCell ref="I85"/>
    <mergeCell ref="J85"/>
    <mergeCell ref="K85"/>
    <mergeCell ref="L85"/>
    <mergeCell ref="M85"/>
    <mergeCell ref="N85"/>
    <mergeCell ref="O85"/>
    <mergeCell ref="I84"/>
    <mergeCell ref="J84"/>
    <mergeCell ref="K84"/>
    <mergeCell ref="L84"/>
    <mergeCell ref="M84"/>
    <mergeCell ref="C84:D84"/>
    <mergeCell ref="E84"/>
    <mergeCell ref="F84"/>
    <mergeCell ref="G84"/>
    <mergeCell ref="H84"/>
    <mergeCell ref="N86"/>
    <mergeCell ref="O86"/>
    <mergeCell ref="C87:D87"/>
    <mergeCell ref="E87"/>
    <mergeCell ref="F87"/>
    <mergeCell ref="G87"/>
    <mergeCell ref="H87"/>
    <mergeCell ref="I87"/>
    <mergeCell ref="J87"/>
    <mergeCell ref="K87"/>
    <mergeCell ref="L87"/>
    <mergeCell ref="M87"/>
    <mergeCell ref="N87"/>
    <mergeCell ref="O87"/>
    <mergeCell ref="I86"/>
    <mergeCell ref="J86"/>
    <mergeCell ref="K86"/>
    <mergeCell ref="L86"/>
    <mergeCell ref="M86"/>
    <mergeCell ref="C86:D86"/>
    <mergeCell ref="E86"/>
    <mergeCell ref="F86"/>
    <mergeCell ref="G86"/>
    <mergeCell ref="H86"/>
    <mergeCell ref="N88"/>
    <mergeCell ref="O88"/>
    <mergeCell ref="C89:D89"/>
    <mergeCell ref="E89"/>
    <mergeCell ref="F89"/>
    <mergeCell ref="G89"/>
    <mergeCell ref="H89"/>
    <mergeCell ref="I89"/>
    <mergeCell ref="J89"/>
    <mergeCell ref="K89"/>
    <mergeCell ref="L89"/>
    <mergeCell ref="M89"/>
    <mergeCell ref="N89"/>
    <mergeCell ref="O89"/>
    <mergeCell ref="I88"/>
    <mergeCell ref="J88"/>
    <mergeCell ref="K88"/>
    <mergeCell ref="L88"/>
    <mergeCell ref="M88"/>
    <mergeCell ref="C88:D88"/>
    <mergeCell ref="E88"/>
    <mergeCell ref="F88"/>
    <mergeCell ref="G88"/>
    <mergeCell ref="H88"/>
    <mergeCell ref="N90"/>
    <mergeCell ref="O90"/>
    <mergeCell ref="C91:D91"/>
    <mergeCell ref="E91"/>
    <mergeCell ref="F91"/>
    <mergeCell ref="G91"/>
    <mergeCell ref="H91"/>
    <mergeCell ref="I91"/>
    <mergeCell ref="J91"/>
    <mergeCell ref="K91"/>
    <mergeCell ref="L91"/>
    <mergeCell ref="M91"/>
    <mergeCell ref="N91"/>
    <mergeCell ref="O91"/>
    <mergeCell ref="I90"/>
    <mergeCell ref="J90"/>
    <mergeCell ref="K90"/>
    <mergeCell ref="L90"/>
    <mergeCell ref="M90"/>
    <mergeCell ref="C90:D90"/>
    <mergeCell ref="E90"/>
    <mergeCell ref="F90"/>
    <mergeCell ref="G90"/>
    <mergeCell ref="H90"/>
    <mergeCell ref="N92"/>
    <mergeCell ref="O92"/>
    <mergeCell ref="C93:D93"/>
    <mergeCell ref="E93"/>
    <mergeCell ref="F93"/>
    <mergeCell ref="G93"/>
    <mergeCell ref="H93"/>
    <mergeCell ref="I93"/>
    <mergeCell ref="J93"/>
    <mergeCell ref="K93"/>
    <mergeCell ref="L93"/>
    <mergeCell ref="M93"/>
    <mergeCell ref="N93"/>
    <mergeCell ref="O93"/>
    <mergeCell ref="I92"/>
    <mergeCell ref="J92"/>
    <mergeCell ref="K92"/>
    <mergeCell ref="L92"/>
    <mergeCell ref="M92"/>
    <mergeCell ref="C92:D92"/>
    <mergeCell ref="E92"/>
    <mergeCell ref="F92"/>
    <mergeCell ref="G92"/>
    <mergeCell ref="H92"/>
    <mergeCell ref="N94"/>
    <mergeCell ref="O94"/>
    <mergeCell ref="C95:D95"/>
    <mergeCell ref="E95"/>
    <mergeCell ref="F95"/>
    <mergeCell ref="G95"/>
    <mergeCell ref="H95"/>
    <mergeCell ref="I95"/>
    <mergeCell ref="J95"/>
    <mergeCell ref="K95"/>
    <mergeCell ref="L95"/>
    <mergeCell ref="M95"/>
    <mergeCell ref="N95"/>
    <mergeCell ref="O95"/>
    <mergeCell ref="I94"/>
    <mergeCell ref="J94"/>
    <mergeCell ref="K94"/>
    <mergeCell ref="L94"/>
    <mergeCell ref="M94"/>
    <mergeCell ref="C94:D94"/>
    <mergeCell ref="E94"/>
    <mergeCell ref="F94"/>
    <mergeCell ref="G94"/>
    <mergeCell ref="H94"/>
    <mergeCell ref="N96"/>
    <mergeCell ref="O96"/>
    <mergeCell ref="C97:D97"/>
    <mergeCell ref="E97"/>
    <mergeCell ref="F97"/>
    <mergeCell ref="G97"/>
    <mergeCell ref="H97"/>
    <mergeCell ref="I97"/>
    <mergeCell ref="J97"/>
    <mergeCell ref="K97"/>
    <mergeCell ref="L97"/>
    <mergeCell ref="M97"/>
    <mergeCell ref="N97"/>
    <mergeCell ref="O97"/>
    <mergeCell ref="I96"/>
    <mergeCell ref="J96"/>
    <mergeCell ref="K96"/>
    <mergeCell ref="L96"/>
    <mergeCell ref="M96"/>
    <mergeCell ref="C96:D96"/>
    <mergeCell ref="E96"/>
    <mergeCell ref="F96"/>
    <mergeCell ref="G96"/>
    <mergeCell ref="H96"/>
    <mergeCell ref="N98"/>
    <mergeCell ref="O98"/>
    <mergeCell ref="C99:D99"/>
    <mergeCell ref="E99"/>
    <mergeCell ref="F99"/>
    <mergeCell ref="G99"/>
    <mergeCell ref="H99"/>
    <mergeCell ref="I99"/>
    <mergeCell ref="J99"/>
    <mergeCell ref="K99"/>
    <mergeCell ref="L99"/>
    <mergeCell ref="M99"/>
    <mergeCell ref="N99"/>
    <mergeCell ref="O99"/>
    <mergeCell ref="I98"/>
    <mergeCell ref="J98"/>
    <mergeCell ref="K98"/>
    <mergeCell ref="L98"/>
    <mergeCell ref="M98"/>
    <mergeCell ref="C98:D98"/>
    <mergeCell ref="E98"/>
    <mergeCell ref="F98"/>
    <mergeCell ref="G98"/>
    <mergeCell ref="H98"/>
    <mergeCell ref="N100"/>
    <mergeCell ref="O100"/>
    <mergeCell ref="C101:D101"/>
    <mergeCell ref="E101"/>
    <mergeCell ref="F101"/>
    <mergeCell ref="G101"/>
    <mergeCell ref="H101"/>
    <mergeCell ref="I101"/>
    <mergeCell ref="J101"/>
    <mergeCell ref="K101"/>
    <mergeCell ref="L101"/>
    <mergeCell ref="M101"/>
    <mergeCell ref="N101"/>
    <mergeCell ref="O101"/>
    <mergeCell ref="I100"/>
    <mergeCell ref="J100"/>
    <mergeCell ref="K100"/>
    <mergeCell ref="L100"/>
    <mergeCell ref="M100"/>
    <mergeCell ref="C100:D100"/>
    <mergeCell ref="E100"/>
    <mergeCell ref="F100"/>
    <mergeCell ref="G100"/>
    <mergeCell ref="H100"/>
    <mergeCell ref="N102"/>
    <mergeCell ref="O102"/>
    <mergeCell ref="C103:D103"/>
    <mergeCell ref="E103"/>
    <mergeCell ref="F103"/>
    <mergeCell ref="G103"/>
    <mergeCell ref="H103"/>
    <mergeCell ref="I103"/>
    <mergeCell ref="J103"/>
    <mergeCell ref="K103"/>
    <mergeCell ref="L103"/>
    <mergeCell ref="M103"/>
    <mergeCell ref="N103"/>
    <mergeCell ref="O103"/>
    <mergeCell ref="I102"/>
    <mergeCell ref="J102"/>
    <mergeCell ref="K102"/>
    <mergeCell ref="L102"/>
    <mergeCell ref="M102"/>
    <mergeCell ref="C102:D102"/>
    <mergeCell ref="E102"/>
    <mergeCell ref="F102"/>
    <mergeCell ref="G102"/>
    <mergeCell ref="H102"/>
    <mergeCell ref="N104"/>
    <mergeCell ref="O104"/>
    <mergeCell ref="C105:D105"/>
    <mergeCell ref="E105"/>
    <mergeCell ref="F105"/>
    <mergeCell ref="G105"/>
    <mergeCell ref="H105"/>
    <mergeCell ref="I105"/>
    <mergeCell ref="J105"/>
    <mergeCell ref="K105"/>
    <mergeCell ref="L105"/>
    <mergeCell ref="M105"/>
    <mergeCell ref="N105"/>
    <mergeCell ref="O105"/>
    <mergeCell ref="I104"/>
    <mergeCell ref="J104"/>
    <mergeCell ref="K104"/>
    <mergeCell ref="L104"/>
    <mergeCell ref="M104"/>
    <mergeCell ref="C104:D104"/>
    <mergeCell ref="E104"/>
    <mergeCell ref="F104"/>
    <mergeCell ref="G104"/>
    <mergeCell ref="H104"/>
    <mergeCell ref="N106"/>
    <mergeCell ref="O106"/>
    <mergeCell ref="C107:D107"/>
    <mergeCell ref="E107"/>
    <mergeCell ref="F107"/>
    <mergeCell ref="G107"/>
    <mergeCell ref="H107"/>
    <mergeCell ref="I107"/>
    <mergeCell ref="J107"/>
    <mergeCell ref="K107"/>
    <mergeCell ref="L107"/>
    <mergeCell ref="M107"/>
    <mergeCell ref="N107"/>
    <mergeCell ref="O107"/>
    <mergeCell ref="I106"/>
    <mergeCell ref="J106"/>
    <mergeCell ref="K106"/>
    <mergeCell ref="L106"/>
    <mergeCell ref="M106"/>
    <mergeCell ref="C106:D106"/>
    <mergeCell ref="E106"/>
    <mergeCell ref="F106"/>
    <mergeCell ref="G106"/>
    <mergeCell ref="H106"/>
    <mergeCell ref="N108"/>
    <mergeCell ref="O108"/>
    <mergeCell ref="C109:D109"/>
    <mergeCell ref="E109"/>
    <mergeCell ref="F109"/>
    <mergeCell ref="G109"/>
    <mergeCell ref="H109"/>
    <mergeCell ref="I109"/>
    <mergeCell ref="J109"/>
    <mergeCell ref="K109"/>
    <mergeCell ref="L109"/>
    <mergeCell ref="M109"/>
    <mergeCell ref="N109"/>
    <mergeCell ref="O109"/>
    <mergeCell ref="I108"/>
    <mergeCell ref="J108"/>
    <mergeCell ref="K108"/>
    <mergeCell ref="L108"/>
    <mergeCell ref="M108"/>
    <mergeCell ref="C108:D108"/>
    <mergeCell ref="E108"/>
    <mergeCell ref="F108"/>
    <mergeCell ref="G108"/>
    <mergeCell ref="H108"/>
    <mergeCell ref="N110"/>
    <mergeCell ref="O110"/>
    <mergeCell ref="C111:D111"/>
    <mergeCell ref="E111"/>
    <mergeCell ref="F111"/>
    <mergeCell ref="G111"/>
    <mergeCell ref="H111"/>
    <mergeCell ref="I111"/>
    <mergeCell ref="J111"/>
    <mergeCell ref="K111"/>
    <mergeCell ref="L111"/>
    <mergeCell ref="M111"/>
    <mergeCell ref="N111"/>
    <mergeCell ref="O111"/>
    <mergeCell ref="I110"/>
    <mergeCell ref="J110"/>
    <mergeCell ref="K110"/>
    <mergeCell ref="L110"/>
    <mergeCell ref="M110"/>
    <mergeCell ref="C110:D110"/>
    <mergeCell ref="E110"/>
    <mergeCell ref="F110"/>
    <mergeCell ref="G110"/>
    <mergeCell ref="H110"/>
    <mergeCell ref="N112"/>
    <mergeCell ref="O112"/>
    <mergeCell ref="C113:D113"/>
    <mergeCell ref="E113"/>
    <mergeCell ref="F113"/>
    <mergeCell ref="G113"/>
    <mergeCell ref="H113"/>
    <mergeCell ref="I113"/>
    <mergeCell ref="J113"/>
    <mergeCell ref="K113"/>
    <mergeCell ref="L113"/>
    <mergeCell ref="M113"/>
    <mergeCell ref="N113"/>
    <mergeCell ref="O113"/>
    <mergeCell ref="I112"/>
    <mergeCell ref="J112"/>
    <mergeCell ref="K112"/>
    <mergeCell ref="L112"/>
    <mergeCell ref="M112"/>
    <mergeCell ref="C112:D112"/>
    <mergeCell ref="E112"/>
    <mergeCell ref="F112"/>
    <mergeCell ref="G112"/>
    <mergeCell ref="H112"/>
    <mergeCell ref="C116:D116"/>
    <mergeCell ref="N114"/>
    <mergeCell ref="O114"/>
    <mergeCell ref="C115:D115"/>
    <mergeCell ref="E115"/>
    <mergeCell ref="F115"/>
    <mergeCell ref="G115"/>
    <mergeCell ref="H115"/>
    <mergeCell ref="I115"/>
    <mergeCell ref="J115"/>
    <mergeCell ref="K115"/>
    <mergeCell ref="L115"/>
    <mergeCell ref="M115"/>
    <mergeCell ref="N115"/>
    <mergeCell ref="O115"/>
    <mergeCell ref="I114"/>
    <mergeCell ref="J114"/>
    <mergeCell ref="K114"/>
    <mergeCell ref="L114"/>
    <mergeCell ref="M114"/>
    <mergeCell ref="C114:D114"/>
    <mergeCell ref="E114"/>
    <mergeCell ref="F114"/>
    <mergeCell ref="G114"/>
    <mergeCell ref="H114"/>
  </mergeCells>
  <dataValidations count="6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M16">
      <formula1>-1000000000000000000</formula1>
      <formula2>1000000000000000000</formula2>
    </dataValidation>
    <dataValidation type="decimal" showErrorMessage="1" errorTitle="Kesalahan Jenis Data" error="Data yang dimasukkan harus berupa Angka!" sqref="N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N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N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N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N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N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N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N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N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M25">
      <formula1>-1000000000000000000</formula1>
      <formula2>1000000000000000000</formula2>
    </dataValidation>
    <dataValidation type="decimal" showErrorMessage="1" errorTitle="Kesalahan Jenis Data" error="Data yang dimasukkan harus berupa Angka!" sqref="N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M26">
      <formula1>-1000000000000000000</formula1>
      <formula2>1000000000000000000</formula2>
    </dataValidation>
    <dataValidation type="decimal" showErrorMessage="1" errorTitle="Kesalahan Jenis Data" error="Data yang dimasukkan harus berupa Angka!" sqref="N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M27">
      <formula1>-1000000000000000000</formula1>
      <formula2>1000000000000000000</formula2>
    </dataValidation>
    <dataValidation type="decimal" showErrorMessage="1" errorTitle="Kesalahan Jenis Data" error="Data yang dimasukkan harus berupa Angka!" sqref="N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M28">
      <formula1>-1000000000000000000</formula1>
      <formula2>1000000000000000000</formula2>
    </dataValidation>
    <dataValidation type="decimal" showErrorMessage="1" errorTitle="Kesalahan Jenis Data" error="Data yang dimasukkan harus berupa Angka!" sqref="N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M29">
      <formula1>-1000000000000000000</formula1>
      <formula2>1000000000000000000</formula2>
    </dataValidation>
    <dataValidation type="decimal" showErrorMessage="1" errorTitle="Kesalahan Jenis Data" error="Data yang dimasukkan harus berupa Angka!" sqref="N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M30">
      <formula1>-1000000000000000000</formula1>
      <formula2>1000000000000000000</formula2>
    </dataValidation>
    <dataValidation type="decimal" showErrorMessage="1" errorTitle="Kesalahan Jenis Data" error="Data yang dimasukkan harus berupa Angka!" sqref="N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M31">
      <formula1>-1000000000000000000</formula1>
      <formula2>1000000000000000000</formula2>
    </dataValidation>
    <dataValidation type="decimal" showErrorMessage="1" errorTitle="Kesalahan Jenis Data" error="Data yang dimasukkan harus berupa Angka!" sqref="N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M32">
      <formula1>-1000000000000000000</formula1>
      <formula2>1000000000000000000</formula2>
    </dataValidation>
    <dataValidation type="decimal" showErrorMessage="1" errorTitle="Kesalahan Jenis Data" error="Data yang dimasukkan harus berupa Angka!" sqref="N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M33">
      <formula1>-1000000000000000000</formula1>
      <formula2>1000000000000000000</formula2>
    </dataValidation>
    <dataValidation type="decimal" showErrorMessage="1" errorTitle="Kesalahan Jenis Data" error="Data yang dimasukkan harus berupa Angka!" sqref="N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M34">
      <formula1>-1000000000000000000</formula1>
      <formula2>1000000000000000000</formula2>
    </dataValidation>
    <dataValidation type="decimal" showErrorMessage="1" errorTitle="Kesalahan Jenis Data" error="Data yang dimasukkan harus berupa Angka!" sqref="N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M35">
      <formula1>-1000000000000000000</formula1>
      <formula2>1000000000000000000</formula2>
    </dataValidation>
    <dataValidation type="decimal" showErrorMessage="1" errorTitle="Kesalahan Jenis Data" error="Data yang dimasukkan harus berupa Angka!" sqref="N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M36">
      <formula1>-1000000000000000000</formula1>
      <formula2>1000000000000000000</formula2>
    </dataValidation>
    <dataValidation type="decimal" showErrorMessage="1" errorTitle="Kesalahan Jenis Data" error="Data yang dimasukkan harus berupa Angka!" sqref="N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M37">
      <formula1>-1000000000000000000</formula1>
      <formula2>1000000000000000000</formula2>
    </dataValidation>
    <dataValidation type="decimal" showErrorMessage="1" errorTitle="Kesalahan Jenis Data" error="Data yang dimasukkan harus berupa Angka!" sqref="N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M38">
      <formula1>-1000000000000000000</formula1>
      <formula2>1000000000000000000</formula2>
    </dataValidation>
    <dataValidation type="decimal" showErrorMessage="1" errorTitle="Kesalahan Jenis Data" error="Data yang dimasukkan harus berupa Angka!" sqref="N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M39">
      <formula1>-1000000000000000000</formula1>
      <formula2>1000000000000000000</formula2>
    </dataValidation>
    <dataValidation type="decimal" showErrorMessage="1" errorTitle="Kesalahan Jenis Data" error="Data yang dimasukkan harus berupa Angka!" sqref="N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M40">
      <formula1>-1000000000000000000</formula1>
      <formula2>1000000000000000000</formula2>
    </dataValidation>
    <dataValidation type="decimal" showErrorMessage="1" errorTitle="Kesalahan Jenis Data" error="Data yang dimasukkan harus berupa Angka!" sqref="N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M41">
      <formula1>-1000000000000000000</formula1>
      <formula2>1000000000000000000</formula2>
    </dataValidation>
    <dataValidation type="decimal" showErrorMessage="1" errorTitle="Kesalahan Jenis Data" error="Data yang dimasukkan harus berupa Angka!" sqref="N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M42">
      <formula1>-1000000000000000000</formula1>
      <formula2>1000000000000000000</formula2>
    </dataValidation>
    <dataValidation type="decimal" showErrorMessage="1" errorTitle="Kesalahan Jenis Data" error="Data yang dimasukkan harus berupa Angka!" sqref="N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M43">
      <formula1>-1000000000000000000</formula1>
      <formula2>1000000000000000000</formula2>
    </dataValidation>
    <dataValidation type="decimal" showErrorMessage="1" errorTitle="Kesalahan Jenis Data" error="Data yang dimasukkan harus berupa Angka!" sqref="N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M44">
      <formula1>-1000000000000000000</formula1>
      <formula2>1000000000000000000</formula2>
    </dataValidation>
    <dataValidation type="decimal" showErrorMessage="1" errorTitle="Kesalahan Jenis Data" error="Data yang dimasukkan harus berupa Angka!" sqref="N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M45">
      <formula1>-1000000000000000000</formula1>
      <formula2>1000000000000000000</formula2>
    </dataValidation>
    <dataValidation type="decimal" showErrorMessage="1" errorTitle="Kesalahan Jenis Data" error="Data yang dimasukkan harus berupa Angka!" sqref="N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M46">
      <formula1>-1000000000000000000</formula1>
      <formula2>1000000000000000000</formula2>
    </dataValidation>
    <dataValidation type="decimal" showErrorMessage="1" errorTitle="Kesalahan Jenis Data" error="Data yang dimasukkan harus berupa Angka!" sqref="N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M47">
      <formula1>-1000000000000000000</formula1>
      <formula2>1000000000000000000</formula2>
    </dataValidation>
    <dataValidation type="decimal" showErrorMessage="1" errorTitle="Kesalahan Jenis Data" error="Data yang dimasukkan harus berupa Angka!" sqref="N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M48">
      <formula1>-1000000000000000000</formula1>
      <formula2>1000000000000000000</formula2>
    </dataValidation>
    <dataValidation type="decimal" showErrorMessage="1" errorTitle="Kesalahan Jenis Data" error="Data yang dimasukkan harus berupa Angka!" sqref="N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M49">
      <formula1>-1000000000000000000</formula1>
      <formula2>1000000000000000000</formula2>
    </dataValidation>
    <dataValidation type="decimal" showErrorMessage="1" errorTitle="Kesalahan Jenis Data" error="Data yang dimasukkan harus berupa Angka!" sqref="N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M50">
      <formula1>-1000000000000000000</formula1>
      <formula2>1000000000000000000</formula2>
    </dataValidation>
    <dataValidation type="decimal" showErrorMessage="1" errorTitle="Kesalahan Jenis Data" error="Data yang dimasukkan harus berupa Angka!" sqref="N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M51">
      <formula1>-1000000000000000000</formula1>
      <formula2>1000000000000000000</formula2>
    </dataValidation>
    <dataValidation type="decimal" showErrorMessage="1" errorTitle="Kesalahan Jenis Data" error="Data yang dimasukkan harus berupa Angka!" sqref="N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M52">
      <formula1>-1000000000000000000</formula1>
      <formula2>1000000000000000000</formula2>
    </dataValidation>
    <dataValidation type="decimal" showErrorMessage="1" errorTitle="Kesalahan Jenis Data" error="Data yang dimasukkan harus berupa Angka!" sqref="N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M53">
      <formula1>-1000000000000000000</formula1>
      <formula2>1000000000000000000</formula2>
    </dataValidation>
    <dataValidation type="decimal" showErrorMessage="1" errorTitle="Kesalahan Jenis Data" error="Data yang dimasukkan harus berupa Angka!" sqref="N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M54">
      <formula1>-1000000000000000000</formula1>
      <formula2>1000000000000000000</formula2>
    </dataValidation>
    <dataValidation type="decimal" showErrorMessage="1" errorTitle="Kesalahan Jenis Data" error="Data yang dimasukkan harus berupa Angka!" sqref="N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M55">
      <formula1>-1000000000000000000</formula1>
      <formula2>1000000000000000000</formula2>
    </dataValidation>
    <dataValidation type="decimal" showErrorMessage="1" errorTitle="Kesalahan Jenis Data" error="Data yang dimasukkan harus berupa Angka!" sqref="N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M56">
      <formula1>-1000000000000000000</formula1>
      <formula2>1000000000000000000</formula2>
    </dataValidation>
    <dataValidation type="decimal" showErrorMessage="1" errorTitle="Kesalahan Jenis Data" error="Data yang dimasukkan harus berupa Angka!" sqref="N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M57">
      <formula1>-1000000000000000000</formula1>
      <formula2>1000000000000000000</formula2>
    </dataValidation>
    <dataValidation type="decimal" showErrorMessage="1" errorTitle="Kesalahan Jenis Data" error="Data yang dimasukkan harus berupa Angka!" sqref="N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M58">
      <formula1>-1000000000000000000</formula1>
      <formula2>1000000000000000000</formula2>
    </dataValidation>
    <dataValidation type="decimal" showErrorMessage="1" errorTitle="Kesalahan Jenis Data" error="Data yang dimasukkan harus berupa Angka!" sqref="N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M59">
      <formula1>-1000000000000000000</formula1>
      <formula2>1000000000000000000</formula2>
    </dataValidation>
    <dataValidation type="decimal" showErrorMessage="1" errorTitle="Kesalahan Jenis Data" error="Data yang dimasukkan harus berupa Angka!" sqref="N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M60">
      <formula1>-1000000000000000000</formula1>
      <formula2>1000000000000000000</formula2>
    </dataValidation>
    <dataValidation type="decimal" showErrorMessage="1" errorTitle="Kesalahan Jenis Data" error="Data yang dimasukkan harus berupa Angka!" sqref="N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M61">
      <formula1>-1000000000000000000</formula1>
      <formula2>1000000000000000000</formula2>
    </dataValidation>
    <dataValidation type="decimal" showErrorMessage="1" errorTitle="Kesalahan Jenis Data" error="Data yang dimasukkan harus berupa Angka!" sqref="N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M62">
      <formula1>-1000000000000000000</formula1>
      <formula2>1000000000000000000</formula2>
    </dataValidation>
    <dataValidation type="decimal" showErrorMessage="1" errorTitle="Kesalahan Jenis Data" error="Data yang dimasukkan harus berupa Angka!" sqref="N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M63">
      <formula1>-1000000000000000000</formula1>
      <formula2>1000000000000000000</formula2>
    </dataValidation>
    <dataValidation type="decimal" showErrorMessage="1" errorTitle="Kesalahan Jenis Data" error="Data yang dimasukkan harus berupa Angka!" sqref="N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M64">
      <formula1>-1000000000000000000</formula1>
      <formula2>1000000000000000000</formula2>
    </dataValidation>
    <dataValidation type="decimal" showErrorMessage="1" errorTitle="Kesalahan Jenis Data" error="Data yang dimasukkan harus berupa Angka!" sqref="N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M65">
      <formula1>-1000000000000000000</formula1>
      <formula2>1000000000000000000</formula2>
    </dataValidation>
    <dataValidation type="decimal" showErrorMessage="1" errorTitle="Kesalahan Jenis Data" error="Data yang dimasukkan harus berupa Angka!" sqref="N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M66">
      <formula1>-1000000000000000000</formula1>
      <formula2>1000000000000000000</formula2>
    </dataValidation>
    <dataValidation type="decimal" showErrorMessage="1" errorTitle="Kesalahan Jenis Data" error="Data yang dimasukkan harus berupa Angka!" sqref="N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M67">
      <formula1>-1000000000000000000</formula1>
      <formula2>1000000000000000000</formula2>
    </dataValidation>
    <dataValidation type="decimal" showErrorMessage="1" errorTitle="Kesalahan Jenis Data" error="Data yang dimasukkan harus berupa Angka!" sqref="N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M68">
      <formula1>-1000000000000000000</formula1>
      <formula2>1000000000000000000</formula2>
    </dataValidation>
    <dataValidation type="decimal" showErrorMessage="1" errorTitle="Kesalahan Jenis Data" error="Data yang dimasukkan harus berupa Angka!" sqref="N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M69">
      <formula1>-1000000000000000000</formula1>
      <formula2>1000000000000000000</formula2>
    </dataValidation>
    <dataValidation type="decimal" showErrorMessage="1" errorTitle="Kesalahan Jenis Data" error="Data yang dimasukkan harus berupa Angka!" sqref="N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M70">
      <formula1>-1000000000000000000</formula1>
      <formula2>1000000000000000000</formula2>
    </dataValidation>
    <dataValidation type="decimal" showErrorMessage="1" errorTitle="Kesalahan Jenis Data" error="Data yang dimasukkan harus berupa Angka!" sqref="N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M71">
      <formula1>-1000000000000000000</formula1>
      <formula2>1000000000000000000</formula2>
    </dataValidation>
    <dataValidation type="decimal" showErrorMessage="1" errorTitle="Kesalahan Jenis Data" error="Data yang dimasukkan harus berupa Angka!" sqref="N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M72">
      <formula1>-1000000000000000000</formula1>
      <formula2>1000000000000000000</formula2>
    </dataValidation>
    <dataValidation type="decimal" showErrorMessage="1" errorTitle="Kesalahan Jenis Data" error="Data yang dimasukkan harus berupa Angka!" sqref="N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M73">
      <formula1>-1000000000000000000</formula1>
      <formula2>1000000000000000000</formula2>
    </dataValidation>
    <dataValidation type="decimal" showErrorMessage="1" errorTitle="Kesalahan Jenis Data" error="Data yang dimasukkan harus berupa Angka!" sqref="N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M74">
      <formula1>-1000000000000000000</formula1>
      <formula2>1000000000000000000</formula2>
    </dataValidation>
    <dataValidation type="decimal" showErrorMessage="1" errorTitle="Kesalahan Jenis Data" error="Data yang dimasukkan harus berupa Angka!" sqref="N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M75">
      <formula1>-1000000000000000000</formula1>
      <formula2>1000000000000000000</formula2>
    </dataValidation>
    <dataValidation type="decimal" showErrorMessage="1" errorTitle="Kesalahan Jenis Data" error="Data yang dimasukkan harus berupa Angka!" sqref="N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M76">
      <formula1>-1000000000000000000</formula1>
      <formula2>1000000000000000000</formula2>
    </dataValidation>
    <dataValidation type="decimal" showErrorMessage="1" errorTitle="Kesalahan Jenis Data" error="Data yang dimasukkan harus berupa Angka!" sqref="N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M77">
      <formula1>-1000000000000000000</formula1>
      <formula2>1000000000000000000</formula2>
    </dataValidation>
    <dataValidation type="decimal" showErrorMessage="1" errorTitle="Kesalahan Jenis Data" error="Data yang dimasukkan harus berupa Angka!" sqref="N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M78">
      <formula1>-1000000000000000000</formula1>
      <formula2>1000000000000000000</formula2>
    </dataValidation>
    <dataValidation type="decimal" showErrorMessage="1" errorTitle="Kesalahan Jenis Data" error="Data yang dimasukkan harus berupa Angka!" sqref="N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M79">
      <formula1>-1000000000000000000</formula1>
      <formula2>1000000000000000000</formula2>
    </dataValidation>
    <dataValidation type="decimal" showErrorMessage="1" errorTitle="Kesalahan Jenis Data" error="Data yang dimasukkan harus berupa Angka!" sqref="N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M80">
      <formula1>-1000000000000000000</formula1>
      <formula2>1000000000000000000</formula2>
    </dataValidation>
    <dataValidation type="decimal" showErrorMessage="1" errorTitle="Kesalahan Jenis Data" error="Data yang dimasukkan harus berupa Angka!" sqref="N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M81">
      <formula1>-1000000000000000000</formula1>
      <formula2>1000000000000000000</formula2>
    </dataValidation>
    <dataValidation type="decimal" showErrorMessage="1" errorTitle="Kesalahan Jenis Data" error="Data yang dimasukkan harus berupa Angka!" sqref="N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M82">
      <formula1>-1000000000000000000</formula1>
      <formula2>1000000000000000000</formula2>
    </dataValidation>
    <dataValidation type="decimal" showErrorMessage="1" errorTitle="Kesalahan Jenis Data" error="Data yang dimasukkan harus berupa Angka!" sqref="N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M83">
      <formula1>-1000000000000000000</formula1>
      <formula2>1000000000000000000</formula2>
    </dataValidation>
    <dataValidation type="decimal" showErrorMessage="1" errorTitle="Kesalahan Jenis Data" error="Data yang dimasukkan harus berupa Angka!" sqref="N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M84">
      <formula1>-1000000000000000000</formula1>
      <formula2>1000000000000000000</formula2>
    </dataValidation>
    <dataValidation type="decimal" showErrorMessage="1" errorTitle="Kesalahan Jenis Data" error="Data yang dimasukkan harus berupa Angka!" sqref="N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M85">
      <formula1>-1000000000000000000</formula1>
      <formula2>1000000000000000000</formula2>
    </dataValidation>
    <dataValidation type="decimal" showErrorMessage="1" errorTitle="Kesalahan Jenis Data" error="Data yang dimasukkan harus berupa Angka!" sqref="N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M86">
      <formula1>-1000000000000000000</formula1>
      <formula2>1000000000000000000</formula2>
    </dataValidation>
    <dataValidation type="decimal" showErrorMessage="1" errorTitle="Kesalahan Jenis Data" error="Data yang dimasukkan harus berupa Angka!" sqref="N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M87">
      <formula1>-1000000000000000000</formula1>
      <formula2>1000000000000000000</formula2>
    </dataValidation>
    <dataValidation type="decimal" showErrorMessage="1" errorTitle="Kesalahan Jenis Data" error="Data yang dimasukkan harus berupa Angka!" sqref="N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M88">
      <formula1>-1000000000000000000</formula1>
      <formula2>1000000000000000000</formula2>
    </dataValidation>
    <dataValidation type="decimal" showErrorMessage="1" errorTitle="Kesalahan Jenis Data" error="Data yang dimasukkan harus berupa Angka!" sqref="N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M89">
      <formula1>-1000000000000000000</formula1>
      <formula2>1000000000000000000</formula2>
    </dataValidation>
    <dataValidation type="decimal" showErrorMessage="1" errorTitle="Kesalahan Jenis Data" error="Data yang dimasukkan harus berupa Angka!" sqref="N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M90">
      <formula1>-1000000000000000000</formula1>
      <formula2>1000000000000000000</formula2>
    </dataValidation>
    <dataValidation type="decimal" showErrorMessage="1" errorTitle="Kesalahan Jenis Data" error="Data yang dimasukkan harus berupa Angka!" sqref="N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M91">
      <formula1>-1000000000000000000</formula1>
      <formula2>1000000000000000000</formula2>
    </dataValidation>
    <dataValidation type="decimal" showErrorMessage="1" errorTitle="Kesalahan Jenis Data" error="Data yang dimasukkan harus berupa Angka!" sqref="N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M92">
      <formula1>-1000000000000000000</formula1>
      <formula2>1000000000000000000</formula2>
    </dataValidation>
    <dataValidation type="decimal" showErrorMessage="1" errorTitle="Kesalahan Jenis Data" error="Data yang dimasukkan harus berupa Angka!" sqref="N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M93">
      <formula1>-1000000000000000000</formula1>
      <formula2>1000000000000000000</formula2>
    </dataValidation>
    <dataValidation type="decimal" showErrorMessage="1" errorTitle="Kesalahan Jenis Data" error="Data yang dimasukkan harus berupa Angka!" sqref="N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M94">
      <formula1>-1000000000000000000</formula1>
      <formula2>1000000000000000000</formula2>
    </dataValidation>
    <dataValidation type="decimal" showErrorMessage="1" errorTitle="Kesalahan Jenis Data" error="Data yang dimasukkan harus berupa Angka!" sqref="N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M95">
      <formula1>-1000000000000000000</formula1>
      <formula2>1000000000000000000</formula2>
    </dataValidation>
    <dataValidation type="decimal" showErrorMessage="1" errorTitle="Kesalahan Jenis Data" error="Data yang dimasukkan harus berupa Angka!" sqref="N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M96">
      <formula1>-1000000000000000000</formula1>
      <formula2>1000000000000000000</formula2>
    </dataValidation>
    <dataValidation type="decimal" showErrorMessage="1" errorTitle="Kesalahan Jenis Data" error="Data yang dimasukkan harus berupa Angka!" sqref="N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M97">
      <formula1>-1000000000000000000</formula1>
      <formula2>1000000000000000000</formula2>
    </dataValidation>
    <dataValidation type="decimal" showErrorMessage="1" errorTitle="Kesalahan Jenis Data" error="Data yang dimasukkan harus berupa Angka!" sqref="N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M98">
      <formula1>-1000000000000000000</formula1>
      <formula2>1000000000000000000</formula2>
    </dataValidation>
    <dataValidation type="decimal" showErrorMessage="1" errorTitle="Kesalahan Jenis Data" error="Data yang dimasukkan harus berupa Angka!" sqref="N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M99">
      <formula1>-1000000000000000000</formula1>
      <formula2>1000000000000000000</formula2>
    </dataValidation>
    <dataValidation type="decimal" showErrorMessage="1" errorTitle="Kesalahan Jenis Data" error="Data yang dimasukkan harus berupa Angka!" sqref="N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M100">
      <formula1>-1000000000000000000</formula1>
      <formula2>1000000000000000000</formula2>
    </dataValidation>
    <dataValidation type="decimal" showErrorMessage="1" errorTitle="Kesalahan Jenis Data" error="Data yang dimasukkan harus berupa Angka!" sqref="N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M101">
      <formula1>-1000000000000000000</formula1>
      <formula2>1000000000000000000</formula2>
    </dataValidation>
    <dataValidation type="decimal" showErrorMessage="1" errorTitle="Kesalahan Jenis Data" error="Data yang dimasukkan harus berupa Angka!" sqref="N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M102">
      <formula1>-1000000000000000000</formula1>
      <formula2>1000000000000000000</formula2>
    </dataValidation>
    <dataValidation type="decimal" showErrorMessage="1" errorTitle="Kesalahan Jenis Data" error="Data yang dimasukkan harus berupa Angka!" sqref="N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M103">
      <formula1>-1000000000000000000</formula1>
      <formula2>1000000000000000000</formula2>
    </dataValidation>
    <dataValidation type="decimal" showErrorMessage="1" errorTitle="Kesalahan Jenis Data" error="Data yang dimasukkan harus berupa Angka!" sqref="N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M104">
      <formula1>-1000000000000000000</formula1>
      <formula2>1000000000000000000</formula2>
    </dataValidation>
    <dataValidation type="decimal" showErrorMessage="1" errorTitle="Kesalahan Jenis Data" error="Data yang dimasukkan harus berupa Angka!" sqref="N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M105">
      <formula1>-1000000000000000000</formula1>
      <formula2>1000000000000000000</formula2>
    </dataValidation>
    <dataValidation type="decimal" showErrorMessage="1" errorTitle="Kesalahan Jenis Data" error="Data yang dimasukkan harus berupa Angka!" sqref="N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M106">
      <formula1>-1000000000000000000</formula1>
      <formula2>1000000000000000000</formula2>
    </dataValidation>
    <dataValidation type="decimal" showErrorMessage="1" errorTitle="Kesalahan Jenis Data" error="Data yang dimasukkan harus berupa Angka!" sqref="N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M107">
      <formula1>-1000000000000000000</formula1>
      <formula2>1000000000000000000</formula2>
    </dataValidation>
    <dataValidation type="decimal" showErrorMessage="1" errorTitle="Kesalahan Jenis Data" error="Data yang dimasukkan harus berupa Angka!" sqref="N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M108">
      <formula1>-1000000000000000000</formula1>
      <formula2>1000000000000000000</formula2>
    </dataValidation>
    <dataValidation type="decimal" showErrorMessage="1" errorTitle="Kesalahan Jenis Data" error="Data yang dimasukkan harus berupa Angka!" sqref="N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M109">
      <formula1>-1000000000000000000</formula1>
      <formula2>1000000000000000000</formula2>
    </dataValidation>
    <dataValidation type="decimal" showErrorMessage="1" errorTitle="Kesalahan Jenis Data" error="Data yang dimasukkan harus berupa Angka!" sqref="N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M110">
      <formula1>-1000000000000000000</formula1>
      <formula2>1000000000000000000</formula2>
    </dataValidation>
    <dataValidation type="decimal" showErrorMessage="1" errorTitle="Kesalahan Jenis Data" error="Data yang dimasukkan harus berupa Angka!" sqref="N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M111">
      <formula1>-1000000000000000000</formula1>
      <formula2>1000000000000000000</formula2>
    </dataValidation>
    <dataValidation type="decimal" showErrorMessage="1" errorTitle="Kesalahan Jenis Data" error="Data yang dimasukkan harus berupa Angka!" sqref="N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M112">
      <formula1>-1000000000000000000</formula1>
      <formula2>1000000000000000000</formula2>
    </dataValidation>
    <dataValidation type="decimal" showErrorMessage="1" errorTitle="Kesalahan Jenis Data" error="Data yang dimasukkan harus berupa Angka!" sqref="N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M113">
      <formula1>-1000000000000000000</formula1>
      <formula2>1000000000000000000</formula2>
    </dataValidation>
    <dataValidation type="decimal" showErrorMessage="1" errorTitle="Kesalahan Jenis Data" error="Data yang dimasukkan harus berupa Angka!" sqref="N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M114">
      <formula1>-1000000000000000000</formula1>
      <formula2>1000000000000000000</formula2>
    </dataValidation>
    <dataValidation type="decimal" showErrorMessage="1" errorTitle="Kesalahan Jenis Data" error="Data yang dimasukkan harus berupa Angka!" sqref="N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 type="decimal" showErrorMessage="1" errorTitle="Kesalahan Jenis Data" error="Data yang dimasukkan harus berupa Angka!" sqref="M115">
      <formula1>-1000000000000000000</formula1>
      <formula2>1000000000000000000</formula2>
    </dataValidation>
    <dataValidation type="decimal" showErrorMessage="1" errorTitle="Kesalahan Jenis Data" error="Data yang dimasukkan harus berupa Angka!" sqref="N115">
      <formula1>-1000000000000000000</formula1>
      <formula2>1000000000000000000</formula2>
    </dataValidation>
  </dataValidations>
  <printOptions horizontalCentered="1"/>
  <pageMargins left="0.7" right="0.7" top="0.75" bottom="0.75" header="0.3" footer="0.3"/>
  <pageSetup paperSize="150" scale="24" orientation="portrait" horizontalDpi="200" verticalDpi="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2:N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11" sqref="C11:M11"/>
    </sheetView>
  </sheetViews>
  <sheetFormatPr defaultRowHeight="15"/>
  <cols>
    <col min="1" max="1" width="9.140625" style="1" customWidth="1"/>
    <col min="2" max="3" width="1" style="1" customWidth="1"/>
    <col min="4" max="4" width="20" style="1" customWidth="1"/>
    <col min="5" max="13" width="30" style="1" customWidth="1"/>
    <col min="14" max="14" width="1" style="1" customWidth="1"/>
    <col min="15" max="15" width="9.140625" style="1" customWidth="1"/>
    <col min="16" max="16384" width="9.140625" style="1"/>
  </cols>
  <sheetData>
    <row r="2" spans="2:14" ht="5.0999999999999996" customHeight="1">
      <c r="B2" s="5" t="s">
        <v>606</v>
      </c>
      <c r="C2" s="2"/>
      <c r="D2" s="2"/>
      <c r="E2" s="2"/>
      <c r="F2" s="2"/>
      <c r="G2" s="2"/>
      <c r="H2" s="2"/>
      <c r="I2" s="2"/>
      <c r="J2" s="2"/>
      <c r="K2" s="2"/>
      <c r="L2" s="2"/>
      <c r="M2" s="2"/>
      <c r="N2" s="2"/>
    </row>
    <row r="3" spans="2:14" hidden="1">
      <c r="B3" s="5" t="s">
        <v>7</v>
      </c>
      <c r="C3" s="20"/>
      <c r="D3" s="20"/>
      <c r="E3" s="2"/>
      <c r="F3" s="2"/>
      <c r="G3" s="2"/>
      <c r="H3" s="2"/>
      <c r="I3" s="2"/>
      <c r="J3" s="2"/>
      <c r="K3" s="2"/>
      <c r="L3" s="2"/>
      <c r="M3" s="2"/>
      <c r="N3" s="2"/>
    </row>
    <row r="4" spans="2:14" hidden="1">
      <c r="B4" s="2"/>
      <c r="C4" s="20"/>
      <c r="D4" s="20"/>
      <c r="E4" s="2"/>
      <c r="F4" s="2"/>
      <c r="G4" s="2"/>
      <c r="H4" s="2"/>
      <c r="I4" s="2"/>
      <c r="J4" s="2"/>
      <c r="K4" s="2"/>
      <c r="L4" s="2"/>
      <c r="M4" s="2"/>
      <c r="N4" s="2"/>
    </row>
    <row r="5" spans="2:14" hidden="1">
      <c r="B5" s="2"/>
      <c r="C5" s="20"/>
      <c r="D5" s="20"/>
      <c r="E5" s="2"/>
      <c r="F5" s="2"/>
      <c r="G5" s="2"/>
      <c r="H5" s="2"/>
      <c r="I5" s="2"/>
      <c r="J5" s="2"/>
      <c r="K5" s="2"/>
      <c r="L5" s="2"/>
      <c r="M5" s="2"/>
      <c r="N5" s="2"/>
    </row>
    <row r="6" spans="2:14" hidden="1">
      <c r="B6" s="2"/>
      <c r="C6" s="20"/>
      <c r="D6" s="20"/>
      <c r="E6" s="2"/>
      <c r="F6" s="2"/>
      <c r="G6" s="2"/>
      <c r="H6" s="2"/>
      <c r="I6" s="2"/>
      <c r="J6" s="2"/>
      <c r="K6" s="2"/>
      <c r="L6" s="2"/>
      <c r="M6" s="2"/>
      <c r="N6" s="2"/>
    </row>
    <row r="7" spans="2:14" ht="17.25">
      <c r="B7" s="2"/>
      <c r="C7" s="156" t="str">
        <f>UPPER('Data Umum'!D7)</f>
        <v/>
      </c>
      <c r="D7" s="156"/>
      <c r="E7" s="157"/>
      <c r="F7" s="157"/>
      <c r="G7" s="157"/>
      <c r="H7" s="157"/>
      <c r="I7" s="157"/>
      <c r="J7" s="157"/>
      <c r="K7" s="157"/>
      <c r="L7" s="157"/>
      <c r="M7" s="157"/>
      <c r="N7" s="2"/>
    </row>
    <row r="8" spans="2:14">
      <c r="B8" s="2"/>
      <c r="C8" s="158" t="s">
        <v>1095</v>
      </c>
      <c r="D8" s="158"/>
      <c r="E8" s="129"/>
      <c r="F8" s="129"/>
      <c r="G8" s="129"/>
      <c r="H8" s="129"/>
      <c r="I8" s="129"/>
      <c r="J8" s="129"/>
      <c r="K8" s="129"/>
      <c r="L8" s="129"/>
      <c r="M8" s="129"/>
      <c r="N8" s="2"/>
    </row>
    <row r="9" spans="2:14">
      <c r="B9" s="2"/>
      <c r="C9" s="158" t="s">
        <v>607</v>
      </c>
      <c r="D9" s="158"/>
      <c r="E9" s="129"/>
      <c r="F9" s="129"/>
      <c r="G9" s="129"/>
      <c r="H9" s="129"/>
      <c r="I9" s="129"/>
      <c r="J9" s="129"/>
      <c r="K9" s="129"/>
      <c r="L9" s="129"/>
      <c r="M9" s="129"/>
      <c r="N9" s="2"/>
    </row>
    <row r="10" spans="2:14">
      <c r="B10" s="2"/>
      <c r="C10" s="158" t="s">
        <v>614</v>
      </c>
      <c r="D10" s="158"/>
      <c r="E10" s="129"/>
      <c r="F10" s="129"/>
      <c r="G10" s="129"/>
      <c r="H10" s="129"/>
      <c r="I10" s="129"/>
      <c r="J10" s="129"/>
      <c r="K10" s="129"/>
      <c r="L10" s="129"/>
      <c r="M10" s="129"/>
      <c r="N10" s="2"/>
    </row>
    <row r="11" spans="2:14">
      <c r="B11" s="2"/>
      <c r="C11" s="159" t="str">
        <f>""</f>
        <v/>
      </c>
      <c r="D11" s="159"/>
      <c r="E11" s="130"/>
      <c r="F11" s="130"/>
      <c r="G11" s="130"/>
      <c r="H11" s="130"/>
      <c r="I11" s="130"/>
      <c r="J11" s="130"/>
      <c r="K11" s="130"/>
      <c r="L11" s="130"/>
      <c r="M11" s="130"/>
      <c r="N11" s="2"/>
    </row>
    <row r="12" spans="2:14" hidden="1">
      <c r="B12" s="2"/>
      <c r="C12" s="20"/>
      <c r="D12" s="20"/>
      <c r="E12" s="2"/>
      <c r="F12" s="2"/>
      <c r="G12" s="2"/>
      <c r="H12" s="2"/>
      <c r="I12" s="2"/>
      <c r="J12" s="2"/>
      <c r="K12" s="2"/>
      <c r="L12" s="2"/>
      <c r="M12" s="2"/>
      <c r="N12" s="2"/>
    </row>
    <row r="13" spans="2:14">
      <c r="B13" s="2"/>
      <c r="C13" s="160" t="s">
        <v>43</v>
      </c>
      <c r="D13" s="160"/>
      <c r="E13" s="161"/>
      <c r="F13" s="161"/>
      <c r="G13" s="161"/>
      <c r="H13" s="161"/>
      <c r="I13" s="161"/>
      <c r="J13" s="161"/>
      <c r="K13" s="161"/>
      <c r="L13" s="161"/>
      <c r="M13" s="161"/>
      <c r="N13" s="2"/>
    </row>
    <row r="14" spans="2:14">
      <c r="B14" s="2"/>
      <c r="C14" s="127" t="s">
        <v>308</v>
      </c>
      <c r="D14" s="128"/>
      <c r="E14" s="162" t="str">
        <f>"Nama Perusahaan"</f>
        <v>Nama Perusahaan</v>
      </c>
      <c r="F14" s="162" t="str">
        <f>"Status Pengawasan"</f>
        <v>Status Pengawasan</v>
      </c>
      <c r="G14" s="162" t="str">
        <f>"Sektor Ekonomi"</f>
        <v>Sektor Ekonomi</v>
      </c>
      <c r="H14" s="162" t="str">
        <f>"Kepemilikan (%)"</f>
        <v>Kepemilikan (%)</v>
      </c>
      <c r="I14" s="162" t="str">
        <f>"Nomor &amp; Tanggal Persetujuan OJK (&gt;25%)"</f>
        <v>Nomor &amp; Tanggal Persetujuan OJK (&gt;25%)</v>
      </c>
      <c r="J14" s="162" t="str">
        <f>"Saldo SAK"</f>
        <v>Saldo SAK</v>
      </c>
      <c r="K14" s="162" t="str">
        <f>"Selisih Penilaian SAK dan SAP"</f>
        <v>Selisih Penilaian SAK dan SAP</v>
      </c>
      <c r="L14" s="162" t="str">
        <f>"AYD"</f>
        <v>AYD</v>
      </c>
      <c r="M14" s="162" t="str">
        <f>"Keterangan"</f>
        <v>Keterangan</v>
      </c>
      <c r="N14" s="2"/>
    </row>
    <row r="15" spans="2:14">
      <c r="B15" s="2"/>
      <c r="C15" s="128"/>
      <c r="D15" s="128"/>
      <c r="E15" s="163"/>
      <c r="F15" s="163"/>
      <c r="G15" s="163"/>
      <c r="H15" s="163"/>
      <c r="I15" s="163"/>
      <c r="J15" s="163"/>
      <c r="K15" s="163"/>
      <c r="L15" s="163"/>
      <c r="M15" s="163"/>
      <c r="N15" s="2"/>
    </row>
    <row r="16" spans="2:14">
      <c r="B16" s="2"/>
      <c r="C16" s="137" t="s">
        <v>7</v>
      </c>
      <c r="D16" s="128"/>
      <c r="E16" s="147" t="s">
        <v>206</v>
      </c>
      <c r="F16" s="147" t="s">
        <v>206</v>
      </c>
      <c r="G16" s="147" t="s">
        <v>206</v>
      </c>
      <c r="H16" s="153">
        <v>0</v>
      </c>
      <c r="I16" s="147" t="s">
        <v>206</v>
      </c>
      <c r="J16" s="144">
        <v>0</v>
      </c>
      <c r="K16" s="144">
        <v>0</v>
      </c>
      <c r="L16" s="144">
        <v>0</v>
      </c>
      <c r="M16" s="147" t="s">
        <v>206</v>
      </c>
      <c r="N16" s="2"/>
    </row>
    <row r="17" spans="2:14">
      <c r="B17" s="2"/>
      <c r="C17" s="142" t="s">
        <v>309</v>
      </c>
      <c r="D17" s="143"/>
      <c r="E17" s="147" t="s">
        <v>206</v>
      </c>
      <c r="F17" s="147" t="s">
        <v>206</v>
      </c>
      <c r="G17" s="147" t="s">
        <v>206</v>
      </c>
      <c r="H17" s="153">
        <v>0</v>
      </c>
      <c r="I17" s="147" t="s">
        <v>206</v>
      </c>
      <c r="J17" s="144">
        <v>0</v>
      </c>
      <c r="K17" s="144">
        <v>0</v>
      </c>
      <c r="L17" s="144">
        <v>0</v>
      </c>
      <c r="M17" s="147" t="s">
        <v>206</v>
      </c>
      <c r="N17" s="2"/>
    </row>
    <row r="18" spans="2:14">
      <c r="B18" s="2"/>
      <c r="C18" s="142" t="s">
        <v>310</v>
      </c>
      <c r="D18" s="143"/>
      <c r="E18" s="147" t="s">
        <v>206</v>
      </c>
      <c r="F18" s="147" t="s">
        <v>206</v>
      </c>
      <c r="G18" s="147" t="s">
        <v>206</v>
      </c>
      <c r="H18" s="153">
        <v>0</v>
      </c>
      <c r="I18" s="147" t="s">
        <v>206</v>
      </c>
      <c r="J18" s="144">
        <v>0</v>
      </c>
      <c r="K18" s="144">
        <v>0</v>
      </c>
      <c r="L18" s="144">
        <v>0</v>
      </c>
      <c r="M18" s="147" t="s">
        <v>206</v>
      </c>
      <c r="N18" s="2"/>
    </row>
    <row r="19" spans="2:14">
      <c r="B19" s="2"/>
      <c r="C19" s="142" t="s">
        <v>311</v>
      </c>
      <c r="D19" s="143"/>
      <c r="E19" s="147" t="s">
        <v>206</v>
      </c>
      <c r="F19" s="147" t="s">
        <v>206</v>
      </c>
      <c r="G19" s="147" t="s">
        <v>206</v>
      </c>
      <c r="H19" s="153">
        <v>0</v>
      </c>
      <c r="I19" s="147" t="s">
        <v>206</v>
      </c>
      <c r="J19" s="144">
        <v>0</v>
      </c>
      <c r="K19" s="144">
        <v>0</v>
      </c>
      <c r="L19" s="144">
        <v>0</v>
      </c>
      <c r="M19" s="147" t="s">
        <v>206</v>
      </c>
      <c r="N19" s="2"/>
    </row>
    <row r="20" spans="2:14">
      <c r="B20" s="2"/>
      <c r="C20" s="142" t="s">
        <v>312</v>
      </c>
      <c r="D20" s="143"/>
      <c r="E20" s="147" t="s">
        <v>206</v>
      </c>
      <c r="F20" s="147" t="s">
        <v>206</v>
      </c>
      <c r="G20" s="147" t="s">
        <v>206</v>
      </c>
      <c r="H20" s="153">
        <v>0</v>
      </c>
      <c r="I20" s="147" t="s">
        <v>206</v>
      </c>
      <c r="J20" s="144">
        <v>0</v>
      </c>
      <c r="K20" s="144">
        <v>0</v>
      </c>
      <c r="L20" s="144">
        <v>0</v>
      </c>
      <c r="M20" s="147" t="s">
        <v>206</v>
      </c>
      <c r="N20" s="2"/>
    </row>
    <row r="21" spans="2:14">
      <c r="B21" s="2"/>
      <c r="C21" s="142" t="s">
        <v>313</v>
      </c>
      <c r="D21" s="143"/>
      <c r="E21" s="147" t="s">
        <v>206</v>
      </c>
      <c r="F21" s="147" t="s">
        <v>206</v>
      </c>
      <c r="G21" s="147" t="s">
        <v>206</v>
      </c>
      <c r="H21" s="153">
        <v>0</v>
      </c>
      <c r="I21" s="147" t="s">
        <v>206</v>
      </c>
      <c r="J21" s="144">
        <v>0</v>
      </c>
      <c r="K21" s="144">
        <v>0</v>
      </c>
      <c r="L21" s="144">
        <v>0</v>
      </c>
      <c r="M21" s="147" t="s">
        <v>206</v>
      </c>
      <c r="N21" s="2"/>
    </row>
    <row r="22" spans="2:14">
      <c r="B22" s="2"/>
      <c r="C22" s="142" t="s">
        <v>314</v>
      </c>
      <c r="D22" s="143"/>
      <c r="E22" s="147" t="s">
        <v>206</v>
      </c>
      <c r="F22" s="147" t="s">
        <v>206</v>
      </c>
      <c r="G22" s="147" t="s">
        <v>206</v>
      </c>
      <c r="H22" s="153">
        <v>0</v>
      </c>
      <c r="I22" s="147" t="s">
        <v>206</v>
      </c>
      <c r="J22" s="144">
        <v>0</v>
      </c>
      <c r="K22" s="144">
        <v>0</v>
      </c>
      <c r="L22" s="144">
        <v>0</v>
      </c>
      <c r="M22" s="147" t="s">
        <v>206</v>
      </c>
      <c r="N22" s="2"/>
    </row>
    <row r="23" spans="2:14">
      <c r="B23" s="2"/>
      <c r="C23" s="142" t="s">
        <v>315</v>
      </c>
      <c r="D23" s="143"/>
      <c r="E23" s="147" t="s">
        <v>206</v>
      </c>
      <c r="F23" s="147" t="s">
        <v>206</v>
      </c>
      <c r="G23" s="147" t="s">
        <v>206</v>
      </c>
      <c r="H23" s="153">
        <v>0</v>
      </c>
      <c r="I23" s="147" t="s">
        <v>206</v>
      </c>
      <c r="J23" s="144">
        <v>0</v>
      </c>
      <c r="K23" s="144">
        <v>0</v>
      </c>
      <c r="L23" s="144">
        <v>0</v>
      </c>
      <c r="M23" s="147" t="s">
        <v>206</v>
      </c>
      <c r="N23" s="2"/>
    </row>
    <row r="24" spans="2:14">
      <c r="B24" s="2"/>
      <c r="C24" s="142" t="s">
        <v>316</v>
      </c>
      <c r="D24" s="143"/>
      <c r="E24" s="147" t="s">
        <v>206</v>
      </c>
      <c r="F24" s="147" t="s">
        <v>206</v>
      </c>
      <c r="G24" s="147" t="s">
        <v>206</v>
      </c>
      <c r="H24" s="153">
        <v>0</v>
      </c>
      <c r="I24" s="147" t="s">
        <v>206</v>
      </c>
      <c r="J24" s="144">
        <v>0</v>
      </c>
      <c r="K24" s="144">
        <v>0</v>
      </c>
      <c r="L24" s="144">
        <v>0</v>
      </c>
      <c r="M24" s="147" t="s">
        <v>206</v>
      </c>
      <c r="N24" s="2"/>
    </row>
    <row r="25" spans="2:14">
      <c r="B25" s="2"/>
      <c r="C25" s="142" t="s">
        <v>317</v>
      </c>
      <c r="D25" s="143"/>
      <c r="E25" s="147" t="s">
        <v>206</v>
      </c>
      <c r="F25" s="147" t="s">
        <v>206</v>
      </c>
      <c r="G25" s="147" t="s">
        <v>206</v>
      </c>
      <c r="H25" s="153">
        <v>0</v>
      </c>
      <c r="I25" s="147" t="s">
        <v>206</v>
      </c>
      <c r="J25" s="144">
        <v>0</v>
      </c>
      <c r="K25" s="144">
        <v>0</v>
      </c>
      <c r="L25" s="144">
        <v>0</v>
      </c>
      <c r="M25" s="147" t="s">
        <v>206</v>
      </c>
      <c r="N25" s="2"/>
    </row>
    <row r="26" spans="2:14">
      <c r="B26" s="2"/>
      <c r="C26" s="142" t="s">
        <v>318</v>
      </c>
      <c r="D26" s="143"/>
      <c r="E26" s="147" t="s">
        <v>206</v>
      </c>
      <c r="F26" s="147" t="s">
        <v>206</v>
      </c>
      <c r="G26" s="147" t="s">
        <v>206</v>
      </c>
      <c r="H26" s="153">
        <v>0</v>
      </c>
      <c r="I26" s="147" t="s">
        <v>206</v>
      </c>
      <c r="J26" s="144">
        <v>0</v>
      </c>
      <c r="K26" s="144">
        <v>0</v>
      </c>
      <c r="L26" s="144">
        <v>0</v>
      </c>
      <c r="M26" s="147" t="s">
        <v>206</v>
      </c>
      <c r="N26" s="2"/>
    </row>
    <row r="27" spans="2:14">
      <c r="B27" s="2"/>
      <c r="C27" s="142" t="s">
        <v>319</v>
      </c>
      <c r="D27" s="143"/>
      <c r="E27" s="147" t="s">
        <v>206</v>
      </c>
      <c r="F27" s="147" t="s">
        <v>206</v>
      </c>
      <c r="G27" s="147" t="s">
        <v>206</v>
      </c>
      <c r="H27" s="153">
        <v>0</v>
      </c>
      <c r="I27" s="147" t="s">
        <v>206</v>
      </c>
      <c r="J27" s="144">
        <v>0</v>
      </c>
      <c r="K27" s="144">
        <v>0</v>
      </c>
      <c r="L27" s="144">
        <v>0</v>
      </c>
      <c r="M27" s="147" t="s">
        <v>206</v>
      </c>
      <c r="N27" s="2"/>
    </row>
    <row r="28" spans="2:14">
      <c r="B28" s="2"/>
      <c r="C28" s="142" t="s">
        <v>320</v>
      </c>
      <c r="D28" s="143"/>
      <c r="E28" s="147" t="s">
        <v>206</v>
      </c>
      <c r="F28" s="147" t="s">
        <v>206</v>
      </c>
      <c r="G28" s="147" t="s">
        <v>206</v>
      </c>
      <c r="H28" s="153">
        <v>0</v>
      </c>
      <c r="I28" s="147" t="s">
        <v>206</v>
      </c>
      <c r="J28" s="144">
        <v>0</v>
      </c>
      <c r="K28" s="144">
        <v>0</v>
      </c>
      <c r="L28" s="144">
        <v>0</v>
      </c>
      <c r="M28" s="147" t="s">
        <v>206</v>
      </c>
      <c r="N28" s="2"/>
    </row>
    <row r="29" spans="2:14">
      <c r="B29" s="2"/>
      <c r="C29" s="142" t="s">
        <v>321</v>
      </c>
      <c r="D29" s="143"/>
      <c r="E29" s="147" t="s">
        <v>206</v>
      </c>
      <c r="F29" s="147" t="s">
        <v>206</v>
      </c>
      <c r="G29" s="147" t="s">
        <v>206</v>
      </c>
      <c r="H29" s="153">
        <v>0</v>
      </c>
      <c r="I29" s="147" t="s">
        <v>206</v>
      </c>
      <c r="J29" s="144">
        <v>0</v>
      </c>
      <c r="K29" s="144">
        <v>0</v>
      </c>
      <c r="L29" s="144">
        <v>0</v>
      </c>
      <c r="M29" s="147" t="s">
        <v>206</v>
      </c>
      <c r="N29" s="2"/>
    </row>
    <row r="30" spans="2:14">
      <c r="B30" s="2"/>
      <c r="C30" s="142" t="s">
        <v>322</v>
      </c>
      <c r="D30" s="143"/>
      <c r="E30" s="147" t="s">
        <v>206</v>
      </c>
      <c r="F30" s="147" t="s">
        <v>206</v>
      </c>
      <c r="G30" s="147" t="s">
        <v>206</v>
      </c>
      <c r="H30" s="153">
        <v>0</v>
      </c>
      <c r="I30" s="147" t="s">
        <v>206</v>
      </c>
      <c r="J30" s="144">
        <v>0</v>
      </c>
      <c r="K30" s="144">
        <v>0</v>
      </c>
      <c r="L30" s="144">
        <v>0</v>
      </c>
      <c r="M30" s="147" t="s">
        <v>206</v>
      </c>
      <c r="N30" s="2"/>
    </row>
    <row r="31" spans="2:14">
      <c r="B31" s="2"/>
      <c r="C31" s="142" t="s">
        <v>323</v>
      </c>
      <c r="D31" s="143"/>
      <c r="E31" s="147" t="s">
        <v>206</v>
      </c>
      <c r="F31" s="147" t="s">
        <v>206</v>
      </c>
      <c r="G31" s="147" t="s">
        <v>206</v>
      </c>
      <c r="H31" s="153">
        <v>0</v>
      </c>
      <c r="I31" s="147" t="s">
        <v>206</v>
      </c>
      <c r="J31" s="144">
        <v>0</v>
      </c>
      <c r="K31" s="144">
        <v>0</v>
      </c>
      <c r="L31" s="144">
        <v>0</v>
      </c>
      <c r="M31" s="147" t="s">
        <v>206</v>
      </c>
      <c r="N31" s="2"/>
    </row>
    <row r="32" spans="2:14">
      <c r="B32" s="2"/>
      <c r="C32" s="142" t="s">
        <v>324</v>
      </c>
      <c r="D32" s="143"/>
      <c r="E32" s="147" t="s">
        <v>206</v>
      </c>
      <c r="F32" s="147" t="s">
        <v>206</v>
      </c>
      <c r="G32" s="147" t="s">
        <v>206</v>
      </c>
      <c r="H32" s="153">
        <v>0</v>
      </c>
      <c r="I32" s="147" t="s">
        <v>206</v>
      </c>
      <c r="J32" s="144">
        <v>0</v>
      </c>
      <c r="K32" s="144">
        <v>0</v>
      </c>
      <c r="L32" s="144">
        <v>0</v>
      </c>
      <c r="M32" s="147" t="s">
        <v>206</v>
      </c>
      <c r="N32" s="2"/>
    </row>
    <row r="33" spans="2:14">
      <c r="B33" s="2"/>
      <c r="C33" s="142" t="s">
        <v>325</v>
      </c>
      <c r="D33" s="143"/>
      <c r="E33" s="147" t="s">
        <v>206</v>
      </c>
      <c r="F33" s="147" t="s">
        <v>206</v>
      </c>
      <c r="G33" s="147" t="s">
        <v>206</v>
      </c>
      <c r="H33" s="153">
        <v>0</v>
      </c>
      <c r="I33" s="147" t="s">
        <v>206</v>
      </c>
      <c r="J33" s="144">
        <v>0</v>
      </c>
      <c r="K33" s="144">
        <v>0</v>
      </c>
      <c r="L33" s="144">
        <v>0</v>
      </c>
      <c r="M33" s="147" t="s">
        <v>206</v>
      </c>
      <c r="N33" s="2"/>
    </row>
    <row r="34" spans="2:14">
      <c r="B34" s="2"/>
      <c r="C34" s="142" t="s">
        <v>326</v>
      </c>
      <c r="D34" s="143"/>
      <c r="E34" s="147" t="s">
        <v>206</v>
      </c>
      <c r="F34" s="147" t="s">
        <v>206</v>
      </c>
      <c r="G34" s="147" t="s">
        <v>206</v>
      </c>
      <c r="H34" s="153">
        <v>0</v>
      </c>
      <c r="I34" s="147" t="s">
        <v>206</v>
      </c>
      <c r="J34" s="144">
        <v>0</v>
      </c>
      <c r="K34" s="144">
        <v>0</v>
      </c>
      <c r="L34" s="144">
        <v>0</v>
      </c>
      <c r="M34" s="147" t="s">
        <v>206</v>
      </c>
      <c r="N34" s="2"/>
    </row>
    <row r="35" spans="2:14">
      <c r="B35" s="2"/>
      <c r="C35" s="142" t="s">
        <v>327</v>
      </c>
      <c r="D35" s="143"/>
      <c r="E35" s="147" t="s">
        <v>206</v>
      </c>
      <c r="F35" s="147" t="s">
        <v>206</v>
      </c>
      <c r="G35" s="147" t="s">
        <v>206</v>
      </c>
      <c r="H35" s="153">
        <v>0</v>
      </c>
      <c r="I35" s="147" t="s">
        <v>206</v>
      </c>
      <c r="J35" s="144">
        <v>0</v>
      </c>
      <c r="K35" s="144">
        <v>0</v>
      </c>
      <c r="L35" s="144">
        <v>0</v>
      </c>
      <c r="M35" s="147" t="s">
        <v>206</v>
      </c>
      <c r="N35" s="2"/>
    </row>
    <row r="36" spans="2:14">
      <c r="B36" s="2"/>
      <c r="C36" s="142" t="s">
        <v>328</v>
      </c>
      <c r="D36" s="143"/>
      <c r="E36" s="147" t="s">
        <v>206</v>
      </c>
      <c r="F36" s="147" t="s">
        <v>206</v>
      </c>
      <c r="G36" s="147" t="s">
        <v>206</v>
      </c>
      <c r="H36" s="153">
        <v>0</v>
      </c>
      <c r="I36" s="147" t="s">
        <v>206</v>
      </c>
      <c r="J36" s="144">
        <v>0</v>
      </c>
      <c r="K36" s="144">
        <v>0</v>
      </c>
      <c r="L36" s="144">
        <v>0</v>
      </c>
      <c r="M36" s="147" t="s">
        <v>206</v>
      </c>
      <c r="N36" s="2"/>
    </row>
    <row r="37" spans="2:14">
      <c r="B37" s="2"/>
      <c r="C37" s="142" t="s">
        <v>329</v>
      </c>
      <c r="D37" s="143"/>
      <c r="E37" s="147" t="s">
        <v>206</v>
      </c>
      <c r="F37" s="147" t="s">
        <v>206</v>
      </c>
      <c r="G37" s="147" t="s">
        <v>206</v>
      </c>
      <c r="H37" s="153">
        <v>0</v>
      </c>
      <c r="I37" s="147" t="s">
        <v>206</v>
      </c>
      <c r="J37" s="144">
        <v>0</v>
      </c>
      <c r="K37" s="144">
        <v>0</v>
      </c>
      <c r="L37" s="144">
        <v>0</v>
      </c>
      <c r="M37" s="147" t="s">
        <v>206</v>
      </c>
      <c r="N37" s="2"/>
    </row>
    <row r="38" spans="2:14">
      <c r="B38" s="2"/>
      <c r="C38" s="142" t="s">
        <v>330</v>
      </c>
      <c r="D38" s="143"/>
      <c r="E38" s="147" t="s">
        <v>206</v>
      </c>
      <c r="F38" s="147" t="s">
        <v>206</v>
      </c>
      <c r="G38" s="147" t="s">
        <v>206</v>
      </c>
      <c r="H38" s="153">
        <v>0</v>
      </c>
      <c r="I38" s="147" t="s">
        <v>206</v>
      </c>
      <c r="J38" s="144">
        <v>0</v>
      </c>
      <c r="K38" s="144">
        <v>0</v>
      </c>
      <c r="L38" s="144">
        <v>0</v>
      </c>
      <c r="M38" s="147" t="s">
        <v>206</v>
      </c>
      <c r="N38" s="2"/>
    </row>
    <row r="39" spans="2:14">
      <c r="B39" s="2"/>
      <c r="C39" s="142" t="s">
        <v>331</v>
      </c>
      <c r="D39" s="143"/>
      <c r="E39" s="147" t="s">
        <v>206</v>
      </c>
      <c r="F39" s="147" t="s">
        <v>206</v>
      </c>
      <c r="G39" s="147" t="s">
        <v>206</v>
      </c>
      <c r="H39" s="153">
        <v>0</v>
      </c>
      <c r="I39" s="147" t="s">
        <v>206</v>
      </c>
      <c r="J39" s="144">
        <v>0</v>
      </c>
      <c r="K39" s="144">
        <v>0</v>
      </c>
      <c r="L39" s="144">
        <v>0</v>
      </c>
      <c r="M39" s="147" t="s">
        <v>206</v>
      </c>
      <c r="N39" s="2"/>
    </row>
    <row r="40" spans="2:14">
      <c r="B40" s="2"/>
      <c r="C40" s="142" t="s">
        <v>332</v>
      </c>
      <c r="D40" s="143"/>
      <c r="E40" s="147" t="s">
        <v>206</v>
      </c>
      <c r="F40" s="147" t="s">
        <v>206</v>
      </c>
      <c r="G40" s="147" t="s">
        <v>206</v>
      </c>
      <c r="H40" s="153">
        <v>0</v>
      </c>
      <c r="I40" s="147" t="s">
        <v>206</v>
      </c>
      <c r="J40" s="144">
        <v>0</v>
      </c>
      <c r="K40" s="144">
        <v>0</v>
      </c>
      <c r="L40" s="144">
        <v>0</v>
      </c>
      <c r="M40" s="147" t="s">
        <v>206</v>
      </c>
      <c r="N40" s="2"/>
    </row>
    <row r="41" spans="2:14">
      <c r="B41" s="2"/>
      <c r="C41" s="142" t="s">
        <v>333</v>
      </c>
      <c r="D41" s="143"/>
      <c r="E41" s="147" t="s">
        <v>206</v>
      </c>
      <c r="F41" s="147" t="s">
        <v>206</v>
      </c>
      <c r="G41" s="147" t="s">
        <v>206</v>
      </c>
      <c r="H41" s="153">
        <v>0</v>
      </c>
      <c r="I41" s="147" t="s">
        <v>206</v>
      </c>
      <c r="J41" s="144">
        <v>0</v>
      </c>
      <c r="K41" s="144">
        <v>0</v>
      </c>
      <c r="L41" s="144">
        <v>0</v>
      </c>
      <c r="M41" s="147" t="s">
        <v>206</v>
      </c>
      <c r="N41" s="2"/>
    </row>
    <row r="42" spans="2:14">
      <c r="B42" s="2"/>
      <c r="C42" s="142" t="s">
        <v>334</v>
      </c>
      <c r="D42" s="143"/>
      <c r="E42" s="147" t="s">
        <v>206</v>
      </c>
      <c r="F42" s="147" t="s">
        <v>206</v>
      </c>
      <c r="G42" s="147" t="s">
        <v>206</v>
      </c>
      <c r="H42" s="153">
        <v>0</v>
      </c>
      <c r="I42" s="147" t="s">
        <v>206</v>
      </c>
      <c r="J42" s="144">
        <v>0</v>
      </c>
      <c r="K42" s="144">
        <v>0</v>
      </c>
      <c r="L42" s="144">
        <v>0</v>
      </c>
      <c r="M42" s="147" t="s">
        <v>206</v>
      </c>
      <c r="N42" s="2"/>
    </row>
    <row r="43" spans="2:14">
      <c r="B43" s="2"/>
      <c r="C43" s="142" t="s">
        <v>335</v>
      </c>
      <c r="D43" s="143"/>
      <c r="E43" s="147" t="s">
        <v>206</v>
      </c>
      <c r="F43" s="147" t="s">
        <v>206</v>
      </c>
      <c r="G43" s="147" t="s">
        <v>206</v>
      </c>
      <c r="H43" s="153">
        <v>0</v>
      </c>
      <c r="I43" s="147" t="s">
        <v>206</v>
      </c>
      <c r="J43" s="144">
        <v>0</v>
      </c>
      <c r="K43" s="144">
        <v>0</v>
      </c>
      <c r="L43" s="144">
        <v>0</v>
      </c>
      <c r="M43" s="147" t="s">
        <v>206</v>
      </c>
      <c r="N43" s="2"/>
    </row>
    <row r="44" spans="2:14">
      <c r="B44" s="2"/>
      <c r="C44" s="142" t="s">
        <v>336</v>
      </c>
      <c r="D44" s="143"/>
      <c r="E44" s="147" t="s">
        <v>206</v>
      </c>
      <c r="F44" s="147" t="s">
        <v>206</v>
      </c>
      <c r="G44" s="147" t="s">
        <v>206</v>
      </c>
      <c r="H44" s="153">
        <v>0</v>
      </c>
      <c r="I44" s="147" t="s">
        <v>206</v>
      </c>
      <c r="J44" s="144">
        <v>0</v>
      </c>
      <c r="K44" s="144">
        <v>0</v>
      </c>
      <c r="L44" s="144">
        <v>0</v>
      </c>
      <c r="M44" s="147" t="s">
        <v>206</v>
      </c>
      <c r="N44" s="2"/>
    </row>
    <row r="45" spans="2:14">
      <c r="B45" s="2"/>
      <c r="C45" s="142" t="s">
        <v>337</v>
      </c>
      <c r="D45" s="143"/>
      <c r="E45" s="147" t="s">
        <v>206</v>
      </c>
      <c r="F45" s="147" t="s">
        <v>206</v>
      </c>
      <c r="G45" s="147" t="s">
        <v>206</v>
      </c>
      <c r="H45" s="153">
        <v>0</v>
      </c>
      <c r="I45" s="147" t="s">
        <v>206</v>
      </c>
      <c r="J45" s="144">
        <v>0</v>
      </c>
      <c r="K45" s="144">
        <v>0</v>
      </c>
      <c r="L45" s="144">
        <v>0</v>
      </c>
      <c r="M45" s="147" t="s">
        <v>206</v>
      </c>
      <c r="N45" s="2"/>
    </row>
    <row r="46" spans="2:14">
      <c r="B46" s="2"/>
      <c r="C46" s="142" t="s">
        <v>338</v>
      </c>
      <c r="D46" s="143"/>
      <c r="E46" s="147" t="s">
        <v>206</v>
      </c>
      <c r="F46" s="147" t="s">
        <v>206</v>
      </c>
      <c r="G46" s="147" t="s">
        <v>206</v>
      </c>
      <c r="H46" s="153">
        <v>0</v>
      </c>
      <c r="I46" s="147" t="s">
        <v>206</v>
      </c>
      <c r="J46" s="144">
        <v>0</v>
      </c>
      <c r="K46" s="144">
        <v>0</v>
      </c>
      <c r="L46" s="144">
        <v>0</v>
      </c>
      <c r="M46" s="147" t="s">
        <v>206</v>
      </c>
      <c r="N46" s="2"/>
    </row>
    <row r="47" spans="2:14">
      <c r="B47" s="2"/>
      <c r="C47" s="142" t="s">
        <v>339</v>
      </c>
      <c r="D47" s="143"/>
      <c r="E47" s="147" t="s">
        <v>206</v>
      </c>
      <c r="F47" s="147" t="s">
        <v>206</v>
      </c>
      <c r="G47" s="147" t="s">
        <v>206</v>
      </c>
      <c r="H47" s="153">
        <v>0</v>
      </c>
      <c r="I47" s="147" t="s">
        <v>206</v>
      </c>
      <c r="J47" s="144">
        <v>0</v>
      </c>
      <c r="K47" s="144">
        <v>0</v>
      </c>
      <c r="L47" s="144">
        <v>0</v>
      </c>
      <c r="M47" s="147" t="s">
        <v>206</v>
      </c>
      <c r="N47" s="2"/>
    </row>
    <row r="48" spans="2:14">
      <c r="B48" s="2"/>
      <c r="C48" s="142" t="s">
        <v>340</v>
      </c>
      <c r="D48" s="143"/>
      <c r="E48" s="147" t="s">
        <v>206</v>
      </c>
      <c r="F48" s="147" t="s">
        <v>206</v>
      </c>
      <c r="G48" s="147" t="s">
        <v>206</v>
      </c>
      <c r="H48" s="153">
        <v>0</v>
      </c>
      <c r="I48" s="147" t="s">
        <v>206</v>
      </c>
      <c r="J48" s="144">
        <v>0</v>
      </c>
      <c r="K48" s="144">
        <v>0</v>
      </c>
      <c r="L48" s="144">
        <v>0</v>
      </c>
      <c r="M48" s="147" t="s">
        <v>206</v>
      </c>
      <c r="N48" s="2"/>
    </row>
    <row r="49" spans="2:14">
      <c r="B49" s="2"/>
      <c r="C49" s="142" t="s">
        <v>341</v>
      </c>
      <c r="D49" s="143"/>
      <c r="E49" s="147" t="s">
        <v>206</v>
      </c>
      <c r="F49" s="147" t="s">
        <v>206</v>
      </c>
      <c r="G49" s="147" t="s">
        <v>206</v>
      </c>
      <c r="H49" s="153">
        <v>0</v>
      </c>
      <c r="I49" s="147" t="s">
        <v>206</v>
      </c>
      <c r="J49" s="144">
        <v>0</v>
      </c>
      <c r="K49" s="144">
        <v>0</v>
      </c>
      <c r="L49" s="144">
        <v>0</v>
      </c>
      <c r="M49" s="147" t="s">
        <v>206</v>
      </c>
      <c r="N49" s="2"/>
    </row>
    <row r="50" spans="2:14">
      <c r="B50" s="2"/>
      <c r="C50" s="142" t="s">
        <v>342</v>
      </c>
      <c r="D50" s="143"/>
      <c r="E50" s="147" t="s">
        <v>206</v>
      </c>
      <c r="F50" s="147" t="s">
        <v>206</v>
      </c>
      <c r="G50" s="147" t="s">
        <v>206</v>
      </c>
      <c r="H50" s="153">
        <v>0</v>
      </c>
      <c r="I50" s="147" t="s">
        <v>206</v>
      </c>
      <c r="J50" s="144">
        <v>0</v>
      </c>
      <c r="K50" s="144">
        <v>0</v>
      </c>
      <c r="L50" s="144">
        <v>0</v>
      </c>
      <c r="M50" s="147" t="s">
        <v>206</v>
      </c>
      <c r="N50" s="2"/>
    </row>
    <row r="51" spans="2:14">
      <c r="B51" s="2"/>
      <c r="C51" s="142" t="s">
        <v>343</v>
      </c>
      <c r="D51" s="143"/>
      <c r="E51" s="147" t="s">
        <v>206</v>
      </c>
      <c r="F51" s="147" t="s">
        <v>206</v>
      </c>
      <c r="G51" s="147" t="s">
        <v>206</v>
      </c>
      <c r="H51" s="153">
        <v>0</v>
      </c>
      <c r="I51" s="147" t="s">
        <v>206</v>
      </c>
      <c r="J51" s="144">
        <v>0</v>
      </c>
      <c r="K51" s="144">
        <v>0</v>
      </c>
      <c r="L51" s="144">
        <v>0</v>
      </c>
      <c r="M51" s="147" t="s">
        <v>206</v>
      </c>
      <c r="N51" s="2"/>
    </row>
    <row r="52" spans="2:14">
      <c r="B52" s="2"/>
      <c r="C52" s="142" t="s">
        <v>344</v>
      </c>
      <c r="D52" s="143"/>
      <c r="E52" s="147" t="s">
        <v>206</v>
      </c>
      <c r="F52" s="147" t="s">
        <v>206</v>
      </c>
      <c r="G52" s="147" t="s">
        <v>206</v>
      </c>
      <c r="H52" s="153">
        <v>0</v>
      </c>
      <c r="I52" s="147" t="s">
        <v>206</v>
      </c>
      <c r="J52" s="144">
        <v>0</v>
      </c>
      <c r="K52" s="144">
        <v>0</v>
      </c>
      <c r="L52" s="144">
        <v>0</v>
      </c>
      <c r="M52" s="147" t="s">
        <v>206</v>
      </c>
      <c r="N52" s="2"/>
    </row>
    <row r="53" spans="2:14">
      <c r="B53" s="2"/>
      <c r="C53" s="142" t="s">
        <v>345</v>
      </c>
      <c r="D53" s="143"/>
      <c r="E53" s="147" t="s">
        <v>206</v>
      </c>
      <c r="F53" s="147" t="s">
        <v>206</v>
      </c>
      <c r="G53" s="147" t="s">
        <v>206</v>
      </c>
      <c r="H53" s="153">
        <v>0</v>
      </c>
      <c r="I53" s="147" t="s">
        <v>206</v>
      </c>
      <c r="J53" s="144">
        <v>0</v>
      </c>
      <c r="K53" s="144">
        <v>0</v>
      </c>
      <c r="L53" s="144">
        <v>0</v>
      </c>
      <c r="M53" s="147" t="s">
        <v>206</v>
      </c>
      <c r="N53" s="2"/>
    </row>
    <row r="54" spans="2:14">
      <c r="B54" s="2"/>
      <c r="C54" s="142" t="s">
        <v>346</v>
      </c>
      <c r="D54" s="143"/>
      <c r="E54" s="147" t="s">
        <v>206</v>
      </c>
      <c r="F54" s="147" t="s">
        <v>206</v>
      </c>
      <c r="G54" s="147" t="s">
        <v>206</v>
      </c>
      <c r="H54" s="153">
        <v>0</v>
      </c>
      <c r="I54" s="147" t="s">
        <v>206</v>
      </c>
      <c r="J54" s="144">
        <v>0</v>
      </c>
      <c r="K54" s="144">
        <v>0</v>
      </c>
      <c r="L54" s="144">
        <v>0</v>
      </c>
      <c r="M54" s="147" t="s">
        <v>206</v>
      </c>
      <c r="N54" s="2"/>
    </row>
    <row r="55" spans="2:14">
      <c r="B55" s="2"/>
      <c r="C55" s="142" t="s">
        <v>347</v>
      </c>
      <c r="D55" s="143"/>
      <c r="E55" s="147" t="s">
        <v>206</v>
      </c>
      <c r="F55" s="147" t="s">
        <v>206</v>
      </c>
      <c r="G55" s="147" t="s">
        <v>206</v>
      </c>
      <c r="H55" s="153">
        <v>0</v>
      </c>
      <c r="I55" s="147" t="s">
        <v>206</v>
      </c>
      <c r="J55" s="144">
        <v>0</v>
      </c>
      <c r="K55" s="144">
        <v>0</v>
      </c>
      <c r="L55" s="144">
        <v>0</v>
      </c>
      <c r="M55" s="147" t="s">
        <v>206</v>
      </c>
      <c r="N55" s="2"/>
    </row>
    <row r="56" spans="2:14">
      <c r="B56" s="2"/>
      <c r="C56" s="142" t="s">
        <v>348</v>
      </c>
      <c r="D56" s="143"/>
      <c r="E56" s="147" t="s">
        <v>206</v>
      </c>
      <c r="F56" s="147" t="s">
        <v>206</v>
      </c>
      <c r="G56" s="147" t="s">
        <v>206</v>
      </c>
      <c r="H56" s="153">
        <v>0</v>
      </c>
      <c r="I56" s="147" t="s">
        <v>206</v>
      </c>
      <c r="J56" s="144">
        <v>0</v>
      </c>
      <c r="K56" s="144">
        <v>0</v>
      </c>
      <c r="L56" s="144">
        <v>0</v>
      </c>
      <c r="M56" s="147" t="s">
        <v>206</v>
      </c>
      <c r="N56" s="2"/>
    </row>
    <row r="57" spans="2:14">
      <c r="B57" s="2"/>
      <c r="C57" s="142" t="s">
        <v>349</v>
      </c>
      <c r="D57" s="143"/>
      <c r="E57" s="147" t="s">
        <v>206</v>
      </c>
      <c r="F57" s="147" t="s">
        <v>206</v>
      </c>
      <c r="G57" s="147" t="s">
        <v>206</v>
      </c>
      <c r="H57" s="153">
        <v>0</v>
      </c>
      <c r="I57" s="147" t="s">
        <v>206</v>
      </c>
      <c r="J57" s="144">
        <v>0</v>
      </c>
      <c r="K57" s="144">
        <v>0</v>
      </c>
      <c r="L57" s="144">
        <v>0</v>
      </c>
      <c r="M57" s="147" t="s">
        <v>206</v>
      </c>
      <c r="N57" s="2"/>
    </row>
    <row r="58" spans="2:14">
      <c r="B58" s="2"/>
      <c r="C58" s="142" t="s">
        <v>350</v>
      </c>
      <c r="D58" s="143"/>
      <c r="E58" s="147" t="s">
        <v>206</v>
      </c>
      <c r="F58" s="147" t="s">
        <v>206</v>
      </c>
      <c r="G58" s="147" t="s">
        <v>206</v>
      </c>
      <c r="H58" s="153">
        <v>0</v>
      </c>
      <c r="I58" s="147" t="s">
        <v>206</v>
      </c>
      <c r="J58" s="144">
        <v>0</v>
      </c>
      <c r="K58" s="144">
        <v>0</v>
      </c>
      <c r="L58" s="144">
        <v>0</v>
      </c>
      <c r="M58" s="147" t="s">
        <v>206</v>
      </c>
      <c r="N58" s="2"/>
    </row>
    <row r="59" spans="2:14">
      <c r="B59" s="2"/>
      <c r="C59" s="142" t="s">
        <v>351</v>
      </c>
      <c r="D59" s="143"/>
      <c r="E59" s="147" t="s">
        <v>206</v>
      </c>
      <c r="F59" s="147" t="s">
        <v>206</v>
      </c>
      <c r="G59" s="147" t="s">
        <v>206</v>
      </c>
      <c r="H59" s="153">
        <v>0</v>
      </c>
      <c r="I59" s="147" t="s">
        <v>206</v>
      </c>
      <c r="J59" s="144">
        <v>0</v>
      </c>
      <c r="K59" s="144">
        <v>0</v>
      </c>
      <c r="L59" s="144">
        <v>0</v>
      </c>
      <c r="M59" s="147" t="s">
        <v>206</v>
      </c>
      <c r="N59" s="2"/>
    </row>
    <row r="60" spans="2:14">
      <c r="B60" s="2"/>
      <c r="C60" s="142" t="s">
        <v>352</v>
      </c>
      <c r="D60" s="143"/>
      <c r="E60" s="147" t="s">
        <v>206</v>
      </c>
      <c r="F60" s="147" t="s">
        <v>206</v>
      </c>
      <c r="G60" s="147" t="s">
        <v>206</v>
      </c>
      <c r="H60" s="153">
        <v>0</v>
      </c>
      <c r="I60" s="147" t="s">
        <v>206</v>
      </c>
      <c r="J60" s="144">
        <v>0</v>
      </c>
      <c r="K60" s="144">
        <v>0</v>
      </c>
      <c r="L60" s="144">
        <v>0</v>
      </c>
      <c r="M60" s="147" t="s">
        <v>206</v>
      </c>
      <c r="N60" s="2"/>
    </row>
    <row r="61" spans="2:14">
      <c r="B61" s="2"/>
      <c r="C61" s="142" t="s">
        <v>353</v>
      </c>
      <c r="D61" s="143"/>
      <c r="E61" s="147" t="s">
        <v>206</v>
      </c>
      <c r="F61" s="147" t="s">
        <v>206</v>
      </c>
      <c r="G61" s="147" t="s">
        <v>206</v>
      </c>
      <c r="H61" s="153">
        <v>0</v>
      </c>
      <c r="I61" s="147" t="s">
        <v>206</v>
      </c>
      <c r="J61" s="144">
        <v>0</v>
      </c>
      <c r="K61" s="144">
        <v>0</v>
      </c>
      <c r="L61" s="144">
        <v>0</v>
      </c>
      <c r="M61" s="147" t="s">
        <v>206</v>
      </c>
      <c r="N61" s="2"/>
    </row>
    <row r="62" spans="2:14">
      <c r="B62" s="2"/>
      <c r="C62" s="142" t="s">
        <v>354</v>
      </c>
      <c r="D62" s="143"/>
      <c r="E62" s="147" t="s">
        <v>206</v>
      </c>
      <c r="F62" s="147" t="s">
        <v>206</v>
      </c>
      <c r="G62" s="147" t="s">
        <v>206</v>
      </c>
      <c r="H62" s="153">
        <v>0</v>
      </c>
      <c r="I62" s="147" t="s">
        <v>206</v>
      </c>
      <c r="J62" s="144">
        <v>0</v>
      </c>
      <c r="K62" s="144">
        <v>0</v>
      </c>
      <c r="L62" s="144">
        <v>0</v>
      </c>
      <c r="M62" s="147" t="s">
        <v>206</v>
      </c>
      <c r="N62" s="2"/>
    </row>
    <row r="63" spans="2:14">
      <c r="B63" s="2"/>
      <c r="C63" s="142" t="s">
        <v>355</v>
      </c>
      <c r="D63" s="143"/>
      <c r="E63" s="147" t="s">
        <v>206</v>
      </c>
      <c r="F63" s="147" t="s">
        <v>206</v>
      </c>
      <c r="G63" s="147" t="s">
        <v>206</v>
      </c>
      <c r="H63" s="153">
        <v>0</v>
      </c>
      <c r="I63" s="147" t="s">
        <v>206</v>
      </c>
      <c r="J63" s="144">
        <v>0</v>
      </c>
      <c r="K63" s="144">
        <v>0</v>
      </c>
      <c r="L63" s="144">
        <v>0</v>
      </c>
      <c r="M63" s="147" t="s">
        <v>206</v>
      </c>
      <c r="N63" s="2"/>
    </row>
    <row r="64" spans="2:14">
      <c r="B64" s="2"/>
      <c r="C64" s="142" t="s">
        <v>356</v>
      </c>
      <c r="D64" s="143"/>
      <c r="E64" s="147" t="s">
        <v>206</v>
      </c>
      <c r="F64" s="147" t="s">
        <v>206</v>
      </c>
      <c r="G64" s="147" t="s">
        <v>206</v>
      </c>
      <c r="H64" s="153">
        <v>0</v>
      </c>
      <c r="I64" s="147" t="s">
        <v>206</v>
      </c>
      <c r="J64" s="144">
        <v>0</v>
      </c>
      <c r="K64" s="144">
        <v>0</v>
      </c>
      <c r="L64" s="144">
        <v>0</v>
      </c>
      <c r="M64" s="147" t="s">
        <v>206</v>
      </c>
      <c r="N64" s="2"/>
    </row>
    <row r="65" spans="2:14">
      <c r="B65" s="2"/>
      <c r="C65" s="142" t="s">
        <v>357</v>
      </c>
      <c r="D65" s="143"/>
      <c r="E65" s="147" t="s">
        <v>206</v>
      </c>
      <c r="F65" s="147" t="s">
        <v>206</v>
      </c>
      <c r="G65" s="147" t="s">
        <v>206</v>
      </c>
      <c r="H65" s="153">
        <v>0</v>
      </c>
      <c r="I65" s="147" t="s">
        <v>206</v>
      </c>
      <c r="J65" s="144">
        <v>0</v>
      </c>
      <c r="K65" s="144">
        <v>0</v>
      </c>
      <c r="L65" s="144">
        <v>0</v>
      </c>
      <c r="M65" s="147" t="s">
        <v>206</v>
      </c>
      <c r="N65" s="2"/>
    </row>
    <row r="66" spans="2:14">
      <c r="B66" s="2"/>
      <c r="C66" s="142" t="s">
        <v>358</v>
      </c>
      <c r="D66" s="143"/>
      <c r="E66" s="147" t="s">
        <v>206</v>
      </c>
      <c r="F66" s="147" t="s">
        <v>206</v>
      </c>
      <c r="G66" s="147" t="s">
        <v>206</v>
      </c>
      <c r="H66" s="153">
        <v>0</v>
      </c>
      <c r="I66" s="147" t="s">
        <v>206</v>
      </c>
      <c r="J66" s="144">
        <v>0</v>
      </c>
      <c r="K66" s="144">
        <v>0</v>
      </c>
      <c r="L66" s="144">
        <v>0</v>
      </c>
      <c r="M66" s="147" t="s">
        <v>206</v>
      </c>
      <c r="N66" s="2"/>
    </row>
    <row r="67" spans="2:14">
      <c r="B67" s="2"/>
      <c r="C67" s="142" t="s">
        <v>359</v>
      </c>
      <c r="D67" s="143"/>
      <c r="E67" s="147" t="s">
        <v>206</v>
      </c>
      <c r="F67" s="147" t="s">
        <v>206</v>
      </c>
      <c r="G67" s="147" t="s">
        <v>206</v>
      </c>
      <c r="H67" s="153">
        <v>0</v>
      </c>
      <c r="I67" s="147" t="s">
        <v>206</v>
      </c>
      <c r="J67" s="144">
        <v>0</v>
      </c>
      <c r="K67" s="144">
        <v>0</v>
      </c>
      <c r="L67" s="144">
        <v>0</v>
      </c>
      <c r="M67" s="147" t="s">
        <v>206</v>
      </c>
      <c r="N67" s="2"/>
    </row>
    <row r="68" spans="2:14">
      <c r="B68" s="2"/>
      <c r="C68" s="142" t="s">
        <v>360</v>
      </c>
      <c r="D68" s="143"/>
      <c r="E68" s="147" t="s">
        <v>206</v>
      </c>
      <c r="F68" s="147" t="s">
        <v>206</v>
      </c>
      <c r="G68" s="147" t="s">
        <v>206</v>
      </c>
      <c r="H68" s="153">
        <v>0</v>
      </c>
      <c r="I68" s="147" t="s">
        <v>206</v>
      </c>
      <c r="J68" s="144">
        <v>0</v>
      </c>
      <c r="K68" s="144">
        <v>0</v>
      </c>
      <c r="L68" s="144">
        <v>0</v>
      </c>
      <c r="M68" s="147" t="s">
        <v>206</v>
      </c>
      <c r="N68" s="2"/>
    </row>
    <row r="69" spans="2:14">
      <c r="B69" s="2"/>
      <c r="C69" s="142" t="s">
        <v>361</v>
      </c>
      <c r="D69" s="143"/>
      <c r="E69" s="147" t="s">
        <v>206</v>
      </c>
      <c r="F69" s="147" t="s">
        <v>206</v>
      </c>
      <c r="G69" s="147" t="s">
        <v>206</v>
      </c>
      <c r="H69" s="153">
        <v>0</v>
      </c>
      <c r="I69" s="147" t="s">
        <v>206</v>
      </c>
      <c r="J69" s="144">
        <v>0</v>
      </c>
      <c r="K69" s="144">
        <v>0</v>
      </c>
      <c r="L69" s="144">
        <v>0</v>
      </c>
      <c r="M69" s="147" t="s">
        <v>206</v>
      </c>
      <c r="N69" s="2"/>
    </row>
    <row r="70" spans="2:14">
      <c r="B70" s="2"/>
      <c r="C70" s="142" t="s">
        <v>362</v>
      </c>
      <c r="D70" s="143"/>
      <c r="E70" s="147" t="s">
        <v>206</v>
      </c>
      <c r="F70" s="147" t="s">
        <v>206</v>
      </c>
      <c r="G70" s="147" t="s">
        <v>206</v>
      </c>
      <c r="H70" s="153">
        <v>0</v>
      </c>
      <c r="I70" s="147" t="s">
        <v>206</v>
      </c>
      <c r="J70" s="144">
        <v>0</v>
      </c>
      <c r="K70" s="144">
        <v>0</v>
      </c>
      <c r="L70" s="144">
        <v>0</v>
      </c>
      <c r="M70" s="147" t="s">
        <v>206</v>
      </c>
      <c r="N70" s="2"/>
    </row>
    <row r="71" spans="2:14">
      <c r="B71" s="2"/>
      <c r="C71" s="142" t="s">
        <v>363</v>
      </c>
      <c r="D71" s="143"/>
      <c r="E71" s="147" t="s">
        <v>206</v>
      </c>
      <c r="F71" s="147" t="s">
        <v>206</v>
      </c>
      <c r="G71" s="147" t="s">
        <v>206</v>
      </c>
      <c r="H71" s="153">
        <v>0</v>
      </c>
      <c r="I71" s="147" t="s">
        <v>206</v>
      </c>
      <c r="J71" s="144">
        <v>0</v>
      </c>
      <c r="K71" s="144">
        <v>0</v>
      </c>
      <c r="L71" s="144">
        <v>0</v>
      </c>
      <c r="M71" s="147" t="s">
        <v>206</v>
      </c>
      <c r="N71" s="2"/>
    </row>
    <row r="72" spans="2:14">
      <c r="B72" s="2"/>
      <c r="C72" s="142" t="s">
        <v>364</v>
      </c>
      <c r="D72" s="143"/>
      <c r="E72" s="147" t="s">
        <v>206</v>
      </c>
      <c r="F72" s="147" t="s">
        <v>206</v>
      </c>
      <c r="G72" s="147" t="s">
        <v>206</v>
      </c>
      <c r="H72" s="153">
        <v>0</v>
      </c>
      <c r="I72" s="147" t="s">
        <v>206</v>
      </c>
      <c r="J72" s="144">
        <v>0</v>
      </c>
      <c r="K72" s="144">
        <v>0</v>
      </c>
      <c r="L72" s="144">
        <v>0</v>
      </c>
      <c r="M72" s="147" t="s">
        <v>206</v>
      </c>
      <c r="N72" s="2"/>
    </row>
    <row r="73" spans="2:14">
      <c r="B73" s="2"/>
      <c r="C73" s="142" t="s">
        <v>365</v>
      </c>
      <c r="D73" s="143"/>
      <c r="E73" s="147" t="s">
        <v>206</v>
      </c>
      <c r="F73" s="147" t="s">
        <v>206</v>
      </c>
      <c r="G73" s="147" t="s">
        <v>206</v>
      </c>
      <c r="H73" s="153">
        <v>0</v>
      </c>
      <c r="I73" s="147" t="s">
        <v>206</v>
      </c>
      <c r="J73" s="144">
        <v>0</v>
      </c>
      <c r="K73" s="144">
        <v>0</v>
      </c>
      <c r="L73" s="144">
        <v>0</v>
      </c>
      <c r="M73" s="147" t="s">
        <v>206</v>
      </c>
      <c r="N73" s="2"/>
    </row>
    <row r="74" spans="2:14">
      <c r="B74" s="2"/>
      <c r="C74" s="142" t="s">
        <v>366</v>
      </c>
      <c r="D74" s="143"/>
      <c r="E74" s="147" t="s">
        <v>206</v>
      </c>
      <c r="F74" s="147" t="s">
        <v>206</v>
      </c>
      <c r="G74" s="147" t="s">
        <v>206</v>
      </c>
      <c r="H74" s="153">
        <v>0</v>
      </c>
      <c r="I74" s="147" t="s">
        <v>206</v>
      </c>
      <c r="J74" s="144">
        <v>0</v>
      </c>
      <c r="K74" s="144">
        <v>0</v>
      </c>
      <c r="L74" s="144">
        <v>0</v>
      </c>
      <c r="M74" s="147" t="s">
        <v>206</v>
      </c>
      <c r="N74" s="2"/>
    </row>
    <row r="75" spans="2:14">
      <c r="B75" s="2"/>
      <c r="C75" s="142" t="s">
        <v>367</v>
      </c>
      <c r="D75" s="143"/>
      <c r="E75" s="147" t="s">
        <v>206</v>
      </c>
      <c r="F75" s="147" t="s">
        <v>206</v>
      </c>
      <c r="G75" s="147" t="s">
        <v>206</v>
      </c>
      <c r="H75" s="153">
        <v>0</v>
      </c>
      <c r="I75" s="147" t="s">
        <v>206</v>
      </c>
      <c r="J75" s="144">
        <v>0</v>
      </c>
      <c r="K75" s="144">
        <v>0</v>
      </c>
      <c r="L75" s="144">
        <v>0</v>
      </c>
      <c r="M75" s="147" t="s">
        <v>206</v>
      </c>
      <c r="N75" s="2"/>
    </row>
    <row r="76" spans="2:14">
      <c r="B76" s="2"/>
      <c r="C76" s="142" t="s">
        <v>368</v>
      </c>
      <c r="D76" s="143"/>
      <c r="E76" s="147" t="s">
        <v>206</v>
      </c>
      <c r="F76" s="147" t="s">
        <v>206</v>
      </c>
      <c r="G76" s="147" t="s">
        <v>206</v>
      </c>
      <c r="H76" s="153">
        <v>0</v>
      </c>
      <c r="I76" s="147" t="s">
        <v>206</v>
      </c>
      <c r="J76" s="144">
        <v>0</v>
      </c>
      <c r="K76" s="144">
        <v>0</v>
      </c>
      <c r="L76" s="144">
        <v>0</v>
      </c>
      <c r="M76" s="147" t="s">
        <v>206</v>
      </c>
      <c r="N76" s="2"/>
    </row>
    <row r="77" spans="2:14">
      <c r="B77" s="2"/>
      <c r="C77" s="142" t="s">
        <v>369</v>
      </c>
      <c r="D77" s="143"/>
      <c r="E77" s="147" t="s">
        <v>206</v>
      </c>
      <c r="F77" s="147" t="s">
        <v>206</v>
      </c>
      <c r="G77" s="147" t="s">
        <v>206</v>
      </c>
      <c r="H77" s="153">
        <v>0</v>
      </c>
      <c r="I77" s="147" t="s">
        <v>206</v>
      </c>
      <c r="J77" s="144">
        <v>0</v>
      </c>
      <c r="K77" s="144">
        <v>0</v>
      </c>
      <c r="L77" s="144">
        <v>0</v>
      </c>
      <c r="M77" s="147" t="s">
        <v>206</v>
      </c>
      <c r="N77" s="2"/>
    </row>
    <row r="78" spans="2:14">
      <c r="B78" s="2"/>
      <c r="C78" s="142" t="s">
        <v>370</v>
      </c>
      <c r="D78" s="143"/>
      <c r="E78" s="147" t="s">
        <v>206</v>
      </c>
      <c r="F78" s="147" t="s">
        <v>206</v>
      </c>
      <c r="G78" s="147" t="s">
        <v>206</v>
      </c>
      <c r="H78" s="153">
        <v>0</v>
      </c>
      <c r="I78" s="147" t="s">
        <v>206</v>
      </c>
      <c r="J78" s="144">
        <v>0</v>
      </c>
      <c r="K78" s="144">
        <v>0</v>
      </c>
      <c r="L78" s="144">
        <v>0</v>
      </c>
      <c r="M78" s="147" t="s">
        <v>206</v>
      </c>
      <c r="N78" s="2"/>
    </row>
    <row r="79" spans="2:14">
      <c r="B79" s="2"/>
      <c r="C79" s="142" t="s">
        <v>371</v>
      </c>
      <c r="D79" s="143"/>
      <c r="E79" s="147" t="s">
        <v>206</v>
      </c>
      <c r="F79" s="147" t="s">
        <v>206</v>
      </c>
      <c r="G79" s="147" t="s">
        <v>206</v>
      </c>
      <c r="H79" s="153">
        <v>0</v>
      </c>
      <c r="I79" s="147" t="s">
        <v>206</v>
      </c>
      <c r="J79" s="144">
        <v>0</v>
      </c>
      <c r="K79" s="144">
        <v>0</v>
      </c>
      <c r="L79" s="144">
        <v>0</v>
      </c>
      <c r="M79" s="147" t="s">
        <v>206</v>
      </c>
      <c r="N79" s="2"/>
    </row>
    <row r="80" spans="2:14">
      <c r="B80" s="2"/>
      <c r="C80" s="142" t="s">
        <v>372</v>
      </c>
      <c r="D80" s="143"/>
      <c r="E80" s="147" t="s">
        <v>206</v>
      </c>
      <c r="F80" s="147" t="s">
        <v>206</v>
      </c>
      <c r="G80" s="147" t="s">
        <v>206</v>
      </c>
      <c r="H80" s="153">
        <v>0</v>
      </c>
      <c r="I80" s="147" t="s">
        <v>206</v>
      </c>
      <c r="J80" s="144">
        <v>0</v>
      </c>
      <c r="K80" s="144">
        <v>0</v>
      </c>
      <c r="L80" s="144">
        <v>0</v>
      </c>
      <c r="M80" s="147" t="s">
        <v>206</v>
      </c>
      <c r="N80" s="2"/>
    </row>
    <row r="81" spans="2:14">
      <c r="B81" s="2"/>
      <c r="C81" s="142" t="s">
        <v>373</v>
      </c>
      <c r="D81" s="143"/>
      <c r="E81" s="147" t="s">
        <v>206</v>
      </c>
      <c r="F81" s="147" t="s">
        <v>206</v>
      </c>
      <c r="G81" s="147" t="s">
        <v>206</v>
      </c>
      <c r="H81" s="153">
        <v>0</v>
      </c>
      <c r="I81" s="147" t="s">
        <v>206</v>
      </c>
      <c r="J81" s="144">
        <v>0</v>
      </c>
      <c r="K81" s="144">
        <v>0</v>
      </c>
      <c r="L81" s="144">
        <v>0</v>
      </c>
      <c r="M81" s="147" t="s">
        <v>206</v>
      </c>
      <c r="N81" s="2"/>
    </row>
    <row r="82" spans="2:14">
      <c r="B82" s="2"/>
      <c r="C82" s="142" t="s">
        <v>374</v>
      </c>
      <c r="D82" s="143"/>
      <c r="E82" s="147" t="s">
        <v>206</v>
      </c>
      <c r="F82" s="147" t="s">
        <v>206</v>
      </c>
      <c r="G82" s="147" t="s">
        <v>206</v>
      </c>
      <c r="H82" s="153">
        <v>0</v>
      </c>
      <c r="I82" s="147" t="s">
        <v>206</v>
      </c>
      <c r="J82" s="144">
        <v>0</v>
      </c>
      <c r="K82" s="144">
        <v>0</v>
      </c>
      <c r="L82" s="144">
        <v>0</v>
      </c>
      <c r="M82" s="147" t="s">
        <v>206</v>
      </c>
      <c r="N82" s="2"/>
    </row>
    <row r="83" spans="2:14">
      <c r="B83" s="2"/>
      <c r="C83" s="142" t="s">
        <v>375</v>
      </c>
      <c r="D83" s="143"/>
      <c r="E83" s="147" t="s">
        <v>206</v>
      </c>
      <c r="F83" s="147" t="s">
        <v>206</v>
      </c>
      <c r="G83" s="147" t="s">
        <v>206</v>
      </c>
      <c r="H83" s="153">
        <v>0</v>
      </c>
      <c r="I83" s="147" t="s">
        <v>206</v>
      </c>
      <c r="J83" s="144">
        <v>0</v>
      </c>
      <c r="K83" s="144">
        <v>0</v>
      </c>
      <c r="L83" s="144">
        <v>0</v>
      </c>
      <c r="M83" s="147" t="s">
        <v>206</v>
      </c>
      <c r="N83" s="2"/>
    </row>
    <row r="84" spans="2:14">
      <c r="B84" s="2"/>
      <c r="C84" s="142" t="s">
        <v>376</v>
      </c>
      <c r="D84" s="143"/>
      <c r="E84" s="147" t="s">
        <v>206</v>
      </c>
      <c r="F84" s="147" t="s">
        <v>206</v>
      </c>
      <c r="G84" s="147" t="s">
        <v>206</v>
      </c>
      <c r="H84" s="153">
        <v>0</v>
      </c>
      <c r="I84" s="147" t="s">
        <v>206</v>
      </c>
      <c r="J84" s="144">
        <v>0</v>
      </c>
      <c r="K84" s="144">
        <v>0</v>
      </c>
      <c r="L84" s="144">
        <v>0</v>
      </c>
      <c r="M84" s="147" t="s">
        <v>206</v>
      </c>
      <c r="N84" s="2"/>
    </row>
    <row r="85" spans="2:14">
      <c r="B85" s="2"/>
      <c r="C85" s="142" t="s">
        <v>377</v>
      </c>
      <c r="D85" s="143"/>
      <c r="E85" s="147" t="s">
        <v>206</v>
      </c>
      <c r="F85" s="147" t="s">
        <v>206</v>
      </c>
      <c r="G85" s="147" t="s">
        <v>206</v>
      </c>
      <c r="H85" s="153">
        <v>0</v>
      </c>
      <c r="I85" s="147" t="s">
        <v>206</v>
      </c>
      <c r="J85" s="144">
        <v>0</v>
      </c>
      <c r="K85" s="144">
        <v>0</v>
      </c>
      <c r="L85" s="144">
        <v>0</v>
      </c>
      <c r="M85" s="147" t="s">
        <v>206</v>
      </c>
      <c r="N85" s="2"/>
    </row>
    <row r="86" spans="2:14">
      <c r="B86" s="2"/>
      <c r="C86" s="142" t="s">
        <v>378</v>
      </c>
      <c r="D86" s="143"/>
      <c r="E86" s="147" t="s">
        <v>206</v>
      </c>
      <c r="F86" s="147" t="s">
        <v>206</v>
      </c>
      <c r="G86" s="147" t="s">
        <v>206</v>
      </c>
      <c r="H86" s="153">
        <v>0</v>
      </c>
      <c r="I86" s="147" t="s">
        <v>206</v>
      </c>
      <c r="J86" s="144">
        <v>0</v>
      </c>
      <c r="K86" s="144">
        <v>0</v>
      </c>
      <c r="L86" s="144">
        <v>0</v>
      </c>
      <c r="M86" s="147" t="s">
        <v>206</v>
      </c>
      <c r="N86" s="2"/>
    </row>
    <row r="87" spans="2:14">
      <c r="B87" s="2"/>
      <c r="C87" s="142" t="s">
        <v>379</v>
      </c>
      <c r="D87" s="143"/>
      <c r="E87" s="147" t="s">
        <v>206</v>
      </c>
      <c r="F87" s="147" t="s">
        <v>206</v>
      </c>
      <c r="G87" s="147" t="s">
        <v>206</v>
      </c>
      <c r="H87" s="153">
        <v>0</v>
      </c>
      <c r="I87" s="147" t="s">
        <v>206</v>
      </c>
      <c r="J87" s="144">
        <v>0</v>
      </c>
      <c r="K87" s="144">
        <v>0</v>
      </c>
      <c r="L87" s="144">
        <v>0</v>
      </c>
      <c r="M87" s="147" t="s">
        <v>206</v>
      </c>
      <c r="N87" s="2"/>
    </row>
    <row r="88" spans="2:14">
      <c r="B88" s="2"/>
      <c r="C88" s="142" t="s">
        <v>380</v>
      </c>
      <c r="D88" s="143"/>
      <c r="E88" s="147" t="s">
        <v>206</v>
      </c>
      <c r="F88" s="147" t="s">
        <v>206</v>
      </c>
      <c r="G88" s="147" t="s">
        <v>206</v>
      </c>
      <c r="H88" s="153">
        <v>0</v>
      </c>
      <c r="I88" s="147" t="s">
        <v>206</v>
      </c>
      <c r="J88" s="144">
        <v>0</v>
      </c>
      <c r="K88" s="144">
        <v>0</v>
      </c>
      <c r="L88" s="144">
        <v>0</v>
      </c>
      <c r="M88" s="147" t="s">
        <v>206</v>
      </c>
      <c r="N88" s="2"/>
    </row>
    <row r="89" spans="2:14">
      <c r="B89" s="2"/>
      <c r="C89" s="142" t="s">
        <v>381</v>
      </c>
      <c r="D89" s="143"/>
      <c r="E89" s="147" t="s">
        <v>206</v>
      </c>
      <c r="F89" s="147" t="s">
        <v>206</v>
      </c>
      <c r="G89" s="147" t="s">
        <v>206</v>
      </c>
      <c r="H89" s="153">
        <v>0</v>
      </c>
      <c r="I89" s="147" t="s">
        <v>206</v>
      </c>
      <c r="J89" s="144">
        <v>0</v>
      </c>
      <c r="K89" s="144">
        <v>0</v>
      </c>
      <c r="L89" s="144">
        <v>0</v>
      </c>
      <c r="M89" s="147" t="s">
        <v>206</v>
      </c>
      <c r="N89" s="2"/>
    </row>
    <row r="90" spans="2:14">
      <c r="B90" s="2"/>
      <c r="C90" s="142" t="s">
        <v>382</v>
      </c>
      <c r="D90" s="143"/>
      <c r="E90" s="147" t="s">
        <v>206</v>
      </c>
      <c r="F90" s="147" t="s">
        <v>206</v>
      </c>
      <c r="G90" s="147" t="s">
        <v>206</v>
      </c>
      <c r="H90" s="153">
        <v>0</v>
      </c>
      <c r="I90" s="147" t="s">
        <v>206</v>
      </c>
      <c r="J90" s="144">
        <v>0</v>
      </c>
      <c r="K90" s="144">
        <v>0</v>
      </c>
      <c r="L90" s="144">
        <v>0</v>
      </c>
      <c r="M90" s="147" t="s">
        <v>206</v>
      </c>
      <c r="N90" s="2"/>
    </row>
    <row r="91" spans="2:14">
      <c r="B91" s="2"/>
      <c r="C91" s="142" t="s">
        <v>383</v>
      </c>
      <c r="D91" s="143"/>
      <c r="E91" s="147" t="s">
        <v>206</v>
      </c>
      <c r="F91" s="147" t="s">
        <v>206</v>
      </c>
      <c r="G91" s="147" t="s">
        <v>206</v>
      </c>
      <c r="H91" s="153">
        <v>0</v>
      </c>
      <c r="I91" s="147" t="s">
        <v>206</v>
      </c>
      <c r="J91" s="144">
        <v>0</v>
      </c>
      <c r="K91" s="144">
        <v>0</v>
      </c>
      <c r="L91" s="144">
        <v>0</v>
      </c>
      <c r="M91" s="147" t="s">
        <v>206</v>
      </c>
      <c r="N91" s="2"/>
    </row>
    <row r="92" spans="2:14">
      <c r="B92" s="2"/>
      <c r="C92" s="142" t="s">
        <v>384</v>
      </c>
      <c r="D92" s="143"/>
      <c r="E92" s="147" t="s">
        <v>206</v>
      </c>
      <c r="F92" s="147" t="s">
        <v>206</v>
      </c>
      <c r="G92" s="147" t="s">
        <v>206</v>
      </c>
      <c r="H92" s="153">
        <v>0</v>
      </c>
      <c r="I92" s="147" t="s">
        <v>206</v>
      </c>
      <c r="J92" s="144">
        <v>0</v>
      </c>
      <c r="K92" s="144">
        <v>0</v>
      </c>
      <c r="L92" s="144">
        <v>0</v>
      </c>
      <c r="M92" s="147" t="s">
        <v>206</v>
      </c>
      <c r="N92" s="2"/>
    </row>
    <row r="93" spans="2:14">
      <c r="B93" s="2"/>
      <c r="C93" s="142" t="s">
        <v>385</v>
      </c>
      <c r="D93" s="143"/>
      <c r="E93" s="147" t="s">
        <v>206</v>
      </c>
      <c r="F93" s="147" t="s">
        <v>206</v>
      </c>
      <c r="G93" s="147" t="s">
        <v>206</v>
      </c>
      <c r="H93" s="153">
        <v>0</v>
      </c>
      <c r="I93" s="147" t="s">
        <v>206</v>
      </c>
      <c r="J93" s="144">
        <v>0</v>
      </c>
      <c r="K93" s="144">
        <v>0</v>
      </c>
      <c r="L93" s="144">
        <v>0</v>
      </c>
      <c r="M93" s="147" t="s">
        <v>206</v>
      </c>
      <c r="N93" s="2"/>
    </row>
    <row r="94" spans="2:14">
      <c r="B94" s="2"/>
      <c r="C94" s="142" t="s">
        <v>386</v>
      </c>
      <c r="D94" s="143"/>
      <c r="E94" s="147" t="s">
        <v>206</v>
      </c>
      <c r="F94" s="147" t="s">
        <v>206</v>
      </c>
      <c r="G94" s="147" t="s">
        <v>206</v>
      </c>
      <c r="H94" s="153">
        <v>0</v>
      </c>
      <c r="I94" s="147" t="s">
        <v>206</v>
      </c>
      <c r="J94" s="144">
        <v>0</v>
      </c>
      <c r="K94" s="144">
        <v>0</v>
      </c>
      <c r="L94" s="144">
        <v>0</v>
      </c>
      <c r="M94" s="147" t="s">
        <v>206</v>
      </c>
      <c r="N94" s="2"/>
    </row>
    <row r="95" spans="2:14">
      <c r="B95" s="2"/>
      <c r="C95" s="142" t="s">
        <v>387</v>
      </c>
      <c r="D95" s="143"/>
      <c r="E95" s="147" t="s">
        <v>206</v>
      </c>
      <c r="F95" s="147" t="s">
        <v>206</v>
      </c>
      <c r="G95" s="147" t="s">
        <v>206</v>
      </c>
      <c r="H95" s="153">
        <v>0</v>
      </c>
      <c r="I95" s="147" t="s">
        <v>206</v>
      </c>
      <c r="J95" s="144">
        <v>0</v>
      </c>
      <c r="K95" s="144">
        <v>0</v>
      </c>
      <c r="L95" s="144">
        <v>0</v>
      </c>
      <c r="M95" s="147" t="s">
        <v>206</v>
      </c>
      <c r="N95" s="2"/>
    </row>
    <row r="96" spans="2:14">
      <c r="B96" s="2"/>
      <c r="C96" s="142" t="s">
        <v>388</v>
      </c>
      <c r="D96" s="143"/>
      <c r="E96" s="147" t="s">
        <v>206</v>
      </c>
      <c r="F96" s="147" t="s">
        <v>206</v>
      </c>
      <c r="G96" s="147" t="s">
        <v>206</v>
      </c>
      <c r="H96" s="153">
        <v>0</v>
      </c>
      <c r="I96" s="147" t="s">
        <v>206</v>
      </c>
      <c r="J96" s="144">
        <v>0</v>
      </c>
      <c r="K96" s="144">
        <v>0</v>
      </c>
      <c r="L96" s="144">
        <v>0</v>
      </c>
      <c r="M96" s="147" t="s">
        <v>206</v>
      </c>
      <c r="N96" s="2"/>
    </row>
    <row r="97" spans="2:14">
      <c r="B97" s="2"/>
      <c r="C97" s="142" t="s">
        <v>389</v>
      </c>
      <c r="D97" s="143"/>
      <c r="E97" s="147" t="s">
        <v>206</v>
      </c>
      <c r="F97" s="147" t="s">
        <v>206</v>
      </c>
      <c r="G97" s="147" t="s">
        <v>206</v>
      </c>
      <c r="H97" s="153">
        <v>0</v>
      </c>
      <c r="I97" s="147" t="s">
        <v>206</v>
      </c>
      <c r="J97" s="144">
        <v>0</v>
      </c>
      <c r="K97" s="144">
        <v>0</v>
      </c>
      <c r="L97" s="144">
        <v>0</v>
      </c>
      <c r="M97" s="147" t="s">
        <v>206</v>
      </c>
      <c r="N97" s="2"/>
    </row>
    <row r="98" spans="2:14">
      <c r="B98" s="2"/>
      <c r="C98" s="142" t="s">
        <v>390</v>
      </c>
      <c r="D98" s="143"/>
      <c r="E98" s="147" t="s">
        <v>206</v>
      </c>
      <c r="F98" s="147" t="s">
        <v>206</v>
      </c>
      <c r="G98" s="147" t="s">
        <v>206</v>
      </c>
      <c r="H98" s="153">
        <v>0</v>
      </c>
      <c r="I98" s="147" t="s">
        <v>206</v>
      </c>
      <c r="J98" s="144">
        <v>0</v>
      </c>
      <c r="K98" s="144">
        <v>0</v>
      </c>
      <c r="L98" s="144">
        <v>0</v>
      </c>
      <c r="M98" s="147" t="s">
        <v>206</v>
      </c>
      <c r="N98" s="2"/>
    </row>
    <row r="99" spans="2:14">
      <c r="B99" s="2"/>
      <c r="C99" s="142" t="s">
        <v>391</v>
      </c>
      <c r="D99" s="143"/>
      <c r="E99" s="147" t="s">
        <v>206</v>
      </c>
      <c r="F99" s="147" t="s">
        <v>206</v>
      </c>
      <c r="G99" s="147" t="s">
        <v>206</v>
      </c>
      <c r="H99" s="153">
        <v>0</v>
      </c>
      <c r="I99" s="147" t="s">
        <v>206</v>
      </c>
      <c r="J99" s="144">
        <v>0</v>
      </c>
      <c r="K99" s="144">
        <v>0</v>
      </c>
      <c r="L99" s="144">
        <v>0</v>
      </c>
      <c r="M99" s="147" t="s">
        <v>206</v>
      </c>
      <c r="N99" s="2"/>
    </row>
    <row r="100" spans="2:14">
      <c r="B100" s="2"/>
      <c r="C100" s="142" t="s">
        <v>392</v>
      </c>
      <c r="D100" s="143"/>
      <c r="E100" s="147" t="s">
        <v>206</v>
      </c>
      <c r="F100" s="147" t="s">
        <v>206</v>
      </c>
      <c r="G100" s="147" t="s">
        <v>206</v>
      </c>
      <c r="H100" s="153">
        <v>0</v>
      </c>
      <c r="I100" s="147" t="s">
        <v>206</v>
      </c>
      <c r="J100" s="144">
        <v>0</v>
      </c>
      <c r="K100" s="144">
        <v>0</v>
      </c>
      <c r="L100" s="144">
        <v>0</v>
      </c>
      <c r="M100" s="147" t="s">
        <v>206</v>
      </c>
      <c r="N100" s="2"/>
    </row>
    <row r="101" spans="2:14">
      <c r="B101" s="2"/>
      <c r="C101" s="142" t="s">
        <v>393</v>
      </c>
      <c r="D101" s="143"/>
      <c r="E101" s="147" t="s">
        <v>206</v>
      </c>
      <c r="F101" s="147" t="s">
        <v>206</v>
      </c>
      <c r="G101" s="147" t="s">
        <v>206</v>
      </c>
      <c r="H101" s="153">
        <v>0</v>
      </c>
      <c r="I101" s="147" t="s">
        <v>206</v>
      </c>
      <c r="J101" s="144">
        <v>0</v>
      </c>
      <c r="K101" s="144">
        <v>0</v>
      </c>
      <c r="L101" s="144">
        <v>0</v>
      </c>
      <c r="M101" s="147" t="s">
        <v>206</v>
      </c>
      <c r="N101" s="2"/>
    </row>
    <row r="102" spans="2:14">
      <c r="B102" s="2"/>
      <c r="C102" s="142" t="s">
        <v>394</v>
      </c>
      <c r="D102" s="143"/>
      <c r="E102" s="147" t="s">
        <v>206</v>
      </c>
      <c r="F102" s="147" t="s">
        <v>206</v>
      </c>
      <c r="G102" s="147" t="s">
        <v>206</v>
      </c>
      <c r="H102" s="153">
        <v>0</v>
      </c>
      <c r="I102" s="147" t="s">
        <v>206</v>
      </c>
      <c r="J102" s="144">
        <v>0</v>
      </c>
      <c r="K102" s="144">
        <v>0</v>
      </c>
      <c r="L102" s="144">
        <v>0</v>
      </c>
      <c r="M102" s="147" t="s">
        <v>206</v>
      </c>
      <c r="N102" s="2"/>
    </row>
    <row r="103" spans="2:14">
      <c r="B103" s="2"/>
      <c r="C103" s="142" t="s">
        <v>395</v>
      </c>
      <c r="D103" s="143"/>
      <c r="E103" s="147" t="s">
        <v>206</v>
      </c>
      <c r="F103" s="147" t="s">
        <v>206</v>
      </c>
      <c r="G103" s="147" t="s">
        <v>206</v>
      </c>
      <c r="H103" s="153">
        <v>0</v>
      </c>
      <c r="I103" s="147" t="s">
        <v>206</v>
      </c>
      <c r="J103" s="144">
        <v>0</v>
      </c>
      <c r="K103" s="144">
        <v>0</v>
      </c>
      <c r="L103" s="144">
        <v>0</v>
      </c>
      <c r="M103" s="147" t="s">
        <v>206</v>
      </c>
      <c r="N103" s="2"/>
    </row>
    <row r="104" spans="2:14">
      <c r="B104" s="2"/>
      <c r="C104" s="142" t="s">
        <v>396</v>
      </c>
      <c r="D104" s="143"/>
      <c r="E104" s="147" t="s">
        <v>206</v>
      </c>
      <c r="F104" s="147" t="s">
        <v>206</v>
      </c>
      <c r="G104" s="147" t="s">
        <v>206</v>
      </c>
      <c r="H104" s="153">
        <v>0</v>
      </c>
      <c r="I104" s="147" t="s">
        <v>206</v>
      </c>
      <c r="J104" s="144">
        <v>0</v>
      </c>
      <c r="K104" s="144">
        <v>0</v>
      </c>
      <c r="L104" s="144">
        <v>0</v>
      </c>
      <c r="M104" s="147" t="s">
        <v>206</v>
      </c>
      <c r="N104" s="2"/>
    </row>
    <row r="105" spans="2:14">
      <c r="B105" s="2"/>
      <c r="C105" s="142" t="s">
        <v>397</v>
      </c>
      <c r="D105" s="143"/>
      <c r="E105" s="147" t="s">
        <v>206</v>
      </c>
      <c r="F105" s="147" t="s">
        <v>206</v>
      </c>
      <c r="G105" s="147" t="s">
        <v>206</v>
      </c>
      <c r="H105" s="153">
        <v>0</v>
      </c>
      <c r="I105" s="147" t="s">
        <v>206</v>
      </c>
      <c r="J105" s="144">
        <v>0</v>
      </c>
      <c r="K105" s="144">
        <v>0</v>
      </c>
      <c r="L105" s="144">
        <v>0</v>
      </c>
      <c r="M105" s="147" t="s">
        <v>206</v>
      </c>
      <c r="N105" s="2"/>
    </row>
    <row r="106" spans="2:14">
      <c r="B106" s="2"/>
      <c r="C106" s="142" t="s">
        <v>398</v>
      </c>
      <c r="D106" s="143"/>
      <c r="E106" s="147" t="s">
        <v>206</v>
      </c>
      <c r="F106" s="147" t="s">
        <v>206</v>
      </c>
      <c r="G106" s="147" t="s">
        <v>206</v>
      </c>
      <c r="H106" s="153">
        <v>0</v>
      </c>
      <c r="I106" s="147" t="s">
        <v>206</v>
      </c>
      <c r="J106" s="144">
        <v>0</v>
      </c>
      <c r="K106" s="144">
        <v>0</v>
      </c>
      <c r="L106" s="144">
        <v>0</v>
      </c>
      <c r="M106" s="147" t="s">
        <v>206</v>
      </c>
      <c r="N106" s="2"/>
    </row>
    <row r="107" spans="2:14">
      <c r="B107" s="2"/>
      <c r="C107" s="142" t="s">
        <v>399</v>
      </c>
      <c r="D107" s="143"/>
      <c r="E107" s="147" t="s">
        <v>206</v>
      </c>
      <c r="F107" s="147" t="s">
        <v>206</v>
      </c>
      <c r="G107" s="147" t="s">
        <v>206</v>
      </c>
      <c r="H107" s="153">
        <v>0</v>
      </c>
      <c r="I107" s="147" t="s">
        <v>206</v>
      </c>
      <c r="J107" s="144">
        <v>0</v>
      </c>
      <c r="K107" s="144">
        <v>0</v>
      </c>
      <c r="L107" s="144">
        <v>0</v>
      </c>
      <c r="M107" s="147" t="s">
        <v>206</v>
      </c>
      <c r="N107" s="2"/>
    </row>
    <row r="108" spans="2:14">
      <c r="B108" s="2"/>
      <c r="C108" s="142" t="s">
        <v>400</v>
      </c>
      <c r="D108" s="143"/>
      <c r="E108" s="147" t="s">
        <v>206</v>
      </c>
      <c r="F108" s="147" t="s">
        <v>206</v>
      </c>
      <c r="G108" s="147" t="s">
        <v>206</v>
      </c>
      <c r="H108" s="153">
        <v>0</v>
      </c>
      <c r="I108" s="147" t="s">
        <v>206</v>
      </c>
      <c r="J108" s="144">
        <v>0</v>
      </c>
      <c r="K108" s="144">
        <v>0</v>
      </c>
      <c r="L108" s="144">
        <v>0</v>
      </c>
      <c r="M108" s="147" t="s">
        <v>206</v>
      </c>
      <c r="N108" s="2"/>
    </row>
    <row r="109" spans="2:14">
      <c r="B109" s="2"/>
      <c r="C109" s="142" t="s">
        <v>401</v>
      </c>
      <c r="D109" s="143"/>
      <c r="E109" s="147" t="s">
        <v>206</v>
      </c>
      <c r="F109" s="147" t="s">
        <v>206</v>
      </c>
      <c r="G109" s="147" t="s">
        <v>206</v>
      </c>
      <c r="H109" s="153">
        <v>0</v>
      </c>
      <c r="I109" s="147" t="s">
        <v>206</v>
      </c>
      <c r="J109" s="144">
        <v>0</v>
      </c>
      <c r="K109" s="144">
        <v>0</v>
      </c>
      <c r="L109" s="144">
        <v>0</v>
      </c>
      <c r="M109" s="147" t="s">
        <v>206</v>
      </c>
      <c r="N109" s="2"/>
    </row>
    <row r="110" spans="2:14">
      <c r="B110" s="2"/>
      <c r="C110" s="142" t="s">
        <v>402</v>
      </c>
      <c r="D110" s="143"/>
      <c r="E110" s="147" t="s">
        <v>206</v>
      </c>
      <c r="F110" s="147" t="s">
        <v>206</v>
      </c>
      <c r="G110" s="147" t="s">
        <v>206</v>
      </c>
      <c r="H110" s="153">
        <v>0</v>
      </c>
      <c r="I110" s="147" t="s">
        <v>206</v>
      </c>
      <c r="J110" s="144">
        <v>0</v>
      </c>
      <c r="K110" s="144">
        <v>0</v>
      </c>
      <c r="L110" s="144">
        <v>0</v>
      </c>
      <c r="M110" s="147" t="s">
        <v>206</v>
      </c>
      <c r="N110" s="2"/>
    </row>
    <row r="111" spans="2:14">
      <c r="B111" s="2"/>
      <c r="C111" s="142" t="s">
        <v>403</v>
      </c>
      <c r="D111" s="143"/>
      <c r="E111" s="147" t="s">
        <v>206</v>
      </c>
      <c r="F111" s="147" t="s">
        <v>206</v>
      </c>
      <c r="G111" s="147" t="s">
        <v>206</v>
      </c>
      <c r="H111" s="153">
        <v>0</v>
      </c>
      <c r="I111" s="147" t="s">
        <v>206</v>
      </c>
      <c r="J111" s="144">
        <v>0</v>
      </c>
      <c r="K111" s="144">
        <v>0</v>
      </c>
      <c r="L111" s="144">
        <v>0</v>
      </c>
      <c r="M111" s="147" t="s">
        <v>206</v>
      </c>
      <c r="N111" s="2"/>
    </row>
    <row r="112" spans="2:14">
      <c r="B112" s="2"/>
      <c r="C112" s="142" t="s">
        <v>404</v>
      </c>
      <c r="D112" s="143"/>
      <c r="E112" s="147" t="s">
        <v>206</v>
      </c>
      <c r="F112" s="147" t="s">
        <v>206</v>
      </c>
      <c r="G112" s="147" t="s">
        <v>206</v>
      </c>
      <c r="H112" s="153">
        <v>0</v>
      </c>
      <c r="I112" s="147" t="s">
        <v>206</v>
      </c>
      <c r="J112" s="144">
        <v>0</v>
      </c>
      <c r="K112" s="144">
        <v>0</v>
      </c>
      <c r="L112" s="144">
        <v>0</v>
      </c>
      <c r="M112" s="147" t="s">
        <v>206</v>
      </c>
      <c r="N112" s="2"/>
    </row>
    <row r="113" spans="1:14">
      <c r="B113" s="2"/>
      <c r="C113" s="142" t="s">
        <v>405</v>
      </c>
      <c r="D113" s="143"/>
      <c r="E113" s="147" t="s">
        <v>206</v>
      </c>
      <c r="F113" s="147" t="s">
        <v>206</v>
      </c>
      <c r="G113" s="147" t="s">
        <v>206</v>
      </c>
      <c r="H113" s="153">
        <v>0</v>
      </c>
      <c r="I113" s="147" t="s">
        <v>206</v>
      </c>
      <c r="J113" s="144">
        <v>0</v>
      </c>
      <c r="K113" s="144">
        <v>0</v>
      </c>
      <c r="L113" s="144">
        <v>0</v>
      </c>
      <c r="M113" s="147" t="s">
        <v>206</v>
      </c>
      <c r="N113" s="2"/>
    </row>
    <row r="114" spans="1:14" s="12" customFormat="1">
      <c r="B114" s="3"/>
      <c r="C114" s="145" t="s">
        <v>406</v>
      </c>
      <c r="D114" s="146"/>
      <c r="E114" s="147" t="s">
        <v>206</v>
      </c>
      <c r="F114" s="147" t="s">
        <v>206</v>
      </c>
      <c r="G114" s="147" t="s">
        <v>206</v>
      </c>
      <c r="H114" s="153">
        <v>0</v>
      </c>
      <c r="I114" s="147" t="s">
        <v>206</v>
      </c>
      <c r="J114" s="144">
        <v>0</v>
      </c>
      <c r="K114" s="144">
        <v>0</v>
      </c>
      <c r="L114" s="144">
        <v>0</v>
      </c>
      <c r="M114" s="147" t="s">
        <v>206</v>
      </c>
      <c r="N114" s="3"/>
    </row>
    <row r="115" spans="1:14" s="12" customFormat="1">
      <c r="A115" s="15" t="s">
        <v>407</v>
      </c>
      <c r="B115" s="3"/>
      <c r="C115" s="145" t="s">
        <v>408</v>
      </c>
      <c r="D115" s="146"/>
      <c r="E115" s="147" t="s">
        <v>206</v>
      </c>
      <c r="F115" s="147" t="s">
        <v>206</v>
      </c>
      <c r="G115" s="147" t="s">
        <v>206</v>
      </c>
      <c r="H115" s="153">
        <v>0</v>
      </c>
      <c r="I115" s="147" t="s">
        <v>206</v>
      </c>
      <c r="J115" s="144">
        <v>0</v>
      </c>
      <c r="K115" s="144">
        <v>0</v>
      </c>
      <c r="L115" s="144">
        <v>0</v>
      </c>
      <c r="M115" s="147" t="s">
        <v>206</v>
      </c>
      <c r="N115" s="3"/>
    </row>
    <row r="116" spans="1:14">
      <c r="A116" s="16" t="s">
        <v>409</v>
      </c>
      <c r="B116" s="2"/>
      <c r="C116" s="142" t="s">
        <v>410</v>
      </c>
      <c r="D116" s="143"/>
      <c r="E116" s="10" t="str">
        <f>""</f>
        <v/>
      </c>
      <c r="F116" s="10" t="str">
        <f>""</f>
        <v/>
      </c>
      <c r="G116" s="10" t="str">
        <f>""</f>
        <v/>
      </c>
      <c r="H116" s="11" t="str">
        <f>""</f>
        <v/>
      </c>
      <c r="I116" s="10" t="str">
        <f>""</f>
        <v/>
      </c>
      <c r="J116" s="8">
        <f>SUM(J16:J115)</f>
        <v>0</v>
      </c>
      <c r="K116" s="8">
        <f>SUM(K16:K115)</f>
        <v>0</v>
      </c>
      <c r="L116" s="8">
        <f>SUM(L16:L115)</f>
        <v>0</v>
      </c>
      <c r="M116" s="10" t="str">
        <f>""</f>
        <v/>
      </c>
      <c r="N116" s="2"/>
    </row>
    <row r="117" spans="1:14">
      <c r="B117" s="2"/>
      <c r="C117" s="2"/>
      <c r="D117" s="2"/>
      <c r="E117" s="2"/>
      <c r="F117" s="2"/>
      <c r="G117" s="2"/>
      <c r="H117" s="2"/>
      <c r="I117" s="2"/>
      <c r="J117" s="2"/>
      <c r="K117" s="2"/>
      <c r="L117" s="2"/>
      <c r="M117" s="2"/>
      <c r="N117" s="2"/>
    </row>
    <row r="118" spans="1:14" ht="5.0999999999999996" customHeight="1">
      <c r="B118" s="2"/>
      <c r="C118" s="2"/>
      <c r="D118" s="2"/>
      <c r="E118" s="2"/>
      <c r="F118" s="2"/>
      <c r="G118" s="2"/>
      <c r="H118" s="2"/>
      <c r="I118" s="2"/>
      <c r="J118" s="2"/>
      <c r="K118" s="2"/>
      <c r="L118" s="2"/>
      <c r="M118" s="2"/>
      <c r="N118" s="2"/>
    </row>
  </sheetData>
  <sheetProtection formatColumns="0" formatRows="0" insertRows="0" deleteRows="0" selectLockedCells="1"/>
  <mergeCells count="1017">
    <mergeCell ref="C13:M13"/>
    <mergeCell ref="C14:D15"/>
    <mergeCell ref="E14:E15"/>
    <mergeCell ref="F14:F15"/>
    <mergeCell ref="G14:G15"/>
    <mergeCell ref="H14:H15"/>
    <mergeCell ref="I14:I15"/>
    <mergeCell ref="J14:J15"/>
    <mergeCell ref="K14:K15"/>
    <mergeCell ref="L14:L15"/>
    <mergeCell ref="M14:M15"/>
    <mergeCell ref="C7:M7"/>
    <mergeCell ref="C8:M8"/>
    <mergeCell ref="C9:M9"/>
    <mergeCell ref="C10:M10"/>
    <mergeCell ref="C11:M11"/>
    <mergeCell ref="I17"/>
    <mergeCell ref="J17"/>
    <mergeCell ref="K17"/>
    <mergeCell ref="L17"/>
    <mergeCell ref="M17"/>
    <mergeCell ref="C17:D17"/>
    <mergeCell ref="E17"/>
    <mergeCell ref="F17"/>
    <mergeCell ref="G17"/>
    <mergeCell ref="H17"/>
    <mergeCell ref="I16"/>
    <mergeCell ref="J16"/>
    <mergeCell ref="K16"/>
    <mergeCell ref="L16"/>
    <mergeCell ref="M16"/>
    <mergeCell ref="C16:D16"/>
    <mergeCell ref="E16"/>
    <mergeCell ref="F16"/>
    <mergeCell ref="G16"/>
    <mergeCell ref="H16"/>
    <mergeCell ref="I19"/>
    <mergeCell ref="J19"/>
    <mergeCell ref="K19"/>
    <mergeCell ref="L19"/>
    <mergeCell ref="M19"/>
    <mergeCell ref="C19:D19"/>
    <mergeCell ref="E19"/>
    <mergeCell ref="F19"/>
    <mergeCell ref="G19"/>
    <mergeCell ref="H19"/>
    <mergeCell ref="I18"/>
    <mergeCell ref="J18"/>
    <mergeCell ref="K18"/>
    <mergeCell ref="L18"/>
    <mergeCell ref="M18"/>
    <mergeCell ref="C18:D18"/>
    <mergeCell ref="E18"/>
    <mergeCell ref="F18"/>
    <mergeCell ref="G18"/>
    <mergeCell ref="H18"/>
    <mergeCell ref="I21"/>
    <mergeCell ref="J21"/>
    <mergeCell ref="K21"/>
    <mergeCell ref="L21"/>
    <mergeCell ref="M21"/>
    <mergeCell ref="C21:D21"/>
    <mergeCell ref="E21"/>
    <mergeCell ref="F21"/>
    <mergeCell ref="G21"/>
    <mergeCell ref="H21"/>
    <mergeCell ref="I20"/>
    <mergeCell ref="J20"/>
    <mergeCell ref="K20"/>
    <mergeCell ref="L20"/>
    <mergeCell ref="M20"/>
    <mergeCell ref="C20:D20"/>
    <mergeCell ref="E20"/>
    <mergeCell ref="F20"/>
    <mergeCell ref="G20"/>
    <mergeCell ref="H20"/>
    <mergeCell ref="I23"/>
    <mergeCell ref="J23"/>
    <mergeCell ref="K23"/>
    <mergeCell ref="L23"/>
    <mergeCell ref="M23"/>
    <mergeCell ref="C23:D23"/>
    <mergeCell ref="E23"/>
    <mergeCell ref="F23"/>
    <mergeCell ref="G23"/>
    <mergeCell ref="H23"/>
    <mergeCell ref="I22"/>
    <mergeCell ref="J22"/>
    <mergeCell ref="K22"/>
    <mergeCell ref="L22"/>
    <mergeCell ref="M22"/>
    <mergeCell ref="C22:D22"/>
    <mergeCell ref="E22"/>
    <mergeCell ref="F22"/>
    <mergeCell ref="G22"/>
    <mergeCell ref="H22"/>
    <mergeCell ref="I25"/>
    <mergeCell ref="J25"/>
    <mergeCell ref="K25"/>
    <mergeCell ref="L25"/>
    <mergeCell ref="M25"/>
    <mergeCell ref="C25:D25"/>
    <mergeCell ref="E25"/>
    <mergeCell ref="F25"/>
    <mergeCell ref="G25"/>
    <mergeCell ref="H25"/>
    <mergeCell ref="I24"/>
    <mergeCell ref="J24"/>
    <mergeCell ref="K24"/>
    <mergeCell ref="L24"/>
    <mergeCell ref="M24"/>
    <mergeCell ref="C24:D24"/>
    <mergeCell ref="E24"/>
    <mergeCell ref="F24"/>
    <mergeCell ref="G24"/>
    <mergeCell ref="H24"/>
    <mergeCell ref="I27"/>
    <mergeCell ref="J27"/>
    <mergeCell ref="K27"/>
    <mergeCell ref="L27"/>
    <mergeCell ref="M27"/>
    <mergeCell ref="C27:D27"/>
    <mergeCell ref="E27"/>
    <mergeCell ref="F27"/>
    <mergeCell ref="G27"/>
    <mergeCell ref="H27"/>
    <mergeCell ref="I26"/>
    <mergeCell ref="J26"/>
    <mergeCell ref="K26"/>
    <mergeCell ref="L26"/>
    <mergeCell ref="M26"/>
    <mergeCell ref="C26:D26"/>
    <mergeCell ref="E26"/>
    <mergeCell ref="F26"/>
    <mergeCell ref="G26"/>
    <mergeCell ref="H26"/>
    <mergeCell ref="I29"/>
    <mergeCell ref="J29"/>
    <mergeCell ref="K29"/>
    <mergeCell ref="L29"/>
    <mergeCell ref="M29"/>
    <mergeCell ref="C29:D29"/>
    <mergeCell ref="E29"/>
    <mergeCell ref="F29"/>
    <mergeCell ref="G29"/>
    <mergeCell ref="H29"/>
    <mergeCell ref="I28"/>
    <mergeCell ref="J28"/>
    <mergeCell ref="K28"/>
    <mergeCell ref="L28"/>
    <mergeCell ref="M28"/>
    <mergeCell ref="C28:D28"/>
    <mergeCell ref="E28"/>
    <mergeCell ref="F28"/>
    <mergeCell ref="G28"/>
    <mergeCell ref="H28"/>
    <mergeCell ref="I31"/>
    <mergeCell ref="J31"/>
    <mergeCell ref="K31"/>
    <mergeCell ref="L31"/>
    <mergeCell ref="M31"/>
    <mergeCell ref="C31:D31"/>
    <mergeCell ref="E31"/>
    <mergeCell ref="F31"/>
    <mergeCell ref="G31"/>
    <mergeCell ref="H31"/>
    <mergeCell ref="I30"/>
    <mergeCell ref="J30"/>
    <mergeCell ref="K30"/>
    <mergeCell ref="L30"/>
    <mergeCell ref="M30"/>
    <mergeCell ref="C30:D30"/>
    <mergeCell ref="E30"/>
    <mergeCell ref="F30"/>
    <mergeCell ref="G30"/>
    <mergeCell ref="H30"/>
    <mergeCell ref="I33"/>
    <mergeCell ref="J33"/>
    <mergeCell ref="K33"/>
    <mergeCell ref="L33"/>
    <mergeCell ref="M33"/>
    <mergeCell ref="C33:D33"/>
    <mergeCell ref="E33"/>
    <mergeCell ref="F33"/>
    <mergeCell ref="G33"/>
    <mergeCell ref="H33"/>
    <mergeCell ref="I32"/>
    <mergeCell ref="J32"/>
    <mergeCell ref="K32"/>
    <mergeCell ref="L32"/>
    <mergeCell ref="M32"/>
    <mergeCell ref="C32:D32"/>
    <mergeCell ref="E32"/>
    <mergeCell ref="F32"/>
    <mergeCell ref="G32"/>
    <mergeCell ref="H32"/>
    <mergeCell ref="I35"/>
    <mergeCell ref="J35"/>
    <mergeCell ref="K35"/>
    <mergeCell ref="L35"/>
    <mergeCell ref="M35"/>
    <mergeCell ref="C35:D35"/>
    <mergeCell ref="E35"/>
    <mergeCell ref="F35"/>
    <mergeCell ref="G35"/>
    <mergeCell ref="H35"/>
    <mergeCell ref="I34"/>
    <mergeCell ref="J34"/>
    <mergeCell ref="K34"/>
    <mergeCell ref="L34"/>
    <mergeCell ref="M34"/>
    <mergeCell ref="C34:D34"/>
    <mergeCell ref="E34"/>
    <mergeCell ref="F34"/>
    <mergeCell ref="G34"/>
    <mergeCell ref="H34"/>
    <mergeCell ref="I37"/>
    <mergeCell ref="J37"/>
    <mergeCell ref="K37"/>
    <mergeCell ref="L37"/>
    <mergeCell ref="M37"/>
    <mergeCell ref="C37:D37"/>
    <mergeCell ref="E37"/>
    <mergeCell ref="F37"/>
    <mergeCell ref="G37"/>
    <mergeCell ref="H37"/>
    <mergeCell ref="I36"/>
    <mergeCell ref="J36"/>
    <mergeCell ref="K36"/>
    <mergeCell ref="L36"/>
    <mergeCell ref="M36"/>
    <mergeCell ref="C36:D36"/>
    <mergeCell ref="E36"/>
    <mergeCell ref="F36"/>
    <mergeCell ref="G36"/>
    <mergeCell ref="H36"/>
    <mergeCell ref="I39"/>
    <mergeCell ref="J39"/>
    <mergeCell ref="K39"/>
    <mergeCell ref="L39"/>
    <mergeCell ref="M39"/>
    <mergeCell ref="C39:D39"/>
    <mergeCell ref="E39"/>
    <mergeCell ref="F39"/>
    <mergeCell ref="G39"/>
    <mergeCell ref="H39"/>
    <mergeCell ref="I38"/>
    <mergeCell ref="J38"/>
    <mergeCell ref="K38"/>
    <mergeCell ref="L38"/>
    <mergeCell ref="M38"/>
    <mergeCell ref="C38:D38"/>
    <mergeCell ref="E38"/>
    <mergeCell ref="F38"/>
    <mergeCell ref="G38"/>
    <mergeCell ref="H38"/>
    <mergeCell ref="I41"/>
    <mergeCell ref="J41"/>
    <mergeCell ref="K41"/>
    <mergeCell ref="L41"/>
    <mergeCell ref="M41"/>
    <mergeCell ref="C41:D41"/>
    <mergeCell ref="E41"/>
    <mergeCell ref="F41"/>
    <mergeCell ref="G41"/>
    <mergeCell ref="H41"/>
    <mergeCell ref="I40"/>
    <mergeCell ref="J40"/>
    <mergeCell ref="K40"/>
    <mergeCell ref="L40"/>
    <mergeCell ref="M40"/>
    <mergeCell ref="C40:D40"/>
    <mergeCell ref="E40"/>
    <mergeCell ref="F40"/>
    <mergeCell ref="G40"/>
    <mergeCell ref="H40"/>
    <mergeCell ref="I43"/>
    <mergeCell ref="J43"/>
    <mergeCell ref="K43"/>
    <mergeCell ref="L43"/>
    <mergeCell ref="M43"/>
    <mergeCell ref="C43:D43"/>
    <mergeCell ref="E43"/>
    <mergeCell ref="F43"/>
    <mergeCell ref="G43"/>
    <mergeCell ref="H43"/>
    <mergeCell ref="I42"/>
    <mergeCell ref="J42"/>
    <mergeCell ref="K42"/>
    <mergeCell ref="L42"/>
    <mergeCell ref="M42"/>
    <mergeCell ref="C42:D42"/>
    <mergeCell ref="E42"/>
    <mergeCell ref="F42"/>
    <mergeCell ref="G42"/>
    <mergeCell ref="H42"/>
    <mergeCell ref="I45"/>
    <mergeCell ref="J45"/>
    <mergeCell ref="K45"/>
    <mergeCell ref="L45"/>
    <mergeCell ref="M45"/>
    <mergeCell ref="C45:D45"/>
    <mergeCell ref="E45"/>
    <mergeCell ref="F45"/>
    <mergeCell ref="G45"/>
    <mergeCell ref="H45"/>
    <mergeCell ref="I44"/>
    <mergeCell ref="J44"/>
    <mergeCell ref="K44"/>
    <mergeCell ref="L44"/>
    <mergeCell ref="M44"/>
    <mergeCell ref="C44:D44"/>
    <mergeCell ref="E44"/>
    <mergeCell ref="F44"/>
    <mergeCell ref="G44"/>
    <mergeCell ref="H44"/>
    <mergeCell ref="I47"/>
    <mergeCell ref="J47"/>
    <mergeCell ref="K47"/>
    <mergeCell ref="L47"/>
    <mergeCell ref="M47"/>
    <mergeCell ref="C47:D47"/>
    <mergeCell ref="E47"/>
    <mergeCell ref="F47"/>
    <mergeCell ref="G47"/>
    <mergeCell ref="H47"/>
    <mergeCell ref="I46"/>
    <mergeCell ref="J46"/>
    <mergeCell ref="K46"/>
    <mergeCell ref="L46"/>
    <mergeCell ref="M46"/>
    <mergeCell ref="C46:D46"/>
    <mergeCell ref="E46"/>
    <mergeCell ref="F46"/>
    <mergeCell ref="G46"/>
    <mergeCell ref="H46"/>
    <mergeCell ref="I49"/>
    <mergeCell ref="J49"/>
    <mergeCell ref="K49"/>
    <mergeCell ref="L49"/>
    <mergeCell ref="M49"/>
    <mergeCell ref="C49:D49"/>
    <mergeCell ref="E49"/>
    <mergeCell ref="F49"/>
    <mergeCell ref="G49"/>
    <mergeCell ref="H49"/>
    <mergeCell ref="I48"/>
    <mergeCell ref="J48"/>
    <mergeCell ref="K48"/>
    <mergeCell ref="L48"/>
    <mergeCell ref="M48"/>
    <mergeCell ref="C48:D48"/>
    <mergeCell ref="E48"/>
    <mergeCell ref="F48"/>
    <mergeCell ref="G48"/>
    <mergeCell ref="H48"/>
    <mergeCell ref="I51"/>
    <mergeCell ref="J51"/>
    <mergeCell ref="K51"/>
    <mergeCell ref="L51"/>
    <mergeCell ref="M51"/>
    <mergeCell ref="C51:D51"/>
    <mergeCell ref="E51"/>
    <mergeCell ref="F51"/>
    <mergeCell ref="G51"/>
    <mergeCell ref="H51"/>
    <mergeCell ref="I50"/>
    <mergeCell ref="J50"/>
    <mergeCell ref="K50"/>
    <mergeCell ref="L50"/>
    <mergeCell ref="M50"/>
    <mergeCell ref="C50:D50"/>
    <mergeCell ref="E50"/>
    <mergeCell ref="F50"/>
    <mergeCell ref="G50"/>
    <mergeCell ref="H50"/>
    <mergeCell ref="I53"/>
    <mergeCell ref="J53"/>
    <mergeCell ref="K53"/>
    <mergeCell ref="L53"/>
    <mergeCell ref="M53"/>
    <mergeCell ref="C53:D53"/>
    <mergeCell ref="E53"/>
    <mergeCell ref="F53"/>
    <mergeCell ref="G53"/>
    <mergeCell ref="H53"/>
    <mergeCell ref="I52"/>
    <mergeCell ref="J52"/>
    <mergeCell ref="K52"/>
    <mergeCell ref="L52"/>
    <mergeCell ref="M52"/>
    <mergeCell ref="C52:D52"/>
    <mergeCell ref="E52"/>
    <mergeCell ref="F52"/>
    <mergeCell ref="G52"/>
    <mergeCell ref="H52"/>
    <mergeCell ref="I55"/>
    <mergeCell ref="J55"/>
    <mergeCell ref="K55"/>
    <mergeCell ref="L55"/>
    <mergeCell ref="M55"/>
    <mergeCell ref="C55:D55"/>
    <mergeCell ref="E55"/>
    <mergeCell ref="F55"/>
    <mergeCell ref="G55"/>
    <mergeCell ref="H55"/>
    <mergeCell ref="I54"/>
    <mergeCell ref="J54"/>
    <mergeCell ref="K54"/>
    <mergeCell ref="L54"/>
    <mergeCell ref="M54"/>
    <mergeCell ref="C54:D54"/>
    <mergeCell ref="E54"/>
    <mergeCell ref="F54"/>
    <mergeCell ref="G54"/>
    <mergeCell ref="H54"/>
    <mergeCell ref="I57"/>
    <mergeCell ref="J57"/>
    <mergeCell ref="K57"/>
    <mergeCell ref="L57"/>
    <mergeCell ref="M57"/>
    <mergeCell ref="C57:D57"/>
    <mergeCell ref="E57"/>
    <mergeCell ref="F57"/>
    <mergeCell ref="G57"/>
    <mergeCell ref="H57"/>
    <mergeCell ref="I56"/>
    <mergeCell ref="J56"/>
    <mergeCell ref="K56"/>
    <mergeCell ref="L56"/>
    <mergeCell ref="M56"/>
    <mergeCell ref="C56:D56"/>
    <mergeCell ref="E56"/>
    <mergeCell ref="F56"/>
    <mergeCell ref="G56"/>
    <mergeCell ref="H56"/>
    <mergeCell ref="I59"/>
    <mergeCell ref="J59"/>
    <mergeCell ref="K59"/>
    <mergeCell ref="L59"/>
    <mergeCell ref="M59"/>
    <mergeCell ref="C59:D59"/>
    <mergeCell ref="E59"/>
    <mergeCell ref="F59"/>
    <mergeCell ref="G59"/>
    <mergeCell ref="H59"/>
    <mergeCell ref="I58"/>
    <mergeCell ref="J58"/>
    <mergeCell ref="K58"/>
    <mergeCell ref="L58"/>
    <mergeCell ref="M58"/>
    <mergeCell ref="C58:D58"/>
    <mergeCell ref="E58"/>
    <mergeCell ref="F58"/>
    <mergeCell ref="G58"/>
    <mergeCell ref="H58"/>
    <mergeCell ref="I61"/>
    <mergeCell ref="J61"/>
    <mergeCell ref="K61"/>
    <mergeCell ref="L61"/>
    <mergeCell ref="M61"/>
    <mergeCell ref="C61:D61"/>
    <mergeCell ref="E61"/>
    <mergeCell ref="F61"/>
    <mergeCell ref="G61"/>
    <mergeCell ref="H61"/>
    <mergeCell ref="I60"/>
    <mergeCell ref="J60"/>
    <mergeCell ref="K60"/>
    <mergeCell ref="L60"/>
    <mergeCell ref="M60"/>
    <mergeCell ref="C60:D60"/>
    <mergeCell ref="E60"/>
    <mergeCell ref="F60"/>
    <mergeCell ref="G60"/>
    <mergeCell ref="H60"/>
    <mergeCell ref="I63"/>
    <mergeCell ref="J63"/>
    <mergeCell ref="K63"/>
    <mergeCell ref="L63"/>
    <mergeCell ref="M63"/>
    <mergeCell ref="C63:D63"/>
    <mergeCell ref="E63"/>
    <mergeCell ref="F63"/>
    <mergeCell ref="G63"/>
    <mergeCell ref="H63"/>
    <mergeCell ref="I62"/>
    <mergeCell ref="J62"/>
    <mergeCell ref="K62"/>
    <mergeCell ref="L62"/>
    <mergeCell ref="M62"/>
    <mergeCell ref="C62:D62"/>
    <mergeCell ref="E62"/>
    <mergeCell ref="F62"/>
    <mergeCell ref="G62"/>
    <mergeCell ref="H62"/>
    <mergeCell ref="I65"/>
    <mergeCell ref="J65"/>
    <mergeCell ref="K65"/>
    <mergeCell ref="L65"/>
    <mergeCell ref="M65"/>
    <mergeCell ref="C65:D65"/>
    <mergeCell ref="E65"/>
    <mergeCell ref="F65"/>
    <mergeCell ref="G65"/>
    <mergeCell ref="H65"/>
    <mergeCell ref="I64"/>
    <mergeCell ref="J64"/>
    <mergeCell ref="K64"/>
    <mergeCell ref="L64"/>
    <mergeCell ref="M64"/>
    <mergeCell ref="C64:D64"/>
    <mergeCell ref="E64"/>
    <mergeCell ref="F64"/>
    <mergeCell ref="G64"/>
    <mergeCell ref="H64"/>
    <mergeCell ref="I67"/>
    <mergeCell ref="J67"/>
    <mergeCell ref="K67"/>
    <mergeCell ref="L67"/>
    <mergeCell ref="M67"/>
    <mergeCell ref="C67:D67"/>
    <mergeCell ref="E67"/>
    <mergeCell ref="F67"/>
    <mergeCell ref="G67"/>
    <mergeCell ref="H67"/>
    <mergeCell ref="I66"/>
    <mergeCell ref="J66"/>
    <mergeCell ref="K66"/>
    <mergeCell ref="L66"/>
    <mergeCell ref="M66"/>
    <mergeCell ref="C66:D66"/>
    <mergeCell ref="E66"/>
    <mergeCell ref="F66"/>
    <mergeCell ref="G66"/>
    <mergeCell ref="H66"/>
    <mergeCell ref="I69"/>
    <mergeCell ref="J69"/>
    <mergeCell ref="K69"/>
    <mergeCell ref="L69"/>
    <mergeCell ref="M69"/>
    <mergeCell ref="C69:D69"/>
    <mergeCell ref="E69"/>
    <mergeCell ref="F69"/>
    <mergeCell ref="G69"/>
    <mergeCell ref="H69"/>
    <mergeCell ref="I68"/>
    <mergeCell ref="J68"/>
    <mergeCell ref="K68"/>
    <mergeCell ref="L68"/>
    <mergeCell ref="M68"/>
    <mergeCell ref="C68:D68"/>
    <mergeCell ref="E68"/>
    <mergeCell ref="F68"/>
    <mergeCell ref="G68"/>
    <mergeCell ref="H68"/>
    <mergeCell ref="I71"/>
    <mergeCell ref="J71"/>
    <mergeCell ref="K71"/>
    <mergeCell ref="L71"/>
    <mergeCell ref="M71"/>
    <mergeCell ref="C71:D71"/>
    <mergeCell ref="E71"/>
    <mergeCell ref="F71"/>
    <mergeCell ref="G71"/>
    <mergeCell ref="H71"/>
    <mergeCell ref="I70"/>
    <mergeCell ref="J70"/>
    <mergeCell ref="K70"/>
    <mergeCell ref="L70"/>
    <mergeCell ref="M70"/>
    <mergeCell ref="C70:D70"/>
    <mergeCell ref="E70"/>
    <mergeCell ref="F70"/>
    <mergeCell ref="G70"/>
    <mergeCell ref="H70"/>
    <mergeCell ref="I73"/>
    <mergeCell ref="J73"/>
    <mergeCell ref="K73"/>
    <mergeCell ref="L73"/>
    <mergeCell ref="M73"/>
    <mergeCell ref="C73:D73"/>
    <mergeCell ref="E73"/>
    <mergeCell ref="F73"/>
    <mergeCell ref="G73"/>
    <mergeCell ref="H73"/>
    <mergeCell ref="I72"/>
    <mergeCell ref="J72"/>
    <mergeCell ref="K72"/>
    <mergeCell ref="L72"/>
    <mergeCell ref="M72"/>
    <mergeCell ref="C72:D72"/>
    <mergeCell ref="E72"/>
    <mergeCell ref="F72"/>
    <mergeCell ref="G72"/>
    <mergeCell ref="H72"/>
    <mergeCell ref="I75"/>
    <mergeCell ref="J75"/>
    <mergeCell ref="K75"/>
    <mergeCell ref="L75"/>
    <mergeCell ref="M75"/>
    <mergeCell ref="C75:D75"/>
    <mergeCell ref="E75"/>
    <mergeCell ref="F75"/>
    <mergeCell ref="G75"/>
    <mergeCell ref="H75"/>
    <mergeCell ref="I74"/>
    <mergeCell ref="J74"/>
    <mergeCell ref="K74"/>
    <mergeCell ref="L74"/>
    <mergeCell ref="M74"/>
    <mergeCell ref="C74:D74"/>
    <mergeCell ref="E74"/>
    <mergeCell ref="F74"/>
    <mergeCell ref="G74"/>
    <mergeCell ref="H74"/>
    <mergeCell ref="I77"/>
    <mergeCell ref="J77"/>
    <mergeCell ref="K77"/>
    <mergeCell ref="L77"/>
    <mergeCell ref="M77"/>
    <mergeCell ref="C77:D77"/>
    <mergeCell ref="E77"/>
    <mergeCell ref="F77"/>
    <mergeCell ref="G77"/>
    <mergeCell ref="H77"/>
    <mergeCell ref="I76"/>
    <mergeCell ref="J76"/>
    <mergeCell ref="K76"/>
    <mergeCell ref="L76"/>
    <mergeCell ref="M76"/>
    <mergeCell ref="C76:D76"/>
    <mergeCell ref="E76"/>
    <mergeCell ref="F76"/>
    <mergeCell ref="G76"/>
    <mergeCell ref="H76"/>
    <mergeCell ref="I79"/>
    <mergeCell ref="J79"/>
    <mergeCell ref="K79"/>
    <mergeCell ref="L79"/>
    <mergeCell ref="M79"/>
    <mergeCell ref="C79:D79"/>
    <mergeCell ref="E79"/>
    <mergeCell ref="F79"/>
    <mergeCell ref="G79"/>
    <mergeCell ref="H79"/>
    <mergeCell ref="I78"/>
    <mergeCell ref="J78"/>
    <mergeCell ref="K78"/>
    <mergeCell ref="L78"/>
    <mergeCell ref="M78"/>
    <mergeCell ref="C78:D78"/>
    <mergeCell ref="E78"/>
    <mergeCell ref="F78"/>
    <mergeCell ref="G78"/>
    <mergeCell ref="H78"/>
    <mergeCell ref="I81"/>
    <mergeCell ref="J81"/>
    <mergeCell ref="K81"/>
    <mergeCell ref="L81"/>
    <mergeCell ref="M81"/>
    <mergeCell ref="C81:D81"/>
    <mergeCell ref="E81"/>
    <mergeCell ref="F81"/>
    <mergeCell ref="G81"/>
    <mergeCell ref="H81"/>
    <mergeCell ref="I80"/>
    <mergeCell ref="J80"/>
    <mergeCell ref="K80"/>
    <mergeCell ref="L80"/>
    <mergeCell ref="M80"/>
    <mergeCell ref="C80:D80"/>
    <mergeCell ref="E80"/>
    <mergeCell ref="F80"/>
    <mergeCell ref="G80"/>
    <mergeCell ref="H80"/>
    <mergeCell ref="I83"/>
    <mergeCell ref="J83"/>
    <mergeCell ref="K83"/>
    <mergeCell ref="L83"/>
    <mergeCell ref="M83"/>
    <mergeCell ref="C83:D83"/>
    <mergeCell ref="E83"/>
    <mergeCell ref="F83"/>
    <mergeCell ref="G83"/>
    <mergeCell ref="H83"/>
    <mergeCell ref="I82"/>
    <mergeCell ref="J82"/>
    <mergeCell ref="K82"/>
    <mergeCell ref="L82"/>
    <mergeCell ref="M82"/>
    <mergeCell ref="C82:D82"/>
    <mergeCell ref="E82"/>
    <mergeCell ref="F82"/>
    <mergeCell ref="G82"/>
    <mergeCell ref="H82"/>
    <mergeCell ref="I85"/>
    <mergeCell ref="J85"/>
    <mergeCell ref="K85"/>
    <mergeCell ref="L85"/>
    <mergeCell ref="M85"/>
    <mergeCell ref="C85:D85"/>
    <mergeCell ref="E85"/>
    <mergeCell ref="F85"/>
    <mergeCell ref="G85"/>
    <mergeCell ref="H85"/>
    <mergeCell ref="I84"/>
    <mergeCell ref="J84"/>
    <mergeCell ref="K84"/>
    <mergeCell ref="L84"/>
    <mergeCell ref="M84"/>
    <mergeCell ref="C84:D84"/>
    <mergeCell ref="E84"/>
    <mergeCell ref="F84"/>
    <mergeCell ref="G84"/>
    <mergeCell ref="H84"/>
    <mergeCell ref="I87"/>
    <mergeCell ref="J87"/>
    <mergeCell ref="K87"/>
    <mergeCell ref="L87"/>
    <mergeCell ref="M87"/>
    <mergeCell ref="C87:D87"/>
    <mergeCell ref="E87"/>
    <mergeCell ref="F87"/>
    <mergeCell ref="G87"/>
    <mergeCell ref="H87"/>
    <mergeCell ref="I86"/>
    <mergeCell ref="J86"/>
    <mergeCell ref="K86"/>
    <mergeCell ref="L86"/>
    <mergeCell ref="M86"/>
    <mergeCell ref="C86:D86"/>
    <mergeCell ref="E86"/>
    <mergeCell ref="F86"/>
    <mergeCell ref="G86"/>
    <mergeCell ref="H86"/>
    <mergeCell ref="I89"/>
    <mergeCell ref="J89"/>
    <mergeCell ref="K89"/>
    <mergeCell ref="L89"/>
    <mergeCell ref="M89"/>
    <mergeCell ref="C89:D89"/>
    <mergeCell ref="E89"/>
    <mergeCell ref="F89"/>
    <mergeCell ref="G89"/>
    <mergeCell ref="H89"/>
    <mergeCell ref="I88"/>
    <mergeCell ref="J88"/>
    <mergeCell ref="K88"/>
    <mergeCell ref="L88"/>
    <mergeCell ref="M88"/>
    <mergeCell ref="C88:D88"/>
    <mergeCell ref="E88"/>
    <mergeCell ref="F88"/>
    <mergeCell ref="G88"/>
    <mergeCell ref="H88"/>
    <mergeCell ref="I91"/>
    <mergeCell ref="J91"/>
    <mergeCell ref="K91"/>
    <mergeCell ref="L91"/>
    <mergeCell ref="M91"/>
    <mergeCell ref="C91:D91"/>
    <mergeCell ref="E91"/>
    <mergeCell ref="F91"/>
    <mergeCell ref="G91"/>
    <mergeCell ref="H91"/>
    <mergeCell ref="I90"/>
    <mergeCell ref="J90"/>
    <mergeCell ref="K90"/>
    <mergeCell ref="L90"/>
    <mergeCell ref="M90"/>
    <mergeCell ref="C90:D90"/>
    <mergeCell ref="E90"/>
    <mergeCell ref="F90"/>
    <mergeCell ref="G90"/>
    <mergeCell ref="H90"/>
    <mergeCell ref="I93"/>
    <mergeCell ref="J93"/>
    <mergeCell ref="K93"/>
    <mergeCell ref="L93"/>
    <mergeCell ref="M93"/>
    <mergeCell ref="C93:D93"/>
    <mergeCell ref="E93"/>
    <mergeCell ref="F93"/>
    <mergeCell ref="G93"/>
    <mergeCell ref="H93"/>
    <mergeCell ref="I92"/>
    <mergeCell ref="J92"/>
    <mergeCell ref="K92"/>
    <mergeCell ref="L92"/>
    <mergeCell ref="M92"/>
    <mergeCell ref="C92:D92"/>
    <mergeCell ref="E92"/>
    <mergeCell ref="F92"/>
    <mergeCell ref="G92"/>
    <mergeCell ref="H92"/>
    <mergeCell ref="I95"/>
    <mergeCell ref="J95"/>
    <mergeCell ref="K95"/>
    <mergeCell ref="L95"/>
    <mergeCell ref="M95"/>
    <mergeCell ref="C95:D95"/>
    <mergeCell ref="E95"/>
    <mergeCell ref="F95"/>
    <mergeCell ref="G95"/>
    <mergeCell ref="H95"/>
    <mergeCell ref="I94"/>
    <mergeCell ref="J94"/>
    <mergeCell ref="K94"/>
    <mergeCell ref="L94"/>
    <mergeCell ref="M94"/>
    <mergeCell ref="C94:D94"/>
    <mergeCell ref="E94"/>
    <mergeCell ref="F94"/>
    <mergeCell ref="G94"/>
    <mergeCell ref="H94"/>
    <mergeCell ref="I97"/>
    <mergeCell ref="J97"/>
    <mergeCell ref="K97"/>
    <mergeCell ref="L97"/>
    <mergeCell ref="M97"/>
    <mergeCell ref="C97:D97"/>
    <mergeCell ref="E97"/>
    <mergeCell ref="F97"/>
    <mergeCell ref="G97"/>
    <mergeCell ref="H97"/>
    <mergeCell ref="I96"/>
    <mergeCell ref="J96"/>
    <mergeCell ref="K96"/>
    <mergeCell ref="L96"/>
    <mergeCell ref="M96"/>
    <mergeCell ref="C96:D96"/>
    <mergeCell ref="E96"/>
    <mergeCell ref="F96"/>
    <mergeCell ref="G96"/>
    <mergeCell ref="H96"/>
    <mergeCell ref="I99"/>
    <mergeCell ref="J99"/>
    <mergeCell ref="K99"/>
    <mergeCell ref="L99"/>
    <mergeCell ref="M99"/>
    <mergeCell ref="C99:D99"/>
    <mergeCell ref="E99"/>
    <mergeCell ref="F99"/>
    <mergeCell ref="G99"/>
    <mergeCell ref="H99"/>
    <mergeCell ref="I98"/>
    <mergeCell ref="J98"/>
    <mergeCell ref="K98"/>
    <mergeCell ref="L98"/>
    <mergeCell ref="M98"/>
    <mergeCell ref="C98:D98"/>
    <mergeCell ref="E98"/>
    <mergeCell ref="F98"/>
    <mergeCell ref="G98"/>
    <mergeCell ref="H98"/>
    <mergeCell ref="I101"/>
    <mergeCell ref="J101"/>
    <mergeCell ref="K101"/>
    <mergeCell ref="L101"/>
    <mergeCell ref="M101"/>
    <mergeCell ref="C101:D101"/>
    <mergeCell ref="E101"/>
    <mergeCell ref="F101"/>
    <mergeCell ref="G101"/>
    <mergeCell ref="H101"/>
    <mergeCell ref="I100"/>
    <mergeCell ref="J100"/>
    <mergeCell ref="K100"/>
    <mergeCell ref="L100"/>
    <mergeCell ref="M100"/>
    <mergeCell ref="C100:D100"/>
    <mergeCell ref="E100"/>
    <mergeCell ref="F100"/>
    <mergeCell ref="G100"/>
    <mergeCell ref="H100"/>
    <mergeCell ref="I103"/>
    <mergeCell ref="J103"/>
    <mergeCell ref="K103"/>
    <mergeCell ref="L103"/>
    <mergeCell ref="M103"/>
    <mergeCell ref="C103:D103"/>
    <mergeCell ref="E103"/>
    <mergeCell ref="F103"/>
    <mergeCell ref="G103"/>
    <mergeCell ref="H103"/>
    <mergeCell ref="I102"/>
    <mergeCell ref="J102"/>
    <mergeCell ref="K102"/>
    <mergeCell ref="L102"/>
    <mergeCell ref="M102"/>
    <mergeCell ref="C102:D102"/>
    <mergeCell ref="E102"/>
    <mergeCell ref="F102"/>
    <mergeCell ref="G102"/>
    <mergeCell ref="H102"/>
    <mergeCell ref="I105"/>
    <mergeCell ref="J105"/>
    <mergeCell ref="K105"/>
    <mergeCell ref="L105"/>
    <mergeCell ref="M105"/>
    <mergeCell ref="C105:D105"/>
    <mergeCell ref="E105"/>
    <mergeCell ref="F105"/>
    <mergeCell ref="G105"/>
    <mergeCell ref="H105"/>
    <mergeCell ref="I104"/>
    <mergeCell ref="J104"/>
    <mergeCell ref="K104"/>
    <mergeCell ref="L104"/>
    <mergeCell ref="M104"/>
    <mergeCell ref="C104:D104"/>
    <mergeCell ref="E104"/>
    <mergeCell ref="F104"/>
    <mergeCell ref="G104"/>
    <mergeCell ref="H104"/>
    <mergeCell ref="I107"/>
    <mergeCell ref="J107"/>
    <mergeCell ref="K107"/>
    <mergeCell ref="L107"/>
    <mergeCell ref="M107"/>
    <mergeCell ref="C107:D107"/>
    <mergeCell ref="E107"/>
    <mergeCell ref="F107"/>
    <mergeCell ref="G107"/>
    <mergeCell ref="H107"/>
    <mergeCell ref="I106"/>
    <mergeCell ref="J106"/>
    <mergeCell ref="K106"/>
    <mergeCell ref="L106"/>
    <mergeCell ref="M106"/>
    <mergeCell ref="C106:D106"/>
    <mergeCell ref="E106"/>
    <mergeCell ref="F106"/>
    <mergeCell ref="G106"/>
    <mergeCell ref="H106"/>
    <mergeCell ref="I109"/>
    <mergeCell ref="J109"/>
    <mergeCell ref="K109"/>
    <mergeCell ref="L109"/>
    <mergeCell ref="M109"/>
    <mergeCell ref="C109:D109"/>
    <mergeCell ref="E109"/>
    <mergeCell ref="F109"/>
    <mergeCell ref="G109"/>
    <mergeCell ref="H109"/>
    <mergeCell ref="I108"/>
    <mergeCell ref="J108"/>
    <mergeCell ref="K108"/>
    <mergeCell ref="L108"/>
    <mergeCell ref="M108"/>
    <mergeCell ref="C108:D108"/>
    <mergeCell ref="E108"/>
    <mergeCell ref="F108"/>
    <mergeCell ref="G108"/>
    <mergeCell ref="H108"/>
    <mergeCell ref="I111"/>
    <mergeCell ref="J111"/>
    <mergeCell ref="K111"/>
    <mergeCell ref="L111"/>
    <mergeCell ref="M111"/>
    <mergeCell ref="C111:D111"/>
    <mergeCell ref="E111"/>
    <mergeCell ref="F111"/>
    <mergeCell ref="G111"/>
    <mergeCell ref="H111"/>
    <mergeCell ref="I110"/>
    <mergeCell ref="J110"/>
    <mergeCell ref="K110"/>
    <mergeCell ref="L110"/>
    <mergeCell ref="M110"/>
    <mergeCell ref="C110:D110"/>
    <mergeCell ref="E110"/>
    <mergeCell ref="F110"/>
    <mergeCell ref="G110"/>
    <mergeCell ref="H110"/>
    <mergeCell ref="I113"/>
    <mergeCell ref="J113"/>
    <mergeCell ref="K113"/>
    <mergeCell ref="L113"/>
    <mergeCell ref="M113"/>
    <mergeCell ref="C113:D113"/>
    <mergeCell ref="E113"/>
    <mergeCell ref="F113"/>
    <mergeCell ref="G113"/>
    <mergeCell ref="H113"/>
    <mergeCell ref="I112"/>
    <mergeCell ref="J112"/>
    <mergeCell ref="K112"/>
    <mergeCell ref="L112"/>
    <mergeCell ref="M112"/>
    <mergeCell ref="C112:D112"/>
    <mergeCell ref="E112"/>
    <mergeCell ref="F112"/>
    <mergeCell ref="G112"/>
    <mergeCell ref="H112"/>
    <mergeCell ref="C116:D116"/>
    <mergeCell ref="I115"/>
    <mergeCell ref="J115"/>
    <mergeCell ref="K115"/>
    <mergeCell ref="L115"/>
    <mergeCell ref="M115"/>
    <mergeCell ref="C115:D115"/>
    <mergeCell ref="E115"/>
    <mergeCell ref="F115"/>
    <mergeCell ref="G115"/>
    <mergeCell ref="H115"/>
    <mergeCell ref="I114"/>
    <mergeCell ref="J114"/>
    <mergeCell ref="K114"/>
    <mergeCell ref="L114"/>
    <mergeCell ref="M114"/>
    <mergeCell ref="C114:D114"/>
    <mergeCell ref="E114"/>
    <mergeCell ref="F114"/>
    <mergeCell ref="G114"/>
    <mergeCell ref="H114"/>
  </mergeCells>
  <dataValidations count="400">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s>
  <printOptions horizontalCentered="1"/>
  <pageMargins left="0.7" right="0.7" top="0.75" bottom="0.75" header="0.3" footer="0.3"/>
  <pageSetup paperSize="150" scale="28" orientation="portrait" horizontalDpi="200" verticalDpi="200" r:id="rId1"/>
  <extLst>
    <ext xmlns:x14="http://schemas.microsoft.com/office/spreadsheetml/2009/9/main" uri="{CCE6A557-97BC-4b89-ADB6-D9C93CAAB3DF}">
      <x14:dataValidations xmlns:xm="http://schemas.microsoft.com/office/excel/2006/main" count="200">
        <x14:dataValidation type="list" showErrorMessage="1" errorTitle="Kesalahan Nilai Data" error="Data yang dimasukkan harus tersedia dalam daftar!">
          <x14:formula1>
            <xm:f>ListOfValues!E1:E2</xm:f>
          </x14:formula1>
          <xm:sqref>F16</xm:sqref>
        </x14:dataValidation>
        <x14:dataValidation type="list" showErrorMessage="1" errorTitle="Kesalahan Nilai Data" error="Data yang dimasukkan harus tersedia dalam daftar!">
          <x14:formula1>
            <xm:f>ListOfValues!F1:F10</xm:f>
          </x14:formula1>
          <xm:sqref>G16</xm:sqref>
        </x14:dataValidation>
        <x14:dataValidation type="list" showErrorMessage="1" errorTitle="Kesalahan Nilai Data" error="Data yang dimasukkan harus tersedia dalam daftar!">
          <x14:formula1>
            <xm:f>ListOfValues!E1:E2</xm:f>
          </x14:formula1>
          <xm:sqref>F17</xm:sqref>
        </x14:dataValidation>
        <x14:dataValidation type="list" showErrorMessage="1" errorTitle="Kesalahan Nilai Data" error="Data yang dimasukkan harus tersedia dalam daftar!">
          <x14:formula1>
            <xm:f>ListOfValues!F1:F10</xm:f>
          </x14:formula1>
          <xm:sqref>G17</xm:sqref>
        </x14:dataValidation>
        <x14:dataValidation type="list" showErrorMessage="1" errorTitle="Kesalahan Nilai Data" error="Data yang dimasukkan harus tersedia dalam daftar!">
          <x14:formula1>
            <xm:f>ListOfValues!E1:E2</xm:f>
          </x14:formula1>
          <xm:sqref>F18</xm:sqref>
        </x14:dataValidation>
        <x14:dataValidation type="list" showErrorMessage="1" errorTitle="Kesalahan Nilai Data" error="Data yang dimasukkan harus tersedia dalam daftar!">
          <x14:formula1>
            <xm:f>ListOfValues!F1:F10</xm:f>
          </x14:formula1>
          <xm:sqref>G18</xm:sqref>
        </x14:dataValidation>
        <x14:dataValidation type="list" showErrorMessage="1" errorTitle="Kesalahan Nilai Data" error="Data yang dimasukkan harus tersedia dalam daftar!">
          <x14:formula1>
            <xm:f>ListOfValues!E1:E2</xm:f>
          </x14:formula1>
          <xm:sqref>F19</xm:sqref>
        </x14:dataValidation>
        <x14:dataValidation type="list" showErrorMessage="1" errorTitle="Kesalahan Nilai Data" error="Data yang dimasukkan harus tersedia dalam daftar!">
          <x14:formula1>
            <xm:f>ListOfValues!F1:F10</xm:f>
          </x14:formula1>
          <xm:sqref>G19</xm:sqref>
        </x14:dataValidation>
        <x14:dataValidation type="list" showErrorMessage="1" errorTitle="Kesalahan Nilai Data" error="Data yang dimasukkan harus tersedia dalam daftar!">
          <x14:formula1>
            <xm:f>ListOfValues!E1:E2</xm:f>
          </x14:formula1>
          <xm:sqref>F20</xm:sqref>
        </x14:dataValidation>
        <x14:dataValidation type="list" showErrorMessage="1" errorTitle="Kesalahan Nilai Data" error="Data yang dimasukkan harus tersedia dalam daftar!">
          <x14:formula1>
            <xm:f>ListOfValues!F1:F10</xm:f>
          </x14:formula1>
          <xm:sqref>G20</xm:sqref>
        </x14:dataValidation>
        <x14:dataValidation type="list" showErrorMessage="1" errorTitle="Kesalahan Nilai Data" error="Data yang dimasukkan harus tersedia dalam daftar!">
          <x14:formula1>
            <xm:f>ListOfValues!E1:E2</xm:f>
          </x14:formula1>
          <xm:sqref>F21</xm:sqref>
        </x14:dataValidation>
        <x14:dataValidation type="list" showErrorMessage="1" errorTitle="Kesalahan Nilai Data" error="Data yang dimasukkan harus tersedia dalam daftar!">
          <x14:formula1>
            <xm:f>ListOfValues!F1:F10</xm:f>
          </x14:formula1>
          <xm:sqref>G21</xm:sqref>
        </x14:dataValidation>
        <x14:dataValidation type="list" showErrorMessage="1" errorTitle="Kesalahan Nilai Data" error="Data yang dimasukkan harus tersedia dalam daftar!">
          <x14:formula1>
            <xm:f>ListOfValues!E1:E2</xm:f>
          </x14:formula1>
          <xm:sqref>F22</xm:sqref>
        </x14:dataValidation>
        <x14:dataValidation type="list" showErrorMessage="1" errorTitle="Kesalahan Nilai Data" error="Data yang dimasukkan harus tersedia dalam daftar!">
          <x14:formula1>
            <xm:f>ListOfValues!F1:F10</xm:f>
          </x14:formula1>
          <xm:sqref>G22</xm:sqref>
        </x14:dataValidation>
        <x14:dataValidation type="list" showErrorMessage="1" errorTitle="Kesalahan Nilai Data" error="Data yang dimasukkan harus tersedia dalam daftar!">
          <x14:formula1>
            <xm:f>ListOfValues!E1:E2</xm:f>
          </x14:formula1>
          <xm:sqref>F23</xm:sqref>
        </x14:dataValidation>
        <x14:dataValidation type="list" showErrorMessage="1" errorTitle="Kesalahan Nilai Data" error="Data yang dimasukkan harus tersedia dalam daftar!">
          <x14:formula1>
            <xm:f>ListOfValues!F1:F10</xm:f>
          </x14:formula1>
          <xm:sqref>G23</xm:sqref>
        </x14:dataValidation>
        <x14:dataValidation type="list" showErrorMessage="1" errorTitle="Kesalahan Nilai Data" error="Data yang dimasukkan harus tersedia dalam daftar!">
          <x14:formula1>
            <xm:f>ListOfValues!E1:E2</xm:f>
          </x14:formula1>
          <xm:sqref>F24</xm:sqref>
        </x14:dataValidation>
        <x14:dataValidation type="list" showErrorMessage="1" errorTitle="Kesalahan Nilai Data" error="Data yang dimasukkan harus tersedia dalam daftar!">
          <x14:formula1>
            <xm:f>ListOfValues!F1:F10</xm:f>
          </x14:formula1>
          <xm:sqref>G24</xm:sqref>
        </x14:dataValidation>
        <x14:dataValidation type="list" showErrorMessage="1" errorTitle="Kesalahan Nilai Data" error="Data yang dimasukkan harus tersedia dalam daftar!">
          <x14:formula1>
            <xm:f>ListOfValues!E1:E2</xm:f>
          </x14:formula1>
          <xm:sqref>F25</xm:sqref>
        </x14:dataValidation>
        <x14:dataValidation type="list" showErrorMessage="1" errorTitle="Kesalahan Nilai Data" error="Data yang dimasukkan harus tersedia dalam daftar!">
          <x14:formula1>
            <xm:f>ListOfValues!F1:F10</xm:f>
          </x14:formula1>
          <xm:sqref>G25</xm:sqref>
        </x14:dataValidation>
        <x14:dataValidation type="list" showErrorMessage="1" errorTitle="Kesalahan Nilai Data" error="Data yang dimasukkan harus tersedia dalam daftar!">
          <x14:formula1>
            <xm:f>ListOfValues!E1:E2</xm:f>
          </x14:formula1>
          <xm:sqref>F26</xm:sqref>
        </x14:dataValidation>
        <x14:dataValidation type="list" showErrorMessage="1" errorTitle="Kesalahan Nilai Data" error="Data yang dimasukkan harus tersedia dalam daftar!">
          <x14:formula1>
            <xm:f>ListOfValues!F1:F10</xm:f>
          </x14:formula1>
          <xm:sqref>G26</xm:sqref>
        </x14:dataValidation>
        <x14:dataValidation type="list" showErrorMessage="1" errorTitle="Kesalahan Nilai Data" error="Data yang dimasukkan harus tersedia dalam daftar!">
          <x14:formula1>
            <xm:f>ListOfValues!E1:E2</xm:f>
          </x14:formula1>
          <xm:sqref>F27</xm:sqref>
        </x14:dataValidation>
        <x14:dataValidation type="list" showErrorMessage="1" errorTitle="Kesalahan Nilai Data" error="Data yang dimasukkan harus tersedia dalam daftar!">
          <x14:formula1>
            <xm:f>ListOfValues!F1:F10</xm:f>
          </x14:formula1>
          <xm:sqref>G27</xm:sqref>
        </x14:dataValidation>
        <x14:dataValidation type="list" showErrorMessage="1" errorTitle="Kesalahan Nilai Data" error="Data yang dimasukkan harus tersedia dalam daftar!">
          <x14:formula1>
            <xm:f>ListOfValues!E1:E2</xm:f>
          </x14:formula1>
          <xm:sqref>F28</xm:sqref>
        </x14:dataValidation>
        <x14:dataValidation type="list" showErrorMessage="1" errorTitle="Kesalahan Nilai Data" error="Data yang dimasukkan harus tersedia dalam daftar!">
          <x14:formula1>
            <xm:f>ListOfValues!F1:F10</xm:f>
          </x14:formula1>
          <xm:sqref>G28</xm:sqref>
        </x14:dataValidation>
        <x14:dataValidation type="list" showErrorMessage="1" errorTitle="Kesalahan Nilai Data" error="Data yang dimasukkan harus tersedia dalam daftar!">
          <x14:formula1>
            <xm:f>ListOfValues!E1:E2</xm:f>
          </x14:formula1>
          <xm:sqref>F29</xm:sqref>
        </x14:dataValidation>
        <x14:dataValidation type="list" showErrorMessage="1" errorTitle="Kesalahan Nilai Data" error="Data yang dimasukkan harus tersedia dalam daftar!">
          <x14:formula1>
            <xm:f>ListOfValues!F1:F10</xm:f>
          </x14:formula1>
          <xm:sqref>G29</xm:sqref>
        </x14:dataValidation>
        <x14:dataValidation type="list" showErrorMessage="1" errorTitle="Kesalahan Nilai Data" error="Data yang dimasukkan harus tersedia dalam daftar!">
          <x14:formula1>
            <xm:f>ListOfValues!E1:E2</xm:f>
          </x14:formula1>
          <xm:sqref>F30</xm:sqref>
        </x14:dataValidation>
        <x14:dataValidation type="list" showErrorMessage="1" errorTitle="Kesalahan Nilai Data" error="Data yang dimasukkan harus tersedia dalam daftar!">
          <x14:formula1>
            <xm:f>ListOfValues!F1:F10</xm:f>
          </x14:formula1>
          <xm:sqref>G30</xm:sqref>
        </x14:dataValidation>
        <x14:dataValidation type="list" showErrorMessage="1" errorTitle="Kesalahan Nilai Data" error="Data yang dimasukkan harus tersedia dalam daftar!">
          <x14:formula1>
            <xm:f>ListOfValues!E1:E2</xm:f>
          </x14:formula1>
          <xm:sqref>F31</xm:sqref>
        </x14:dataValidation>
        <x14:dataValidation type="list" showErrorMessage="1" errorTitle="Kesalahan Nilai Data" error="Data yang dimasukkan harus tersedia dalam daftar!">
          <x14:formula1>
            <xm:f>ListOfValues!F1:F10</xm:f>
          </x14:formula1>
          <xm:sqref>G31</xm:sqref>
        </x14:dataValidation>
        <x14:dataValidation type="list" showErrorMessage="1" errorTitle="Kesalahan Nilai Data" error="Data yang dimasukkan harus tersedia dalam daftar!">
          <x14:formula1>
            <xm:f>ListOfValues!E1:E2</xm:f>
          </x14:formula1>
          <xm:sqref>F32</xm:sqref>
        </x14:dataValidation>
        <x14:dataValidation type="list" showErrorMessage="1" errorTitle="Kesalahan Nilai Data" error="Data yang dimasukkan harus tersedia dalam daftar!">
          <x14:formula1>
            <xm:f>ListOfValues!F1:F10</xm:f>
          </x14:formula1>
          <xm:sqref>G32</xm:sqref>
        </x14:dataValidation>
        <x14:dataValidation type="list" showErrorMessage="1" errorTitle="Kesalahan Nilai Data" error="Data yang dimasukkan harus tersedia dalam daftar!">
          <x14:formula1>
            <xm:f>ListOfValues!E1:E2</xm:f>
          </x14:formula1>
          <xm:sqref>F33</xm:sqref>
        </x14:dataValidation>
        <x14:dataValidation type="list" showErrorMessage="1" errorTitle="Kesalahan Nilai Data" error="Data yang dimasukkan harus tersedia dalam daftar!">
          <x14:formula1>
            <xm:f>ListOfValues!F1:F10</xm:f>
          </x14:formula1>
          <xm:sqref>G33</xm:sqref>
        </x14:dataValidation>
        <x14:dataValidation type="list" showErrorMessage="1" errorTitle="Kesalahan Nilai Data" error="Data yang dimasukkan harus tersedia dalam daftar!">
          <x14:formula1>
            <xm:f>ListOfValues!E1:E2</xm:f>
          </x14:formula1>
          <xm:sqref>F34</xm:sqref>
        </x14:dataValidation>
        <x14:dataValidation type="list" showErrorMessage="1" errorTitle="Kesalahan Nilai Data" error="Data yang dimasukkan harus tersedia dalam daftar!">
          <x14:formula1>
            <xm:f>ListOfValues!F1:F10</xm:f>
          </x14:formula1>
          <xm:sqref>G34</xm:sqref>
        </x14:dataValidation>
        <x14:dataValidation type="list" showErrorMessage="1" errorTitle="Kesalahan Nilai Data" error="Data yang dimasukkan harus tersedia dalam daftar!">
          <x14:formula1>
            <xm:f>ListOfValues!E1:E2</xm:f>
          </x14:formula1>
          <xm:sqref>F35</xm:sqref>
        </x14:dataValidation>
        <x14:dataValidation type="list" showErrorMessage="1" errorTitle="Kesalahan Nilai Data" error="Data yang dimasukkan harus tersedia dalam daftar!">
          <x14:formula1>
            <xm:f>ListOfValues!F1:F10</xm:f>
          </x14:formula1>
          <xm:sqref>G35</xm:sqref>
        </x14:dataValidation>
        <x14:dataValidation type="list" showErrorMessage="1" errorTitle="Kesalahan Nilai Data" error="Data yang dimasukkan harus tersedia dalam daftar!">
          <x14:formula1>
            <xm:f>ListOfValues!E1:E2</xm:f>
          </x14:formula1>
          <xm:sqref>F36</xm:sqref>
        </x14:dataValidation>
        <x14:dataValidation type="list" showErrorMessage="1" errorTitle="Kesalahan Nilai Data" error="Data yang dimasukkan harus tersedia dalam daftar!">
          <x14:formula1>
            <xm:f>ListOfValues!F1:F10</xm:f>
          </x14:formula1>
          <xm:sqref>G36</xm:sqref>
        </x14:dataValidation>
        <x14:dataValidation type="list" showErrorMessage="1" errorTitle="Kesalahan Nilai Data" error="Data yang dimasukkan harus tersedia dalam daftar!">
          <x14:formula1>
            <xm:f>ListOfValues!E1:E2</xm:f>
          </x14:formula1>
          <xm:sqref>F37</xm:sqref>
        </x14:dataValidation>
        <x14:dataValidation type="list" showErrorMessage="1" errorTitle="Kesalahan Nilai Data" error="Data yang dimasukkan harus tersedia dalam daftar!">
          <x14:formula1>
            <xm:f>ListOfValues!F1:F10</xm:f>
          </x14:formula1>
          <xm:sqref>G37</xm:sqref>
        </x14:dataValidation>
        <x14:dataValidation type="list" showErrorMessage="1" errorTitle="Kesalahan Nilai Data" error="Data yang dimasukkan harus tersedia dalam daftar!">
          <x14:formula1>
            <xm:f>ListOfValues!E1:E2</xm:f>
          </x14:formula1>
          <xm:sqref>F38</xm:sqref>
        </x14:dataValidation>
        <x14:dataValidation type="list" showErrorMessage="1" errorTitle="Kesalahan Nilai Data" error="Data yang dimasukkan harus tersedia dalam daftar!">
          <x14:formula1>
            <xm:f>ListOfValues!F1:F10</xm:f>
          </x14:formula1>
          <xm:sqref>G38</xm:sqref>
        </x14:dataValidation>
        <x14:dataValidation type="list" showErrorMessage="1" errorTitle="Kesalahan Nilai Data" error="Data yang dimasukkan harus tersedia dalam daftar!">
          <x14:formula1>
            <xm:f>ListOfValues!E1:E2</xm:f>
          </x14:formula1>
          <xm:sqref>F39</xm:sqref>
        </x14:dataValidation>
        <x14:dataValidation type="list" showErrorMessage="1" errorTitle="Kesalahan Nilai Data" error="Data yang dimasukkan harus tersedia dalam daftar!">
          <x14:formula1>
            <xm:f>ListOfValues!F1:F10</xm:f>
          </x14:formula1>
          <xm:sqref>G39</xm:sqref>
        </x14:dataValidation>
        <x14:dataValidation type="list" showErrorMessage="1" errorTitle="Kesalahan Nilai Data" error="Data yang dimasukkan harus tersedia dalam daftar!">
          <x14:formula1>
            <xm:f>ListOfValues!E1:E2</xm:f>
          </x14:formula1>
          <xm:sqref>F40</xm:sqref>
        </x14:dataValidation>
        <x14:dataValidation type="list" showErrorMessage="1" errorTitle="Kesalahan Nilai Data" error="Data yang dimasukkan harus tersedia dalam daftar!">
          <x14:formula1>
            <xm:f>ListOfValues!F1:F10</xm:f>
          </x14:formula1>
          <xm:sqref>G40</xm:sqref>
        </x14:dataValidation>
        <x14:dataValidation type="list" showErrorMessage="1" errorTitle="Kesalahan Nilai Data" error="Data yang dimasukkan harus tersedia dalam daftar!">
          <x14:formula1>
            <xm:f>ListOfValues!E1:E2</xm:f>
          </x14:formula1>
          <xm:sqref>F41</xm:sqref>
        </x14:dataValidation>
        <x14:dataValidation type="list" showErrorMessage="1" errorTitle="Kesalahan Nilai Data" error="Data yang dimasukkan harus tersedia dalam daftar!">
          <x14:formula1>
            <xm:f>ListOfValues!F1:F10</xm:f>
          </x14:formula1>
          <xm:sqref>G41</xm:sqref>
        </x14:dataValidation>
        <x14:dataValidation type="list" showErrorMessage="1" errorTitle="Kesalahan Nilai Data" error="Data yang dimasukkan harus tersedia dalam daftar!">
          <x14:formula1>
            <xm:f>ListOfValues!E1:E2</xm:f>
          </x14:formula1>
          <xm:sqref>F42</xm:sqref>
        </x14:dataValidation>
        <x14:dataValidation type="list" showErrorMessage="1" errorTitle="Kesalahan Nilai Data" error="Data yang dimasukkan harus tersedia dalam daftar!">
          <x14:formula1>
            <xm:f>ListOfValues!F1:F10</xm:f>
          </x14:formula1>
          <xm:sqref>G42</xm:sqref>
        </x14:dataValidation>
        <x14:dataValidation type="list" showErrorMessage="1" errorTitle="Kesalahan Nilai Data" error="Data yang dimasukkan harus tersedia dalam daftar!">
          <x14:formula1>
            <xm:f>ListOfValues!E1:E2</xm:f>
          </x14:formula1>
          <xm:sqref>F43</xm:sqref>
        </x14:dataValidation>
        <x14:dataValidation type="list" showErrorMessage="1" errorTitle="Kesalahan Nilai Data" error="Data yang dimasukkan harus tersedia dalam daftar!">
          <x14:formula1>
            <xm:f>ListOfValues!F1:F10</xm:f>
          </x14:formula1>
          <xm:sqref>G43</xm:sqref>
        </x14:dataValidation>
        <x14:dataValidation type="list" showErrorMessage="1" errorTitle="Kesalahan Nilai Data" error="Data yang dimasukkan harus tersedia dalam daftar!">
          <x14:formula1>
            <xm:f>ListOfValues!E1:E2</xm:f>
          </x14:formula1>
          <xm:sqref>F44</xm:sqref>
        </x14:dataValidation>
        <x14:dataValidation type="list" showErrorMessage="1" errorTitle="Kesalahan Nilai Data" error="Data yang dimasukkan harus tersedia dalam daftar!">
          <x14:formula1>
            <xm:f>ListOfValues!F1:F10</xm:f>
          </x14:formula1>
          <xm:sqref>G44</xm:sqref>
        </x14:dataValidation>
        <x14:dataValidation type="list" showErrorMessage="1" errorTitle="Kesalahan Nilai Data" error="Data yang dimasukkan harus tersedia dalam daftar!">
          <x14:formula1>
            <xm:f>ListOfValues!E1:E2</xm:f>
          </x14:formula1>
          <xm:sqref>F45</xm:sqref>
        </x14:dataValidation>
        <x14:dataValidation type="list" showErrorMessage="1" errorTitle="Kesalahan Nilai Data" error="Data yang dimasukkan harus tersedia dalam daftar!">
          <x14:formula1>
            <xm:f>ListOfValues!F1:F10</xm:f>
          </x14:formula1>
          <xm:sqref>G45</xm:sqref>
        </x14:dataValidation>
        <x14:dataValidation type="list" showErrorMessage="1" errorTitle="Kesalahan Nilai Data" error="Data yang dimasukkan harus tersedia dalam daftar!">
          <x14:formula1>
            <xm:f>ListOfValues!E1:E2</xm:f>
          </x14:formula1>
          <xm:sqref>F46</xm:sqref>
        </x14:dataValidation>
        <x14:dataValidation type="list" showErrorMessage="1" errorTitle="Kesalahan Nilai Data" error="Data yang dimasukkan harus tersedia dalam daftar!">
          <x14:formula1>
            <xm:f>ListOfValues!F1:F10</xm:f>
          </x14:formula1>
          <xm:sqref>G46</xm:sqref>
        </x14:dataValidation>
        <x14:dataValidation type="list" showErrorMessage="1" errorTitle="Kesalahan Nilai Data" error="Data yang dimasukkan harus tersedia dalam daftar!">
          <x14:formula1>
            <xm:f>ListOfValues!E1:E2</xm:f>
          </x14:formula1>
          <xm:sqref>F47</xm:sqref>
        </x14:dataValidation>
        <x14:dataValidation type="list" showErrorMessage="1" errorTitle="Kesalahan Nilai Data" error="Data yang dimasukkan harus tersedia dalam daftar!">
          <x14:formula1>
            <xm:f>ListOfValues!F1:F10</xm:f>
          </x14:formula1>
          <xm:sqref>G47</xm:sqref>
        </x14:dataValidation>
        <x14:dataValidation type="list" showErrorMessage="1" errorTitle="Kesalahan Nilai Data" error="Data yang dimasukkan harus tersedia dalam daftar!">
          <x14:formula1>
            <xm:f>ListOfValues!E1:E2</xm:f>
          </x14:formula1>
          <xm:sqref>F48</xm:sqref>
        </x14:dataValidation>
        <x14:dataValidation type="list" showErrorMessage="1" errorTitle="Kesalahan Nilai Data" error="Data yang dimasukkan harus tersedia dalam daftar!">
          <x14:formula1>
            <xm:f>ListOfValues!F1:F10</xm:f>
          </x14:formula1>
          <xm:sqref>G48</xm:sqref>
        </x14:dataValidation>
        <x14:dataValidation type="list" showErrorMessage="1" errorTitle="Kesalahan Nilai Data" error="Data yang dimasukkan harus tersedia dalam daftar!">
          <x14:formula1>
            <xm:f>ListOfValues!E1:E2</xm:f>
          </x14:formula1>
          <xm:sqref>F49</xm:sqref>
        </x14:dataValidation>
        <x14:dataValidation type="list" showErrorMessage="1" errorTitle="Kesalahan Nilai Data" error="Data yang dimasukkan harus tersedia dalam daftar!">
          <x14:formula1>
            <xm:f>ListOfValues!F1:F10</xm:f>
          </x14:formula1>
          <xm:sqref>G49</xm:sqref>
        </x14:dataValidation>
        <x14:dataValidation type="list" showErrorMessage="1" errorTitle="Kesalahan Nilai Data" error="Data yang dimasukkan harus tersedia dalam daftar!">
          <x14:formula1>
            <xm:f>ListOfValues!E1:E2</xm:f>
          </x14:formula1>
          <xm:sqref>F50</xm:sqref>
        </x14:dataValidation>
        <x14:dataValidation type="list" showErrorMessage="1" errorTitle="Kesalahan Nilai Data" error="Data yang dimasukkan harus tersedia dalam daftar!">
          <x14:formula1>
            <xm:f>ListOfValues!F1:F10</xm:f>
          </x14:formula1>
          <xm:sqref>G50</xm:sqref>
        </x14:dataValidation>
        <x14:dataValidation type="list" showErrorMessage="1" errorTitle="Kesalahan Nilai Data" error="Data yang dimasukkan harus tersedia dalam daftar!">
          <x14:formula1>
            <xm:f>ListOfValues!E1:E2</xm:f>
          </x14:formula1>
          <xm:sqref>F51</xm:sqref>
        </x14:dataValidation>
        <x14:dataValidation type="list" showErrorMessage="1" errorTitle="Kesalahan Nilai Data" error="Data yang dimasukkan harus tersedia dalam daftar!">
          <x14:formula1>
            <xm:f>ListOfValues!F1:F10</xm:f>
          </x14:formula1>
          <xm:sqref>G51</xm:sqref>
        </x14:dataValidation>
        <x14:dataValidation type="list" showErrorMessage="1" errorTitle="Kesalahan Nilai Data" error="Data yang dimasukkan harus tersedia dalam daftar!">
          <x14:formula1>
            <xm:f>ListOfValues!E1:E2</xm:f>
          </x14:formula1>
          <xm:sqref>F52</xm:sqref>
        </x14:dataValidation>
        <x14:dataValidation type="list" showErrorMessage="1" errorTitle="Kesalahan Nilai Data" error="Data yang dimasukkan harus tersedia dalam daftar!">
          <x14:formula1>
            <xm:f>ListOfValues!F1:F10</xm:f>
          </x14:formula1>
          <xm:sqref>G52</xm:sqref>
        </x14:dataValidation>
        <x14:dataValidation type="list" showErrorMessage="1" errorTitle="Kesalahan Nilai Data" error="Data yang dimasukkan harus tersedia dalam daftar!">
          <x14:formula1>
            <xm:f>ListOfValues!E1:E2</xm:f>
          </x14:formula1>
          <xm:sqref>F53</xm:sqref>
        </x14:dataValidation>
        <x14:dataValidation type="list" showErrorMessage="1" errorTitle="Kesalahan Nilai Data" error="Data yang dimasukkan harus tersedia dalam daftar!">
          <x14:formula1>
            <xm:f>ListOfValues!F1:F10</xm:f>
          </x14:formula1>
          <xm:sqref>G53</xm:sqref>
        </x14:dataValidation>
        <x14:dataValidation type="list" showErrorMessage="1" errorTitle="Kesalahan Nilai Data" error="Data yang dimasukkan harus tersedia dalam daftar!">
          <x14:formula1>
            <xm:f>ListOfValues!E1:E2</xm:f>
          </x14:formula1>
          <xm:sqref>F54</xm:sqref>
        </x14:dataValidation>
        <x14:dataValidation type="list" showErrorMessage="1" errorTitle="Kesalahan Nilai Data" error="Data yang dimasukkan harus tersedia dalam daftar!">
          <x14:formula1>
            <xm:f>ListOfValues!F1:F10</xm:f>
          </x14:formula1>
          <xm:sqref>G54</xm:sqref>
        </x14:dataValidation>
        <x14:dataValidation type="list" showErrorMessage="1" errorTitle="Kesalahan Nilai Data" error="Data yang dimasukkan harus tersedia dalam daftar!">
          <x14:formula1>
            <xm:f>ListOfValues!E1:E2</xm:f>
          </x14:formula1>
          <xm:sqref>F55</xm:sqref>
        </x14:dataValidation>
        <x14:dataValidation type="list" showErrorMessage="1" errorTitle="Kesalahan Nilai Data" error="Data yang dimasukkan harus tersedia dalam daftar!">
          <x14:formula1>
            <xm:f>ListOfValues!F1:F10</xm:f>
          </x14:formula1>
          <xm:sqref>G55</xm:sqref>
        </x14:dataValidation>
        <x14:dataValidation type="list" showErrorMessage="1" errorTitle="Kesalahan Nilai Data" error="Data yang dimasukkan harus tersedia dalam daftar!">
          <x14:formula1>
            <xm:f>ListOfValues!E1:E2</xm:f>
          </x14:formula1>
          <xm:sqref>F56</xm:sqref>
        </x14:dataValidation>
        <x14:dataValidation type="list" showErrorMessage="1" errorTitle="Kesalahan Nilai Data" error="Data yang dimasukkan harus tersedia dalam daftar!">
          <x14:formula1>
            <xm:f>ListOfValues!F1:F10</xm:f>
          </x14:formula1>
          <xm:sqref>G56</xm:sqref>
        </x14:dataValidation>
        <x14:dataValidation type="list" showErrorMessage="1" errorTitle="Kesalahan Nilai Data" error="Data yang dimasukkan harus tersedia dalam daftar!">
          <x14:formula1>
            <xm:f>ListOfValues!E1:E2</xm:f>
          </x14:formula1>
          <xm:sqref>F57</xm:sqref>
        </x14:dataValidation>
        <x14:dataValidation type="list" showErrorMessage="1" errorTitle="Kesalahan Nilai Data" error="Data yang dimasukkan harus tersedia dalam daftar!">
          <x14:formula1>
            <xm:f>ListOfValues!F1:F10</xm:f>
          </x14:formula1>
          <xm:sqref>G57</xm:sqref>
        </x14:dataValidation>
        <x14:dataValidation type="list" showErrorMessage="1" errorTitle="Kesalahan Nilai Data" error="Data yang dimasukkan harus tersedia dalam daftar!">
          <x14:formula1>
            <xm:f>ListOfValues!E1:E2</xm:f>
          </x14:formula1>
          <xm:sqref>F58</xm:sqref>
        </x14:dataValidation>
        <x14:dataValidation type="list" showErrorMessage="1" errorTitle="Kesalahan Nilai Data" error="Data yang dimasukkan harus tersedia dalam daftar!">
          <x14:formula1>
            <xm:f>ListOfValues!F1:F10</xm:f>
          </x14:formula1>
          <xm:sqref>G58</xm:sqref>
        </x14:dataValidation>
        <x14:dataValidation type="list" showErrorMessage="1" errorTitle="Kesalahan Nilai Data" error="Data yang dimasukkan harus tersedia dalam daftar!">
          <x14:formula1>
            <xm:f>ListOfValues!E1:E2</xm:f>
          </x14:formula1>
          <xm:sqref>F59</xm:sqref>
        </x14:dataValidation>
        <x14:dataValidation type="list" showErrorMessage="1" errorTitle="Kesalahan Nilai Data" error="Data yang dimasukkan harus tersedia dalam daftar!">
          <x14:formula1>
            <xm:f>ListOfValues!F1:F10</xm:f>
          </x14:formula1>
          <xm:sqref>G59</xm:sqref>
        </x14:dataValidation>
        <x14:dataValidation type="list" showErrorMessage="1" errorTitle="Kesalahan Nilai Data" error="Data yang dimasukkan harus tersedia dalam daftar!">
          <x14:formula1>
            <xm:f>ListOfValues!E1:E2</xm:f>
          </x14:formula1>
          <xm:sqref>F60</xm:sqref>
        </x14:dataValidation>
        <x14:dataValidation type="list" showErrorMessage="1" errorTitle="Kesalahan Nilai Data" error="Data yang dimasukkan harus tersedia dalam daftar!">
          <x14:formula1>
            <xm:f>ListOfValues!F1:F10</xm:f>
          </x14:formula1>
          <xm:sqref>G60</xm:sqref>
        </x14:dataValidation>
        <x14:dataValidation type="list" showErrorMessage="1" errorTitle="Kesalahan Nilai Data" error="Data yang dimasukkan harus tersedia dalam daftar!">
          <x14:formula1>
            <xm:f>ListOfValues!E1:E2</xm:f>
          </x14:formula1>
          <xm:sqref>F61</xm:sqref>
        </x14:dataValidation>
        <x14:dataValidation type="list" showErrorMessage="1" errorTitle="Kesalahan Nilai Data" error="Data yang dimasukkan harus tersedia dalam daftar!">
          <x14:formula1>
            <xm:f>ListOfValues!F1:F10</xm:f>
          </x14:formula1>
          <xm:sqref>G61</xm:sqref>
        </x14:dataValidation>
        <x14:dataValidation type="list" showErrorMessage="1" errorTitle="Kesalahan Nilai Data" error="Data yang dimasukkan harus tersedia dalam daftar!">
          <x14:formula1>
            <xm:f>ListOfValues!E1:E2</xm:f>
          </x14:formula1>
          <xm:sqref>F62</xm:sqref>
        </x14:dataValidation>
        <x14:dataValidation type="list" showErrorMessage="1" errorTitle="Kesalahan Nilai Data" error="Data yang dimasukkan harus tersedia dalam daftar!">
          <x14:formula1>
            <xm:f>ListOfValues!F1:F10</xm:f>
          </x14:formula1>
          <xm:sqref>G62</xm:sqref>
        </x14:dataValidation>
        <x14:dataValidation type="list" showErrorMessage="1" errorTitle="Kesalahan Nilai Data" error="Data yang dimasukkan harus tersedia dalam daftar!">
          <x14:formula1>
            <xm:f>ListOfValues!E1:E2</xm:f>
          </x14:formula1>
          <xm:sqref>F63</xm:sqref>
        </x14:dataValidation>
        <x14:dataValidation type="list" showErrorMessage="1" errorTitle="Kesalahan Nilai Data" error="Data yang dimasukkan harus tersedia dalam daftar!">
          <x14:formula1>
            <xm:f>ListOfValues!F1:F10</xm:f>
          </x14:formula1>
          <xm:sqref>G63</xm:sqref>
        </x14:dataValidation>
        <x14:dataValidation type="list" showErrorMessage="1" errorTitle="Kesalahan Nilai Data" error="Data yang dimasukkan harus tersedia dalam daftar!">
          <x14:formula1>
            <xm:f>ListOfValues!E1:E2</xm:f>
          </x14:formula1>
          <xm:sqref>F64</xm:sqref>
        </x14:dataValidation>
        <x14:dataValidation type="list" showErrorMessage="1" errorTitle="Kesalahan Nilai Data" error="Data yang dimasukkan harus tersedia dalam daftar!">
          <x14:formula1>
            <xm:f>ListOfValues!F1:F10</xm:f>
          </x14:formula1>
          <xm:sqref>G64</xm:sqref>
        </x14:dataValidation>
        <x14:dataValidation type="list" showErrorMessage="1" errorTitle="Kesalahan Nilai Data" error="Data yang dimasukkan harus tersedia dalam daftar!">
          <x14:formula1>
            <xm:f>ListOfValues!E1:E2</xm:f>
          </x14:formula1>
          <xm:sqref>F65</xm:sqref>
        </x14:dataValidation>
        <x14:dataValidation type="list" showErrorMessage="1" errorTitle="Kesalahan Nilai Data" error="Data yang dimasukkan harus tersedia dalam daftar!">
          <x14:formula1>
            <xm:f>ListOfValues!F1:F10</xm:f>
          </x14:formula1>
          <xm:sqref>G65</xm:sqref>
        </x14:dataValidation>
        <x14:dataValidation type="list" showErrorMessage="1" errorTitle="Kesalahan Nilai Data" error="Data yang dimasukkan harus tersedia dalam daftar!">
          <x14:formula1>
            <xm:f>ListOfValues!E1:E2</xm:f>
          </x14:formula1>
          <xm:sqref>F66</xm:sqref>
        </x14:dataValidation>
        <x14:dataValidation type="list" showErrorMessage="1" errorTitle="Kesalahan Nilai Data" error="Data yang dimasukkan harus tersedia dalam daftar!">
          <x14:formula1>
            <xm:f>ListOfValues!F1:F10</xm:f>
          </x14:formula1>
          <xm:sqref>G66</xm:sqref>
        </x14:dataValidation>
        <x14:dataValidation type="list" showErrorMessage="1" errorTitle="Kesalahan Nilai Data" error="Data yang dimasukkan harus tersedia dalam daftar!">
          <x14:formula1>
            <xm:f>ListOfValues!E1:E2</xm:f>
          </x14:formula1>
          <xm:sqref>F67</xm:sqref>
        </x14:dataValidation>
        <x14:dataValidation type="list" showErrorMessage="1" errorTitle="Kesalahan Nilai Data" error="Data yang dimasukkan harus tersedia dalam daftar!">
          <x14:formula1>
            <xm:f>ListOfValues!F1:F10</xm:f>
          </x14:formula1>
          <xm:sqref>G67</xm:sqref>
        </x14:dataValidation>
        <x14:dataValidation type="list" showErrorMessage="1" errorTitle="Kesalahan Nilai Data" error="Data yang dimasukkan harus tersedia dalam daftar!">
          <x14:formula1>
            <xm:f>ListOfValues!E1:E2</xm:f>
          </x14:formula1>
          <xm:sqref>F68</xm:sqref>
        </x14:dataValidation>
        <x14:dataValidation type="list" showErrorMessage="1" errorTitle="Kesalahan Nilai Data" error="Data yang dimasukkan harus tersedia dalam daftar!">
          <x14:formula1>
            <xm:f>ListOfValues!F1:F10</xm:f>
          </x14:formula1>
          <xm:sqref>G68</xm:sqref>
        </x14:dataValidation>
        <x14:dataValidation type="list" showErrorMessage="1" errorTitle="Kesalahan Nilai Data" error="Data yang dimasukkan harus tersedia dalam daftar!">
          <x14:formula1>
            <xm:f>ListOfValues!E1:E2</xm:f>
          </x14:formula1>
          <xm:sqref>F69</xm:sqref>
        </x14:dataValidation>
        <x14:dataValidation type="list" showErrorMessage="1" errorTitle="Kesalahan Nilai Data" error="Data yang dimasukkan harus tersedia dalam daftar!">
          <x14:formula1>
            <xm:f>ListOfValues!F1:F10</xm:f>
          </x14:formula1>
          <xm:sqref>G69</xm:sqref>
        </x14:dataValidation>
        <x14:dataValidation type="list" showErrorMessage="1" errorTitle="Kesalahan Nilai Data" error="Data yang dimasukkan harus tersedia dalam daftar!">
          <x14:formula1>
            <xm:f>ListOfValues!E1:E2</xm:f>
          </x14:formula1>
          <xm:sqref>F70</xm:sqref>
        </x14:dataValidation>
        <x14:dataValidation type="list" showErrorMessage="1" errorTitle="Kesalahan Nilai Data" error="Data yang dimasukkan harus tersedia dalam daftar!">
          <x14:formula1>
            <xm:f>ListOfValues!F1:F10</xm:f>
          </x14:formula1>
          <xm:sqref>G70</xm:sqref>
        </x14:dataValidation>
        <x14:dataValidation type="list" showErrorMessage="1" errorTitle="Kesalahan Nilai Data" error="Data yang dimasukkan harus tersedia dalam daftar!">
          <x14:formula1>
            <xm:f>ListOfValues!E1:E2</xm:f>
          </x14:formula1>
          <xm:sqref>F71</xm:sqref>
        </x14:dataValidation>
        <x14:dataValidation type="list" showErrorMessage="1" errorTitle="Kesalahan Nilai Data" error="Data yang dimasukkan harus tersedia dalam daftar!">
          <x14:formula1>
            <xm:f>ListOfValues!F1:F10</xm:f>
          </x14:formula1>
          <xm:sqref>G71</xm:sqref>
        </x14:dataValidation>
        <x14:dataValidation type="list" showErrorMessage="1" errorTitle="Kesalahan Nilai Data" error="Data yang dimasukkan harus tersedia dalam daftar!">
          <x14:formula1>
            <xm:f>ListOfValues!E1:E2</xm:f>
          </x14:formula1>
          <xm:sqref>F72</xm:sqref>
        </x14:dataValidation>
        <x14:dataValidation type="list" showErrorMessage="1" errorTitle="Kesalahan Nilai Data" error="Data yang dimasukkan harus tersedia dalam daftar!">
          <x14:formula1>
            <xm:f>ListOfValues!F1:F10</xm:f>
          </x14:formula1>
          <xm:sqref>G72</xm:sqref>
        </x14:dataValidation>
        <x14:dataValidation type="list" showErrorMessage="1" errorTitle="Kesalahan Nilai Data" error="Data yang dimasukkan harus tersedia dalam daftar!">
          <x14:formula1>
            <xm:f>ListOfValues!E1:E2</xm:f>
          </x14:formula1>
          <xm:sqref>F73</xm:sqref>
        </x14:dataValidation>
        <x14:dataValidation type="list" showErrorMessage="1" errorTitle="Kesalahan Nilai Data" error="Data yang dimasukkan harus tersedia dalam daftar!">
          <x14:formula1>
            <xm:f>ListOfValues!F1:F10</xm:f>
          </x14:formula1>
          <xm:sqref>G73</xm:sqref>
        </x14:dataValidation>
        <x14:dataValidation type="list" showErrorMessage="1" errorTitle="Kesalahan Nilai Data" error="Data yang dimasukkan harus tersedia dalam daftar!">
          <x14:formula1>
            <xm:f>ListOfValues!E1:E2</xm:f>
          </x14:formula1>
          <xm:sqref>F74</xm:sqref>
        </x14:dataValidation>
        <x14:dataValidation type="list" showErrorMessage="1" errorTitle="Kesalahan Nilai Data" error="Data yang dimasukkan harus tersedia dalam daftar!">
          <x14:formula1>
            <xm:f>ListOfValues!F1:F10</xm:f>
          </x14:formula1>
          <xm:sqref>G74</xm:sqref>
        </x14:dataValidation>
        <x14:dataValidation type="list" showErrorMessage="1" errorTitle="Kesalahan Nilai Data" error="Data yang dimasukkan harus tersedia dalam daftar!">
          <x14:formula1>
            <xm:f>ListOfValues!E1:E2</xm:f>
          </x14:formula1>
          <xm:sqref>F75</xm:sqref>
        </x14:dataValidation>
        <x14:dataValidation type="list" showErrorMessage="1" errorTitle="Kesalahan Nilai Data" error="Data yang dimasukkan harus tersedia dalam daftar!">
          <x14:formula1>
            <xm:f>ListOfValues!F1:F10</xm:f>
          </x14:formula1>
          <xm:sqref>G75</xm:sqref>
        </x14:dataValidation>
        <x14:dataValidation type="list" showErrorMessage="1" errorTitle="Kesalahan Nilai Data" error="Data yang dimasukkan harus tersedia dalam daftar!">
          <x14:formula1>
            <xm:f>ListOfValues!E1:E2</xm:f>
          </x14:formula1>
          <xm:sqref>F76</xm:sqref>
        </x14:dataValidation>
        <x14:dataValidation type="list" showErrorMessage="1" errorTitle="Kesalahan Nilai Data" error="Data yang dimasukkan harus tersedia dalam daftar!">
          <x14:formula1>
            <xm:f>ListOfValues!F1:F10</xm:f>
          </x14:formula1>
          <xm:sqref>G76</xm:sqref>
        </x14:dataValidation>
        <x14:dataValidation type="list" showErrorMessage="1" errorTitle="Kesalahan Nilai Data" error="Data yang dimasukkan harus tersedia dalam daftar!">
          <x14:formula1>
            <xm:f>ListOfValues!E1:E2</xm:f>
          </x14:formula1>
          <xm:sqref>F77</xm:sqref>
        </x14:dataValidation>
        <x14:dataValidation type="list" showErrorMessage="1" errorTitle="Kesalahan Nilai Data" error="Data yang dimasukkan harus tersedia dalam daftar!">
          <x14:formula1>
            <xm:f>ListOfValues!F1:F10</xm:f>
          </x14:formula1>
          <xm:sqref>G77</xm:sqref>
        </x14:dataValidation>
        <x14:dataValidation type="list" showErrorMessage="1" errorTitle="Kesalahan Nilai Data" error="Data yang dimasukkan harus tersedia dalam daftar!">
          <x14:formula1>
            <xm:f>ListOfValues!E1:E2</xm:f>
          </x14:formula1>
          <xm:sqref>F78</xm:sqref>
        </x14:dataValidation>
        <x14:dataValidation type="list" showErrorMessage="1" errorTitle="Kesalahan Nilai Data" error="Data yang dimasukkan harus tersedia dalam daftar!">
          <x14:formula1>
            <xm:f>ListOfValues!F1:F10</xm:f>
          </x14:formula1>
          <xm:sqref>G78</xm:sqref>
        </x14:dataValidation>
        <x14:dataValidation type="list" showErrorMessage="1" errorTitle="Kesalahan Nilai Data" error="Data yang dimasukkan harus tersedia dalam daftar!">
          <x14:formula1>
            <xm:f>ListOfValues!E1:E2</xm:f>
          </x14:formula1>
          <xm:sqref>F79</xm:sqref>
        </x14:dataValidation>
        <x14:dataValidation type="list" showErrorMessage="1" errorTitle="Kesalahan Nilai Data" error="Data yang dimasukkan harus tersedia dalam daftar!">
          <x14:formula1>
            <xm:f>ListOfValues!F1:F10</xm:f>
          </x14:formula1>
          <xm:sqref>G79</xm:sqref>
        </x14:dataValidation>
        <x14:dataValidation type="list" showErrorMessage="1" errorTitle="Kesalahan Nilai Data" error="Data yang dimasukkan harus tersedia dalam daftar!">
          <x14:formula1>
            <xm:f>ListOfValues!E1:E2</xm:f>
          </x14:formula1>
          <xm:sqref>F80</xm:sqref>
        </x14:dataValidation>
        <x14:dataValidation type="list" showErrorMessage="1" errorTitle="Kesalahan Nilai Data" error="Data yang dimasukkan harus tersedia dalam daftar!">
          <x14:formula1>
            <xm:f>ListOfValues!F1:F10</xm:f>
          </x14:formula1>
          <xm:sqref>G80</xm:sqref>
        </x14:dataValidation>
        <x14:dataValidation type="list" showErrorMessage="1" errorTitle="Kesalahan Nilai Data" error="Data yang dimasukkan harus tersedia dalam daftar!">
          <x14:formula1>
            <xm:f>ListOfValues!E1:E2</xm:f>
          </x14:formula1>
          <xm:sqref>F81</xm:sqref>
        </x14:dataValidation>
        <x14:dataValidation type="list" showErrorMessage="1" errorTitle="Kesalahan Nilai Data" error="Data yang dimasukkan harus tersedia dalam daftar!">
          <x14:formula1>
            <xm:f>ListOfValues!F1:F10</xm:f>
          </x14:formula1>
          <xm:sqref>G81</xm:sqref>
        </x14:dataValidation>
        <x14:dataValidation type="list" showErrorMessage="1" errorTitle="Kesalahan Nilai Data" error="Data yang dimasukkan harus tersedia dalam daftar!">
          <x14:formula1>
            <xm:f>ListOfValues!E1:E2</xm:f>
          </x14:formula1>
          <xm:sqref>F82</xm:sqref>
        </x14:dataValidation>
        <x14:dataValidation type="list" showErrorMessage="1" errorTitle="Kesalahan Nilai Data" error="Data yang dimasukkan harus tersedia dalam daftar!">
          <x14:formula1>
            <xm:f>ListOfValues!F1:F10</xm:f>
          </x14:formula1>
          <xm:sqref>G82</xm:sqref>
        </x14:dataValidation>
        <x14:dataValidation type="list" showErrorMessage="1" errorTitle="Kesalahan Nilai Data" error="Data yang dimasukkan harus tersedia dalam daftar!">
          <x14:formula1>
            <xm:f>ListOfValues!E1:E2</xm:f>
          </x14:formula1>
          <xm:sqref>F83</xm:sqref>
        </x14:dataValidation>
        <x14:dataValidation type="list" showErrorMessage="1" errorTitle="Kesalahan Nilai Data" error="Data yang dimasukkan harus tersedia dalam daftar!">
          <x14:formula1>
            <xm:f>ListOfValues!F1:F10</xm:f>
          </x14:formula1>
          <xm:sqref>G83</xm:sqref>
        </x14:dataValidation>
        <x14:dataValidation type="list" showErrorMessage="1" errorTitle="Kesalahan Nilai Data" error="Data yang dimasukkan harus tersedia dalam daftar!">
          <x14:formula1>
            <xm:f>ListOfValues!E1:E2</xm:f>
          </x14:formula1>
          <xm:sqref>F84</xm:sqref>
        </x14:dataValidation>
        <x14:dataValidation type="list" showErrorMessage="1" errorTitle="Kesalahan Nilai Data" error="Data yang dimasukkan harus tersedia dalam daftar!">
          <x14:formula1>
            <xm:f>ListOfValues!F1:F10</xm:f>
          </x14:formula1>
          <xm:sqref>G84</xm:sqref>
        </x14:dataValidation>
        <x14:dataValidation type="list" showErrorMessage="1" errorTitle="Kesalahan Nilai Data" error="Data yang dimasukkan harus tersedia dalam daftar!">
          <x14:formula1>
            <xm:f>ListOfValues!E1:E2</xm:f>
          </x14:formula1>
          <xm:sqref>F85</xm:sqref>
        </x14:dataValidation>
        <x14:dataValidation type="list" showErrorMessage="1" errorTitle="Kesalahan Nilai Data" error="Data yang dimasukkan harus tersedia dalam daftar!">
          <x14:formula1>
            <xm:f>ListOfValues!F1:F10</xm:f>
          </x14:formula1>
          <xm:sqref>G85</xm:sqref>
        </x14:dataValidation>
        <x14:dataValidation type="list" showErrorMessage="1" errorTitle="Kesalahan Nilai Data" error="Data yang dimasukkan harus tersedia dalam daftar!">
          <x14:formula1>
            <xm:f>ListOfValues!E1:E2</xm:f>
          </x14:formula1>
          <xm:sqref>F86</xm:sqref>
        </x14:dataValidation>
        <x14:dataValidation type="list" showErrorMessage="1" errorTitle="Kesalahan Nilai Data" error="Data yang dimasukkan harus tersedia dalam daftar!">
          <x14:formula1>
            <xm:f>ListOfValues!F1:F10</xm:f>
          </x14:formula1>
          <xm:sqref>G86</xm:sqref>
        </x14:dataValidation>
        <x14:dataValidation type="list" showErrorMessage="1" errorTitle="Kesalahan Nilai Data" error="Data yang dimasukkan harus tersedia dalam daftar!">
          <x14:formula1>
            <xm:f>ListOfValues!E1:E2</xm:f>
          </x14:formula1>
          <xm:sqref>F87</xm:sqref>
        </x14:dataValidation>
        <x14:dataValidation type="list" showErrorMessage="1" errorTitle="Kesalahan Nilai Data" error="Data yang dimasukkan harus tersedia dalam daftar!">
          <x14:formula1>
            <xm:f>ListOfValues!F1:F10</xm:f>
          </x14:formula1>
          <xm:sqref>G87</xm:sqref>
        </x14:dataValidation>
        <x14:dataValidation type="list" showErrorMessage="1" errorTitle="Kesalahan Nilai Data" error="Data yang dimasukkan harus tersedia dalam daftar!">
          <x14:formula1>
            <xm:f>ListOfValues!E1:E2</xm:f>
          </x14:formula1>
          <xm:sqref>F88</xm:sqref>
        </x14:dataValidation>
        <x14:dataValidation type="list" showErrorMessage="1" errorTitle="Kesalahan Nilai Data" error="Data yang dimasukkan harus tersedia dalam daftar!">
          <x14:formula1>
            <xm:f>ListOfValues!F1:F10</xm:f>
          </x14:formula1>
          <xm:sqref>G88</xm:sqref>
        </x14:dataValidation>
        <x14:dataValidation type="list" showErrorMessage="1" errorTitle="Kesalahan Nilai Data" error="Data yang dimasukkan harus tersedia dalam daftar!">
          <x14:formula1>
            <xm:f>ListOfValues!E1:E2</xm:f>
          </x14:formula1>
          <xm:sqref>F89</xm:sqref>
        </x14:dataValidation>
        <x14:dataValidation type="list" showErrorMessage="1" errorTitle="Kesalahan Nilai Data" error="Data yang dimasukkan harus tersedia dalam daftar!">
          <x14:formula1>
            <xm:f>ListOfValues!F1:F10</xm:f>
          </x14:formula1>
          <xm:sqref>G89</xm:sqref>
        </x14:dataValidation>
        <x14:dataValidation type="list" showErrorMessage="1" errorTitle="Kesalahan Nilai Data" error="Data yang dimasukkan harus tersedia dalam daftar!">
          <x14:formula1>
            <xm:f>ListOfValues!E1:E2</xm:f>
          </x14:formula1>
          <xm:sqref>F90</xm:sqref>
        </x14:dataValidation>
        <x14:dataValidation type="list" showErrorMessage="1" errorTitle="Kesalahan Nilai Data" error="Data yang dimasukkan harus tersedia dalam daftar!">
          <x14:formula1>
            <xm:f>ListOfValues!F1:F10</xm:f>
          </x14:formula1>
          <xm:sqref>G90</xm:sqref>
        </x14:dataValidation>
        <x14:dataValidation type="list" showErrorMessage="1" errorTitle="Kesalahan Nilai Data" error="Data yang dimasukkan harus tersedia dalam daftar!">
          <x14:formula1>
            <xm:f>ListOfValues!E1:E2</xm:f>
          </x14:formula1>
          <xm:sqref>F91</xm:sqref>
        </x14:dataValidation>
        <x14:dataValidation type="list" showErrorMessage="1" errorTitle="Kesalahan Nilai Data" error="Data yang dimasukkan harus tersedia dalam daftar!">
          <x14:formula1>
            <xm:f>ListOfValues!F1:F10</xm:f>
          </x14:formula1>
          <xm:sqref>G91</xm:sqref>
        </x14:dataValidation>
        <x14:dataValidation type="list" showErrorMessage="1" errorTitle="Kesalahan Nilai Data" error="Data yang dimasukkan harus tersedia dalam daftar!">
          <x14:formula1>
            <xm:f>ListOfValues!E1:E2</xm:f>
          </x14:formula1>
          <xm:sqref>F92</xm:sqref>
        </x14:dataValidation>
        <x14:dataValidation type="list" showErrorMessage="1" errorTitle="Kesalahan Nilai Data" error="Data yang dimasukkan harus tersedia dalam daftar!">
          <x14:formula1>
            <xm:f>ListOfValues!F1:F10</xm:f>
          </x14:formula1>
          <xm:sqref>G92</xm:sqref>
        </x14:dataValidation>
        <x14:dataValidation type="list" showErrorMessage="1" errorTitle="Kesalahan Nilai Data" error="Data yang dimasukkan harus tersedia dalam daftar!">
          <x14:formula1>
            <xm:f>ListOfValues!E1:E2</xm:f>
          </x14:formula1>
          <xm:sqref>F93</xm:sqref>
        </x14:dataValidation>
        <x14:dataValidation type="list" showErrorMessage="1" errorTitle="Kesalahan Nilai Data" error="Data yang dimasukkan harus tersedia dalam daftar!">
          <x14:formula1>
            <xm:f>ListOfValues!F1:F10</xm:f>
          </x14:formula1>
          <xm:sqref>G93</xm:sqref>
        </x14:dataValidation>
        <x14:dataValidation type="list" showErrorMessage="1" errorTitle="Kesalahan Nilai Data" error="Data yang dimasukkan harus tersedia dalam daftar!">
          <x14:formula1>
            <xm:f>ListOfValues!E1:E2</xm:f>
          </x14:formula1>
          <xm:sqref>F94</xm:sqref>
        </x14:dataValidation>
        <x14:dataValidation type="list" showErrorMessage="1" errorTitle="Kesalahan Nilai Data" error="Data yang dimasukkan harus tersedia dalam daftar!">
          <x14:formula1>
            <xm:f>ListOfValues!F1:F10</xm:f>
          </x14:formula1>
          <xm:sqref>G94</xm:sqref>
        </x14:dataValidation>
        <x14:dataValidation type="list" showErrorMessage="1" errorTitle="Kesalahan Nilai Data" error="Data yang dimasukkan harus tersedia dalam daftar!">
          <x14:formula1>
            <xm:f>ListOfValues!E1:E2</xm:f>
          </x14:formula1>
          <xm:sqref>F95</xm:sqref>
        </x14:dataValidation>
        <x14:dataValidation type="list" showErrorMessage="1" errorTitle="Kesalahan Nilai Data" error="Data yang dimasukkan harus tersedia dalam daftar!">
          <x14:formula1>
            <xm:f>ListOfValues!F1:F10</xm:f>
          </x14:formula1>
          <xm:sqref>G95</xm:sqref>
        </x14:dataValidation>
        <x14:dataValidation type="list" showErrorMessage="1" errorTitle="Kesalahan Nilai Data" error="Data yang dimasukkan harus tersedia dalam daftar!">
          <x14:formula1>
            <xm:f>ListOfValues!E1:E2</xm:f>
          </x14:formula1>
          <xm:sqref>F96</xm:sqref>
        </x14:dataValidation>
        <x14:dataValidation type="list" showErrorMessage="1" errorTitle="Kesalahan Nilai Data" error="Data yang dimasukkan harus tersedia dalam daftar!">
          <x14:formula1>
            <xm:f>ListOfValues!F1:F10</xm:f>
          </x14:formula1>
          <xm:sqref>G96</xm:sqref>
        </x14:dataValidation>
        <x14:dataValidation type="list" showErrorMessage="1" errorTitle="Kesalahan Nilai Data" error="Data yang dimasukkan harus tersedia dalam daftar!">
          <x14:formula1>
            <xm:f>ListOfValues!E1:E2</xm:f>
          </x14:formula1>
          <xm:sqref>F97</xm:sqref>
        </x14:dataValidation>
        <x14:dataValidation type="list" showErrorMessage="1" errorTitle="Kesalahan Nilai Data" error="Data yang dimasukkan harus tersedia dalam daftar!">
          <x14:formula1>
            <xm:f>ListOfValues!F1:F10</xm:f>
          </x14:formula1>
          <xm:sqref>G97</xm:sqref>
        </x14:dataValidation>
        <x14:dataValidation type="list" showErrorMessage="1" errorTitle="Kesalahan Nilai Data" error="Data yang dimasukkan harus tersedia dalam daftar!">
          <x14:formula1>
            <xm:f>ListOfValues!E1:E2</xm:f>
          </x14:formula1>
          <xm:sqref>F98</xm:sqref>
        </x14:dataValidation>
        <x14:dataValidation type="list" showErrorMessage="1" errorTitle="Kesalahan Nilai Data" error="Data yang dimasukkan harus tersedia dalam daftar!">
          <x14:formula1>
            <xm:f>ListOfValues!F1:F10</xm:f>
          </x14:formula1>
          <xm:sqref>G98</xm:sqref>
        </x14:dataValidation>
        <x14:dataValidation type="list" showErrorMessage="1" errorTitle="Kesalahan Nilai Data" error="Data yang dimasukkan harus tersedia dalam daftar!">
          <x14:formula1>
            <xm:f>ListOfValues!E1:E2</xm:f>
          </x14:formula1>
          <xm:sqref>F99</xm:sqref>
        </x14:dataValidation>
        <x14:dataValidation type="list" showErrorMessage="1" errorTitle="Kesalahan Nilai Data" error="Data yang dimasukkan harus tersedia dalam daftar!">
          <x14:formula1>
            <xm:f>ListOfValues!F1:F10</xm:f>
          </x14:formula1>
          <xm:sqref>G99</xm:sqref>
        </x14:dataValidation>
        <x14:dataValidation type="list" showErrorMessage="1" errorTitle="Kesalahan Nilai Data" error="Data yang dimasukkan harus tersedia dalam daftar!">
          <x14:formula1>
            <xm:f>ListOfValues!E1:E2</xm:f>
          </x14:formula1>
          <xm:sqref>F100</xm:sqref>
        </x14:dataValidation>
        <x14:dataValidation type="list" showErrorMessage="1" errorTitle="Kesalahan Nilai Data" error="Data yang dimasukkan harus tersedia dalam daftar!">
          <x14:formula1>
            <xm:f>ListOfValues!F1:F10</xm:f>
          </x14:formula1>
          <xm:sqref>G100</xm:sqref>
        </x14:dataValidation>
        <x14:dataValidation type="list" showErrorMessage="1" errorTitle="Kesalahan Nilai Data" error="Data yang dimasukkan harus tersedia dalam daftar!">
          <x14:formula1>
            <xm:f>ListOfValues!E1:E2</xm:f>
          </x14:formula1>
          <xm:sqref>F101</xm:sqref>
        </x14:dataValidation>
        <x14:dataValidation type="list" showErrorMessage="1" errorTitle="Kesalahan Nilai Data" error="Data yang dimasukkan harus tersedia dalam daftar!">
          <x14:formula1>
            <xm:f>ListOfValues!F1:F10</xm:f>
          </x14:formula1>
          <xm:sqref>G101</xm:sqref>
        </x14:dataValidation>
        <x14:dataValidation type="list" showErrorMessage="1" errorTitle="Kesalahan Nilai Data" error="Data yang dimasukkan harus tersedia dalam daftar!">
          <x14:formula1>
            <xm:f>ListOfValues!E1:E2</xm:f>
          </x14:formula1>
          <xm:sqref>F102</xm:sqref>
        </x14:dataValidation>
        <x14:dataValidation type="list" showErrorMessage="1" errorTitle="Kesalahan Nilai Data" error="Data yang dimasukkan harus tersedia dalam daftar!">
          <x14:formula1>
            <xm:f>ListOfValues!F1:F10</xm:f>
          </x14:formula1>
          <xm:sqref>G102</xm:sqref>
        </x14:dataValidation>
        <x14:dataValidation type="list" showErrorMessage="1" errorTitle="Kesalahan Nilai Data" error="Data yang dimasukkan harus tersedia dalam daftar!">
          <x14:formula1>
            <xm:f>ListOfValues!E1:E2</xm:f>
          </x14:formula1>
          <xm:sqref>F103</xm:sqref>
        </x14:dataValidation>
        <x14:dataValidation type="list" showErrorMessage="1" errorTitle="Kesalahan Nilai Data" error="Data yang dimasukkan harus tersedia dalam daftar!">
          <x14:formula1>
            <xm:f>ListOfValues!F1:F10</xm:f>
          </x14:formula1>
          <xm:sqref>G103</xm:sqref>
        </x14:dataValidation>
        <x14:dataValidation type="list" showErrorMessage="1" errorTitle="Kesalahan Nilai Data" error="Data yang dimasukkan harus tersedia dalam daftar!">
          <x14:formula1>
            <xm:f>ListOfValues!E1:E2</xm:f>
          </x14:formula1>
          <xm:sqref>F104</xm:sqref>
        </x14:dataValidation>
        <x14:dataValidation type="list" showErrorMessage="1" errorTitle="Kesalahan Nilai Data" error="Data yang dimasukkan harus tersedia dalam daftar!">
          <x14:formula1>
            <xm:f>ListOfValues!F1:F10</xm:f>
          </x14:formula1>
          <xm:sqref>G104</xm:sqref>
        </x14:dataValidation>
        <x14:dataValidation type="list" showErrorMessage="1" errorTitle="Kesalahan Nilai Data" error="Data yang dimasukkan harus tersedia dalam daftar!">
          <x14:formula1>
            <xm:f>ListOfValues!E1:E2</xm:f>
          </x14:formula1>
          <xm:sqref>F105</xm:sqref>
        </x14:dataValidation>
        <x14:dataValidation type="list" showErrorMessage="1" errorTitle="Kesalahan Nilai Data" error="Data yang dimasukkan harus tersedia dalam daftar!">
          <x14:formula1>
            <xm:f>ListOfValues!F1:F10</xm:f>
          </x14:formula1>
          <xm:sqref>G105</xm:sqref>
        </x14:dataValidation>
        <x14:dataValidation type="list" showErrorMessage="1" errorTitle="Kesalahan Nilai Data" error="Data yang dimasukkan harus tersedia dalam daftar!">
          <x14:formula1>
            <xm:f>ListOfValues!E1:E2</xm:f>
          </x14:formula1>
          <xm:sqref>F106</xm:sqref>
        </x14:dataValidation>
        <x14:dataValidation type="list" showErrorMessage="1" errorTitle="Kesalahan Nilai Data" error="Data yang dimasukkan harus tersedia dalam daftar!">
          <x14:formula1>
            <xm:f>ListOfValues!F1:F10</xm:f>
          </x14:formula1>
          <xm:sqref>G106</xm:sqref>
        </x14:dataValidation>
        <x14:dataValidation type="list" showErrorMessage="1" errorTitle="Kesalahan Nilai Data" error="Data yang dimasukkan harus tersedia dalam daftar!">
          <x14:formula1>
            <xm:f>ListOfValues!E1:E2</xm:f>
          </x14:formula1>
          <xm:sqref>F107</xm:sqref>
        </x14:dataValidation>
        <x14:dataValidation type="list" showErrorMessage="1" errorTitle="Kesalahan Nilai Data" error="Data yang dimasukkan harus tersedia dalam daftar!">
          <x14:formula1>
            <xm:f>ListOfValues!F1:F10</xm:f>
          </x14:formula1>
          <xm:sqref>G107</xm:sqref>
        </x14:dataValidation>
        <x14:dataValidation type="list" showErrorMessage="1" errorTitle="Kesalahan Nilai Data" error="Data yang dimasukkan harus tersedia dalam daftar!">
          <x14:formula1>
            <xm:f>ListOfValues!E1:E2</xm:f>
          </x14:formula1>
          <xm:sqref>F108</xm:sqref>
        </x14:dataValidation>
        <x14:dataValidation type="list" showErrorMessage="1" errorTitle="Kesalahan Nilai Data" error="Data yang dimasukkan harus tersedia dalam daftar!">
          <x14:formula1>
            <xm:f>ListOfValues!F1:F10</xm:f>
          </x14:formula1>
          <xm:sqref>G108</xm:sqref>
        </x14:dataValidation>
        <x14:dataValidation type="list" showErrorMessage="1" errorTitle="Kesalahan Nilai Data" error="Data yang dimasukkan harus tersedia dalam daftar!">
          <x14:formula1>
            <xm:f>ListOfValues!E1:E2</xm:f>
          </x14:formula1>
          <xm:sqref>F109</xm:sqref>
        </x14:dataValidation>
        <x14:dataValidation type="list" showErrorMessage="1" errorTitle="Kesalahan Nilai Data" error="Data yang dimasukkan harus tersedia dalam daftar!">
          <x14:formula1>
            <xm:f>ListOfValues!F1:F10</xm:f>
          </x14:formula1>
          <xm:sqref>G109</xm:sqref>
        </x14:dataValidation>
        <x14:dataValidation type="list" showErrorMessage="1" errorTitle="Kesalahan Nilai Data" error="Data yang dimasukkan harus tersedia dalam daftar!">
          <x14:formula1>
            <xm:f>ListOfValues!E1:E2</xm:f>
          </x14:formula1>
          <xm:sqref>F110</xm:sqref>
        </x14:dataValidation>
        <x14:dataValidation type="list" showErrorMessage="1" errorTitle="Kesalahan Nilai Data" error="Data yang dimasukkan harus tersedia dalam daftar!">
          <x14:formula1>
            <xm:f>ListOfValues!F1:F10</xm:f>
          </x14:formula1>
          <xm:sqref>G110</xm:sqref>
        </x14:dataValidation>
        <x14:dataValidation type="list" showErrorMessage="1" errorTitle="Kesalahan Nilai Data" error="Data yang dimasukkan harus tersedia dalam daftar!">
          <x14:formula1>
            <xm:f>ListOfValues!E1:E2</xm:f>
          </x14:formula1>
          <xm:sqref>F111</xm:sqref>
        </x14:dataValidation>
        <x14:dataValidation type="list" showErrorMessage="1" errorTitle="Kesalahan Nilai Data" error="Data yang dimasukkan harus tersedia dalam daftar!">
          <x14:formula1>
            <xm:f>ListOfValues!F1:F10</xm:f>
          </x14:formula1>
          <xm:sqref>G111</xm:sqref>
        </x14:dataValidation>
        <x14:dataValidation type="list" showErrorMessage="1" errorTitle="Kesalahan Nilai Data" error="Data yang dimasukkan harus tersedia dalam daftar!">
          <x14:formula1>
            <xm:f>ListOfValues!E1:E2</xm:f>
          </x14:formula1>
          <xm:sqref>F112</xm:sqref>
        </x14:dataValidation>
        <x14:dataValidation type="list" showErrorMessage="1" errorTitle="Kesalahan Nilai Data" error="Data yang dimasukkan harus tersedia dalam daftar!">
          <x14:formula1>
            <xm:f>ListOfValues!F1:F10</xm:f>
          </x14:formula1>
          <xm:sqref>G112</xm:sqref>
        </x14:dataValidation>
        <x14:dataValidation type="list" showErrorMessage="1" errorTitle="Kesalahan Nilai Data" error="Data yang dimasukkan harus tersedia dalam daftar!">
          <x14:formula1>
            <xm:f>ListOfValues!E1:E2</xm:f>
          </x14:formula1>
          <xm:sqref>F113</xm:sqref>
        </x14:dataValidation>
        <x14:dataValidation type="list" showErrorMessage="1" errorTitle="Kesalahan Nilai Data" error="Data yang dimasukkan harus tersedia dalam daftar!">
          <x14:formula1>
            <xm:f>ListOfValues!F1:F10</xm:f>
          </x14:formula1>
          <xm:sqref>G113</xm:sqref>
        </x14:dataValidation>
        <x14:dataValidation type="list" showErrorMessage="1" errorTitle="Kesalahan Nilai Data" error="Data yang dimasukkan harus tersedia dalam daftar!">
          <x14:formula1>
            <xm:f>ListOfValues!E1:E2</xm:f>
          </x14:formula1>
          <xm:sqref>F114</xm:sqref>
        </x14:dataValidation>
        <x14:dataValidation type="list" showErrorMessage="1" errorTitle="Kesalahan Nilai Data" error="Data yang dimasukkan harus tersedia dalam daftar!">
          <x14:formula1>
            <xm:f>ListOfValues!F1:F10</xm:f>
          </x14:formula1>
          <xm:sqref>G114</xm:sqref>
        </x14:dataValidation>
        <x14:dataValidation type="list" showErrorMessage="1" errorTitle="Kesalahan Nilai Data" error="Data yang dimasukkan harus tersedia dalam daftar!">
          <x14:formula1>
            <xm:f>ListOfValues!E1:E2</xm:f>
          </x14:formula1>
          <xm:sqref>F115</xm:sqref>
        </x14:dataValidation>
        <x14:dataValidation type="list" showErrorMessage="1" errorTitle="Kesalahan Nilai Data" error="Data yang dimasukkan harus tersedia dalam daftar!">
          <x14:formula1>
            <xm:f>ListOfValues!F1:F10</xm:f>
          </x14:formula1>
          <xm:sqref>G115</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2:L118"/>
  <sheetViews>
    <sheetView showGridLines="0" view="pageBreakPreview" zoomScale="85" zoomScaleNormal="85" zoomScaleSheetLayoutView="85" workbookViewId="0">
      <pane xSplit="4" ySplit="15" topLeftCell="F16" activePane="bottomRight" state="frozen"/>
      <selection activeCell="C3" sqref="C3:D17"/>
      <selection pane="topRight" activeCell="C3" sqref="C3:D17"/>
      <selection pane="bottomLeft" activeCell="C3" sqref="C3:D17"/>
      <selection pane="bottomRight" activeCell="C11" sqref="C11:K11"/>
    </sheetView>
  </sheetViews>
  <sheetFormatPr defaultRowHeight="15"/>
  <cols>
    <col min="1" max="1" width="9.140625" style="1" customWidth="1"/>
    <col min="2" max="3" width="1" style="1" customWidth="1"/>
    <col min="4" max="4" width="20" style="1" customWidth="1"/>
    <col min="5" max="11" width="30" style="1" customWidth="1"/>
    <col min="12" max="12" width="1" style="1" customWidth="1"/>
    <col min="13" max="13" width="9.140625" style="1" customWidth="1"/>
    <col min="14" max="16384" width="9.140625" style="1"/>
  </cols>
  <sheetData>
    <row r="2" spans="2:12" ht="5.0999999999999996" customHeight="1">
      <c r="B2" s="5" t="s">
        <v>609</v>
      </c>
      <c r="C2" s="2"/>
      <c r="D2" s="2"/>
      <c r="E2" s="2"/>
      <c r="F2" s="2"/>
      <c r="G2" s="2"/>
      <c r="H2" s="2"/>
      <c r="I2" s="2"/>
      <c r="J2" s="2"/>
      <c r="K2" s="2"/>
      <c r="L2" s="2"/>
    </row>
    <row r="3" spans="2:12" hidden="1">
      <c r="B3" s="5" t="s">
        <v>7</v>
      </c>
      <c r="C3" s="20"/>
      <c r="D3" s="20"/>
      <c r="E3" s="2"/>
      <c r="F3" s="2"/>
      <c r="G3" s="2"/>
      <c r="H3" s="2"/>
      <c r="I3" s="2"/>
      <c r="J3" s="2"/>
      <c r="K3" s="2"/>
      <c r="L3" s="2"/>
    </row>
    <row r="4" spans="2:12" hidden="1">
      <c r="B4" s="2"/>
      <c r="C4" s="20"/>
      <c r="D4" s="20"/>
      <c r="E4" s="2"/>
      <c r="F4" s="2"/>
      <c r="G4" s="2"/>
      <c r="H4" s="2"/>
      <c r="I4" s="2"/>
      <c r="J4" s="2"/>
      <c r="K4" s="2"/>
      <c r="L4" s="2"/>
    </row>
    <row r="5" spans="2:12" hidden="1">
      <c r="B5" s="2"/>
      <c r="C5" s="20"/>
      <c r="D5" s="20"/>
      <c r="E5" s="2"/>
      <c r="F5" s="2"/>
      <c r="G5" s="2"/>
      <c r="H5" s="2"/>
      <c r="I5" s="2"/>
      <c r="J5" s="2"/>
      <c r="K5" s="2"/>
      <c r="L5" s="2"/>
    </row>
    <row r="6" spans="2:12" hidden="1">
      <c r="B6" s="2"/>
      <c r="C6" s="20"/>
      <c r="D6" s="20"/>
      <c r="E6" s="2"/>
      <c r="F6" s="2"/>
      <c r="G6" s="2"/>
      <c r="H6" s="2"/>
      <c r="I6" s="2"/>
      <c r="J6" s="2"/>
      <c r="K6" s="2"/>
      <c r="L6" s="2"/>
    </row>
    <row r="7" spans="2:12" ht="17.25">
      <c r="B7" s="2"/>
      <c r="C7" s="156" t="str">
        <f>UPPER('Data Umum'!D7)</f>
        <v/>
      </c>
      <c r="D7" s="156"/>
      <c r="E7" s="157"/>
      <c r="F7" s="157"/>
      <c r="G7" s="157"/>
      <c r="H7" s="157"/>
      <c r="I7" s="157"/>
      <c r="J7" s="157"/>
      <c r="K7" s="157"/>
      <c r="L7" s="2"/>
    </row>
    <row r="8" spans="2:12">
      <c r="B8" s="2"/>
      <c r="C8" s="158" t="s">
        <v>1095</v>
      </c>
      <c r="D8" s="158"/>
      <c r="E8" s="129"/>
      <c r="F8" s="129"/>
      <c r="G8" s="129"/>
      <c r="H8" s="129"/>
      <c r="I8" s="129"/>
      <c r="J8" s="129"/>
      <c r="K8" s="129"/>
      <c r="L8" s="2"/>
    </row>
    <row r="9" spans="2:12">
      <c r="B9" s="2"/>
      <c r="C9" s="158" t="s">
        <v>610</v>
      </c>
      <c r="D9" s="158"/>
      <c r="E9" s="129"/>
      <c r="F9" s="129"/>
      <c r="G9" s="129"/>
      <c r="H9" s="129"/>
      <c r="I9" s="129"/>
      <c r="J9" s="129"/>
      <c r="K9" s="129"/>
      <c r="L9" s="2"/>
    </row>
    <row r="10" spans="2:12">
      <c r="B10" s="2"/>
      <c r="C10" s="158" t="s">
        <v>617</v>
      </c>
      <c r="D10" s="158"/>
      <c r="E10" s="129"/>
      <c r="F10" s="129"/>
      <c r="G10" s="129"/>
      <c r="H10" s="129"/>
      <c r="I10" s="129"/>
      <c r="J10" s="129"/>
      <c r="K10" s="129"/>
      <c r="L10" s="2"/>
    </row>
    <row r="11" spans="2:12">
      <c r="B11" s="2"/>
      <c r="C11" s="159" t="str">
        <f>""</f>
        <v/>
      </c>
      <c r="D11" s="159"/>
      <c r="E11" s="130"/>
      <c r="F11" s="130"/>
      <c r="G11" s="130"/>
      <c r="H11" s="130"/>
      <c r="I11" s="130"/>
      <c r="J11" s="130"/>
      <c r="K11" s="130"/>
      <c r="L11" s="2"/>
    </row>
    <row r="12" spans="2:12" hidden="1">
      <c r="B12" s="2"/>
      <c r="C12" s="20"/>
      <c r="D12" s="20"/>
      <c r="E12" s="2"/>
      <c r="F12" s="2"/>
      <c r="G12" s="2"/>
      <c r="H12" s="2"/>
      <c r="I12" s="2"/>
      <c r="J12" s="2"/>
      <c r="K12" s="2"/>
      <c r="L12" s="2"/>
    </row>
    <row r="13" spans="2:12">
      <c r="B13" s="2"/>
      <c r="C13" s="160" t="s">
        <v>43</v>
      </c>
      <c r="D13" s="160"/>
      <c r="E13" s="161"/>
      <c r="F13" s="161"/>
      <c r="G13" s="161"/>
      <c r="H13" s="161"/>
      <c r="I13" s="161"/>
      <c r="J13" s="161"/>
      <c r="K13" s="161"/>
      <c r="L13" s="2"/>
    </row>
    <row r="14" spans="2:12">
      <c r="B14" s="2"/>
      <c r="C14" s="127" t="s">
        <v>308</v>
      </c>
      <c r="D14" s="128"/>
      <c r="E14" s="162" t="str">
        <f>"Alamat"</f>
        <v>Alamat</v>
      </c>
      <c r="F14" s="162" t="str">
        <f>"Hasil Investasi"</f>
        <v>Hasil Investasi</v>
      </c>
      <c r="G14" s="162" t="str">
        <f>"Kota/Kabupaten"</f>
        <v>Kota/Kabupaten</v>
      </c>
      <c r="H14" s="162" t="str">
        <f>"Jenis Objek"</f>
        <v>Jenis Objek</v>
      </c>
      <c r="I14" s="162" t="str">
        <f>"Saldo SAK "</f>
        <v xml:space="preserve">Saldo SAK </v>
      </c>
      <c r="J14" s="162" t="str">
        <f>"Penilaian Berdasarkan SAP (Nilai Appraisal/NJOP)"</f>
        <v>Penilaian Berdasarkan SAP (Nilai Appraisal/NJOP)</v>
      </c>
      <c r="K14" s="162" t="str">
        <f>"Selisih Penilaian SAK dan SAP"</f>
        <v>Selisih Penilaian SAK dan SAP</v>
      </c>
      <c r="L14" s="2"/>
    </row>
    <row r="15" spans="2:12">
      <c r="B15" s="2"/>
      <c r="C15" s="128"/>
      <c r="D15" s="128"/>
      <c r="E15" s="163"/>
      <c r="F15" s="163"/>
      <c r="G15" s="163"/>
      <c r="H15" s="163"/>
      <c r="I15" s="163"/>
      <c r="J15" s="163"/>
      <c r="K15" s="163"/>
      <c r="L15" s="2"/>
    </row>
    <row r="16" spans="2:12">
      <c r="B16" s="2"/>
      <c r="C16" s="137" t="s">
        <v>7</v>
      </c>
      <c r="D16" s="128"/>
      <c r="E16" s="147" t="s">
        <v>206</v>
      </c>
      <c r="F16" s="147" t="s">
        <v>206</v>
      </c>
      <c r="G16" s="147" t="s">
        <v>206</v>
      </c>
      <c r="H16" s="147" t="s">
        <v>206</v>
      </c>
      <c r="I16" s="144">
        <v>0</v>
      </c>
      <c r="J16" s="144">
        <v>0</v>
      </c>
      <c r="K16" s="144">
        <v>0</v>
      </c>
      <c r="L16" s="2"/>
    </row>
    <row r="17" spans="2:12">
      <c r="B17" s="2"/>
      <c r="C17" s="142" t="s">
        <v>309</v>
      </c>
      <c r="D17" s="143"/>
      <c r="E17" s="147" t="s">
        <v>206</v>
      </c>
      <c r="F17" s="147" t="s">
        <v>206</v>
      </c>
      <c r="G17" s="147" t="s">
        <v>206</v>
      </c>
      <c r="H17" s="147" t="s">
        <v>206</v>
      </c>
      <c r="I17" s="144">
        <v>0</v>
      </c>
      <c r="J17" s="144">
        <v>0</v>
      </c>
      <c r="K17" s="144">
        <v>0</v>
      </c>
      <c r="L17" s="2"/>
    </row>
    <row r="18" spans="2:12">
      <c r="B18" s="2"/>
      <c r="C18" s="142" t="s">
        <v>310</v>
      </c>
      <c r="D18" s="143"/>
      <c r="E18" s="147" t="s">
        <v>206</v>
      </c>
      <c r="F18" s="147" t="s">
        <v>206</v>
      </c>
      <c r="G18" s="147" t="s">
        <v>206</v>
      </c>
      <c r="H18" s="147" t="s">
        <v>206</v>
      </c>
      <c r="I18" s="144">
        <v>0</v>
      </c>
      <c r="J18" s="144">
        <v>0</v>
      </c>
      <c r="K18" s="144">
        <v>0</v>
      </c>
      <c r="L18" s="2"/>
    </row>
    <row r="19" spans="2:12">
      <c r="B19" s="2"/>
      <c r="C19" s="142" t="s">
        <v>311</v>
      </c>
      <c r="D19" s="143"/>
      <c r="E19" s="147" t="s">
        <v>206</v>
      </c>
      <c r="F19" s="147" t="s">
        <v>206</v>
      </c>
      <c r="G19" s="147" t="s">
        <v>206</v>
      </c>
      <c r="H19" s="147" t="s">
        <v>206</v>
      </c>
      <c r="I19" s="144">
        <v>0</v>
      </c>
      <c r="J19" s="144">
        <v>0</v>
      </c>
      <c r="K19" s="144">
        <v>0</v>
      </c>
      <c r="L19" s="2"/>
    </row>
    <row r="20" spans="2:12">
      <c r="B20" s="2"/>
      <c r="C20" s="142" t="s">
        <v>312</v>
      </c>
      <c r="D20" s="143"/>
      <c r="E20" s="147" t="s">
        <v>206</v>
      </c>
      <c r="F20" s="147" t="s">
        <v>206</v>
      </c>
      <c r="G20" s="147" t="s">
        <v>206</v>
      </c>
      <c r="H20" s="147" t="s">
        <v>206</v>
      </c>
      <c r="I20" s="144">
        <v>0</v>
      </c>
      <c r="J20" s="144">
        <v>0</v>
      </c>
      <c r="K20" s="144">
        <v>0</v>
      </c>
      <c r="L20" s="2"/>
    </row>
    <row r="21" spans="2:12">
      <c r="B21" s="2"/>
      <c r="C21" s="142" t="s">
        <v>313</v>
      </c>
      <c r="D21" s="143"/>
      <c r="E21" s="147" t="s">
        <v>206</v>
      </c>
      <c r="F21" s="147" t="s">
        <v>206</v>
      </c>
      <c r="G21" s="147" t="s">
        <v>206</v>
      </c>
      <c r="H21" s="147" t="s">
        <v>206</v>
      </c>
      <c r="I21" s="144">
        <v>0</v>
      </c>
      <c r="J21" s="144">
        <v>0</v>
      </c>
      <c r="K21" s="144">
        <v>0</v>
      </c>
      <c r="L21" s="2"/>
    </row>
    <row r="22" spans="2:12">
      <c r="B22" s="2"/>
      <c r="C22" s="142" t="s">
        <v>314</v>
      </c>
      <c r="D22" s="143"/>
      <c r="E22" s="147" t="s">
        <v>206</v>
      </c>
      <c r="F22" s="147" t="s">
        <v>206</v>
      </c>
      <c r="G22" s="147" t="s">
        <v>206</v>
      </c>
      <c r="H22" s="147" t="s">
        <v>206</v>
      </c>
      <c r="I22" s="144">
        <v>0</v>
      </c>
      <c r="J22" s="144">
        <v>0</v>
      </c>
      <c r="K22" s="144">
        <v>0</v>
      </c>
      <c r="L22" s="2"/>
    </row>
    <row r="23" spans="2:12">
      <c r="B23" s="2"/>
      <c r="C23" s="142" t="s">
        <v>315</v>
      </c>
      <c r="D23" s="143"/>
      <c r="E23" s="147" t="s">
        <v>206</v>
      </c>
      <c r="F23" s="147" t="s">
        <v>206</v>
      </c>
      <c r="G23" s="147" t="s">
        <v>206</v>
      </c>
      <c r="H23" s="147" t="s">
        <v>206</v>
      </c>
      <c r="I23" s="144">
        <v>0</v>
      </c>
      <c r="J23" s="144">
        <v>0</v>
      </c>
      <c r="K23" s="144">
        <v>0</v>
      </c>
      <c r="L23" s="2"/>
    </row>
    <row r="24" spans="2:12">
      <c r="B24" s="2"/>
      <c r="C24" s="142" t="s">
        <v>316</v>
      </c>
      <c r="D24" s="143"/>
      <c r="E24" s="147" t="s">
        <v>206</v>
      </c>
      <c r="F24" s="147" t="s">
        <v>206</v>
      </c>
      <c r="G24" s="147" t="s">
        <v>206</v>
      </c>
      <c r="H24" s="147" t="s">
        <v>206</v>
      </c>
      <c r="I24" s="144">
        <v>0</v>
      </c>
      <c r="J24" s="144">
        <v>0</v>
      </c>
      <c r="K24" s="144">
        <v>0</v>
      </c>
      <c r="L24" s="2"/>
    </row>
    <row r="25" spans="2:12">
      <c r="B25" s="2"/>
      <c r="C25" s="142" t="s">
        <v>317</v>
      </c>
      <c r="D25" s="143"/>
      <c r="E25" s="147" t="s">
        <v>206</v>
      </c>
      <c r="F25" s="147" t="s">
        <v>206</v>
      </c>
      <c r="G25" s="147" t="s">
        <v>206</v>
      </c>
      <c r="H25" s="147" t="s">
        <v>206</v>
      </c>
      <c r="I25" s="144">
        <v>0</v>
      </c>
      <c r="J25" s="144">
        <v>0</v>
      </c>
      <c r="K25" s="144">
        <v>0</v>
      </c>
      <c r="L25" s="2"/>
    </row>
    <row r="26" spans="2:12">
      <c r="B26" s="2"/>
      <c r="C26" s="142" t="s">
        <v>318</v>
      </c>
      <c r="D26" s="143"/>
      <c r="E26" s="147" t="s">
        <v>206</v>
      </c>
      <c r="F26" s="147" t="s">
        <v>206</v>
      </c>
      <c r="G26" s="147" t="s">
        <v>206</v>
      </c>
      <c r="H26" s="147" t="s">
        <v>206</v>
      </c>
      <c r="I26" s="144">
        <v>0</v>
      </c>
      <c r="J26" s="144">
        <v>0</v>
      </c>
      <c r="K26" s="144">
        <v>0</v>
      </c>
      <c r="L26" s="2"/>
    </row>
    <row r="27" spans="2:12">
      <c r="B27" s="2"/>
      <c r="C27" s="142" t="s">
        <v>319</v>
      </c>
      <c r="D27" s="143"/>
      <c r="E27" s="147" t="s">
        <v>206</v>
      </c>
      <c r="F27" s="147" t="s">
        <v>206</v>
      </c>
      <c r="G27" s="147" t="s">
        <v>206</v>
      </c>
      <c r="H27" s="147" t="s">
        <v>206</v>
      </c>
      <c r="I27" s="144">
        <v>0</v>
      </c>
      <c r="J27" s="144">
        <v>0</v>
      </c>
      <c r="K27" s="144">
        <v>0</v>
      </c>
      <c r="L27" s="2"/>
    </row>
    <row r="28" spans="2:12">
      <c r="B28" s="2"/>
      <c r="C28" s="142" t="s">
        <v>320</v>
      </c>
      <c r="D28" s="143"/>
      <c r="E28" s="147" t="s">
        <v>206</v>
      </c>
      <c r="F28" s="147" t="s">
        <v>206</v>
      </c>
      <c r="G28" s="147" t="s">
        <v>206</v>
      </c>
      <c r="H28" s="147" t="s">
        <v>206</v>
      </c>
      <c r="I28" s="144">
        <v>0</v>
      </c>
      <c r="J28" s="144">
        <v>0</v>
      </c>
      <c r="K28" s="144">
        <v>0</v>
      </c>
      <c r="L28" s="2"/>
    </row>
    <row r="29" spans="2:12">
      <c r="B29" s="2"/>
      <c r="C29" s="142" t="s">
        <v>321</v>
      </c>
      <c r="D29" s="143"/>
      <c r="E29" s="147" t="s">
        <v>206</v>
      </c>
      <c r="F29" s="147" t="s">
        <v>206</v>
      </c>
      <c r="G29" s="147" t="s">
        <v>206</v>
      </c>
      <c r="H29" s="147" t="s">
        <v>206</v>
      </c>
      <c r="I29" s="144">
        <v>0</v>
      </c>
      <c r="J29" s="144">
        <v>0</v>
      </c>
      <c r="K29" s="144">
        <v>0</v>
      </c>
      <c r="L29" s="2"/>
    </row>
    <row r="30" spans="2:12">
      <c r="B30" s="2"/>
      <c r="C30" s="142" t="s">
        <v>322</v>
      </c>
      <c r="D30" s="143"/>
      <c r="E30" s="147" t="s">
        <v>206</v>
      </c>
      <c r="F30" s="147" t="s">
        <v>206</v>
      </c>
      <c r="G30" s="147" t="s">
        <v>206</v>
      </c>
      <c r="H30" s="147" t="s">
        <v>206</v>
      </c>
      <c r="I30" s="144">
        <v>0</v>
      </c>
      <c r="J30" s="144">
        <v>0</v>
      </c>
      <c r="K30" s="144">
        <v>0</v>
      </c>
      <c r="L30" s="2"/>
    </row>
    <row r="31" spans="2:12">
      <c r="B31" s="2"/>
      <c r="C31" s="142" t="s">
        <v>323</v>
      </c>
      <c r="D31" s="143"/>
      <c r="E31" s="147" t="s">
        <v>206</v>
      </c>
      <c r="F31" s="147" t="s">
        <v>206</v>
      </c>
      <c r="G31" s="147" t="s">
        <v>206</v>
      </c>
      <c r="H31" s="147" t="s">
        <v>206</v>
      </c>
      <c r="I31" s="144">
        <v>0</v>
      </c>
      <c r="J31" s="144">
        <v>0</v>
      </c>
      <c r="K31" s="144">
        <v>0</v>
      </c>
      <c r="L31" s="2"/>
    </row>
    <row r="32" spans="2:12">
      <c r="B32" s="2"/>
      <c r="C32" s="142" t="s">
        <v>324</v>
      </c>
      <c r="D32" s="143"/>
      <c r="E32" s="147" t="s">
        <v>206</v>
      </c>
      <c r="F32" s="147" t="s">
        <v>206</v>
      </c>
      <c r="G32" s="147" t="s">
        <v>206</v>
      </c>
      <c r="H32" s="147" t="s">
        <v>206</v>
      </c>
      <c r="I32" s="144">
        <v>0</v>
      </c>
      <c r="J32" s="144">
        <v>0</v>
      </c>
      <c r="K32" s="144">
        <v>0</v>
      </c>
      <c r="L32" s="2"/>
    </row>
    <row r="33" spans="2:12">
      <c r="B33" s="2"/>
      <c r="C33" s="142" t="s">
        <v>325</v>
      </c>
      <c r="D33" s="143"/>
      <c r="E33" s="147" t="s">
        <v>206</v>
      </c>
      <c r="F33" s="147" t="s">
        <v>206</v>
      </c>
      <c r="G33" s="147" t="s">
        <v>206</v>
      </c>
      <c r="H33" s="147" t="s">
        <v>206</v>
      </c>
      <c r="I33" s="144">
        <v>0</v>
      </c>
      <c r="J33" s="144">
        <v>0</v>
      </c>
      <c r="K33" s="144">
        <v>0</v>
      </c>
      <c r="L33" s="2"/>
    </row>
    <row r="34" spans="2:12">
      <c r="B34" s="2"/>
      <c r="C34" s="142" t="s">
        <v>326</v>
      </c>
      <c r="D34" s="143"/>
      <c r="E34" s="147" t="s">
        <v>206</v>
      </c>
      <c r="F34" s="147" t="s">
        <v>206</v>
      </c>
      <c r="G34" s="147" t="s">
        <v>206</v>
      </c>
      <c r="H34" s="147" t="s">
        <v>206</v>
      </c>
      <c r="I34" s="144">
        <v>0</v>
      </c>
      <c r="J34" s="144">
        <v>0</v>
      </c>
      <c r="K34" s="144">
        <v>0</v>
      </c>
      <c r="L34" s="2"/>
    </row>
    <row r="35" spans="2:12">
      <c r="B35" s="2"/>
      <c r="C35" s="142" t="s">
        <v>327</v>
      </c>
      <c r="D35" s="143"/>
      <c r="E35" s="147" t="s">
        <v>206</v>
      </c>
      <c r="F35" s="147" t="s">
        <v>206</v>
      </c>
      <c r="G35" s="147" t="s">
        <v>206</v>
      </c>
      <c r="H35" s="147" t="s">
        <v>206</v>
      </c>
      <c r="I35" s="144">
        <v>0</v>
      </c>
      <c r="J35" s="144">
        <v>0</v>
      </c>
      <c r="K35" s="144">
        <v>0</v>
      </c>
      <c r="L35" s="2"/>
    </row>
    <row r="36" spans="2:12">
      <c r="B36" s="2"/>
      <c r="C36" s="142" t="s">
        <v>328</v>
      </c>
      <c r="D36" s="143"/>
      <c r="E36" s="147" t="s">
        <v>206</v>
      </c>
      <c r="F36" s="147" t="s">
        <v>206</v>
      </c>
      <c r="G36" s="147" t="s">
        <v>206</v>
      </c>
      <c r="H36" s="147" t="s">
        <v>206</v>
      </c>
      <c r="I36" s="144">
        <v>0</v>
      </c>
      <c r="J36" s="144">
        <v>0</v>
      </c>
      <c r="K36" s="144">
        <v>0</v>
      </c>
      <c r="L36" s="2"/>
    </row>
    <row r="37" spans="2:12">
      <c r="B37" s="2"/>
      <c r="C37" s="142" t="s">
        <v>329</v>
      </c>
      <c r="D37" s="143"/>
      <c r="E37" s="147" t="s">
        <v>206</v>
      </c>
      <c r="F37" s="147" t="s">
        <v>206</v>
      </c>
      <c r="G37" s="147" t="s">
        <v>206</v>
      </c>
      <c r="H37" s="147" t="s">
        <v>206</v>
      </c>
      <c r="I37" s="144">
        <v>0</v>
      </c>
      <c r="J37" s="144">
        <v>0</v>
      </c>
      <c r="K37" s="144">
        <v>0</v>
      </c>
      <c r="L37" s="2"/>
    </row>
    <row r="38" spans="2:12">
      <c r="B38" s="2"/>
      <c r="C38" s="142" t="s">
        <v>330</v>
      </c>
      <c r="D38" s="143"/>
      <c r="E38" s="147" t="s">
        <v>206</v>
      </c>
      <c r="F38" s="147" t="s">
        <v>206</v>
      </c>
      <c r="G38" s="147" t="s">
        <v>206</v>
      </c>
      <c r="H38" s="147" t="s">
        <v>206</v>
      </c>
      <c r="I38" s="144">
        <v>0</v>
      </c>
      <c r="J38" s="144">
        <v>0</v>
      </c>
      <c r="K38" s="144">
        <v>0</v>
      </c>
      <c r="L38" s="2"/>
    </row>
    <row r="39" spans="2:12">
      <c r="B39" s="2"/>
      <c r="C39" s="142" t="s">
        <v>331</v>
      </c>
      <c r="D39" s="143"/>
      <c r="E39" s="147" t="s">
        <v>206</v>
      </c>
      <c r="F39" s="147" t="s">
        <v>206</v>
      </c>
      <c r="G39" s="147" t="s">
        <v>206</v>
      </c>
      <c r="H39" s="147" t="s">
        <v>206</v>
      </c>
      <c r="I39" s="144">
        <v>0</v>
      </c>
      <c r="J39" s="144">
        <v>0</v>
      </c>
      <c r="K39" s="144">
        <v>0</v>
      </c>
      <c r="L39" s="2"/>
    </row>
    <row r="40" spans="2:12">
      <c r="B40" s="2"/>
      <c r="C40" s="142" t="s">
        <v>332</v>
      </c>
      <c r="D40" s="143"/>
      <c r="E40" s="147" t="s">
        <v>206</v>
      </c>
      <c r="F40" s="147" t="s">
        <v>206</v>
      </c>
      <c r="G40" s="147" t="s">
        <v>206</v>
      </c>
      <c r="H40" s="147" t="s">
        <v>206</v>
      </c>
      <c r="I40" s="144">
        <v>0</v>
      </c>
      <c r="J40" s="144">
        <v>0</v>
      </c>
      <c r="K40" s="144">
        <v>0</v>
      </c>
      <c r="L40" s="2"/>
    </row>
    <row r="41" spans="2:12">
      <c r="B41" s="2"/>
      <c r="C41" s="142" t="s">
        <v>333</v>
      </c>
      <c r="D41" s="143"/>
      <c r="E41" s="147" t="s">
        <v>206</v>
      </c>
      <c r="F41" s="147" t="s">
        <v>206</v>
      </c>
      <c r="G41" s="147" t="s">
        <v>206</v>
      </c>
      <c r="H41" s="147" t="s">
        <v>206</v>
      </c>
      <c r="I41" s="144">
        <v>0</v>
      </c>
      <c r="J41" s="144">
        <v>0</v>
      </c>
      <c r="K41" s="144">
        <v>0</v>
      </c>
      <c r="L41" s="2"/>
    </row>
    <row r="42" spans="2:12">
      <c r="B42" s="2"/>
      <c r="C42" s="142" t="s">
        <v>334</v>
      </c>
      <c r="D42" s="143"/>
      <c r="E42" s="147" t="s">
        <v>206</v>
      </c>
      <c r="F42" s="147" t="s">
        <v>206</v>
      </c>
      <c r="G42" s="147" t="s">
        <v>206</v>
      </c>
      <c r="H42" s="147" t="s">
        <v>206</v>
      </c>
      <c r="I42" s="144">
        <v>0</v>
      </c>
      <c r="J42" s="144">
        <v>0</v>
      </c>
      <c r="K42" s="144">
        <v>0</v>
      </c>
      <c r="L42" s="2"/>
    </row>
    <row r="43" spans="2:12">
      <c r="B43" s="2"/>
      <c r="C43" s="142" t="s">
        <v>335</v>
      </c>
      <c r="D43" s="143"/>
      <c r="E43" s="147" t="s">
        <v>206</v>
      </c>
      <c r="F43" s="147" t="s">
        <v>206</v>
      </c>
      <c r="G43" s="147" t="s">
        <v>206</v>
      </c>
      <c r="H43" s="147" t="s">
        <v>206</v>
      </c>
      <c r="I43" s="144">
        <v>0</v>
      </c>
      <c r="J43" s="144">
        <v>0</v>
      </c>
      <c r="K43" s="144">
        <v>0</v>
      </c>
      <c r="L43" s="2"/>
    </row>
    <row r="44" spans="2:12">
      <c r="B44" s="2"/>
      <c r="C44" s="142" t="s">
        <v>336</v>
      </c>
      <c r="D44" s="143"/>
      <c r="E44" s="147" t="s">
        <v>206</v>
      </c>
      <c r="F44" s="147" t="s">
        <v>206</v>
      </c>
      <c r="G44" s="147" t="s">
        <v>206</v>
      </c>
      <c r="H44" s="147" t="s">
        <v>206</v>
      </c>
      <c r="I44" s="144">
        <v>0</v>
      </c>
      <c r="J44" s="144">
        <v>0</v>
      </c>
      <c r="K44" s="144">
        <v>0</v>
      </c>
      <c r="L44" s="2"/>
    </row>
    <row r="45" spans="2:12">
      <c r="B45" s="2"/>
      <c r="C45" s="142" t="s">
        <v>337</v>
      </c>
      <c r="D45" s="143"/>
      <c r="E45" s="147" t="s">
        <v>206</v>
      </c>
      <c r="F45" s="147" t="s">
        <v>206</v>
      </c>
      <c r="G45" s="147" t="s">
        <v>206</v>
      </c>
      <c r="H45" s="147" t="s">
        <v>206</v>
      </c>
      <c r="I45" s="144">
        <v>0</v>
      </c>
      <c r="J45" s="144">
        <v>0</v>
      </c>
      <c r="K45" s="144">
        <v>0</v>
      </c>
      <c r="L45" s="2"/>
    </row>
    <row r="46" spans="2:12">
      <c r="B46" s="2"/>
      <c r="C46" s="142" t="s">
        <v>338</v>
      </c>
      <c r="D46" s="143"/>
      <c r="E46" s="147" t="s">
        <v>206</v>
      </c>
      <c r="F46" s="147" t="s">
        <v>206</v>
      </c>
      <c r="G46" s="147" t="s">
        <v>206</v>
      </c>
      <c r="H46" s="147" t="s">
        <v>206</v>
      </c>
      <c r="I46" s="144">
        <v>0</v>
      </c>
      <c r="J46" s="144">
        <v>0</v>
      </c>
      <c r="K46" s="144">
        <v>0</v>
      </c>
      <c r="L46" s="2"/>
    </row>
    <row r="47" spans="2:12">
      <c r="B47" s="2"/>
      <c r="C47" s="142" t="s">
        <v>339</v>
      </c>
      <c r="D47" s="143"/>
      <c r="E47" s="147" t="s">
        <v>206</v>
      </c>
      <c r="F47" s="147" t="s">
        <v>206</v>
      </c>
      <c r="G47" s="147" t="s">
        <v>206</v>
      </c>
      <c r="H47" s="147" t="s">
        <v>206</v>
      </c>
      <c r="I47" s="144">
        <v>0</v>
      </c>
      <c r="J47" s="144">
        <v>0</v>
      </c>
      <c r="K47" s="144">
        <v>0</v>
      </c>
      <c r="L47" s="2"/>
    </row>
    <row r="48" spans="2:12">
      <c r="B48" s="2"/>
      <c r="C48" s="142" t="s">
        <v>340</v>
      </c>
      <c r="D48" s="143"/>
      <c r="E48" s="147" t="s">
        <v>206</v>
      </c>
      <c r="F48" s="147" t="s">
        <v>206</v>
      </c>
      <c r="G48" s="147" t="s">
        <v>206</v>
      </c>
      <c r="H48" s="147" t="s">
        <v>206</v>
      </c>
      <c r="I48" s="144">
        <v>0</v>
      </c>
      <c r="J48" s="144">
        <v>0</v>
      </c>
      <c r="K48" s="144">
        <v>0</v>
      </c>
      <c r="L48" s="2"/>
    </row>
    <row r="49" spans="2:12">
      <c r="B49" s="2"/>
      <c r="C49" s="142" t="s">
        <v>341</v>
      </c>
      <c r="D49" s="143"/>
      <c r="E49" s="147" t="s">
        <v>206</v>
      </c>
      <c r="F49" s="147" t="s">
        <v>206</v>
      </c>
      <c r="G49" s="147" t="s">
        <v>206</v>
      </c>
      <c r="H49" s="147" t="s">
        <v>206</v>
      </c>
      <c r="I49" s="144">
        <v>0</v>
      </c>
      <c r="J49" s="144">
        <v>0</v>
      </c>
      <c r="K49" s="144">
        <v>0</v>
      </c>
      <c r="L49" s="2"/>
    </row>
    <row r="50" spans="2:12">
      <c r="B50" s="2"/>
      <c r="C50" s="142" t="s">
        <v>342</v>
      </c>
      <c r="D50" s="143"/>
      <c r="E50" s="147" t="s">
        <v>206</v>
      </c>
      <c r="F50" s="147" t="s">
        <v>206</v>
      </c>
      <c r="G50" s="147" t="s">
        <v>206</v>
      </c>
      <c r="H50" s="147" t="s">
        <v>206</v>
      </c>
      <c r="I50" s="144">
        <v>0</v>
      </c>
      <c r="J50" s="144">
        <v>0</v>
      </c>
      <c r="K50" s="144">
        <v>0</v>
      </c>
      <c r="L50" s="2"/>
    </row>
    <row r="51" spans="2:12">
      <c r="B51" s="2"/>
      <c r="C51" s="142" t="s">
        <v>343</v>
      </c>
      <c r="D51" s="143"/>
      <c r="E51" s="147" t="s">
        <v>206</v>
      </c>
      <c r="F51" s="147" t="s">
        <v>206</v>
      </c>
      <c r="G51" s="147" t="s">
        <v>206</v>
      </c>
      <c r="H51" s="147" t="s">
        <v>206</v>
      </c>
      <c r="I51" s="144">
        <v>0</v>
      </c>
      <c r="J51" s="144">
        <v>0</v>
      </c>
      <c r="K51" s="144">
        <v>0</v>
      </c>
      <c r="L51" s="2"/>
    </row>
    <row r="52" spans="2:12">
      <c r="B52" s="2"/>
      <c r="C52" s="142" t="s">
        <v>344</v>
      </c>
      <c r="D52" s="143"/>
      <c r="E52" s="147" t="s">
        <v>206</v>
      </c>
      <c r="F52" s="147" t="s">
        <v>206</v>
      </c>
      <c r="G52" s="147" t="s">
        <v>206</v>
      </c>
      <c r="H52" s="147" t="s">
        <v>206</v>
      </c>
      <c r="I52" s="144">
        <v>0</v>
      </c>
      <c r="J52" s="144">
        <v>0</v>
      </c>
      <c r="K52" s="144">
        <v>0</v>
      </c>
      <c r="L52" s="2"/>
    </row>
    <row r="53" spans="2:12">
      <c r="B53" s="2"/>
      <c r="C53" s="142" t="s">
        <v>345</v>
      </c>
      <c r="D53" s="143"/>
      <c r="E53" s="147" t="s">
        <v>206</v>
      </c>
      <c r="F53" s="147" t="s">
        <v>206</v>
      </c>
      <c r="G53" s="147" t="s">
        <v>206</v>
      </c>
      <c r="H53" s="147" t="s">
        <v>206</v>
      </c>
      <c r="I53" s="144">
        <v>0</v>
      </c>
      <c r="J53" s="144">
        <v>0</v>
      </c>
      <c r="K53" s="144">
        <v>0</v>
      </c>
      <c r="L53" s="2"/>
    </row>
    <row r="54" spans="2:12">
      <c r="B54" s="2"/>
      <c r="C54" s="142" t="s">
        <v>346</v>
      </c>
      <c r="D54" s="143"/>
      <c r="E54" s="147" t="s">
        <v>206</v>
      </c>
      <c r="F54" s="147" t="s">
        <v>206</v>
      </c>
      <c r="G54" s="147" t="s">
        <v>206</v>
      </c>
      <c r="H54" s="147" t="s">
        <v>206</v>
      </c>
      <c r="I54" s="144">
        <v>0</v>
      </c>
      <c r="J54" s="144">
        <v>0</v>
      </c>
      <c r="K54" s="144">
        <v>0</v>
      </c>
      <c r="L54" s="2"/>
    </row>
    <row r="55" spans="2:12">
      <c r="B55" s="2"/>
      <c r="C55" s="142" t="s">
        <v>347</v>
      </c>
      <c r="D55" s="143"/>
      <c r="E55" s="147" t="s">
        <v>206</v>
      </c>
      <c r="F55" s="147" t="s">
        <v>206</v>
      </c>
      <c r="G55" s="147" t="s">
        <v>206</v>
      </c>
      <c r="H55" s="147" t="s">
        <v>206</v>
      </c>
      <c r="I55" s="144">
        <v>0</v>
      </c>
      <c r="J55" s="144">
        <v>0</v>
      </c>
      <c r="K55" s="144">
        <v>0</v>
      </c>
      <c r="L55" s="2"/>
    </row>
    <row r="56" spans="2:12">
      <c r="B56" s="2"/>
      <c r="C56" s="142" t="s">
        <v>348</v>
      </c>
      <c r="D56" s="143"/>
      <c r="E56" s="147" t="s">
        <v>206</v>
      </c>
      <c r="F56" s="147" t="s">
        <v>206</v>
      </c>
      <c r="G56" s="147" t="s">
        <v>206</v>
      </c>
      <c r="H56" s="147" t="s">
        <v>206</v>
      </c>
      <c r="I56" s="144">
        <v>0</v>
      </c>
      <c r="J56" s="144">
        <v>0</v>
      </c>
      <c r="K56" s="144">
        <v>0</v>
      </c>
      <c r="L56" s="2"/>
    </row>
    <row r="57" spans="2:12">
      <c r="B57" s="2"/>
      <c r="C57" s="142" t="s">
        <v>349</v>
      </c>
      <c r="D57" s="143"/>
      <c r="E57" s="147" t="s">
        <v>206</v>
      </c>
      <c r="F57" s="147" t="s">
        <v>206</v>
      </c>
      <c r="G57" s="147" t="s">
        <v>206</v>
      </c>
      <c r="H57" s="147" t="s">
        <v>206</v>
      </c>
      <c r="I57" s="144">
        <v>0</v>
      </c>
      <c r="J57" s="144">
        <v>0</v>
      </c>
      <c r="K57" s="144">
        <v>0</v>
      </c>
      <c r="L57" s="2"/>
    </row>
    <row r="58" spans="2:12">
      <c r="B58" s="2"/>
      <c r="C58" s="142" t="s">
        <v>350</v>
      </c>
      <c r="D58" s="143"/>
      <c r="E58" s="147" t="s">
        <v>206</v>
      </c>
      <c r="F58" s="147" t="s">
        <v>206</v>
      </c>
      <c r="G58" s="147" t="s">
        <v>206</v>
      </c>
      <c r="H58" s="147" t="s">
        <v>206</v>
      </c>
      <c r="I58" s="144">
        <v>0</v>
      </c>
      <c r="J58" s="144">
        <v>0</v>
      </c>
      <c r="K58" s="144">
        <v>0</v>
      </c>
      <c r="L58" s="2"/>
    </row>
    <row r="59" spans="2:12">
      <c r="B59" s="2"/>
      <c r="C59" s="142" t="s">
        <v>351</v>
      </c>
      <c r="D59" s="143"/>
      <c r="E59" s="147" t="s">
        <v>206</v>
      </c>
      <c r="F59" s="147" t="s">
        <v>206</v>
      </c>
      <c r="G59" s="147" t="s">
        <v>206</v>
      </c>
      <c r="H59" s="147" t="s">
        <v>206</v>
      </c>
      <c r="I59" s="144">
        <v>0</v>
      </c>
      <c r="J59" s="144">
        <v>0</v>
      </c>
      <c r="K59" s="144">
        <v>0</v>
      </c>
      <c r="L59" s="2"/>
    </row>
    <row r="60" spans="2:12">
      <c r="B60" s="2"/>
      <c r="C60" s="142" t="s">
        <v>352</v>
      </c>
      <c r="D60" s="143"/>
      <c r="E60" s="147" t="s">
        <v>206</v>
      </c>
      <c r="F60" s="147" t="s">
        <v>206</v>
      </c>
      <c r="G60" s="147" t="s">
        <v>206</v>
      </c>
      <c r="H60" s="147" t="s">
        <v>206</v>
      </c>
      <c r="I60" s="144">
        <v>0</v>
      </c>
      <c r="J60" s="144">
        <v>0</v>
      </c>
      <c r="K60" s="144">
        <v>0</v>
      </c>
      <c r="L60" s="2"/>
    </row>
    <row r="61" spans="2:12">
      <c r="B61" s="2"/>
      <c r="C61" s="142" t="s">
        <v>353</v>
      </c>
      <c r="D61" s="143"/>
      <c r="E61" s="147" t="s">
        <v>206</v>
      </c>
      <c r="F61" s="147" t="s">
        <v>206</v>
      </c>
      <c r="G61" s="147" t="s">
        <v>206</v>
      </c>
      <c r="H61" s="147" t="s">
        <v>206</v>
      </c>
      <c r="I61" s="144">
        <v>0</v>
      </c>
      <c r="J61" s="144">
        <v>0</v>
      </c>
      <c r="K61" s="144">
        <v>0</v>
      </c>
      <c r="L61" s="2"/>
    </row>
    <row r="62" spans="2:12">
      <c r="B62" s="2"/>
      <c r="C62" s="142" t="s">
        <v>354</v>
      </c>
      <c r="D62" s="143"/>
      <c r="E62" s="147" t="s">
        <v>206</v>
      </c>
      <c r="F62" s="147" t="s">
        <v>206</v>
      </c>
      <c r="G62" s="147" t="s">
        <v>206</v>
      </c>
      <c r="H62" s="147" t="s">
        <v>206</v>
      </c>
      <c r="I62" s="144">
        <v>0</v>
      </c>
      <c r="J62" s="144">
        <v>0</v>
      </c>
      <c r="K62" s="144">
        <v>0</v>
      </c>
      <c r="L62" s="2"/>
    </row>
    <row r="63" spans="2:12">
      <c r="B63" s="2"/>
      <c r="C63" s="142" t="s">
        <v>355</v>
      </c>
      <c r="D63" s="143"/>
      <c r="E63" s="147" t="s">
        <v>206</v>
      </c>
      <c r="F63" s="147" t="s">
        <v>206</v>
      </c>
      <c r="G63" s="147" t="s">
        <v>206</v>
      </c>
      <c r="H63" s="147" t="s">
        <v>206</v>
      </c>
      <c r="I63" s="144">
        <v>0</v>
      </c>
      <c r="J63" s="144">
        <v>0</v>
      </c>
      <c r="K63" s="144">
        <v>0</v>
      </c>
      <c r="L63" s="2"/>
    </row>
    <row r="64" spans="2:12">
      <c r="B64" s="2"/>
      <c r="C64" s="142" t="s">
        <v>356</v>
      </c>
      <c r="D64" s="143"/>
      <c r="E64" s="147" t="s">
        <v>206</v>
      </c>
      <c r="F64" s="147" t="s">
        <v>206</v>
      </c>
      <c r="G64" s="147" t="s">
        <v>206</v>
      </c>
      <c r="H64" s="147" t="s">
        <v>206</v>
      </c>
      <c r="I64" s="144">
        <v>0</v>
      </c>
      <c r="J64" s="144">
        <v>0</v>
      </c>
      <c r="K64" s="144">
        <v>0</v>
      </c>
      <c r="L64" s="2"/>
    </row>
    <row r="65" spans="2:12">
      <c r="B65" s="2"/>
      <c r="C65" s="142" t="s">
        <v>357</v>
      </c>
      <c r="D65" s="143"/>
      <c r="E65" s="147" t="s">
        <v>206</v>
      </c>
      <c r="F65" s="147" t="s">
        <v>206</v>
      </c>
      <c r="G65" s="147" t="s">
        <v>206</v>
      </c>
      <c r="H65" s="147" t="s">
        <v>206</v>
      </c>
      <c r="I65" s="144">
        <v>0</v>
      </c>
      <c r="J65" s="144">
        <v>0</v>
      </c>
      <c r="K65" s="144">
        <v>0</v>
      </c>
      <c r="L65" s="2"/>
    </row>
    <row r="66" spans="2:12">
      <c r="B66" s="2"/>
      <c r="C66" s="142" t="s">
        <v>358</v>
      </c>
      <c r="D66" s="143"/>
      <c r="E66" s="147" t="s">
        <v>206</v>
      </c>
      <c r="F66" s="147" t="s">
        <v>206</v>
      </c>
      <c r="G66" s="147" t="s">
        <v>206</v>
      </c>
      <c r="H66" s="147" t="s">
        <v>206</v>
      </c>
      <c r="I66" s="144">
        <v>0</v>
      </c>
      <c r="J66" s="144">
        <v>0</v>
      </c>
      <c r="K66" s="144">
        <v>0</v>
      </c>
      <c r="L66" s="2"/>
    </row>
    <row r="67" spans="2:12">
      <c r="B67" s="2"/>
      <c r="C67" s="142" t="s">
        <v>359</v>
      </c>
      <c r="D67" s="143"/>
      <c r="E67" s="147" t="s">
        <v>206</v>
      </c>
      <c r="F67" s="147" t="s">
        <v>206</v>
      </c>
      <c r="G67" s="147" t="s">
        <v>206</v>
      </c>
      <c r="H67" s="147" t="s">
        <v>206</v>
      </c>
      <c r="I67" s="144">
        <v>0</v>
      </c>
      <c r="J67" s="144">
        <v>0</v>
      </c>
      <c r="K67" s="144">
        <v>0</v>
      </c>
      <c r="L67" s="2"/>
    </row>
    <row r="68" spans="2:12">
      <c r="B68" s="2"/>
      <c r="C68" s="142" t="s">
        <v>360</v>
      </c>
      <c r="D68" s="143"/>
      <c r="E68" s="147" t="s">
        <v>206</v>
      </c>
      <c r="F68" s="147" t="s">
        <v>206</v>
      </c>
      <c r="G68" s="147" t="s">
        <v>206</v>
      </c>
      <c r="H68" s="147" t="s">
        <v>206</v>
      </c>
      <c r="I68" s="144">
        <v>0</v>
      </c>
      <c r="J68" s="144">
        <v>0</v>
      </c>
      <c r="K68" s="144">
        <v>0</v>
      </c>
      <c r="L68" s="2"/>
    </row>
    <row r="69" spans="2:12">
      <c r="B69" s="2"/>
      <c r="C69" s="142" t="s">
        <v>361</v>
      </c>
      <c r="D69" s="143"/>
      <c r="E69" s="147" t="s">
        <v>206</v>
      </c>
      <c r="F69" s="147" t="s">
        <v>206</v>
      </c>
      <c r="G69" s="147" t="s">
        <v>206</v>
      </c>
      <c r="H69" s="147" t="s">
        <v>206</v>
      </c>
      <c r="I69" s="144">
        <v>0</v>
      </c>
      <c r="J69" s="144">
        <v>0</v>
      </c>
      <c r="K69" s="144">
        <v>0</v>
      </c>
      <c r="L69" s="2"/>
    </row>
    <row r="70" spans="2:12">
      <c r="B70" s="2"/>
      <c r="C70" s="142" t="s">
        <v>362</v>
      </c>
      <c r="D70" s="143"/>
      <c r="E70" s="147" t="s">
        <v>206</v>
      </c>
      <c r="F70" s="147" t="s">
        <v>206</v>
      </c>
      <c r="G70" s="147" t="s">
        <v>206</v>
      </c>
      <c r="H70" s="147" t="s">
        <v>206</v>
      </c>
      <c r="I70" s="144">
        <v>0</v>
      </c>
      <c r="J70" s="144">
        <v>0</v>
      </c>
      <c r="K70" s="144">
        <v>0</v>
      </c>
      <c r="L70" s="2"/>
    </row>
    <row r="71" spans="2:12">
      <c r="B71" s="2"/>
      <c r="C71" s="142" t="s">
        <v>363</v>
      </c>
      <c r="D71" s="143"/>
      <c r="E71" s="147" t="s">
        <v>206</v>
      </c>
      <c r="F71" s="147" t="s">
        <v>206</v>
      </c>
      <c r="G71" s="147" t="s">
        <v>206</v>
      </c>
      <c r="H71" s="147" t="s">
        <v>206</v>
      </c>
      <c r="I71" s="144">
        <v>0</v>
      </c>
      <c r="J71" s="144">
        <v>0</v>
      </c>
      <c r="K71" s="144">
        <v>0</v>
      </c>
      <c r="L71" s="2"/>
    </row>
    <row r="72" spans="2:12">
      <c r="B72" s="2"/>
      <c r="C72" s="142" t="s">
        <v>364</v>
      </c>
      <c r="D72" s="143"/>
      <c r="E72" s="147" t="s">
        <v>206</v>
      </c>
      <c r="F72" s="147" t="s">
        <v>206</v>
      </c>
      <c r="G72" s="147" t="s">
        <v>206</v>
      </c>
      <c r="H72" s="147" t="s">
        <v>206</v>
      </c>
      <c r="I72" s="144">
        <v>0</v>
      </c>
      <c r="J72" s="144">
        <v>0</v>
      </c>
      <c r="K72" s="144">
        <v>0</v>
      </c>
      <c r="L72" s="2"/>
    </row>
    <row r="73" spans="2:12">
      <c r="B73" s="2"/>
      <c r="C73" s="142" t="s">
        <v>365</v>
      </c>
      <c r="D73" s="143"/>
      <c r="E73" s="147" t="s">
        <v>206</v>
      </c>
      <c r="F73" s="147" t="s">
        <v>206</v>
      </c>
      <c r="G73" s="147" t="s">
        <v>206</v>
      </c>
      <c r="H73" s="147" t="s">
        <v>206</v>
      </c>
      <c r="I73" s="144">
        <v>0</v>
      </c>
      <c r="J73" s="144">
        <v>0</v>
      </c>
      <c r="K73" s="144">
        <v>0</v>
      </c>
      <c r="L73" s="2"/>
    </row>
    <row r="74" spans="2:12">
      <c r="B74" s="2"/>
      <c r="C74" s="142" t="s">
        <v>366</v>
      </c>
      <c r="D74" s="143"/>
      <c r="E74" s="147" t="s">
        <v>206</v>
      </c>
      <c r="F74" s="147" t="s">
        <v>206</v>
      </c>
      <c r="G74" s="147" t="s">
        <v>206</v>
      </c>
      <c r="H74" s="147" t="s">
        <v>206</v>
      </c>
      <c r="I74" s="144">
        <v>0</v>
      </c>
      <c r="J74" s="144">
        <v>0</v>
      </c>
      <c r="K74" s="144">
        <v>0</v>
      </c>
      <c r="L74" s="2"/>
    </row>
    <row r="75" spans="2:12">
      <c r="B75" s="2"/>
      <c r="C75" s="142" t="s">
        <v>367</v>
      </c>
      <c r="D75" s="143"/>
      <c r="E75" s="147" t="s">
        <v>206</v>
      </c>
      <c r="F75" s="147" t="s">
        <v>206</v>
      </c>
      <c r="G75" s="147" t="s">
        <v>206</v>
      </c>
      <c r="H75" s="147" t="s">
        <v>206</v>
      </c>
      <c r="I75" s="144">
        <v>0</v>
      </c>
      <c r="J75" s="144">
        <v>0</v>
      </c>
      <c r="K75" s="144">
        <v>0</v>
      </c>
      <c r="L75" s="2"/>
    </row>
    <row r="76" spans="2:12">
      <c r="B76" s="2"/>
      <c r="C76" s="142" t="s">
        <v>368</v>
      </c>
      <c r="D76" s="143"/>
      <c r="E76" s="147" t="s">
        <v>206</v>
      </c>
      <c r="F76" s="147" t="s">
        <v>206</v>
      </c>
      <c r="G76" s="147" t="s">
        <v>206</v>
      </c>
      <c r="H76" s="147" t="s">
        <v>206</v>
      </c>
      <c r="I76" s="144">
        <v>0</v>
      </c>
      <c r="J76" s="144">
        <v>0</v>
      </c>
      <c r="K76" s="144">
        <v>0</v>
      </c>
      <c r="L76" s="2"/>
    </row>
    <row r="77" spans="2:12">
      <c r="B77" s="2"/>
      <c r="C77" s="142" t="s">
        <v>369</v>
      </c>
      <c r="D77" s="143"/>
      <c r="E77" s="147" t="s">
        <v>206</v>
      </c>
      <c r="F77" s="147" t="s">
        <v>206</v>
      </c>
      <c r="G77" s="147" t="s">
        <v>206</v>
      </c>
      <c r="H77" s="147" t="s">
        <v>206</v>
      </c>
      <c r="I77" s="144">
        <v>0</v>
      </c>
      <c r="J77" s="144">
        <v>0</v>
      </c>
      <c r="K77" s="144">
        <v>0</v>
      </c>
      <c r="L77" s="2"/>
    </row>
    <row r="78" spans="2:12">
      <c r="B78" s="2"/>
      <c r="C78" s="142" t="s">
        <v>370</v>
      </c>
      <c r="D78" s="143"/>
      <c r="E78" s="147" t="s">
        <v>206</v>
      </c>
      <c r="F78" s="147" t="s">
        <v>206</v>
      </c>
      <c r="G78" s="147" t="s">
        <v>206</v>
      </c>
      <c r="H78" s="147" t="s">
        <v>206</v>
      </c>
      <c r="I78" s="144">
        <v>0</v>
      </c>
      <c r="J78" s="144">
        <v>0</v>
      </c>
      <c r="K78" s="144">
        <v>0</v>
      </c>
      <c r="L78" s="2"/>
    </row>
    <row r="79" spans="2:12">
      <c r="B79" s="2"/>
      <c r="C79" s="142" t="s">
        <v>371</v>
      </c>
      <c r="D79" s="143"/>
      <c r="E79" s="147" t="s">
        <v>206</v>
      </c>
      <c r="F79" s="147" t="s">
        <v>206</v>
      </c>
      <c r="G79" s="147" t="s">
        <v>206</v>
      </c>
      <c r="H79" s="147" t="s">
        <v>206</v>
      </c>
      <c r="I79" s="144">
        <v>0</v>
      </c>
      <c r="J79" s="144">
        <v>0</v>
      </c>
      <c r="K79" s="144">
        <v>0</v>
      </c>
      <c r="L79" s="2"/>
    </row>
    <row r="80" spans="2:12">
      <c r="B80" s="2"/>
      <c r="C80" s="142" t="s">
        <v>372</v>
      </c>
      <c r="D80" s="143"/>
      <c r="E80" s="147" t="s">
        <v>206</v>
      </c>
      <c r="F80" s="147" t="s">
        <v>206</v>
      </c>
      <c r="G80" s="147" t="s">
        <v>206</v>
      </c>
      <c r="H80" s="147" t="s">
        <v>206</v>
      </c>
      <c r="I80" s="144">
        <v>0</v>
      </c>
      <c r="J80" s="144">
        <v>0</v>
      </c>
      <c r="K80" s="144">
        <v>0</v>
      </c>
      <c r="L80" s="2"/>
    </row>
    <row r="81" spans="2:12">
      <c r="B81" s="2"/>
      <c r="C81" s="142" t="s">
        <v>373</v>
      </c>
      <c r="D81" s="143"/>
      <c r="E81" s="147" t="s">
        <v>206</v>
      </c>
      <c r="F81" s="147" t="s">
        <v>206</v>
      </c>
      <c r="G81" s="147" t="s">
        <v>206</v>
      </c>
      <c r="H81" s="147" t="s">
        <v>206</v>
      </c>
      <c r="I81" s="144">
        <v>0</v>
      </c>
      <c r="J81" s="144">
        <v>0</v>
      </c>
      <c r="K81" s="144">
        <v>0</v>
      </c>
      <c r="L81" s="2"/>
    </row>
    <row r="82" spans="2:12">
      <c r="B82" s="2"/>
      <c r="C82" s="142" t="s">
        <v>374</v>
      </c>
      <c r="D82" s="143"/>
      <c r="E82" s="147" t="s">
        <v>206</v>
      </c>
      <c r="F82" s="147" t="s">
        <v>206</v>
      </c>
      <c r="G82" s="147" t="s">
        <v>206</v>
      </c>
      <c r="H82" s="147" t="s">
        <v>206</v>
      </c>
      <c r="I82" s="144">
        <v>0</v>
      </c>
      <c r="J82" s="144">
        <v>0</v>
      </c>
      <c r="K82" s="144">
        <v>0</v>
      </c>
      <c r="L82" s="2"/>
    </row>
    <row r="83" spans="2:12">
      <c r="B83" s="2"/>
      <c r="C83" s="142" t="s">
        <v>375</v>
      </c>
      <c r="D83" s="143"/>
      <c r="E83" s="147" t="s">
        <v>206</v>
      </c>
      <c r="F83" s="147" t="s">
        <v>206</v>
      </c>
      <c r="G83" s="147" t="s">
        <v>206</v>
      </c>
      <c r="H83" s="147" t="s">
        <v>206</v>
      </c>
      <c r="I83" s="144">
        <v>0</v>
      </c>
      <c r="J83" s="144">
        <v>0</v>
      </c>
      <c r="K83" s="144">
        <v>0</v>
      </c>
      <c r="L83" s="2"/>
    </row>
    <row r="84" spans="2:12">
      <c r="B84" s="2"/>
      <c r="C84" s="142" t="s">
        <v>376</v>
      </c>
      <c r="D84" s="143"/>
      <c r="E84" s="147" t="s">
        <v>206</v>
      </c>
      <c r="F84" s="147" t="s">
        <v>206</v>
      </c>
      <c r="G84" s="147" t="s">
        <v>206</v>
      </c>
      <c r="H84" s="147" t="s">
        <v>206</v>
      </c>
      <c r="I84" s="144">
        <v>0</v>
      </c>
      <c r="J84" s="144">
        <v>0</v>
      </c>
      <c r="K84" s="144">
        <v>0</v>
      </c>
      <c r="L84" s="2"/>
    </row>
    <row r="85" spans="2:12">
      <c r="B85" s="2"/>
      <c r="C85" s="142" t="s">
        <v>377</v>
      </c>
      <c r="D85" s="143"/>
      <c r="E85" s="147" t="s">
        <v>206</v>
      </c>
      <c r="F85" s="147" t="s">
        <v>206</v>
      </c>
      <c r="G85" s="147" t="s">
        <v>206</v>
      </c>
      <c r="H85" s="147" t="s">
        <v>206</v>
      </c>
      <c r="I85" s="144">
        <v>0</v>
      </c>
      <c r="J85" s="144">
        <v>0</v>
      </c>
      <c r="K85" s="144">
        <v>0</v>
      </c>
      <c r="L85" s="2"/>
    </row>
    <row r="86" spans="2:12">
      <c r="B86" s="2"/>
      <c r="C86" s="142" t="s">
        <v>378</v>
      </c>
      <c r="D86" s="143"/>
      <c r="E86" s="147" t="s">
        <v>206</v>
      </c>
      <c r="F86" s="147" t="s">
        <v>206</v>
      </c>
      <c r="G86" s="147" t="s">
        <v>206</v>
      </c>
      <c r="H86" s="147" t="s">
        <v>206</v>
      </c>
      <c r="I86" s="144">
        <v>0</v>
      </c>
      <c r="J86" s="144">
        <v>0</v>
      </c>
      <c r="K86" s="144">
        <v>0</v>
      </c>
      <c r="L86" s="2"/>
    </row>
    <row r="87" spans="2:12">
      <c r="B87" s="2"/>
      <c r="C87" s="142" t="s">
        <v>379</v>
      </c>
      <c r="D87" s="143"/>
      <c r="E87" s="147" t="s">
        <v>206</v>
      </c>
      <c r="F87" s="147" t="s">
        <v>206</v>
      </c>
      <c r="G87" s="147" t="s">
        <v>206</v>
      </c>
      <c r="H87" s="147" t="s">
        <v>206</v>
      </c>
      <c r="I87" s="144">
        <v>0</v>
      </c>
      <c r="J87" s="144">
        <v>0</v>
      </c>
      <c r="K87" s="144">
        <v>0</v>
      </c>
      <c r="L87" s="2"/>
    </row>
    <row r="88" spans="2:12">
      <c r="B88" s="2"/>
      <c r="C88" s="142" t="s">
        <v>380</v>
      </c>
      <c r="D88" s="143"/>
      <c r="E88" s="147" t="s">
        <v>206</v>
      </c>
      <c r="F88" s="147" t="s">
        <v>206</v>
      </c>
      <c r="G88" s="147" t="s">
        <v>206</v>
      </c>
      <c r="H88" s="147" t="s">
        <v>206</v>
      </c>
      <c r="I88" s="144">
        <v>0</v>
      </c>
      <c r="J88" s="144">
        <v>0</v>
      </c>
      <c r="K88" s="144">
        <v>0</v>
      </c>
      <c r="L88" s="2"/>
    </row>
    <row r="89" spans="2:12">
      <c r="B89" s="2"/>
      <c r="C89" s="142" t="s">
        <v>381</v>
      </c>
      <c r="D89" s="143"/>
      <c r="E89" s="147" t="s">
        <v>206</v>
      </c>
      <c r="F89" s="147" t="s">
        <v>206</v>
      </c>
      <c r="G89" s="147" t="s">
        <v>206</v>
      </c>
      <c r="H89" s="147" t="s">
        <v>206</v>
      </c>
      <c r="I89" s="144">
        <v>0</v>
      </c>
      <c r="J89" s="144">
        <v>0</v>
      </c>
      <c r="K89" s="144">
        <v>0</v>
      </c>
      <c r="L89" s="2"/>
    </row>
    <row r="90" spans="2:12">
      <c r="B90" s="2"/>
      <c r="C90" s="142" t="s">
        <v>382</v>
      </c>
      <c r="D90" s="143"/>
      <c r="E90" s="147" t="s">
        <v>206</v>
      </c>
      <c r="F90" s="147" t="s">
        <v>206</v>
      </c>
      <c r="G90" s="147" t="s">
        <v>206</v>
      </c>
      <c r="H90" s="147" t="s">
        <v>206</v>
      </c>
      <c r="I90" s="144">
        <v>0</v>
      </c>
      <c r="J90" s="144">
        <v>0</v>
      </c>
      <c r="K90" s="144">
        <v>0</v>
      </c>
      <c r="L90" s="2"/>
    </row>
    <row r="91" spans="2:12">
      <c r="B91" s="2"/>
      <c r="C91" s="142" t="s">
        <v>383</v>
      </c>
      <c r="D91" s="143"/>
      <c r="E91" s="147" t="s">
        <v>206</v>
      </c>
      <c r="F91" s="147" t="s">
        <v>206</v>
      </c>
      <c r="G91" s="147" t="s">
        <v>206</v>
      </c>
      <c r="H91" s="147" t="s">
        <v>206</v>
      </c>
      <c r="I91" s="144">
        <v>0</v>
      </c>
      <c r="J91" s="144">
        <v>0</v>
      </c>
      <c r="K91" s="144">
        <v>0</v>
      </c>
      <c r="L91" s="2"/>
    </row>
    <row r="92" spans="2:12">
      <c r="B92" s="2"/>
      <c r="C92" s="142" t="s">
        <v>384</v>
      </c>
      <c r="D92" s="143"/>
      <c r="E92" s="147" t="s">
        <v>206</v>
      </c>
      <c r="F92" s="147" t="s">
        <v>206</v>
      </c>
      <c r="G92" s="147" t="s">
        <v>206</v>
      </c>
      <c r="H92" s="147" t="s">
        <v>206</v>
      </c>
      <c r="I92" s="144">
        <v>0</v>
      </c>
      <c r="J92" s="144">
        <v>0</v>
      </c>
      <c r="K92" s="144">
        <v>0</v>
      </c>
      <c r="L92" s="2"/>
    </row>
    <row r="93" spans="2:12">
      <c r="B93" s="2"/>
      <c r="C93" s="142" t="s">
        <v>385</v>
      </c>
      <c r="D93" s="143"/>
      <c r="E93" s="147" t="s">
        <v>206</v>
      </c>
      <c r="F93" s="147" t="s">
        <v>206</v>
      </c>
      <c r="G93" s="147" t="s">
        <v>206</v>
      </c>
      <c r="H93" s="147" t="s">
        <v>206</v>
      </c>
      <c r="I93" s="144">
        <v>0</v>
      </c>
      <c r="J93" s="144">
        <v>0</v>
      </c>
      <c r="K93" s="144">
        <v>0</v>
      </c>
      <c r="L93" s="2"/>
    </row>
    <row r="94" spans="2:12">
      <c r="B94" s="2"/>
      <c r="C94" s="142" t="s">
        <v>386</v>
      </c>
      <c r="D94" s="143"/>
      <c r="E94" s="147" t="s">
        <v>206</v>
      </c>
      <c r="F94" s="147" t="s">
        <v>206</v>
      </c>
      <c r="G94" s="147" t="s">
        <v>206</v>
      </c>
      <c r="H94" s="147" t="s">
        <v>206</v>
      </c>
      <c r="I94" s="144">
        <v>0</v>
      </c>
      <c r="J94" s="144">
        <v>0</v>
      </c>
      <c r="K94" s="144">
        <v>0</v>
      </c>
      <c r="L94" s="2"/>
    </row>
    <row r="95" spans="2:12">
      <c r="B95" s="2"/>
      <c r="C95" s="142" t="s">
        <v>387</v>
      </c>
      <c r="D95" s="143"/>
      <c r="E95" s="147" t="s">
        <v>206</v>
      </c>
      <c r="F95" s="147" t="s">
        <v>206</v>
      </c>
      <c r="G95" s="147" t="s">
        <v>206</v>
      </c>
      <c r="H95" s="147" t="s">
        <v>206</v>
      </c>
      <c r="I95" s="144">
        <v>0</v>
      </c>
      <c r="J95" s="144">
        <v>0</v>
      </c>
      <c r="K95" s="144">
        <v>0</v>
      </c>
      <c r="L95" s="2"/>
    </row>
    <row r="96" spans="2:12">
      <c r="B96" s="2"/>
      <c r="C96" s="142" t="s">
        <v>388</v>
      </c>
      <c r="D96" s="143"/>
      <c r="E96" s="147" t="s">
        <v>206</v>
      </c>
      <c r="F96" s="147" t="s">
        <v>206</v>
      </c>
      <c r="G96" s="147" t="s">
        <v>206</v>
      </c>
      <c r="H96" s="147" t="s">
        <v>206</v>
      </c>
      <c r="I96" s="144">
        <v>0</v>
      </c>
      <c r="J96" s="144">
        <v>0</v>
      </c>
      <c r="K96" s="144">
        <v>0</v>
      </c>
      <c r="L96" s="2"/>
    </row>
    <row r="97" spans="2:12">
      <c r="B97" s="2"/>
      <c r="C97" s="142" t="s">
        <v>389</v>
      </c>
      <c r="D97" s="143"/>
      <c r="E97" s="147" t="s">
        <v>206</v>
      </c>
      <c r="F97" s="147" t="s">
        <v>206</v>
      </c>
      <c r="G97" s="147" t="s">
        <v>206</v>
      </c>
      <c r="H97" s="147" t="s">
        <v>206</v>
      </c>
      <c r="I97" s="144">
        <v>0</v>
      </c>
      <c r="J97" s="144">
        <v>0</v>
      </c>
      <c r="K97" s="144">
        <v>0</v>
      </c>
      <c r="L97" s="2"/>
    </row>
    <row r="98" spans="2:12">
      <c r="B98" s="2"/>
      <c r="C98" s="142" t="s">
        <v>390</v>
      </c>
      <c r="D98" s="143"/>
      <c r="E98" s="147" t="s">
        <v>206</v>
      </c>
      <c r="F98" s="147" t="s">
        <v>206</v>
      </c>
      <c r="G98" s="147" t="s">
        <v>206</v>
      </c>
      <c r="H98" s="147" t="s">
        <v>206</v>
      </c>
      <c r="I98" s="144">
        <v>0</v>
      </c>
      <c r="J98" s="144">
        <v>0</v>
      </c>
      <c r="K98" s="144">
        <v>0</v>
      </c>
      <c r="L98" s="2"/>
    </row>
    <row r="99" spans="2:12">
      <c r="B99" s="2"/>
      <c r="C99" s="142" t="s">
        <v>391</v>
      </c>
      <c r="D99" s="143"/>
      <c r="E99" s="147" t="s">
        <v>206</v>
      </c>
      <c r="F99" s="147" t="s">
        <v>206</v>
      </c>
      <c r="G99" s="147" t="s">
        <v>206</v>
      </c>
      <c r="H99" s="147" t="s">
        <v>206</v>
      </c>
      <c r="I99" s="144">
        <v>0</v>
      </c>
      <c r="J99" s="144">
        <v>0</v>
      </c>
      <c r="K99" s="144">
        <v>0</v>
      </c>
      <c r="L99" s="2"/>
    </row>
    <row r="100" spans="2:12">
      <c r="B100" s="2"/>
      <c r="C100" s="142" t="s">
        <v>392</v>
      </c>
      <c r="D100" s="143"/>
      <c r="E100" s="147" t="s">
        <v>206</v>
      </c>
      <c r="F100" s="147" t="s">
        <v>206</v>
      </c>
      <c r="G100" s="147" t="s">
        <v>206</v>
      </c>
      <c r="H100" s="147" t="s">
        <v>206</v>
      </c>
      <c r="I100" s="144">
        <v>0</v>
      </c>
      <c r="J100" s="144">
        <v>0</v>
      </c>
      <c r="K100" s="144">
        <v>0</v>
      </c>
      <c r="L100" s="2"/>
    </row>
    <row r="101" spans="2:12">
      <c r="B101" s="2"/>
      <c r="C101" s="142" t="s">
        <v>393</v>
      </c>
      <c r="D101" s="143"/>
      <c r="E101" s="147" t="s">
        <v>206</v>
      </c>
      <c r="F101" s="147" t="s">
        <v>206</v>
      </c>
      <c r="G101" s="147" t="s">
        <v>206</v>
      </c>
      <c r="H101" s="147" t="s">
        <v>206</v>
      </c>
      <c r="I101" s="144">
        <v>0</v>
      </c>
      <c r="J101" s="144">
        <v>0</v>
      </c>
      <c r="K101" s="144">
        <v>0</v>
      </c>
      <c r="L101" s="2"/>
    </row>
    <row r="102" spans="2:12">
      <c r="B102" s="2"/>
      <c r="C102" s="142" t="s">
        <v>394</v>
      </c>
      <c r="D102" s="143"/>
      <c r="E102" s="147" t="s">
        <v>206</v>
      </c>
      <c r="F102" s="147" t="s">
        <v>206</v>
      </c>
      <c r="G102" s="147" t="s">
        <v>206</v>
      </c>
      <c r="H102" s="147" t="s">
        <v>206</v>
      </c>
      <c r="I102" s="144">
        <v>0</v>
      </c>
      <c r="J102" s="144">
        <v>0</v>
      </c>
      <c r="K102" s="144">
        <v>0</v>
      </c>
      <c r="L102" s="2"/>
    </row>
    <row r="103" spans="2:12">
      <c r="B103" s="2"/>
      <c r="C103" s="142" t="s">
        <v>395</v>
      </c>
      <c r="D103" s="143"/>
      <c r="E103" s="147" t="s">
        <v>206</v>
      </c>
      <c r="F103" s="147" t="s">
        <v>206</v>
      </c>
      <c r="G103" s="147" t="s">
        <v>206</v>
      </c>
      <c r="H103" s="147" t="s">
        <v>206</v>
      </c>
      <c r="I103" s="144">
        <v>0</v>
      </c>
      <c r="J103" s="144">
        <v>0</v>
      </c>
      <c r="K103" s="144">
        <v>0</v>
      </c>
      <c r="L103" s="2"/>
    </row>
    <row r="104" spans="2:12">
      <c r="B104" s="2"/>
      <c r="C104" s="142" t="s">
        <v>396</v>
      </c>
      <c r="D104" s="143"/>
      <c r="E104" s="147" t="s">
        <v>206</v>
      </c>
      <c r="F104" s="147" t="s">
        <v>206</v>
      </c>
      <c r="G104" s="147" t="s">
        <v>206</v>
      </c>
      <c r="H104" s="147" t="s">
        <v>206</v>
      </c>
      <c r="I104" s="144">
        <v>0</v>
      </c>
      <c r="J104" s="144">
        <v>0</v>
      </c>
      <c r="K104" s="144">
        <v>0</v>
      </c>
      <c r="L104" s="2"/>
    </row>
    <row r="105" spans="2:12">
      <c r="B105" s="2"/>
      <c r="C105" s="142" t="s">
        <v>397</v>
      </c>
      <c r="D105" s="143"/>
      <c r="E105" s="147" t="s">
        <v>206</v>
      </c>
      <c r="F105" s="147" t="s">
        <v>206</v>
      </c>
      <c r="G105" s="147" t="s">
        <v>206</v>
      </c>
      <c r="H105" s="147" t="s">
        <v>206</v>
      </c>
      <c r="I105" s="144">
        <v>0</v>
      </c>
      <c r="J105" s="144">
        <v>0</v>
      </c>
      <c r="K105" s="144">
        <v>0</v>
      </c>
      <c r="L105" s="2"/>
    </row>
    <row r="106" spans="2:12">
      <c r="B106" s="2"/>
      <c r="C106" s="142" t="s">
        <v>398</v>
      </c>
      <c r="D106" s="143"/>
      <c r="E106" s="147" t="s">
        <v>206</v>
      </c>
      <c r="F106" s="147" t="s">
        <v>206</v>
      </c>
      <c r="G106" s="147" t="s">
        <v>206</v>
      </c>
      <c r="H106" s="147" t="s">
        <v>206</v>
      </c>
      <c r="I106" s="144">
        <v>0</v>
      </c>
      <c r="J106" s="144">
        <v>0</v>
      </c>
      <c r="K106" s="144">
        <v>0</v>
      </c>
      <c r="L106" s="2"/>
    </row>
    <row r="107" spans="2:12">
      <c r="B107" s="2"/>
      <c r="C107" s="142" t="s">
        <v>399</v>
      </c>
      <c r="D107" s="143"/>
      <c r="E107" s="147" t="s">
        <v>206</v>
      </c>
      <c r="F107" s="147" t="s">
        <v>206</v>
      </c>
      <c r="G107" s="147" t="s">
        <v>206</v>
      </c>
      <c r="H107" s="147" t="s">
        <v>206</v>
      </c>
      <c r="I107" s="144">
        <v>0</v>
      </c>
      <c r="J107" s="144">
        <v>0</v>
      </c>
      <c r="K107" s="144">
        <v>0</v>
      </c>
      <c r="L107" s="2"/>
    </row>
    <row r="108" spans="2:12">
      <c r="B108" s="2"/>
      <c r="C108" s="142" t="s">
        <v>400</v>
      </c>
      <c r="D108" s="143"/>
      <c r="E108" s="147" t="s">
        <v>206</v>
      </c>
      <c r="F108" s="147" t="s">
        <v>206</v>
      </c>
      <c r="G108" s="147" t="s">
        <v>206</v>
      </c>
      <c r="H108" s="147" t="s">
        <v>206</v>
      </c>
      <c r="I108" s="144">
        <v>0</v>
      </c>
      <c r="J108" s="144">
        <v>0</v>
      </c>
      <c r="K108" s="144">
        <v>0</v>
      </c>
      <c r="L108" s="2"/>
    </row>
    <row r="109" spans="2:12">
      <c r="B109" s="2"/>
      <c r="C109" s="142" t="s">
        <v>401</v>
      </c>
      <c r="D109" s="143"/>
      <c r="E109" s="147" t="s">
        <v>206</v>
      </c>
      <c r="F109" s="147" t="s">
        <v>206</v>
      </c>
      <c r="G109" s="147" t="s">
        <v>206</v>
      </c>
      <c r="H109" s="147" t="s">
        <v>206</v>
      </c>
      <c r="I109" s="144">
        <v>0</v>
      </c>
      <c r="J109" s="144">
        <v>0</v>
      </c>
      <c r="K109" s="144">
        <v>0</v>
      </c>
      <c r="L109" s="2"/>
    </row>
    <row r="110" spans="2:12">
      <c r="B110" s="2"/>
      <c r="C110" s="142" t="s">
        <v>402</v>
      </c>
      <c r="D110" s="143"/>
      <c r="E110" s="147" t="s">
        <v>206</v>
      </c>
      <c r="F110" s="147" t="s">
        <v>206</v>
      </c>
      <c r="G110" s="147" t="s">
        <v>206</v>
      </c>
      <c r="H110" s="147" t="s">
        <v>206</v>
      </c>
      <c r="I110" s="144">
        <v>0</v>
      </c>
      <c r="J110" s="144">
        <v>0</v>
      </c>
      <c r="K110" s="144">
        <v>0</v>
      </c>
      <c r="L110" s="2"/>
    </row>
    <row r="111" spans="2:12">
      <c r="B111" s="2"/>
      <c r="C111" s="142" t="s">
        <v>403</v>
      </c>
      <c r="D111" s="143"/>
      <c r="E111" s="147" t="s">
        <v>206</v>
      </c>
      <c r="F111" s="147" t="s">
        <v>206</v>
      </c>
      <c r="G111" s="147" t="s">
        <v>206</v>
      </c>
      <c r="H111" s="147" t="s">
        <v>206</v>
      </c>
      <c r="I111" s="144">
        <v>0</v>
      </c>
      <c r="J111" s="144">
        <v>0</v>
      </c>
      <c r="K111" s="144">
        <v>0</v>
      </c>
      <c r="L111" s="2"/>
    </row>
    <row r="112" spans="2:12">
      <c r="B112" s="2"/>
      <c r="C112" s="142" t="s">
        <v>404</v>
      </c>
      <c r="D112" s="143"/>
      <c r="E112" s="147" t="s">
        <v>206</v>
      </c>
      <c r="F112" s="147" t="s">
        <v>206</v>
      </c>
      <c r="G112" s="147" t="s">
        <v>206</v>
      </c>
      <c r="H112" s="147" t="s">
        <v>206</v>
      </c>
      <c r="I112" s="144">
        <v>0</v>
      </c>
      <c r="J112" s="144">
        <v>0</v>
      </c>
      <c r="K112" s="144">
        <v>0</v>
      </c>
      <c r="L112" s="2"/>
    </row>
    <row r="113" spans="1:12">
      <c r="B113" s="2"/>
      <c r="C113" s="142" t="s">
        <v>405</v>
      </c>
      <c r="D113" s="143"/>
      <c r="E113" s="147" t="s">
        <v>206</v>
      </c>
      <c r="F113" s="147" t="s">
        <v>206</v>
      </c>
      <c r="G113" s="147" t="s">
        <v>206</v>
      </c>
      <c r="H113" s="147" t="s">
        <v>206</v>
      </c>
      <c r="I113" s="144">
        <v>0</v>
      </c>
      <c r="J113" s="144">
        <v>0</v>
      </c>
      <c r="K113" s="144">
        <v>0</v>
      </c>
      <c r="L113" s="2"/>
    </row>
    <row r="114" spans="1:12" s="12" customFormat="1">
      <c r="B114" s="3"/>
      <c r="C114" s="145" t="s">
        <v>406</v>
      </c>
      <c r="D114" s="146"/>
      <c r="E114" s="147" t="s">
        <v>206</v>
      </c>
      <c r="F114" s="147" t="s">
        <v>206</v>
      </c>
      <c r="G114" s="147" t="s">
        <v>206</v>
      </c>
      <c r="H114" s="147" t="s">
        <v>206</v>
      </c>
      <c r="I114" s="144">
        <v>0</v>
      </c>
      <c r="J114" s="144">
        <v>0</v>
      </c>
      <c r="K114" s="144">
        <v>0</v>
      </c>
      <c r="L114" s="3"/>
    </row>
    <row r="115" spans="1:12" s="12" customFormat="1">
      <c r="A115" s="15" t="s">
        <v>407</v>
      </c>
      <c r="B115" s="3"/>
      <c r="C115" s="145" t="s">
        <v>408</v>
      </c>
      <c r="D115" s="146"/>
      <c r="E115" s="147" t="s">
        <v>206</v>
      </c>
      <c r="F115" s="147" t="s">
        <v>206</v>
      </c>
      <c r="G115" s="147" t="s">
        <v>206</v>
      </c>
      <c r="H115" s="147" t="s">
        <v>206</v>
      </c>
      <c r="I115" s="144">
        <v>0</v>
      </c>
      <c r="J115" s="144">
        <v>0</v>
      </c>
      <c r="K115" s="144">
        <v>0</v>
      </c>
      <c r="L115" s="3"/>
    </row>
    <row r="116" spans="1:12">
      <c r="A116" s="16" t="s">
        <v>409</v>
      </c>
      <c r="B116" s="2"/>
      <c r="C116" s="142" t="s">
        <v>410</v>
      </c>
      <c r="D116" s="143"/>
      <c r="E116" s="10" t="str">
        <f>""</f>
        <v/>
      </c>
      <c r="F116" s="10" t="str">
        <f>""</f>
        <v/>
      </c>
      <c r="G116" s="10" t="str">
        <f>""</f>
        <v/>
      </c>
      <c r="H116" s="10" t="str">
        <f>""</f>
        <v/>
      </c>
      <c r="I116" s="8">
        <f>SUM(I16:I115)</f>
        <v>0</v>
      </c>
      <c r="J116" s="8">
        <f>SUM(J16:J115)</f>
        <v>0</v>
      </c>
      <c r="K116" s="8">
        <f>SUM(K16:K115)</f>
        <v>0</v>
      </c>
      <c r="L116" s="2"/>
    </row>
    <row r="117" spans="1:12">
      <c r="B117" s="2"/>
      <c r="C117" s="2"/>
      <c r="D117" s="2"/>
      <c r="E117" s="2"/>
      <c r="F117" s="2"/>
      <c r="G117" s="2"/>
      <c r="H117" s="2"/>
      <c r="I117" s="2"/>
      <c r="J117" s="2"/>
      <c r="K117" s="2"/>
      <c r="L117" s="2"/>
    </row>
    <row r="118" spans="1:12" ht="5.0999999999999996" customHeight="1">
      <c r="B118" s="2"/>
      <c r="C118" s="2"/>
      <c r="D118" s="2"/>
      <c r="E118" s="2"/>
      <c r="F118" s="2"/>
      <c r="G118" s="2"/>
      <c r="H118" s="2"/>
      <c r="I118" s="2"/>
      <c r="J118" s="2"/>
      <c r="K118" s="2"/>
      <c r="L118" s="2"/>
    </row>
  </sheetData>
  <sheetProtection formatColumns="0" formatRows="0" insertRows="0" deleteRows="0" selectLockedCells="1"/>
  <mergeCells count="815">
    <mergeCell ref="C7:K7"/>
    <mergeCell ref="C8:K8"/>
    <mergeCell ref="C9:K9"/>
    <mergeCell ref="C10:K10"/>
    <mergeCell ref="C11:K11"/>
    <mergeCell ref="C13:K13"/>
    <mergeCell ref="C14:D15"/>
    <mergeCell ref="E14:E15"/>
    <mergeCell ref="F14:F15"/>
    <mergeCell ref="G14:G15"/>
    <mergeCell ref="H14:H15"/>
    <mergeCell ref="I14:I15"/>
    <mergeCell ref="J14:J15"/>
    <mergeCell ref="K14:K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I20"/>
    <mergeCell ref="J20"/>
    <mergeCell ref="K20"/>
    <mergeCell ref="C21:D21"/>
    <mergeCell ref="E21"/>
    <mergeCell ref="F21"/>
    <mergeCell ref="G21"/>
    <mergeCell ref="H21"/>
    <mergeCell ref="I21"/>
    <mergeCell ref="J21"/>
    <mergeCell ref="K21"/>
    <mergeCell ref="C20:D20"/>
    <mergeCell ref="E20"/>
    <mergeCell ref="F20"/>
    <mergeCell ref="G20"/>
    <mergeCell ref="H20"/>
    <mergeCell ref="I22"/>
    <mergeCell ref="J22"/>
    <mergeCell ref="K22"/>
    <mergeCell ref="C23:D23"/>
    <mergeCell ref="E23"/>
    <mergeCell ref="F23"/>
    <mergeCell ref="G23"/>
    <mergeCell ref="H23"/>
    <mergeCell ref="I23"/>
    <mergeCell ref="J23"/>
    <mergeCell ref="K23"/>
    <mergeCell ref="C22:D22"/>
    <mergeCell ref="E22"/>
    <mergeCell ref="F22"/>
    <mergeCell ref="G22"/>
    <mergeCell ref="H22"/>
    <mergeCell ref="I24"/>
    <mergeCell ref="J24"/>
    <mergeCell ref="K24"/>
    <mergeCell ref="C25:D25"/>
    <mergeCell ref="E25"/>
    <mergeCell ref="F25"/>
    <mergeCell ref="G25"/>
    <mergeCell ref="H25"/>
    <mergeCell ref="I25"/>
    <mergeCell ref="J25"/>
    <mergeCell ref="K25"/>
    <mergeCell ref="C24:D24"/>
    <mergeCell ref="E24"/>
    <mergeCell ref="F24"/>
    <mergeCell ref="G24"/>
    <mergeCell ref="H24"/>
    <mergeCell ref="I26"/>
    <mergeCell ref="J26"/>
    <mergeCell ref="K26"/>
    <mergeCell ref="C27:D27"/>
    <mergeCell ref="E27"/>
    <mergeCell ref="F27"/>
    <mergeCell ref="G27"/>
    <mergeCell ref="H27"/>
    <mergeCell ref="I27"/>
    <mergeCell ref="J27"/>
    <mergeCell ref="K27"/>
    <mergeCell ref="C26:D26"/>
    <mergeCell ref="E26"/>
    <mergeCell ref="F26"/>
    <mergeCell ref="G26"/>
    <mergeCell ref="H26"/>
    <mergeCell ref="I28"/>
    <mergeCell ref="J28"/>
    <mergeCell ref="K28"/>
    <mergeCell ref="C29:D29"/>
    <mergeCell ref="E29"/>
    <mergeCell ref="F29"/>
    <mergeCell ref="G29"/>
    <mergeCell ref="H29"/>
    <mergeCell ref="I29"/>
    <mergeCell ref="J29"/>
    <mergeCell ref="K29"/>
    <mergeCell ref="C28:D28"/>
    <mergeCell ref="E28"/>
    <mergeCell ref="F28"/>
    <mergeCell ref="G28"/>
    <mergeCell ref="H28"/>
    <mergeCell ref="I30"/>
    <mergeCell ref="J30"/>
    <mergeCell ref="K30"/>
    <mergeCell ref="C31:D31"/>
    <mergeCell ref="E31"/>
    <mergeCell ref="F31"/>
    <mergeCell ref="G31"/>
    <mergeCell ref="H31"/>
    <mergeCell ref="I31"/>
    <mergeCell ref="J31"/>
    <mergeCell ref="K31"/>
    <mergeCell ref="C30:D30"/>
    <mergeCell ref="E30"/>
    <mergeCell ref="F30"/>
    <mergeCell ref="G30"/>
    <mergeCell ref="H30"/>
    <mergeCell ref="I32"/>
    <mergeCell ref="J32"/>
    <mergeCell ref="K32"/>
    <mergeCell ref="C33:D33"/>
    <mergeCell ref="E33"/>
    <mergeCell ref="F33"/>
    <mergeCell ref="G33"/>
    <mergeCell ref="H33"/>
    <mergeCell ref="I33"/>
    <mergeCell ref="J33"/>
    <mergeCell ref="K33"/>
    <mergeCell ref="C32:D32"/>
    <mergeCell ref="E32"/>
    <mergeCell ref="F32"/>
    <mergeCell ref="G32"/>
    <mergeCell ref="H32"/>
    <mergeCell ref="I34"/>
    <mergeCell ref="J34"/>
    <mergeCell ref="K34"/>
    <mergeCell ref="C35:D35"/>
    <mergeCell ref="E35"/>
    <mergeCell ref="F35"/>
    <mergeCell ref="G35"/>
    <mergeCell ref="H35"/>
    <mergeCell ref="I35"/>
    <mergeCell ref="J35"/>
    <mergeCell ref="K35"/>
    <mergeCell ref="C34:D34"/>
    <mergeCell ref="E34"/>
    <mergeCell ref="F34"/>
    <mergeCell ref="G34"/>
    <mergeCell ref="H34"/>
    <mergeCell ref="I36"/>
    <mergeCell ref="J36"/>
    <mergeCell ref="K36"/>
    <mergeCell ref="C37:D37"/>
    <mergeCell ref="E37"/>
    <mergeCell ref="F37"/>
    <mergeCell ref="G37"/>
    <mergeCell ref="H37"/>
    <mergeCell ref="I37"/>
    <mergeCell ref="J37"/>
    <mergeCell ref="K37"/>
    <mergeCell ref="C36:D36"/>
    <mergeCell ref="E36"/>
    <mergeCell ref="F36"/>
    <mergeCell ref="G36"/>
    <mergeCell ref="H36"/>
    <mergeCell ref="I38"/>
    <mergeCell ref="J38"/>
    <mergeCell ref="K38"/>
    <mergeCell ref="C39:D39"/>
    <mergeCell ref="E39"/>
    <mergeCell ref="F39"/>
    <mergeCell ref="G39"/>
    <mergeCell ref="H39"/>
    <mergeCell ref="I39"/>
    <mergeCell ref="J39"/>
    <mergeCell ref="K39"/>
    <mergeCell ref="C38:D38"/>
    <mergeCell ref="E38"/>
    <mergeCell ref="F38"/>
    <mergeCell ref="G38"/>
    <mergeCell ref="H38"/>
    <mergeCell ref="I40"/>
    <mergeCell ref="J40"/>
    <mergeCell ref="K40"/>
    <mergeCell ref="C41:D41"/>
    <mergeCell ref="E41"/>
    <mergeCell ref="F41"/>
    <mergeCell ref="G41"/>
    <mergeCell ref="H41"/>
    <mergeCell ref="I41"/>
    <mergeCell ref="J41"/>
    <mergeCell ref="K41"/>
    <mergeCell ref="C40:D40"/>
    <mergeCell ref="E40"/>
    <mergeCell ref="F40"/>
    <mergeCell ref="G40"/>
    <mergeCell ref="H40"/>
    <mergeCell ref="I42"/>
    <mergeCell ref="J42"/>
    <mergeCell ref="K42"/>
    <mergeCell ref="C43:D43"/>
    <mergeCell ref="E43"/>
    <mergeCell ref="F43"/>
    <mergeCell ref="G43"/>
    <mergeCell ref="H43"/>
    <mergeCell ref="I43"/>
    <mergeCell ref="J43"/>
    <mergeCell ref="K43"/>
    <mergeCell ref="C42:D42"/>
    <mergeCell ref="E42"/>
    <mergeCell ref="F42"/>
    <mergeCell ref="G42"/>
    <mergeCell ref="H42"/>
    <mergeCell ref="I44"/>
    <mergeCell ref="J44"/>
    <mergeCell ref="K44"/>
    <mergeCell ref="C45:D45"/>
    <mergeCell ref="E45"/>
    <mergeCell ref="F45"/>
    <mergeCell ref="G45"/>
    <mergeCell ref="H45"/>
    <mergeCell ref="I45"/>
    <mergeCell ref="J45"/>
    <mergeCell ref="K45"/>
    <mergeCell ref="C44:D44"/>
    <mergeCell ref="E44"/>
    <mergeCell ref="F44"/>
    <mergeCell ref="G44"/>
    <mergeCell ref="H44"/>
    <mergeCell ref="I46"/>
    <mergeCell ref="J46"/>
    <mergeCell ref="K46"/>
    <mergeCell ref="C47:D47"/>
    <mergeCell ref="E47"/>
    <mergeCell ref="F47"/>
    <mergeCell ref="G47"/>
    <mergeCell ref="H47"/>
    <mergeCell ref="I47"/>
    <mergeCell ref="J47"/>
    <mergeCell ref="K47"/>
    <mergeCell ref="C46:D46"/>
    <mergeCell ref="E46"/>
    <mergeCell ref="F46"/>
    <mergeCell ref="G46"/>
    <mergeCell ref="H46"/>
    <mergeCell ref="I48"/>
    <mergeCell ref="J48"/>
    <mergeCell ref="K48"/>
    <mergeCell ref="C49:D49"/>
    <mergeCell ref="E49"/>
    <mergeCell ref="F49"/>
    <mergeCell ref="G49"/>
    <mergeCell ref="H49"/>
    <mergeCell ref="I49"/>
    <mergeCell ref="J49"/>
    <mergeCell ref="K49"/>
    <mergeCell ref="C48:D48"/>
    <mergeCell ref="E48"/>
    <mergeCell ref="F48"/>
    <mergeCell ref="G48"/>
    <mergeCell ref="H48"/>
    <mergeCell ref="I50"/>
    <mergeCell ref="J50"/>
    <mergeCell ref="K50"/>
    <mergeCell ref="C51:D51"/>
    <mergeCell ref="E51"/>
    <mergeCell ref="F51"/>
    <mergeCell ref="G51"/>
    <mergeCell ref="H51"/>
    <mergeCell ref="I51"/>
    <mergeCell ref="J51"/>
    <mergeCell ref="K51"/>
    <mergeCell ref="C50:D50"/>
    <mergeCell ref="E50"/>
    <mergeCell ref="F50"/>
    <mergeCell ref="G50"/>
    <mergeCell ref="H50"/>
    <mergeCell ref="I52"/>
    <mergeCell ref="J52"/>
    <mergeCell ref="K52"/>
    <mergeCell ref="C53:D53"/>
    <mergeCell ref="E53"/>
    <mergeCell ref="F53"/>
    <mergeCell ref="G53"/>
    <mergeCell ref="H53"/>
    <mergeCell ref="I53"/>
    <mergeCell ref="J53"/>
    <mergeCell ref="K53"/>
    <mergeCell ref="C52:D52"/>
    <mergeCell ref="E52"/>
    <mergeCell ref="F52"/>
    <mergeCell ref="G52"/>
    <mergeCell ref="H52"/>
    <mergeCell ref="I54"/>
    <mergeCell ref="J54"/>
    <mergeCell ref="K54"/>
    <mergeCell ref="C55:D55"/>
    <mergeCell ref="E55"/>
    <mergeCell ref="F55"/>
    <mergeCell ref="G55"/>
    <mergeCell ref="H55"/>
    <mergeCell ref="I55"/>
    <mergeCell ref="J55"/>
    <mergeCell ref="K55"/>
    <mergeCell ref="C54:D54"/>
    <mergeCell ref="E54"/>
    <mergeCell ref="F54"/>
    <mergeCell ref="G54"/>
    <mergeCell ref="H54"/>
    <mergeCell ref="I56"/>
    <mergeCell ref="J56"/>
    <mergeCell ref="K56"/>
    <mergeCell ref="C57:D57"/>
    <mergeCell ref="E57"/>
    <mergeCell ref="F57"/>
    <mergeCell ref="G57"/>
    <mergeCell ref="H57"/>
    <mergeCell ref="I57"/>
    <mergeCell ref="J57"/>
    <mergeCell ref="K57"/>
    <mergeCell ref="C56:D56"/>
    <mergeCell ref="E56"/>
    <mergeCell ref="F56"/>
    <mergeCell ref="G56"/>
    <mergeCell ref="H56"/>
    <mergeCell ref="I58"/>
    <mergeCell ref="J58"/>
    <mergeCell ref="K58"/>
    <mergeCell ref="C59:D59"/>
    <mergeCell ref="E59"/>
    <mergeCell ref="F59"/>
    <mergeCell ref="G59"/>
    <mergeCell ref="H59"/>
    <mergeCell ref="I59"/>
    <mergeCell ref="J59"/>
    <mergeCell ref="K59"/>
    <mergeCell ref="C58:D58"/>
    <mergeCell ref="E58"/>
    <mergeCell ref="F58"/>
    <mergeCell ref="G58"/>
    <mergeCell ref="H58"/>
    <mergeCell ref="I60"/>
    <mergeCell ref="J60"/>
    <mergeCell ref="K60"/>
    <mergeCell ref="C61:D61"/>
    <mergeCell ref="E61"/>
    <mergeCell ref="F61"/>
    <mergeCell ref="G61"/>
    <mergeCell ref="H61"/>
    <mergeCell ref="I61"/>
    <mergeCell ref="J61"/>
    <mergeCell ref="K61"/>
    <mergeCell ref="C60:D60"/>
    <mergeCell ref="E60"/>
    <mergeCell ref="F60"/>
    <mergeCell ref="G60"/>
    <mergeCell ref="H60"/>
    <mergeCell ref="I62"/>
    <mergeCell ref="J62"/>
    <mergeCell ref="K62"/>
    <mergeCell ref="C63:D63"/>
    <mergeCell ref="E63"/>
    <mergeCell ref="F63"/>
    <mergeCell ref="G63"/>
    <mergeCell ref="H63"/>
    <mergeCell ref="I63"/>
    <mergeCell ref="J63"/>
    <mergeCell ref="K63"/>
    <mergeCell ref="C62:D62"/>
    <mergeCell ref="E62"/>
    <mergeCell ref="F62"/>
    <mergeCell ref="G62"/>
    <mergeCell ref="H62"/>
    <mergeCell ref="I64"/>
    <mergeCell ref="J64"/>
    <mergeCell ref="K64"/>
    <mergeCell ref="C65:D65"/>
    <mergeCell ref="E65"/>
    <mergeCell ref="F65"/>
    <mergeCell ref="G65"/>
    <mergeCell ref="H65"/>
    <mergeCell ref="I65"/>
    <mergeCell ref="J65"/>
    <mergeCell ref="K65"/>
    <mergeCell ref="C64:D64"/>
    <mergeCell ref="E64"/>
    <mergeCell ref="F64"/>
    <mergeCell ref="G64"/>
    <mergeCell ref="H64"/>
    <mergeCell ref="I66"/>
    <mergeCell ref="J66"/>
    <mergeCell ref="K66"/>
    <mergeCell ref="C67:D67"/>
    <mergeCell ref="E67"/>
    <mergeCell ref="F67"/>
    <mergeCell ref="G67"/>
    <mergeCell ref="H67"/>
    <mergeCell ref="I67"/>
    <mergeCell ref="J67"/>
    <mergeCell ref="K67"/>
    <mergeCell ref="C66:D66"/>
    <mergeCell ref="E66"/>
    <mergeCell ref="F66"/>
    <mergeCell ref="G66"/>
    <mergeCell ref="H66"/>
    <mergeCell ref="I68"/>
    <mergeCell ref="J68"/>
    <mergeCell ref="K68"/>
    <mergeCell ref="C69:D69"/>
    <mergeCell ref="E69"/>
    <mergeCell ref="F69"/>
    <mergeCell ref="G69"/>
    <mergeCell ref="H69"/>
    <mergeCell ref="I69"/>
    <mergeCell ref="J69"/>
    <mergeCell ref="K69"/>
    <mergeCell ref="C68:D68"/>
    <mergeCell ref="E68"/>
    <mergeCell ref="F68"/>
    <mergeCell ref="G68"/>
    <mergeCell ref="H68"/>
    <mergeCell ref="I70"/>
    <mergeCell ref="J70"/>
    <mergeCell ref="K70"/>
    <mergeCell ref="C71:D71"/>
    <mergeCell ref="E71"/>
    <mergeCell ref="F71"/>
    <mergeCell ref="G71"/>
    <mergeCell ref="H71"/>
    <mergeCell ref="I71"/>
    <mergeCell ref="J71"/>
    <mergeCell ref="K71"/>
    <mergeCell ref="C70:D70"/>
    <mergeCell ref="E70"/>
    <mergeCell ref="F70"/>
    <mergeCell ref="G70"/>
    <mergeCell ref="H70"/>
    <mergeCell ref="I72"/>
    <mergeCell ref="J72"/>
    <mergeCell ref="K72"/>
    <mergeCell ref="C73:D73"/>
    <mergeCell ref="E73"/>
    <mergeCell ref="F73"/>
    <mergeCell ref="G73"/>
    <mergeCell ref="H73"/>
    <mergeCell ref="I73"/>
    <mergeCell ref="J73"/>
    <mergeCell ref="K73"/>
    <mergeCell ref="C72:D72"/>
    <mergeCell ref="E72"/>
    <mergeCell ref="F72"/>
    <mergeCell ref="G72"/>
    <mergeCell ref="H72"/>
    <mergeCell ref="I74"/>
    <mergeCell ref="J74"/>
    <mergeCell ref="K74"/>
    <mergeCell ref="C75:D75"/>
    <mergeCell ref="E75"/>
    <mergeCell ref="F75"/>
    <mergeCell ref="G75"/>
    <mergeCell ref="H75"/>
    <mergeCell ref="I75"/>
    <mergeCell ref="J75"/>
    <mergeCell ref="K75"/>
    <mergeCell ref="C74:D74"/>
    <mergeCell ref="E74"/>
    <mergeCell ref="F74"/>
    <mergeCell ref="G74"/>
    <mergeCell ref="H74"/>
    <mergeCell ref="I76"/>
    <mergeCell ref="J76"/>
    <mergeCell ref="K76"/>
    <mergeCell ref="C77:D77"/>
    <mergeCell ref="E77"/>
    <mergeCell ref="F77"/>
    <mergeCell ref="G77"/>
    <mergeCell ref="H77"/>
    <mergeCell ref="I77"/>
    <mergeCell ref="J77"/>
    <mergeCell ref="K77"/>
    <mergeCell ref="C76:D76"/>
    <mergeCell ref="E76"/>
    <mergeCell ref="F76"/>
    <mergeCell ref="G76"/>
    <mergeCell ref="H76"/>
    <mergeCell ref="I78"/>
    <mergeCell ref="J78"/>
    <mergeCell ref="K78"/>
    <mergeCell ref="C79:D79"/>
    <mergeCell ref="E79"/>
    <mergeCell ref="F79"/>
    <mergeCell ref="G79"/>
    <mergeCell ref="H79"/>
    <mergeCell ref="I79"/>
    <mergeCell ref="J79"/>
    <mergeCell ref="K79"/>
    <mergeCell ref="C78:D78"/>
    <mergeCell ref="E78"/>
    <mergeCell ref="F78"/>
    <mergeCell ref="G78"/>
    <mergeCell ref="H78"/>
    <mergeCell ref="I80"/>
    <mergeCell ref="J80"/>
    <mergeCell ref="K80"/>
    <mergeCell ref="C81:D81"/>
    <mergeCell ref="E81"/>
    <mergeCell ref="F81"/>
    <mergeCell ref="G81"/>
    <mergeCell ref="H81"/>
    <mergeCell ref="I81"/>
    <mergeCell ref="J81"/>
    <mergeCell ref="K81"/>
    <mergeCell ref="C80:D80"/>
    <mergeCell ref="E80"/>
    <mergeCell ref="F80"/>
    <mergeCell ref="G80"/>
    <mergeCell ref="H80"/>
    <mergeCell ref="I82"/>
    <mergeCell ref="J82"/>
    <mergeCell ref="K82"/>
    <mergeCell ref="C83:D83"/>
    <mergeCell ref="E83"/>
    <mergeCell ref="F83"/>
    <mergeCell ref="G83"/>
    <mergeCell ref="H83"/>
    <mergeCell ref="I83"/>
    <mergeCell ref="J83"/>
    <mergeCell ref="K83"/>
    <mergeCell ref="C82:D82"/>
    <mergeCell ref="E82"/>
    <mergeCell ref="F82"/>
    <mergeCell ref="G82"/>
    <mergeCell ref="H82"/>
    <mergeCell ref="I84"/>
    <mergeCell ref="J84"/>
    <mergeCell ref="K84"/>
    <mergeCell ref="C85:D85"/>
    <mergeCell ref="E85"/>
    <mergeCell ref="F85"/>
    <mergeCell ref="G85"/>
    <mergeCell ref="H85"/>
    <mergeCell ref="I85"/>
    <mergeCell ref="J85"/>
    <mergeCell ref="K85"/>
    <mergeCell ref="C84:D84"/>
    <mergeCell ref="E84"/>
    <mergeCell ref="F84"/>
    <mergeCell ref="G84"/>
    <mergeCell ref="H84"/>
    <mergeCell ref="I86"/>
    <mergeCell ref="J86"/>
    <mergeCell ref="K86"/>
    <mergeCell ref="C87:D87"/>
    <mergeCell ref="E87"/>
    <mergeCell ref="F87"/>
    <mergeCell ref="G87"/>
    <mergeCell ref="H87"/>
    <mergeCell ref="I87"/>
    <mergeCell ref="J87"/>
    <mergeCell ref="K87"/>
    <mergeCell ref="C86:D86"/>
    <mergeCell ref="E86"/>
    <mergeCell ref="F86"/>
    <mergeCell ref="G86"/>
    <mergeCell ref="H86"/>
    <mergeCell ref="I88"/>
    <mergeCell ref="J88"/>
    <mergeCell ref="K88"/>
    <mergeCell ref="C89:D89"/>
    <mergeCell ref="E89"/>
    <mergeCell ref="F89"/>
    <mergeCell ref="G89"/>
    <mergeCell ref="H89"/>
    <mergeCell ref="I89"/>
    <mergeCell ref="J89"/>
    <mergeCell ref="K89"/>
    <mergeCell ref="C88:D88"/>
    <mergeCell ref="E88"/>
    <mergeCell ref="F88"/>
    <mergeCell ref="G88"/>
    <mergeCell ref="H88"/>
    <mergeCell ref="I90"/>
    <mergeCell ref="J90"/>
    <mergeCell ref="K90"/>
    <mergeCell ref="C91:D91"/>
    <mergeCell ref="E91"/>
    <mergeCell ref="F91"/>
    <mergeCell ref="G91"/>
    <mergeCell ref="H91"/>
    <mergeCell ref="I91"/>
    <mergeCell ref="J91"/>
    <mergeCell ref="K91"/>
    <mergeCell ref="C90:D90"/>
    <mergeCell ref="E90"/>
    <mergeCell ref="F90"/>
    <mergeCell ref="G90"/>
    <mergeCell ref="H90"/>
    <mergeCell ref="I92"/>
    <mergeCell ref="J92"/>
    <mergeCell ref="K92"/>
    <mergeCell ref="C93:D93"/>
    <mergeCell ref="E93"/>
    <mergeCell ref="F93"/>
    <mergeCell ref="G93"/>
    <mergeCell ref="H93"/>
    <mergeCell ref="I93"/>
    <mergeCell ref="J93"/>
    <mergeCell ref="K93"/>
    <mergeCell ref="C92:D92"/>
    <mergeCell ref="E92"/>
    <mergeCell ref="F92"/>
    <mergeCell ref="G92"/>
    <mergeCell ref="H92"/>
    <mergeCell ref="I94"/>
    <mergeCell ref="J94"/>
    <mergeCell ref="K94"/>
    <mergeCell ref="C95:D95"/>
    <mergeCell ref="E95"/>
    <mergeCell ref="F95"/>
    <mergeCell ref="G95"/>
    <mergeCell ref="H95"/>
    <mergeCell ref="I95"/>
    <mergeCell ref="J95"/>
    <mergeCell ref="K95"/>
    <mergeCell ref="C94:D94"/>
    <mergeCell ref="E94"/>
    <mergeCell ref="F94"/>
    <mergeCell ref="G94"/>
    <mergeCell ref="H94"/>
    <mergeCell ref="I96"/>
    <mergeCell ref="J96"/>
    <mergeCell ref="K96"/>
    <mergeCell ref="C97:D97"/>
    <mergeCell ref="E97"/>
    <mergeCell ref="F97"/>
    <mergeCell ref="G97"/>
    <mergeCell ref="H97"/>
    <mergeCell ref="I97"/>
    <mergeCell ref="J97"/>
    <mergeCell ref="K97"/>
    <mergeCell ref="C96:D96"/>
    <mergeCell ref="E96"/>
    <mergeCell ref="F96"/>
    <mergeCell ref="G96"/>
    <mergeCell ref="H96"/>
    <mergeCell ref="I98"/>
    <mergeCell ref="J98"/>
    <mergeCell ref="K98"/>
    <mergeCell ref="C99:D99"/>
    <mergeCell ref="E99"/>
    <mergeCell ref="F99"/>
    <mergeCell ref="G99"/>
    <mergeCell ref="H99"/>
    <mergeCell ref="I99"/>
    <mergeCell ref="J99"/>
    <mergeCell ref="K99"/>
    <mergeCell ref="C98:D98"/>
    <mergeCell ref="E98"/>
    <mergeCell ref="F98"/>
    <mergeCell ref="G98"/>
    <mergeCell ref="H98"/>
    <mergeCell ref="I100"/>
    <mergeCell ref="J100"/>
    <mergeCell ref="K100"/>
    <mergeCell ref="C101:D101"/>
    <mergeCell ref="E101"/>
    <mergeCell ref="F101"/>
    <mergeCell ref="G101"/>
    <mergeCell ref="H101"/>
    <mergeCell ref="I101"/>
    <mergeCell ref="J101"/>
    <mergeCell ref="K101"/>
    <mergeCell ref="C100:D100"/>
    <mergeCell ref="E100"/>
    <mergeCell ref="F100"/>
    <mergeCell ref="G100"/>
    <mergeCell ref="H100"/>
    <mergeCell ref="I102"/>
    <mergeCell ref="J102"/>
    <mergeCell ref="K102"/>
    <mergeCell ref="C103:D103"/>
    <mergeCell ref="E103"/>
    <mergeCell ref="F103"/>
    <mergeCell ref="G103"/>
    <mergeCell ref="H103"/>
    <mergeCell ref="I103"/>
    <mergeCell ref="J103"/>
    <mergeCell ref="K103"/>
    <mergeCell ref="C102:D102"/>
    <mergeCell ref="E102"/>
    <mergeCell ref="F102"/>
    <mergeCell ref="G102"/>
    <mergeCell ref="H102"/>
    <mergeCell ref="I104"/>
    <mergeCell ref="J104"/>
    <mergeCell ref="K104"/>
    <mergeCell ref="C105:D105"/>
    <mergeCell ref="E105"/>
    <mergeCell ref="F105"/>
    <mergeCell ref="G105"/>
    <mergeCell ref="H105"/>
    <mergeCell ref="I105"/>
    <mergeCell ref="J105"/>
    <mergeCell ref="K105"/>
    <mergeCell ref="C104:D104"/>
    <mergeCell ref="E104"/>
    <mergeCell ref="F104"/>
    <mergeCell ref="G104"/>
    <mergeCell ref="H104"/>
    <mergeCell ref="I106"/>
    <mergeCell ref="J106"/>
    <mergeCell ref="K106"/>
    <mergeCell ref="C107:D107"/>
    <mergeCell ref="E107"/>
    <mergeCell ref="F107"/>
    <mergeCell ref="G107"/>
    <mergeCell ref="H107"/>
    <mergeCell ref="I107"/>
    <mergeCell ref="J107"/>
    <mergeCell ref="K107"/>
    <mergeCell ref="C106:D106"/>
    <mergeCell ref="E106"/>
    <mergeCell ref="F106"/>
    <mergeCell ref="G106"/>
    <mergeCell ref="H106"/>
    <mergeCell ref="I108"/>
    <mergeCell ref="J108"/>
    <mergeCell ref="K108"/>
    <mergeCell ref="C109:D109"/>
    <mergeCell ref="E109"/>
    <mergeCell ref="F109"/>
    <mergeCell ref="G109"/>
    <mergeCell ref="H109"/>
    <mergeCell ref="I109"/>
    <mergeCell ref="J109"/>
    <mergeCell ref="K109"/>
    <mergeCell ref="C108:D108"/>
    <mergeCell ref="E108"/>
    <mergeCell ref="F108"/>
    <mergeCell ref="G108"/>
    <mergeCell ref="H108"/>
    <mergeCell ref="I110"/>
    <mergeCell ref="J110"/>
    <mergeCell ref="K110"/>
    <mergeCell ref="C111:D111"/>
    <mergeCell ref="E111"/>
    <mergeCell ref="F111"/>
    <mergeCell ref="G111"/>
    <mergeCell ref="H111"/>
    <mergeCell ref="I111"/>
    <mergeCell ref="J111"/>
    <mergeCell ref="K111"/>
    <mergeCell ref="C110:D110"/>
    <mergeCell ref="E110"/>
    <mergeCell ref="F110"/>
    <mergeCell ref="G110"/>
    <mergeCell ref="H110"/>
    <mergeCell ref="I112"/>
    <mergeCell ref="J112"/>
    <mergeCell ref="K112"/>
    <mergeCell ref="C113:D113"/>
    <mergeCell ref="E113"/>
    <mergeCell ref="F113"/>
    <mergeCell ref="G113"/>
    <mergeCell ref="H113"/>
    <mergeCell ref="I113"/>
    <mergeCell ref="J113"/>
    <mergeCell ref="K113"/>
    <mergeCell ref="C112:D112"/>
    <mergeCell ref="E112"/>
    <mergeCell ref="F112"/>
    <mergeCell ref="G112"/>
    <mergeCell ref="H112"/>
    <mergeCell ref="C116:D116"/>
    <mergeCell ref="I114"/>
    <mergeCell ref="J114"/>
    <mergeCell ref="K114"/>
    <mergeCell ref="C115:D115"/>
    <mergeCell ref="E115"/>
    <mergeCell ref="F115"/>
    <mergeCell ref="G115"/>
    <mergeCell ref="H115"/>
    <mergeCell ref="I115"/>
    <mergeCell ref="J115"/>
    <mergeCell ref="K115"/>
    <mergeCell ref="C114:D114"/>
    <mergeCell ref="E114"/>
    <mergeCell ref="F114"/>
    <mergeCell ref="G114"/>
    <mergeCell ref="H114"/>
  </mergeCells>
  <dataValidations count="3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s>
  <printOptions horizontalCentered="1"/>
  <pageMargins left="0.7" right="0.7" top="0.75" bottom="0.75" header="0.3" footer="0.3"/>
  <pageSetup paperSize="150" scale="36" orientation="portrait" horizontalDpi="200" verticalDpi="200" r:id="rId1"/>
  <extLst>
    <ext xmlns:x14="http://schemas.microsoft.com/office/spreadsheetml/2009/9/main" uri="{CCE6A557-97BC-4b89-ADB6-D9C93CAAB3DF}">
      <x14:dataValidations xmlns:xm="http://schemas.microsoft.com/office/excel/2006/main" count="200">
        <x14:dataValidation type="list" showErrorMessage="1" errorTitle="Kesalahan Nilai Data" error="Data yang dimasukkan harus tersedia dalam daftar!">
          <x14:formula1>
            <xm:f>ListOfValues!G1:G3</xm:f>
          </x14:formula1>
          <xm:sqref>F16</xm:sqref>
        </x14:dataValidation>
        <x14:dataValidation type="list" showErrorMessage="1" errorTitle="Kesalahan Nilai Data" error="Data yang dimasukkan harus tersedia dalam daftar!">
          <x14:formula1>
            <xm:f>ListOfValues!H1:H3</xm:f>
          </x14:formula1>
          <xm:sqref>H16</xm:sqref>
        </x14:dataValidation>
        <x14:dataValidation type="list" showErrorMessage="1" errorTitle="Kesalahan Nilai Data" error="Data yang dimasukkan harus tersedia dalam daftar!">
          <x14:formula1>
            <xm:f>ListOfValues!G1:G3</xm:f>
          </x14:formula1>
          <xm:sqref>F17</xm:sqref>
        </x14:dataValidation>
        <x14:dataValidation type="list" showErrorMessage="1" errorTitle="Kesalahan Nilai Data" error="Data yang dimasukkan harus tersedia dalam daftar!">
          <x14:formula1>
            <xm:f>ListOfValues!H1:H3</xm:f>
          </x14:formula1>
          <xm:sqref>H17</xm:sqref>
        </x14:dataValidation>
        <x14:dataValidation type="list" showErrorMessage="1" errorTitle="Kesalahan Nilai Data" error="Data yang dimasukkan harus tersedia dalam daftar!">
          <x14:formula1>
            <xm:f>ListOfValues!G1:G3</xm:f>
          </x14:formula1>
          <xm:sqref>F18</xm:sqref>
        </x14:dataValidation>
        <x14:dataValidation type="list" showErrorMessage="1" errorTitle="Kesalahan Nilai Data" error="Data yang dimasukkan harus tersedia dalam daftar!">
          <x14:formula1>
            <xm:f>ListOfValues!H1:H3</xm:f>
          </x14:formula1>
          <xm:sqref>H18</xm:sqref>
        </x14:dataValidation>
        <x14:dataValidation type="list" showErrorMessage="1" errorTitle="Kesalahan Nilai Data" error="Data yang dimasukkan harus tersedia dalam daftar!">
          <x14:formula1>
            <xm:f>ListOfValues!G1:G3</xm:f>
          </x14:formula1>
          <xm:sqref>F19</xm:sqref>
        </x14:dataValidation>
        <x14:dataValidation type="list" showErrorMessage="1" errorTitle="Kesalahan Nilai Data" error="Data yang dimasukkan harus tersedia dalam daftar!">
          <x14:formula1>
            <xm:f>ListOfValues!H1:H3</xm:f>
          </x14:formula1>
          <xm:sqref>H19</xm:sqref>
        </x14:dataValidation>
        <x14:dataValidation type="list" showErrorMessage="1" errorTitle="Kesalahan Nilai Data" error="Data yang dimasukkan harus tersedia dalam daftar!">
          <x14:formula1>
            <xm:f>ListOfValues!G1:G3</xm:f>
          </x14:formula1>
          <xm:sqref>F20</xm:sqref>
        </x14:dataValidation>
        <x14:dataValidation type="list" showErrorMessage="1" errorTitle="Kesalahan Nilai Data" error="Data yang dimasukkan harus tersedia dalam daftar!">
          <x14:formula1>
            <xm:f>ListOfValues!H1:H3</xm:f>
          </x14:formula1>
          <xm:sqref>H20</xm:sqref>
        </x14:dataValidation>
        <x14:dataValidation type="list" showErrorMessage="1" errorTitle="Kesalahan Nilai Data" error="Data yang dimasukkan harus tersedia dalam daftar!">
          <x14:formula1>
            <xm:f>ListOfValues!G1:G3</xm:f>
          </x14:formula1>
          <xm:sqref>F21</xm:sqref>
        </x14:dataValidation>
        <x14:dataValidation type="list" showErrorMessage="1" errorTitle="Kesalahan Nilai Data" error="Data yang dimasukkan harus tersedia dalam daftar!">
          <x14:formula1>
            <xm:f>ListOfValues!H1:H3</xm:f>
          </x14:formula1>
          <xm:sqref>H21</xm:sqref>
        </x14:dataValidation>
        <x14:dataValidation type="list" showErrorMessage="1" errorTitle="Kesalahan Nilai Data" error="Data yang dimasukkan harus tersedia dalam daftar!">
          <x14:formula1>
            <xm:f>ListOfValues!G1:G3</xm:f>
          </x14:formula1>
          <xm:sqref>F22</xm:sqref>
        </x14:dataValidation>
        <x14:dataValidation type="list" showErrorMessage="1" errorTitle="Kesalahan Nilai Data" error="Data yang dimasukkan harus tersedia dalam daftar!">
          <x14:formula1>
            <xm:f>ListOfValues!H1:H3</xm:f>
          </x14:formula1>
          <xm:sqref>H22</xm:sqref>
        </x14:dataValidation>
        <x14:dataValidation type="list" showErrorMessage="1" errorTitle="Kesalahan Nilai Data" error="Data yang dimasukkan harus tersedia dalam daftar!">
          <x14:formula1>
            <xm:f>ListOfValues!G1:G3</xm:f>
          </x14:formula1>
          <xm:sqref>F23</xm:sqref>
        </x14:dataValidation>
        <x14:dataValidation type="list" showErrorMessage="1" errorTitle="Kesalahan Nilai Data" error="Data yang dimasukkan harus tersedia dalam daftar!">
          <x14:formula1>
            <xm:f>ListOfValues!H1:H3</xm:f>
          </x14:formula1>
          <xm:sqref>H23</xm:sqref>
        </x14:dataValidation>
        <x14:dataValidation type="list" showErrorMessage="1" errorTitle="Kesalahan Nilai Data" error="Data yang dimasukkan harus tersedia dalam daftar!">
          <x14:formula1>
            <xm:f>ListOfValues!G1:G3</xm:f>
          </x14:formula1>
          <xm:sqref>F24</xm:sqref>
        </x14:dataValidation>
        <x14:dataValidation type="list" showErrorMessage="1" errorTitle="Kesalahan Nilai Data" error="Data yang dimasukkan harus tersedia dalam daftar!">
          <x14:formula1>
            <xm:f>ListOfValues!H1:H3</xm:f>
          </x14:formula1>
          <xm:sqref>H24</xm:sqref>
        </x14:dataValidation>
        <x14:dataValidation type="list" showErrorMessage="1" errorTitle="Kesalahan Nilai Data" error="Data yang dimasukkan harus tersedia dalam daftar!">
          <x14:formula1>
            <xm:f>ListOfValues!G1:G3</xm:f>
          </x14:formula1>
          <xm:sqref>F25</xm:sqref>
        </x14:dataValidation>
        <x14:dataValidation type="list" showErrorMessage="1" errorTitle="Kesalahan Nilai Data" error="Data yang dimasukkan harus tersedia dalam daftar!">
          <x14:formula1>
            <xm:f>ListOfValues!H1:H3</xm:f>
          </x14:formula1>
          <xm:sqref>H25</xm:sqref>
        </x14:dataValidation>
        <x14:dataValidation type="list" showErrorMessage="1" errorTitle="Kesalahan Nilai Data" error="Data yang dimasukkan harus tersedia dalam daftar!">
          <x14:formula1>
            <xm:f>ListOfValues!G1:G3</xm:f>
          </x14:formula1>
          <xm:sqref>F26</xm:sqref>
        </x14:dataValidation>
        <x14:dataValidation type="list" showErrorMessage="1" errorTitle="Kesalahan Nilai Data" error="Data yang dimasukkan harus tersedia dalam daftar!">
          <x14:formula1>
            <xm:f>ListOfValues!H1:H3</xm:f>
          </x14:formula1>
          <xm:sqref>H26</xm:sqref>
        </x14:dataValidation>
        <x14:dataValidation type="list" showErrorMessage="1" errorTitle="Kesalahan Nilai Data" error="Data yang dimasukkan harus tersedia dalam daftar!">
          <x14:formula1>
            <xm:f>ListOfValues!G1:G3</xm:f>
          </x14:formula1>
          <xm:sqref>F27</xm:sqref>
        </x14:dataValidation>
        <x14:dataValidation type="list" showErrorMessage="1" errorTitle="Kesalahan Nilai Data" error="Data yang dimasukkan harus tersedia dalam daftar!">
          <x14:formula1>
            <xm:f>ListOfValues!H1:H3</xm:f>
          </x14:formula1>
          <xm:sqref>H27</xm:sqref>
        </x14:dataValidation>
        <x14:dataValidation type="list" showErrorMessage="1" errorTitle="Kesalahan Nilai Data" error="Data yang dimasukkan harus tersedia dalam daftar!">
          <x14:formula1>
            <xm:f>ListOfValues!G1:G3</xm:f>
          </x14:formula1>
          <xm:sqref>F28</xm:sqref>
        </x14:dataValidation>
        <x14:dataValidation type="list" showErrorMessage="1" errorTitle="Kesalahan Nilai Data" error="Data yang dimasukkan harus tersedia dalam daftar!">
          <x14:formula1>
            <xm:f>ListOfValues!H1:H3</xm:f>
          </x14:formula1>
          <xm:sqref>H28</xm:sqref>
        </x14:dataValidation>
        <x14:dataValidation type="list" showErrorMessage="1" errorTitle="Kesalahan Nilai Data" error="Data yang dimasukkan harus tersedia dalam daftar!">
          <x14:formula1>
            <xm:f>ListOfValues!G1:G3</xm:f>
          </x14:formula1>
          <xm:sqref>F29</xm:sqref>
        </x14:dataValidation>
        <x14:dataValidation type="list" showErrorMessage="1" errorTitle="Kesalahan Nilai Data" error="Data yang dimasukkan harus tersedia dalam daftar!">
          <x14:formula1>
            <xm:f>ListOfValues!H1:H3</xm:f>
          </x14:formula1>
          <xm:sqref>H29</xm:sqref>
        </x14:dataValidation>
        <x14:dataValidation type="list" showErrorMessage="1" errorTitle="Kesalahan Nilai Data" error="Data yang dimasukkan harus tersedia dalam daftar!">
          <x14:formula1>
            <xm:f>ListOfValues!G1:G3</xm:f>
          </x14:formula1>
          <xm:sqref>F30</xm:sqref>
        </x14:dataValidation>
        <x14:dataValidation type="list" showErrorMessage="1" errorTitle="Kesalahan Nilai Data" error="Data yang dimasukkan harus tersedia dalam daftar!">
          <x14:formula1>
            <xm:f>ListOfValues!H1:H3</xm:f>
          </x14:formula1>
          <xm:sqref>H30</xm:sqref>
        </x14:dataValidation>
        <x14:dataValidation type="list" showErrorMessage="1" errorTitle="Kesalahan Nilai Data" error="Data yang dimasukkan harus tersedia dalam daftar!">
          <x14:formula1>
            <xm:f>ListOfValues!G1:G3</xm:f>
          </x14:formula1>
          <xm:sqref>F31</xm:sqref>
        </x14:dataValidation>
        <x14:dataValidation type="list" showErrorMessage="1" errorTitle="Kesalahan Nilai Data" error="Data yang dimasukkan harus tersedia dalam daftar!">
          <x14:formula1>
            <xm:f>ListOfValues!H1:H3</xm:f>
          </x14:formula1>
          <xm:sqref>H31</xm:sqref>
        </x14:dataValidation>
        <x14:dataValidation type="list" showErrorMessage="1" errorTitle="Kesalahan Nilai Data" error="Data yang dimasukkan harus tersedia dalam daftar!">
          <x14:formula1>
            <xm:f>ListOfValues!G1:G3</xm:f>
          </x14:formula1>
          <xm:sqref>F32</xm:sqref>
        </x14:dataValidation>
        <x14:dataValidation type="list" showErrorMessage="1" errorTitle="Kesalahan Nilai Data" error="Data yang dimasukkan harus tersedia dalam daftar!">
          <x14:formula1>
            <xm:f>ListOfValues!H1:H3</xm:f>
          </x14:formula1>
          <xm:sqref>H32</xm:sqref>
        </x14:dataValidation>
        <x14:dataValidation type="list" showErrorMessage="1" errorTitle="Kesalahan Nilai Data" error="Data yang dimasukkan harus tersedia dalam daftar!">
          <x14:formula1>
            <xm:f>ListOfValues!G1:G3</xm:f>
          </x14:formula1>
          <xm:sqref>F33</xm:sqref>
        </x14:dataValidation>
        <x14:dataValidation type="list" showErrorMessage="1" errorTitle="Kesalahan Nilai Data" error="Data yang dimasukkan harus tersedia dalam daftar!">
          <x14:formula1>
            <xm:f>ListOfValues!H1:H3</xm:f>
          </x14:formula1>
          <xm:sqref>H33</xm:sqref>
        </x14:dataValidation>
        <x14:dataValidation type="list" showErrorMessage="1" errorTitle="Kesalahan Nilai Data" error="Data yang dimasukkan harus tersedia dalam daftar!">
          <x14:formula1>
            <xm:f>ListOfValues!G1:G3</xm:f>
          </x14:formula1>
          <xm:sqref>F34</xm:sqref>
        </x14:dataValidation>
        <x14:dataValidation type="list" showErrorMessage="1" errorTitle="Kesalahan Nilai Data" error="Data yang dimasukkan harus tersedia dalam daftar!">
          <x14:formula1>
            <xm:f>ListOfValues!H1:H3</xm:f>
          </x14:formula1>
          <xm:sqref>H34</xm:sqref>
        </x14:dataValidation>
        <x14:dataValidation type="list" showErrorMessage="1" errorTitle="Kesalahan Nilai Data" error="Data yang dimasukkan harus tersedia dalam daftar!">
          <x14:formula1>
            <xm:f>ListOfValues!G1:G3</xm:f>
          </x14:formula1>
          <xm:sqref>F35</xm:sqref>
        </x14:dataValidation>
        <x14:dataValidation type="list" showErrorMessage="1" errorTitle="Kesalahan Nilai Data" error="Data yang dimasukkan harus tersedia dalam daftar!">
          <x14:formula1>
            <xm:f>ListOfValues!H1:H3</xm:f>
          </x14:formula1>
          <xm:sqref>H35</xm:sqref>
        </x14:dataValidation>
        <x14:dataValidation type="list" showErrorMessage="1" errorTitle="Kesalahan Nilai Data" error="Data yang dimasukkan harus tersedia dalam daftar!">
          <x14:formula1>
            <xm:f>ListOfValues!G1:G3</xm:f>
          </x14:formula1>
          <xm:sqref>F36</xm:sqref>
        </x14:dataValidation>
        <x14:dataValidation type="list" showErrorMessage="1" errorTitle="Kesalahan Nilai Data" error="Data yang dimasukkan harus tersedia dalam daftar!">
          <x14:formula1>
            <xm:f>ListOfValues!H1:H3</xm:f>
          </x14:formula1>
          <xm:sqref>H36</xm:sqref>
        </x14:dataValidation>
        <x14:dataValidation type="list" showErrorMessage="1" errorTitle="Kesalahan Nilai Data" error="Data yang dimasukkan harus tersedia dalam daftar!">
          <x14:formula1>
            <xm:f>ListOfValues!G1:G3</xm:f>
          </x14:formula1>
          <xm:sqref>F37</xm:sqref>
        </x14:dataValidation>
        <x14:dataValidation type="list" showErrorMessage="1" errorTitle="Kesalahan Nilai Data" error="Data yang dimasukkan harus tersedia dalam daftar!">
          <x14:formula1>
            <xm:f>ListOfValues!H1:H3</xm:f>
          </x14:formula1>
          <xm:sqref>H37</xm:sqref>
        </x14:dataValidation>
        <x14:dataValidation type="list" showErrorMessage="1" errorTitle="Kesalahan Nilai Data" error="Data yang dimasukkan harus tersedia dalam daftar!">
          <x14:formula1>
            <xm:f>ListOfValues!G1:G3</xm:f>
          </x14:formula1>
          <xm:sqref>F38</xm:sqref>
        </x14:dataValidation>
        <x14:dataValidation type="list" showErrorMessage="1" errorTitle="Kesalahan Nilai Data" error="Data yang dimasukkan harus tersedia dalam daftar!">
          <x14:formula1>
            <xm:f>ListOfValues!H1:H3</xm:f>
          </x14:formula1>
          <xm:sqref>H38</xm:sqref>
        </x14:dataValidation>
        <x14:dataValidation type="list" showErrorMessage="1" errorTitle="Kesalahan Nilai Data" error="Data yang dimasukkan harus tersedia dalam daftar!">
          <x14:formula1>
            <xm:f>ListOfValues!G1:G3</xm:f>
          </x14:formula1>
          <xm:sqref>F39</xm:sqref>
        </x14:dataValidation>
        <x14:dataValidation type="list" showErrorMessage="1" errorTitle="Kesalahan Nilai Data" error="Data yang dimasukkan harus tersedia dalam daftar!">
          <x14:formula1>
            <xm:f>ListOfValues!H1:H3</xm:f>
          </x14:formula1>
          <xm:sqref>H39</xm:sqref>
        </x14:dataValidation>
        <x14:dataValidation type="list" showErrorMessage="1" errorTitle="Kesalahan Nilai Data" error="Data yang dimasukkan harus tersedia dalam daftar!">
          <x14:formula1>
            <xm:f>ListOfValues!G1:G3</xm:f>
          </x14:formula1>
          <xm:sqref>F40</xm:sqref>
        </x14:dataValidation>
        <x14:dataValidation type="list" showErrorMessage="1" errorTitle="Kesalahan Nilai Data" error="Data yang dimasukkan harus tersedia dalam daftar!">
          <x14:formula1>
            <xm:f>ListOfValues!H1:H3</xm:f>
          </x14:formula1>
          <xm:sqref>H40</xm:sqref>
        </x14:dataValidation>
        <x14:dataValidation type="list" showErrorMessage="1" errorTitle="Kesalahan Nilai Data" error="Data yang dimasukkan harus tersedia dalam daftar!">
          <x14:formula1>
            <xm:f>ListOfValues!G1:G3</xm:f>
          </x14:formula1>
          <xm:sqref>F41</xm:sqref>
        </x14:dataValidation>
        <x14:dataValidation type="list" showErrorMessage="1" errorTitle="Kesalahan Nilai Data" error="Data yang dimasukkan harus tersedia dalam daftar!">
          <x14:formula1>
            <xm:f>ListOfValues!H1:H3</xm:f>
          </x14:formula1>
          <xm:sqref>H41</xm:sqref>
        </x14:dataValidation>
        <x14:dataValidation type="list" showErrorMessage="1" errorTitle="Kesalahan Nilai Data" error="Data yang dimasukkan harus tersedia dalam daftar!">
          <x14:formula1>
            <xm:f>ListOfValues!G1:G3</xm:f>
          </x14:formula1>
          <xm:sqref>F42</xm:sqref>
        </x14:dataValidation>
        <x14:dataValidation type="list" showErrorMessage="1" errorTitle="Kesalahan Nilai Data" error="Data yang dimasukkan harus tersedia dalam daftar!">
          <x14:formula1>
            <xm:f>ListOfValues!H1:H3</xm:f>
          </x14:formula1>
          <xm:sqref>H42</xm:sqref>
        </x14:dataValidation>
        <x14:dataValidation type="list" showErrorMessage="1" errorTitle="Kesalahan Nilai Data" error="Data yang dimasukkan harus tersedia dalam daftar!">
          <x14:formula1>
            <xm:f>ListOfValues!G1:G3</xm:f>
          </x14:formula1>
          <xm:sqref>F43</xm:sqref>
        </x14:dataValidation>
        <x14:dataValidation type="list" showErrorMessage="1" errorTitle="Kesalahan Nilai Data" error="Data yang dimasukkan harus tersedia dalam daftar!">
          <x14:formula1>
            <xm:f>ListOfValues!H1:H3</xm:f>
          </x14:formula1>
          <xm:sqref>H43</xm:sqref>
        </x14:dataValidation>
        <x14:dataValidation type="list" showErrorMessage="1" errorTitle="Kesalahan Nilai Data" error="Data yang dimasukkan harus tersedia dalam daftar!">
          <x14:formula1>
            <xm:f>ListOfValues!G1:G3</xm:f>
          </x14:formula1>
          <xm:sqref>F44</xm:sqref>
        </x14:dataValidation>
        <x14:dataValidation type="list" showErrorMessage="1" errorTitle="Kesalahan Nilai Data" error="Data yang dimasukkan harus tersedia dalam daftar!">
          <x14:formula1>
            <xm:f>ListOfValues!H1:H3</xm:f>
          </x14:formula1>
          <xm:sqref>H44</xm:sqref>
        </x14:dataValidation>
        <x14:dataValidation type="list" showErrorMessage="1" errorTitle="Kesalahan Nilai Data" error="Data yang dimasukkan harus tersedia dalam daftar!">
          <x14:formula1>
            <xm:f>ListOfValues!G1:G3</xm:f>
          </x14:formula1>
          <xm:sqref>F45</xm:sqref>
        </x14:dataValidation>
        <x14:dataValidation type="list" showErrorMessage="1" errorTitle="Kesalahan Nilai Data" error="Data yang dimasukkan harus tersedia dalam daftar!">
          <x14:formula1>
            <xm:f>ListOfValues!H1:H3</xm:f>
          </x14:formula1>
          <xm:sqref>H45</xm:sqref>
        </x14:dataValidation>
        <x14:dataValidation type="list" showErrorMessage="1" errorTitle="Kesalahan Nilai Data" error="Data yang dimasukkan harus tersedia dalam daftar!">
          <x14:formula1>
            <xm:f>ListOfValues!G1:G3</xm:f>
          </x14:formula1>
          <xm:sqref>F46</xm:sqref>
        </x14:dataValidation>
        <x14:dataValidation type="list" showErrorMessage="1" errorTitle="Kesalahan Nilai Data" error="Data yang dimasukkan harus tersedia dalam daftar!">
          <x14:formula1>
            <xm:f>ListOfValues!H1:H3</xm:f>
          </x14:formula1>
          <xm:sqref>H46</xm:sqref>
        </x14:dataValidation>
        <x14:dataValidation type="list" showErrorMessage="1" errorTitle="Kesalahan Nilai Data" error="Data yang dimasukkan harus tersedia dalam daftar!">
          <x14:formula1>
            <xm:f>ListOfValues!G1:G3</xm:f>
          </x14:formula1>
          <xm:sqref>F47</xm:sqref>
        </x14:dataValidation>
        <x14:dataValidation type="list" showErrorMessage="1" errorTitle="Kesalahan Nilai Data" error="Data yang dimasukkan harus tersedia dalam daftar!">
          <x14:formula1>
            <xm:f>ListOfValues!H1:H3</xm:f>
          </x14:formula1>
          <xm:sqref>H47</xm:sqref>
        </x14:dataValidation>
        <x14:dataValidation type="list" showErrorMessage="1" errorTitle="Kesalahan Nilai Data" error="Data yang dimasukkan harus tersedia dalam daftar!">
          <x14:formula1>
            <xm:f>ListOfValues!G1:G3</xm:f>
          </x14:formula1>
          <xm:sqref>F48</xm:sqref>
        </x14:dataValidation>
        <x14:dataValidation type="list" showErrorMessage="1" errorTitle="Kesalahan Nilai Data" error="Data yang dimasukkan harus tersedia dalam daftar!">
          <x14:formula1>
            <xm:f>ListOfValues!H1:H3</xm:f>
          </x14:formula1>
          <xm:sqref>H48</xm:sqref>
        </x14:dataValidation>
        <x14:dataValidation type="list" showErrorMessage="1" errorTitle="Kesalahan Nilai Data" error="Data yang dimasukkan harus tersedia dalam daftar!">
          <x14:formula1>
            <xm:f>ListOfValues!G1:G3</xm:f>
          </x14:formula1>
          <xm:sqref>F49</xm:sqref>
        </x14:dataValidation>
        <x14:dataValidation type="list" showErrorMessage="1" errorTitle="Kesalahan Nilai Data" error="Data yang dimasukkan harus tersedia dalam daftar!">
          <x14:formula1>
            <xm:f>ListOfValues!H1:H3</xm:f>
          </x14:formula1>
          <xm:sqref>H49</xm:sqref>
        </x14:dataValidation>
        <x14:dataValidation type="list" showErrorMessage="1" errorTitle="Kesalahan Nilai Data" error="Data yang dimasukkan harus tersedia dalam daftar!">
          <x14:formula1>
            <xm:f>ListOfValues!G1:G3</xm:f>
          </x14:formula1>
          <xm:sqref>F50</xm:sqref>
        </x14:dataValidation>
        <x14:dataValidation type="list" showErrorMessage="1" errorTitle="Kesalahan Nilai Data" error="Data yang dimasukkan harus tersedia dalam daftar!">
          <x14:formula1>
            <xm:f>ListOfValues!H1:H3</xm:f>
          </x14:formula1>
          <xm:sqref>H50</xm:sqref>
        </x14:dataValidation>
        <x14:dataValidation type="list" showErrorMessage="1" errorTitle="Kesalahan Nilai Data" error="Data yang dimasukkan harus tersedia dalam daftar!">
          <x14:formula1>
            <xm:f>ListOfValues!G1:G3</xm:f>
          </x14:formula1>
          <xm:sqref>F51</xm:sqref>
        </x14:dataValidation>
        <x14:dataValidation type="list" showErrorMessage="1" errorTitle="Kesalahan Nilai Data" error="Data yang dimasukkan harus tersedia dalam daftar!">
          <x14:formula1>
            <xm:f>ListOfValues!H1:H3</xm:f>
          </x14:formula1>
          <xm:sqref>H51</xm:sqref>
        </x14:dataValidation>
        <x14:dataValidation type="list" showErrorMessage="1" errorTitle="Kesalahan Nilai Data" error="Data yang dimasukkan harus tersedia dalam daftar!">
          <x14:formula1>
            <xm:f>ListOfValues!G1:G3</xm:f>
          </x14:formula1>
          <xm:sqref>F52</xm:sqref>
        </x14:dataValidation>
        <x14:dataValidation type="list" showErrorMessage="1" errorTitle="Kesalahan Nilai Data" error="Data yang dimasukkan harus tersedia dalam daftar!">
          <x14:formula1>
            <xm:f>ListOfValues!H1:H3</xm:f>
          </x14:formula1>
          <xm:sqref>H52</xm:sqref>
        </x14:dataValidation>
        <x14:dataValidation type="list" showErrorMessage="1" errorTitle="Kesalahan Nilai Data" error="Data yang dimasukkan harus tersedia dalam daftar!">
          <x14:formula1>
            <xm:f>ListOfValues!G1:G3</xm:f>
          </x14:formula1>
          <xm:sqref>F53</xm:sqref>
        </x14:dataValidation>
        <x14:dataValidation type="list" showErrorMessage="1" errorTitle="Kesalahan Nilai Data" error="Data yang dimasukkan harus tersedia dalam daftar!">
          <x14:formula1>
            <xm:f>ListOfValues!H1:H3</xm:f>
          </x14:formula1>
          <xm:sqref>H53</xm:sqref>
        </x14:dataValidation>
        <x14:dataValidation type="list" showErrorMessage="1" errorTitle="Kesalahan Nilai Data" error="Data yang dimasukkan harus tersedia dalam daftar!">
          <x14:formula1>
            <xm:f>ListOfValues!G1:G3</xm:f>
          </x14:formula1>
          <xm:sqref>F54</xm:sqref>
        </x14:dataValidation>
        <x14:dataValidation type="list" showErrorMessage="1" errorTitle="Kesalahan Nilai Data" error="Data yang dimasukkan harus tersedia dalam daftar!">
          <x14:formula1>
            <xm:f>ListOfValues!H1:H3</xm:f>
          </x14:formula1>
          <xm:sqref>H54</xm:sqref>
        </x14:dataValidation>
        <x14:dataValidation type="list" showErrorMessage="1" errorTitle="Kesalahan Nilai Data" error="Data yang dimasukkan harus tersedia dalam daftar!">
          <x14:formula1>
            <xm:f>ListOfValues!G1:G3</xm:f>
          </x14:formula1>
          <xm:sqref>F55</xm:sqref>
        </x14:dataValidation>
        <x14:dataValidation type="list" showErrorMessage="1" errorTitle="Kesalahan Nilai Data" error="Data yang dimasukkan harus tersedia dalam daftar!">
          <x14:formula1>
            <xm:f>ListOfValues!H1:H3</xm:f>
          </x14:formula1>
          <xm:sqref>H55</xm:sqref>
        </x14:dataValidation>
        <x14:dataValidation type="list" showErrorMessage="1" errorTitle="Kesalahan Nilai Data" error="Data yang dimasukkan harus tersedia dalam daftar!">
          <x14:formula1>
            <xm:f>ListOfValues!G1:G3</xm:f>
          </x14:formula1>
          <xm:sqref>F56</xm:sqref>
        </x14:dataValidation>
        <x14:dataValidation type="list" showErrorMessage="1" errorTitle="Kesalahan Nilai Data" error="Data yang dimasukkan harus tersedia dalam daftar!">
          <x14:formula1>
            <xm:f>ListOfValues!H1:H3</xm:f>
          </x14:formula1>
          <xm:sqref>H56</xm:sqref>
        </x14:dataValidation>
        <x14:dataValidation type="list" showErrorMessage="1" errorTitle="Kesalahan Nilai Data" error="Data yang dimasukkan harus tersedia dalam daftar!">
          <x14:formula1>
            <xm:f>ListOfValues!G1:G3</xm:f>
          </x14:formula1>
          <xm:sqref>F57</xm:sqref>
        </x14:dataValidation>
        <x14:dataValidation type="list" showErrorMessage="1" errorTitle="Kesalahan Nilai Data" error="Data yang dimasukkan harus tersedia dalam daftar!">
          <x14:formula1>
            <xm:f>ListOfValues!H1:H3</xm:f>
          </x14:formula1>
          <xm:sqref>H57</xm:sqref>
        </x14:dataValidation>
        <x14:dataValidation type="list" showErrorMessage="1" errorTitle="Kesalahan Nilai Data" error="Data yang dimasukkan harus tersedia dalam daftar!">
          <x14:formula1>
            <xm:f>ListOfValues!G1:G3</xm:f>
          </x14:formula1>
          <xm:sqref>F58</xm:sqref>
        </x14:dataValidation>
        <x14:dataValidation type="list" showErrorMessage="1" errorTitle="Kesalahan Nilai Data" error="Data yang dimasukkan harus tersedia dalam daftar!">
          <x14:formula1>
            <xm:f>ListOfValues!H1:H3</xm:f>
          </x14:formula1>
          <xm:sqref>H58</xm:sqref>
        </x14:dataValidation>
        <x14:dataValidation type="list" showErrorMessage="1" errorTitle="Kesalahan Nilai Data" error="Data yang dimasukkan harus tersedia dalam daftar!">
          <x14:formula1>
            <xm:f>ListOfValues!G1:G3</xm:f>
          </x14:formula1>
          <xm:sqref>F59</xm:sqref>
        </x14:dataValidation>
        <x14:dataValidation type="list" showErrorMessage="1" errorTitle="Kesalahan Nilai Data" error="Data yang dimasukkan harus tersedia dalam daftar!">
          <x14:formula1>
            <xm:f>ListOfValues!H1:H3</xm:f>
          </x14:formula1>
          <xm:sqref>H59</xm:sqref>
        </x14:dataValidation>
        <x14:dataValidation type="list" showErrorMessage="1" errorTitle="Kesalahan Nilai Data" error="Data yang dimasukkan harus tersedia dalam daftar!">
          <x14:formula1>
            <xm:f>ListOfValues!G1:G3</xm:f>
          </x14:formula1>
          <xm:sqref>F60</xm:sqref>
        </x14:dataValidation>
        <x14:dataValidation type="list" showErrorMessage="1" errorTitle="Kesalahan Nilai Data" error="Data yang dimasukkan harus tersedia dalam daftar!">
          <x14:formula1>
            <xm:f>ListOfValues!H1:H3</xm:f>
          </x14:formula1>
          <xm:sqref>H60</xm:sqref>
        </x14:dataValidation>
        <x14:dataValidation type="list" showErrorMessage="1" errorTitle="Kesalahan Nilai Data" error="Data yang dimasukkan harus tersedia dalam daftar!">
          <x14:formula1>
            <xm:f>ListOfValues!G1:G3</xm:f>
          </x14:formula1>
          <xm:sqref>F61</xm:sqref>
        </x14:dataValidation>
        <x14:dataValidation type="list" showErrorMessage="1" errorTitle="Kesalahan Nilai Data" error="Data yang dimasukkan harus tersedia dalam daftar!">
          <x14:formula1>
            <xm:f>ListOfValues!H1:H3</xm:f>
          </x14:formula1>
          <xm:sqref>H61</xm:sqref>
        </x14:dataValidation>
        <x14:dataValidation type="list" showErrorMessage="1" errorTitle="Kesalahan Nilai Data" error="Data yang dimasukkan harus tersedia dalam daftar!">
          <x14:formula1>
            <xm:f>ListOfValues!G1:G3</xm:f>
          </x14:formula1>
          <xm:sqref>F62</xm:sqref>
        </x14:dataValidation>
        <x14:dataValidation type="list" showErrorMessage="1" errorTitle="Kesalahan Nilai Data" error="Data yang dimasukkan harus tersedia dalam daftar!">
          <x14:formula1>
            <xm:f>ListOfValues!H1:H3</xm:f>
          </x14:formula1>
          <xm:sqref>H62</xm:sqref>
        </x14:dataValidation>
        <x14:dataValidation type="list" showErrorMessage="1" errorTitle="Kesalahan Nilai Data" error="Data yang dimasukkan harus tersedia dalam daftar!">
          <x14:formula1>
            <xm:f>ListOfValues!G1:G3</xm:f>
          </x14:formula1>
          <xm:sqref>F63</xm:sqref>
        </x14:dataValidation>
        <x14:dataValidation type="list" showErrorMessage="1" errorTitle="Kesalahan Nilai Data" error="Data yang dimasukkan harus tersedia dalam daftar!">
          <x14:formula1>
            <xm:f>ListOfValues!H1:H3</xm:f>
          </x14:formula1>
          <xm:sqref>H63</xm:sqref>
        </x14:dataValidation>
        <x14:dataValidation type="list" showErrorMessage="1" errorTitle="Kesalahan Nilai Data" error="Data yang dimasukkan harus tersedia dalam daftar!">
          <x14:formula1>
            <xm:f>ListOfValues!G1:G3</xm:f>
          </x14:formula1>
          <xm:sqref>F64</xm:sqref>
        </x14:dataValidation>
        <x14:dataValidation type="list" showErrorMessage="1" errorTitle="Kesalahan Nilai Data" error="Data yang dimasukkan harus tersedia dalam daftar!">
          <x14:formula1>
            <xm:f>ListOfValues!H1:H3</xm:f>
          </x14:formula1>
          <xm:sqref>H64</xm:sqref>
        </x14:dataValidation>
        <x14:dataValidation type="list" showErrorMessage="1" errorTitle="Kesalahan Nilai Data" error="Data yang dimasukkan harus tersedia dalam daftar!">
          <x14:formula1>
            <xm:f>ListOfValues!G1:G3</xm:f>
          </x14:formula1>
          <xm:sqref>F65</xm:sqref>
        </x14:dataValidation>
        <x14:dataValidation type="list" showErrorMessage="1" errorTitle="Kesalahan Nilai Data" error="Data yang dimasukkan harus tersedia dalam daftar!">
          <x14:formula1>
            <xm:f>ListOfValues!H1:H3</xm:f>
          </x14:formula1>
          <xm:sqref>H65</xm:sqref>
        </x14:dataValidation>
        <x14:dataValidation type="list" showErrorMessage="1" errorTitle="Kesalahan Nilai Data" error="Data yang dimasukkan harus tersedia dalam daftar!">
          <x14:formula1>
            <xm:f>ListOfValues!G1:G3</xm:f>
          </x14:formula1>
          <xm:sqref>F66</xm:sqref>
        </x14:dataValidation>
        <x14:dataValidation type="list" showErrorMessage="1" errorTitle="Kesalahan Nilai Data" error="Data yang dimasukkan harus tersedia dalam daftar!">
          <x14:formula1>
            <xm:f>ListOfValues!H1:H3</xm:f>
          </x14:formula1>
          <xm:sqref>H66</xm:sqref>
        </x14:dataValidation>
        <x14:dataValidation type="list" showErrorMessage="1" errorTitle="Kesalahan Nilai Data" error="Data yang dimasukkan harus tersedia dalam daftar!">
          <x14:formula1>
            <xm:f>ListOfValues!G1:G3</xm:f>
          </x14:formula1>
          <xm:sqref>F67</xm:sqref>
        </x14:dataValidation>
        <x14:dataValidation type="list" showErrorMessage="1" errorTitle="Kesalahan Nilai Data" error="Data yang dimasukkan harus tersedia dalam daftar!">
          <x14:formula1>
            <xm:f>ListOfValues!H1:H3</xm:f>
          </x14:formula1>
          <xm:sqref>H67</xm:sqref>
        </x14:dataValidation>
        <x14:dataValidation type="list" showErrorMessage="1" errorTitle="Kesalahan Nilai Data" error="Data yang dimasukkan harus tersedia dalam daftar!">
          <x14:formula1>
            <xm:f>ListOfValues!G1:G3</xm:f>
          </x14:formula1>
          <xm:sqref>F68</xm:sqref>
        </x14:dataValidation>
        <x14:dataValidation type="list" showErrorMessage="1" errorTitle="Kesalahan Nilai Data" error="Data yang dimasukkan harus tersedia dalam daftar!">
          <x14:formula1>
            <xm:f>ListOfValues!H1:H3</xm:f>
          </x14:formula1>
          <xm:sqref>H68</xm:sqref>
        </x14:dataValidation>
        <x14:dataValidation type="list" showErrorMessage="1" errorTitle="Kesalahan Nilai Data" error="Data yang dimasukkan harus tersedia dalam daftar!">
          <x14:formula1>
            <xm:f>ListOfValues!G1:G3</xm:f>
          </x14:formula1>
          <xm:sqref>F69</xm:sqref>
        </x14:dataValidation>
        <x14:dataValidation type="list" showErrorMessage="1" errorTitle="Kesalahan Nilai Data" error="Data yang dimasukkan harus tersedia dalam daftar!">
          <x14:formula1>
            <xm:f>ListOfValues!H1:H3</xm:f>
          </x14:formula1>
          <xm:sqref>H69</xm:sqref>
        </x14:dataValidation>
        <x14:dataValidation type="list" showErrorMessage="1" errorTitle="Kesalahan Nilai Data" error="Data yang dimasukkan harus tersedia dalam daftar!">
          <x14:formula1>
            <xm:f>ListOfValues!G1:G3</xm:f>
          </x14:formula1>
          <xm:sqref>F70</xm:sqref>
        </x14:dataValidation>
        <x14:dataValidation type="list" showErrorMessage="1" errorTitle="Kesalahan Nilai Data" error="Data yang dimasukkan harus tersedia dalam daftar!">
          <x14:formula1>
            <xm:f>ListOfValues!H1:H3</xm:f>
          </x14:formula1>
          <xm:sqref>H70</xm:sqref>
        </x14:dataValidation>
        <x14:dataValidation type="list" showErrorMessage="1" errorTitle="Kesalahan Nilai Data" error="Data yang dimasukkan harus tersedia dalam daftar!">
          <x14:formula1>
            <xm:f>ListOfValues!G1:G3</xm:f>
          </x14:formula1>
          <xm:sqref>F71</xm:sqref>
        </x14:dataValidation>
        <x14:dataValidation type="list" showErrorMessage="1" errorTitle="Kesalahan Nilai Data" error="Data yang dimasukkan harus tersedia dalam daftar!">
          <x14:formula1>
            <xm:f>ListOfValues!H1:H3</xm:f>
          </x14:formula1>
          <xm:sqref>H71</xm:sqref>
        </x14:dataValidation>
        <x14:dataValidation type="list" showErrorMessage="1" errorTitle="Kesalahan Nilai Data" error="Data yang dimasukkan harus tersedia dalam daftar!">
          <x14:formula1>
            <xm:f>ListOfValues!G1:G3</xm:f>
          </x14:formula1>
          <xm:sqref>F72</xm:sqref>
        </x14:dataValidation>
        <x14:dataValidation type="list" showErrorMessage="1" errorTitle="Kesalahan Nilai Data" error="Data yang dimasukkan harus tersedia dalam daftar!">
          <x14:formula1>
            <xm:f>ListOfValues!H1:H3</xm:f>
          </x14:formula1>
          <xm:sqref>H72</xm:sqref>
        </x14:dataValidation>
        <x14:dataValidation type="list" showErrorMessage="1" errorTitle="Kesalahan Nilai Data" error="Data yang dimasukkan harus tersedia dalam daftar!">
          <x14:formula1>
            <xm:f>ListOfValues!G1:G3</xm:f>
          </x14:formula1>
          <xm:sqref>F73</xm:sqref>
        </x14:dataValidation>
        <x14:dataValidation type="list" showErrorMessage="1" errorTitle="Kesalahan Nilai Data" error="Data yang dimasukkan harus tersedia dalam daftar!">
          <x14:formula1>
            <xm:f>ListOfValues!H1:H3</xm:f>
          </x14:formula1>
          <xm:sqref>H73</xm:sqref>
        </x14:dataValidation>
        <x14:dataValidation type="list" showErrorMessage="1" errorTitle="Kesalahan Nilai Data" error="Data yang dimasukkan harus tersedia dalam daftar!">
          <x14:formula1>
            <xm:f>ListOfValues!G1:G3</xm:f>
          </x14:formula1>
          <xm:sqref>F74</xm:sqref>
        </x14:dataValidation>
        <x14:dataValidation type="list" showErrorMessage="1" errorTitle="Kesalahan Nilai Data" error="Data yang dimasukkan harus tersedia dalam daftar!">
          <x14:formula1>
            <xm:f>ListOfValues!H1:H3</xm:f>
          </x14:formula1>
          <xm:sqref>H74</xm:sqref>
        </x14:dataValidation>
        <x14:dataValidation type="list" showErrorMessage="1" errorTitle="Kesalahan Nilai Data" error="Data yang dimasukkan harus tersedia dalam daftar!">
          <x14:formula1>
            <xm:f>ListOfValues!G1:G3</xm:f>
          </x14:formula1>
          <xm:sqref>F75</xm:sqref>
        </x14:dataValidation>
        <x14:dataValidation type="list" showErrorMessage="1" errorTitle="Kesalahan Nilai Data" error="Data yang dimasukkan harus tersedia dalam daftar!">
          <x14:formula1>
            <xm:f>ListOfValues!H1:H3</xm:f>
          </x14:formula1>
          <xm:sqref>H75</xm:sqref>
        </x14:dataValidation>
        <x14:dataValidation type="list" showErrorMessage="1" errorTitle="Kesalahan Nilai Data" error="Data yang dimasukkan harus tersedia dalam daftar!">
          <x14:formula1>
            <xm:f>ListOfValues!G1:G3</xm:f>
          </x14:formula1>
          <xm:sqref>F76</xm:sqref>
        </x14:dataValidation>
        <x14:dataValidation type="list" showErrorMessage="1" errorTitle="Kesalahan Nilai Data" error="Data yang dimasukkan harus tersedia dalam daftar!">
          <x14:formula1>
            <xm:f>ListOfValues!H1:H3</xm:f>
          </x14:formula1>
          <xm:sqref>H76</xm:sqref>
        </x14:dataValidation>
        <x14:dataValidation type="list" showErrorMessage="1" errorTitle="Kesalahan Nilai Data" error="Data yang dimasukkan harus tersedia dalam daftar!">
          <x14:formula1>
            <xm:f>ListOfValues!G1:G3</xm:f>
          </x14:formula1>
          <xm:sqref>F77</xm:sqref>
        </x14:dataValidation>
        <x14:dataValidation type="list" showErrorMessage="1" errorTitle="Kesalahan Nilai Data" error="Data yang dimasukkan harus tersedia dalam daftar!">
          <x14:formula1>
            <xm:f>ListOfValues!H1:H3</xm:f>
          </x14:formula1>
          <xm:sqref>H77</xm:sqref>
        </x14:dataValidation>
        <x14:dataValidation type="list" showErrorMessage="1" errorTitle="Kesalahan Nilai Data" error="Data yang dimasukkan harus tersedia dalam daftar!">
          <x14:formula1>
            <xm:f>ListOfValues!G1:G3</xm:f>
          </x14:formula1>
          <xm:sqref>F78</xm:sqref>
        </x14:dataValidation>
        <x14:dataValidation type="list" showErrorMessage="1" errorTitle="Kesalahan Nilai Data" error="Data yang dimasukkan harus tersedia dalam daftar!">
          <x14:formula1>
            <xm:f>ListOfValues!H1:H3</xm:f>
          </x14:formula1>
          <xm:sqref>H78</xm:sqref>
        </x14:dataValidation>
        <x14:dataValidation type="list" showErrorMessage="1" errorTitle="Kesalahan Nilai Data" error="Data yang dimasukkan harus tersedia dalam daftar!">
          <x14:formula1>
            <xm:f>ListOfValues!G1:G3</xm:f>
          </x14:formula1>
          <xm:sqref>F79</xm:sqref>
        </x14:dataValidation>
        <x14:dataValidation type="list" showErrorMessage="1" errorTitle="Kesalahan Nilai Data" error="Data yang dimasukkan harus tersedia dalam daftar!">
          <x14:formula1>
            <xm:f>ListOfValues!H1:H3</xm:f>
          </x14:formula1>
          <xm:sqref>H79</xm:sqref>
        </x14:dataValidation>
        <x14:dataValidation type="list" showErrorMessage="1" errorTitle="Kesalahan Nilai Data" error="Data yang dimasukkan harus tersedia dalam daftar!">
          <x14:formula1>
            <xm:f>ListOfValues!G1:G3</xm:f>
          </x14:formula1>
          <xm:sqref>F80</xm:sqref>
        </x14:dataValidation>
        <x14:dataValidation type="list" showErrorMessage="1" errorTitle="Kesalahan Nilai Data" error="Data yang dimasukkan harus tersedia dalam daftar!">
          <x14:formula1>
            <xm:f>ListOfValues!H1:H3</xm:f>
          </x14:formula1>
          <xm:sqref>H80</xm:sqref>
        </x14:dataValidation>
        <x14:dataValidation type="list" showErrorMessage="1" errorTitle="Kesalahan Nilai Data" error="Data yang dimasukkan harus tersedia dalam daftar!">
          <x14:formula1>
            <xm:f>ListOfValues!G1:G3</xm:f>
          </x14:formula1>
          <xm:sqref>F81</xm:sqref>
        </x14:dataValidation>
        <x14:dataValidation type="list" showErrorMessage="1" errorTitle="Kesalahan Nilai Data" error="Data yang dimasukkan harus tersedia dalam daftar!">
          <x14:formula1>
            <xm:f>ListOfValues!H1:H3</xm:f>
          </x14:formula1>
          <xm:sqref>H81</xm:sqref>
        </x14:dataValidation>
        <x14:dataValidation type="list" showErrorMessage="1" errorTitle="Kesalahan Nilai Data" error="Data yang dimasukkan harus tersedia dalam daftar!">
          <x14:formula1>
            <xm:f>ListOfValues!G1:G3</xm:f>
          </x14:formula1>
          <xm:sqref>F82</xm:sqref>
        </x14:dataValidation>
        <x14:dataValidation type="list" showErrorMessage="1" errorTitle="Kesalahan Nilai Data" error="Data yang dimasukkan harus tersedia dalam daftar!">
          <x14:formula1>
            <xm:f>ListOfValues!H1:H3</xm:f>
          </x14:formula1>
          <xm:sqref>H82</xm:sqref>
        </x14:dataValidation>
        <x14:dataValidation type="list" showErrorMessage="1" errorTitle="Kesalahan Nilai Data" error="Data yang dimasukkan harus tersedia dalam daftar!">
          <x14:formula1>
            <xm:f>ListOfValues!G1:G3</xm:f>
          </x14:formula1>
          <xm:sqref>F83</xm:sqref>
        </x14:dataValidation>
        <x14:dataValidation type="list" showErrorMessage="1" errorTitle="Kesalahan Nilai Data" error="Data yang dimasukkan harus tersedia dalam daftar!">
          <x14:formula1>
            <xm:f>ListOfValues!H1:H3</xm:f>
          </x14:formula1>
          <xm:sqref>H83</xm:sqref>
        </x14:dataValidation>
        <x14:dataValidation type="list" showErrorMessage="1" errorTitle="Kesalahan Nilai Data" error="Data yang dimasukkan harus tersedia dalam daftar!">
          <x14:formula1>
            <xm:f>ListOfValues!G1:G3</xm:f>
          </x14:formula1>
          <xm:sqref>F84</xm:sqref>
        </x14:dataValidation>
        <x14:dataValidation type="list" showErrorMessage="1" errorTitle="Kesalahan Nilai Data" error="Data yang dimasukkan harus tersedia dalam daftar!">
          <x14:formula1>
            <xm:f>ListOfValues!H1:H3</xm:f>
          </x14:formula1>
          <xm:sqref>H84</xm:sqref>
        </x14:dataValidation>
        <x14:dataValidation type="list" showErrorMessage="1" errorTitle="Kesalahan Nilai Data" error="Data yang dimasukkan harus tersedia dalam daftar!">
          <x14:formula1>
            <xm:f>ListOfValues!G1:G3</xm:f>
          </x14:formula1>
          <xm:sqref>F85</xm:sqref>
        </x14:dataValidation>
        <x14:dataValidation type="list" showErrorMessage="1" errorTitle="Kesalahan Nilai Data" error="Data yang dimasukkan harus tersedia dalam daftar!">
          <x14:formula1>
            <xm:f>ListOfValues!H1:H3</xm:f>
          </x14:formula1>
          <xm:sqref>H85</xm:sqref>
        </x14:dataValidation>
        <x14:dataValidation type="list" showErrorMessage="1" errorTitle="Kesalahan Nilai Data" error="Data yang dimasukkan harus tersedia dalam daftar!">
          <x14:formula1>
            <xm:f>ListOfValues!G1:G3</xm:f>
          </x14:formula1>
          <xm:sqref>F86</xm:sqref>
        </x14:dataValidation>
        <x14:dataValidation type="list" showErrorMessage="1" errorTitle="Kesalahan Nilai Data" error="Data yang dimasukkan harus tersedia dalam daftar!">
          <x14:formula1>
            <xm:f>ListOfValues!H1:H3</xm:f>
          </x14:formula1>
          <xm:sqref>H86</xm:sqref>
        </x14:dataValidation>
        <x14:dataValidation type="list" showErrorMessage="1" errorTitle="Kesalahan Nilai Data" error="Data yang dimasukkan harus tersedia dalam daftar!">
          <x14:formula1>
            <xm:f>ListOfValues!G1:G3</xm:f>
          </x14:formula1>
          <xm:sqref>F87</xm:sqref>
        </x14:dataValidation>
        <x14:dataValidation type="list" showErrorMessage="1" errorTitle="Kesalahan Nilai Data" error="Data yang dimasukkan harus tersedia dalam daftar!">
          <x14:formula1>
            <xm:f>ListOfValues!H1:H3</xm:f>
          </x14:formula1>
          <xm:sqref>H87</xm:sqref>
        </x14:dataValidation>
        <x14:dataValidation type="list" showErrorMessage="1" errorTitle="Kesalahan Nilai Data" error="Data yang dimasukkan harus tersedia dalam daftar!">
          <x14:formula1>
            <xm:f>ListOfValues!G1:G3</xm:f>
          </x14:formula1>
          <xm:sqref>F88</xm:sqref>
        </x14:dataValidation>
        <x14:dataValidation type="list" showErrorMessage="1" errorTitle="Kesalahan Nilai Data" error="Data yang dimasukkan harus tersedia dalam daftar!">
          <x14:formula1>
            <xm:f>ListOfValues!H1:H3</xm:f>
          </x14:formula1>
          <xm:sqref>H88</xm:sqref>
        </x14:dataValidation>
        <x14:dataValidation type="list" showErrorMessage="1" errorTitle="Kesalahan Nilai Data" error="Data yang dimasukkan harus tersedia dalam daftar!">
          <x14:formula1>
            <xm:f>ListOfValues!G1:G3</xm:f>
          </x14:formula1>
          <xm:sqref>F89</xm:sqref>
        </x14:dataValidation>
        <x14:dataValidation type="list" showErrorMessage="1" errorTitle="Kesalahan Nilai Data" error="Data yang dimasukkan harus tersedia dalam daftar!">
          <x14:formula1>
            <xm:f>ListOfValues!H1:H3</xm:f>
          </x14:formula1>
          <xm:sqref>H89</xm:sqref>
        </x14:dataValidation>
        <x14:dataValidation type="list" showErrorMessage="1" errorTitle="Kesalahan Nilai Data" error="Data yang dimasukkan harus tersedia dalam daftar!">
          <x14:formula1>
            <xm:f>ListOfValues!G1:G3</xm:f>
          </x14:formula1>
          <xm:sqref>F90</xm:sqref>
        </x14:dataValidation>
        <x14:dataValidation type="list" showErrorMessage="1" errorTitle="Kesalahan Nilai Data" error="Data yang dimasukkan harus tersedia dalam daftar!">
          <x14:formula1>
            <xm:f>ListOfValues!H1:H3</xm:f>
          </x14:formula1>
          <xm:sqref>H90</xm:sqref>
        </x14:dataValidation>
        <x14:dataValidation type="list" showErrorMessage="1" errorTitle="Kesalahan Nilai Data" error="Data yang dimasukkan harus tersedia dalam daftar!">
          <x14:formula1>
            <xm:f>ListOfValues!G1:G3</xm:f>
          </x14:formula1>
          <xm:sqref>F91</xm:sqref>
        </x14:dataValidation>
        <x14:dataValidation type="list" showErrorMessage="1" errorTitle="Kesalahan Nilai Data" error="Data yang dimasukkan harus tersedia dalam daftar!">
          <x14:formula1>
            <xm:f>ListOfValues!H1:H3</xm:f>
          </x14:formula1>
          <xm:sqref>H91</xm:sqref>
        </x14:dataValidation>
        <x14:dataValidation type="list" showErrorMessage="1" errorTitle="Kesalahan Nilai Data" error="Data yang dimasukkan harus tersedia dalam daftar!">
          <x14:formula1>
            <xm:f>ListOfValues!G1:G3</xm:f>
          </x14:formula1>
          <xm:sqref>F92</xm:sqref>
        </x14:dataValidation>
        <x14:dataValidation type="list" showErrorMessage="1" errorTitle="Kesalahan Nilai Data" error="Data yang dimasukkan harus tersedia dalam daftar!">
          <x14:formula1>
            <xm:f>ListOfValues!H1:H3</xm:f>
          </x14:formula1>
          <xm:sqref>H92</xm:sqref>
        </x14:dataValidation>
        <x14:dataValidation type="list" showErrorMessage="1" errorTitle="Kesalahan Nilai Data" error="Data yang dimasukkan harus tersedia dalam daftar!">
          <x14:formula1>
            <xm:f>ListOfValues!G1:G3</xm:f>
          </x14:formula1>
          <xm:sqref>F93</xm:sqref>
        </x14:dataValidation>
        <x14:dataValidation type="list" showErrorMessage="1" errorTitle="Kesalahan Nilai Data" error="Data yang dimasukkan harus tersedia dalam daftar!">
          <x14:formula1>
            <xm:f>ListOfValues!H1:H3</xm:f>
          </x14:formula1>
          <xm:sqref>H93</xm:sqref>
        </x14:dataValidation>
        <x14:dataValidation type="list" showErrorMessage="1" errorTitle="Kesalahan Nilai Data" error="Data yang dimasukkan harus tersedia dalam daftar!">
          <x14:formula1>
            <xm:f>ListOfValues!G1:G3</xm:f>
          </x14:formula1>
          <xm:sqref>F94</xm:sqref>
        </x14:dataValidation>
        <x14:dataValidation type="list" showErrorMessage="1" errorTitle="Kesalahan Nilai Data" error="Data yang dimasukkan harus tersedia dalam daftar!">
          <x14:formula1>
            <xm:f>ListOfValues!H1:H3</xm:f>
          </x14:formula1>
          <xm:sqref>H94</xm:sqref>
        </x14:dataValidation>
        <x14:dataValidation type="list" showErrorMessage="1" errorTitle="Kesalahan Nilai Data" error="Data yang dimasukkan harus tersedia dalam daftar!">
          <x14:formula1>
            <xm:f>ListOfValues!G1:G3</xm:f>
          </x14:formula1>
          <xm:sqref>F95</xm:sqref>
        </x14:dataValidation>
        <x14:dataValidation type="list" showErrorMessage="1" errorTitle="Kesalahan Nilai Data" error="Data yang dimasukkan harus tersedia dalam daftar!">
          <x14:formula1>
            <xm:f>ListOfValues!H1:H3</xm:f>
          </x14:formula1>
          <xm:sqref>H95</xm:sqref>
        </x14:dataValidation>
        <x14:dataValidation type="list" showErrorMessage="1" errorTitle="Kesalahan Nilai Data" error="Data yang dimasukkan harus tersedia dalam daftar!">
          <x14:formula1>
            <xm:f>ListOfValues!G1:G3</xm:f>
          </x14:formula1>
          <xm:sqref>F96</xm:sqref>
        </x14:dataValidation>
        <x14:dataValidation type="list" showErrorMessage="1" errorTitle="Kesalahan Nilai Data" error="Data yang dimasukkan harus tersedia dalam daftar!">
          <x14:formula1>
            <xm:f>ListOfValues!H1:H3</xm:f>
          </x14:formula1>
          <xm:sqref>H96</xm:sqref>
        </x14:dataValidation>
        <x14:dataValidation type="list" showErrorMessage="1" errorTitle="Kesalahan Nilai Data" error="Data yang dimasukkan harus tersedia dalam daftar!">
          <x14:formula1>
            <xm:f>ListOfValues!G1:G3</xm:f>
          </x14:formula1>
          <xm:sqref>F97</xm:sqref>
        </x14:dataValidation>
        <x14:dataValidation type="list" showErrorMessage="1" errorTitle="Kesalahan Nilai Data" error="Data yang dimasukkan harus tersedia dalam daftar!">
          <x14:formula1>
            <xm:f>ListOfValues!H1:H3</xm:f>
          </x14:formula1>
          <xm:sqref>H97</xm:sqref>
        </x14:dataValidation>
        <x14:dataValidation type="list" showErrorMessage="1" errorTitle="Kesalahan Nilai Data" error="Data yang dimasukkan harus tersedia dalam daftar!">
          <x14:formula1>
            <xm:f>ListOfValues!G1:G3</xm:f>
          </x14:formula1>
          <xm:sqref>F98</xm:sqref>
        </x14:dataValidation>
        <x14:dataValidation type="list" showErrorMessage="1" errorTitle="Kesalahan Nilai Data" error="Data yang dimasukkan harus tersedia dalam daftar!">
          <x14:formula1>
            <xm:f>ListOfValues!H1:H3</xm:f>
          </x14:formula1>
          <xm:sqref>H98</xm:sqref>
        </x14:dataValidation>
        <x14:dataValidation type="list" showErrorMessage="1" errorTitle="Kesalahan Nilai Data" error="Data yang dimasukkan harus tersedia dalam daftar!">
          <x14:formula1>
            <xm:f>ListOfValues!G1:G3</xm:f>
          </x14:formula1>
          <xm:sqref>F99</xm:sqref>
        </x14:dataValidation>
        <x14:dataValidation type="list" showErrorMessage="1" errorTitle="Kesalahan Nilai Data" error="Data yang dimasukkan harus tersedia dalam daftar!">
          <x14:formula1>
            <xm:f>ListOfValues!H1:H3</xm:f>
          </x14:formula1>
          <xm:sqref>H99</xm:sqref>
        </x14:dataValidation>
        <x14:dataValidation type="list" showErrorMessage="1" errorTitle="Kesalahan Nilai Data" error="Data yang dimasukkan harus tersedia dalam daftar!">
          <x14:formula1>
            <xm:f>ListOfValues!G1:G3</xm:f>
          </x14:formula1>
          <xm:sqref>F100</xm:sqref>
        </x14:dataValidation>
        <x14:dataValidation type="list" showErrorMessage="1" errorTitle="Kesalahan Nilai Data" error="Data yang dimasukkan harus tersedia dalam daftar!">
          <x14:formula1>
            <xm:f>ListOfValues!H1:H3</xm:f>
          </x14:formula1>
          <xm:sqref>H100</xm:sqref>
        </x14:dataValidation>
        <x14:dataValidation type="list" showErrorMessage="1" errorTitle="Kesalahan Nilai Data" error="Data yang dimasukkan harus tersedia dalam daftar!">
          <x14:formula1>
            <xm:f>ListOfValues!G1:G3</xm:f>
          </x14:formula1>
          <xm:sqref>F101</xm:sqref>
        </x14:dataValidation>
        <x14:dataValidation type="list" showErrorMessage="1" errorTitle="Kesalahan Nilai Data" error="Data yang dimasukkan harus tersedia dalam daftar!">
          <x14:formula1>
            <xm:f>ListOfValues!H1:H3</xm:f>
          </x14:formula1>
          <xm:sqref>H101</xm:sqref>
        </x14:dataValidation>
        <x14:dataValidation type="list" showErrorMessage="1" errorTitle="Kesalahan Nilai Data" error="Data yang dimasukkan harus tersedia dalam daftar!">
          <x14:formula1>
            <xm:f>ListOfValues!G1:G3</xm:f>
          </x14:formula1>
          <xm:sqref>F102</xm:sqref>
        </x14:dataValidation>
        <x14:dataValidation type="list" showErrorMessage="1" errorTitle="Kesalahan Nilai Data" error="Data yang dimasukkan harus tersedia dalam daftar!">
          <x14:formula1>
            <xm:f>ListOfValues!H1:H3</xm:f>
          </x14:formula1>
          <xm:sqref>H102</xm:sqref>
        </x14:dataValidation>
        <x14:dataValidation type="list" showErrorMessage="1" errorTitle="Kesalahan Nilai Data" error="Data yang dimasukkan harus tersedia dalam daftar!">
          <x14:formula1>
            <xm:f>ListOfValues!G1:G3</xm:f>
          </x14:formula1>
          <xm:sqref>F103</xm:sqref>
        </x14:dataValidation>
        <x14:dataValidation type="list" showErrorMessage="1" errorTitle="Kesalahan Nilai Data" error="Data yang dimasukkan harus tersedia dalam daftar!">
          <x14:formula1>
            <xm:f>ListOfValues!H1:H3</xm:f>
          </x14:formula1>
          <xm:sqref>H103</xm:sqref>
        </x14:dataValidation>
        <x14:dataValidation type="list" showErrorMessage="1" errorTitle="Kesalahan Nilai Data" error="Data yang dimasukkan harus tersedia dalam daftar!">
          <x14:formula1>
            <xm:f>ListOfValues!G1:G3</xm:f>
          </x14:formula1>
          <xm:sqref>F104</xm:sqref>
        </x14:dataValidation>
        <x14:dataValidation type="list" showErrorMessage="1" errorTitle="Kesalahan Nilai Data" error="Data yang dimasukkan harus tersedia dalam daftar!">
          <x14:formula1>
            <xm:f>ListOfValues!H1:H3</xm:f>
          </x14:formula1>
          <xm:sqref>H104</xm:sqref>
        </x14:dataValidation>
        <x14:dataValidation type="list" showErrorMessage="1" errorTitle="Kesalahan Nilai Data" error="Data yang dimasukkan harus tersedia dalam daftar!">
          <x14:formula1>
            <xm:f>ListOfValues!G1:G3</xm:f>
          </x14:formula1>
          <xm:sqref>F105</xm:sqref>
        </x14:dataValidation>
        <x14:dataValidation type="list" showErrorMessage="1" errorTitle="Kesalahan Nilai Data" error="Data yang dimasukkan harus tersedia dalam daftar!">
          <x14:formula1>
            <xm:f>ListOfValues!H1:H3</xm:f>
          </x14:formula1>
          <xm:sqref>H105</xm:sqref>
        </x14:dataValidation>
        <x14:dataValidation type="list" showErrorMessage="1" errorTitle="Kesalahan Nilai Data" error="Data yang dimasukkan harus tersedia dalam daftar!">
          <x14:formula1>
            <xm:f>ListOfValues!G1:G3</xm:f>
          </x14:formula1>
          <xm:sqref>F106</xm:sqref>
        </x14:dataValidation>
        <x14:dataValidation type="list" showErrorMessage="1" errorTitle="Kesalahan Nilai Data" error="Data yang dimasukkan harus tersedia dalam daftar!">
          <x14:formula1>
            <xm:f>ListOfValues!H1:H3</xm:f>
          </x14:formula1>
          <xm:sqref>H106</xm:sqref>
        </x14:dataValidation>
        <x14:dataValidation type="list" showErrorMessage="1" errorTitle="Kesalahan Nilai Data" error="Data yang dimasukkan harus tersedia dalam daftar!">
          <x14:formula1>
            <xm:f>ListOfValues!G1:G3</xm:f>
          </x14:formula1>
          <xm:sqref>F107</xm:sqref>
        </x14:dataValidation>
        <x14:dataValidation type="list" showErrorMessage="1" errorTitle="Kesalahan Nilai Data" error="Data yang dimasukkan harus tersedia dalam daftar!">
          <x14:formula1>
            <xm:f>ListOfValues!H1:H3</xm:f>
          </x14:formula1>
          <xm:sqref>H107</xm:sqref>
        </x14:dataValidation>
        <x14:dataValidation type="list" showErrorMessage="1" errorTitle="Kesalahan Nilai Data" error="Data yang dimasukkan harus tersedia dalam daftar!">
          <x14:formula1>
            <xm:f>ListOfValues!G1:G3</xm:f>
          </x14:formula1>
          <xm:sqref>F108</xm:sqref>
        </x14:dataValidation>
        <x14:dataValidation type="list" showErrorMessage="1" errorTitle="Kesalahan Nilai Data" error="Data yang dimasukkan harus tersedia dalam daftar!">
          <x14:formula1>
            <xm:f>ListOfValues!H1:H3</xm:f>
          </x14:formula1>
          <xm:sqref>H108</xm:sqref>
        </x14:dataValidation>
        <x14:dataValidation type="list" showErrorMessage="1" errorTitle="Kesalahan Nilai Data" error="Data yang dimasukkan harus tersedia dalam daftar!">
          <x14:formula1>
            <xm:f>ListOfValues!G1:G3</xm:f>
          </x14:formula1>
          <xm:sqref>F109</xm:sqref>
        </x14:dataValidation>
        <x14:dataValidation type="list" showErrorMessage="1" errorTitle="Kesalahan Nilai Data" error="Data yang dimasukkan harus tersedia dalam daftar!">
          <x14:formula1>
            <xm:f>ListOfValues!H1:H3</xm:f>
          </x14:formula1>
          <xm:sqref>H109</xm:sqref>
        </x14:dataValidation>
        <x14:dataValidation type="list" showErrorMessage="1" errorTitle="Kesalahan Nilai Data" error="Data yang dimasukkan harus tersedia dalam daftar!">
          <x14:formula1>
            <xm:f>ListOfValues!G1:G3</xm:f>
          </x14:formula1>
          <xm:sqref>F110</xm:sqref>
        </x14:dataValidation>
        <x14:dataValidation type="list" showErrorMessage="1" errorTitle="Kesalahan Nilai Data" error="Data yang dimasukkan harus tersedia dalam daftar!">
          <x14:formula1>
            <xm:f>ListOfValues!H1:H3</xm:f>
          </x14:formula1>
          <xm:sqref>H110</xm:sqref>
        </x14:dataValidation>
        <x14:dataValidation type="list" showErrorMessage="1" errorTitle="Kesalahan Nilai Data" error="Data yang dimasukkan harus tersedia dalam daftar!">
          <x14:formula1>
            <xm:f>ListOfValues!G1:G3</xm:f>
          </x14:formula1>
          <xm:sqref>F111</xm:sqref>
        </x14:dataValidation>
        <x14:dataValidation type="list" showErrorMessage="1" errorTitle="Kesalahan Nilai Data" error="Data yang dimasukkan harus tersedia dalam daftar!">
          <x14:formula1>
            <xm:f>ListOfValues!H1:H3</xm:f>
          </x14:formula1>
          <xm:sqref>H111</xm:sqref>
        </x14:dataValidation>
        <x14:dataValidation type="list" showErrorMessage="1" errorTitle="Kesalahan Nilai Data" error="Data yang dimasukkan harus tersedia dalam daftar!">
          <x14:formula1>
            <xm:f>ListOfValues!G1:G3</xm:f>
          </x14:formula1>
          <xm:sqref>F112</xm:sqref>
        </x14:dataValidation>
        <x14:dataValidation type="list" showErrorMessage="1" errorTitle="Kesalahan Nilai Data" error="Data yang dimasukkan harus tersedia dalam daftar!">
          <x14:formula1>
            <xm:f>ListOfValues!H1:H3</xm:f>
          </x14:formula1>
          <xm:sqref>H112</xm:sqref>
        </x14:dataValidation>
        <x14:dataValidation type="list" showErrorMessage="1" errorTitle="Kesalahan Nilai Data" error="Data yang dimasukkan harus tersedia dalam daftar!">
          <x14:formula1>
            <xm:f>ListOfValues!G1:G3</xm:f>
          </x14:formula1>
          <xm:sqref>F113</xm:sqref>
        </x14:dataValidation>
        <x14:dataValidation type="list" showErrorMessage="1" errorTitle="Kesalahan Nilai Data" error="Data yang dimasukkan harus tersedia dalam daftar!">
          <x14:formula1>
            <xm:f>ListOfValues!H1:H3</xm:f>
          </x14:formula1>
          <xm:sqref>H113</xm:sqref>
        </x14:dataValidation>
        <x14:dataValidation type="list" showErrorMessage="1" errorTitle="Kesalahan Nilai Data" error="Data yang dimasukkan harus tersedia dalam daftar!">
          <x14:formula1>
            <xm:f>ListOfValues!G1:G3</xm:f>
          </x14:formula1>
          <xm:sqref>F114</xm:sqref>
        </x14:dataValidation>
        <x14:dataValidation type="list" showErrorMessage="1" errorTitle="Kesalahan Nilai Data" error="Data yang dimasukkan harus tersedia dalam daftar!">
          <x14:formula1>
            <xm:f>ListOfValues!H1:H3</xm:f>
          </x14:formula1>
          <xm:sqref>H114</xm:sqref>
        </x14:dataValidation>
        <x14:dataValidation type="list" showErrorMessage="1" errorTitle="Kesalahan Nilai Data" error="Data yang dimasukkan harus tersedia dalam daftar!">
          <x14:formula1>
            <xm:f>ListOfValues!G1:G3</xm:f>
          </x14:formula1>
          <xm:sqref>F115</xm:sqref>
        </x14:dataValidation>
        <x14:dataValidation type="list" showErrorMessage="1" errorTitle="Kesalahan Nilai Data" error="Data yang dimasukkan harus tersedia dalam daftar!">
          <x14:formula1>
            <xm:f>ListOfValues!H1:H3</xm:f>
          </x14:formula1>
          <xm:sqref>H115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2:L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J38" sqref="J38"/>
    </sheetView>
  </sheetViews>
  <sheetFormatPr defaultRowHeight="15"/>
  <cols>
    <col min="1" max="1" width="9.140625" style="1" customWidth="1"/>
    <col min="2" max="3" width="1" style="1" customWidth="1"/>
    <col min="4" max="4" width="20" style="1" customWidth="1"/>
    <col min="5" max="11" width="30" style="1" customWidth="1"/>
    <col min="12" max="12" width="1" style="1" customWidth="1"/>
    <col min="13" max="13" width="9.140625" style="1" customWidth="1"/>
    <col min="14" max="16384" width="9.140625" style="1"/>
  </cols>
  <sheetData>
    <row r="2" spans="2:12" ht="5.0999999999999996" customHeight="1">
      <c r="B2" s="5" t="s">
        <v>612</v>
      </c>
      <c r="C2" s="2"/>
      <c r="D2" s="2"/>
      <c r="E2" s="2"/>
      <c r="F2" s="2"/>
      <c r="G2" s="2"/>
      <c r="H2" s="2"/>
      <c r="I2" s="2"/>
      <c r="J2" s="2"/>
      <c r="K2" s="2"/>
      <c r="L2" s="2"/>
    </row>
    <row r="3" spans="2:12" hidden="1">
      <c r="B3" s="5" t="s">
        <v>7</v>
      </c>
      <c r="C3" s="20"/>
      <c r="D3" s="20"/>
      <c r="E3" s="2"/>
      <c r="F3" s="2"/>
      <c r="G3" s="2"/>
      <c r="H3" s="2"/>
      <c r="I3" s="2"/>
      <c r="J3" s="2"/>
      <c r="K3" s="2"/>
      <c r="L3" s="2"/>
    </row>
    <row r="4" spans="2:12" hidden="1">
      <c r="B4" s="2"/>
      <c r="C4" s="20"/>
      <c r="D4" s="20"/>
      <c r="E4" s="2"/>
      <c r="F4" s="2"/>
      <c r="G4" s="2"/>
      <c r="H4" s="2"/>
      <c r="I4" s="2"/>
      <c r="J4" s="2"/>
      <c r="K4" s="2"/>
      <c r="L4" s="2"/>
    </row>
    <row r="5" spans="2:12" hidden="1">
      <c r="B5" s="2"/>
      <c r="C5" s="20"/>
      <c r="D5" s="20"/>
      <c r="E5" s="2"/>
      <c r="F5" s="2"/>
      <c r="G5" s="2"/>
      <c r="H5" s="2"/>
      <c r="I5" s="2"/>
      <c r="J5" s="2"/>
      <c r="K5" s="2"/>
      <c r="L5" s="2"/>
    </row>
    <row r="6" spans="2:12" hidden="1">
      <c r="B6" s="2"/>
      <c r="C6" s="20"/>
      <c r="D6" s="20"/>
      <c r="E6" s="2"/>
      <c r="F6" s="2"/>
      <c r="G6" s="2"/>
      <c r="H6" s="2"/>
      <c r="I6" s="2"/>
      <c r="J6" s="2"/>
      <c r="K6" s="2"/>
      <c r="L6" s="2"/>
    </row>
    <row r="7" spans="2:12" ht="17.25">
      <c r="B7" s="2"/>
      <c r="C7" s="156" t="str">
        <f>UPPER('Data Umum'!D7)</f>
        <v/>
      </c>
      <c r="D7" s="156"/>
      <c r="E7" s="157"/>
      <c r="F7" s="157"/>
      <c r="G7" s="157"/>
      <c r="H7" s="157"/>
      <c r="I7" s="157"/>
      <c r="J7" s="157"/>
      <c r="K7" s="157"/>
      <c r="L7" s="2"/>
    </row>
    <row r="8" spans="2:12">
      <c r="B8" s="2"/>
      <c r="C8" s="158" t="s">
        <v>1095</v>
      </c>
      <c r="D8" s="158"/>
      <c r="E8" s="129"/>
      <c r="F8" s="129"/>
      <c r="G8" s="129"/>
      <c r="H8" s="129"/>
      <c r="I8" s="129"/>
      <c r="J8" s="129"/>
      <c r="K8" s="129"/>
      <c r="L8" s="2"/>
    </row>
    <row r="9" spans="2:12">
      <c r="B9" s="2"/>
      <c r="C9" s="158" t="s">
        <v>613</v>
      </c>
      <c r="D9" s="158"/>
      <c r="E9" s="129"/>
      <c r="F9" s="129"/>
      <c r="G9" s="129"/>
      <c r="H9" s="129"/>
      <c r="I9" s="129"/>
      <c r="J9" s="129"/>
      <c r="K9" s="129"/>
      <c r="L9" s="2"/>
    </row>
    <row r="10" spans="2:12">
      <c r="B10" s="2"/>
      <c r="C10" s="158" t="s">
        <v>620</v>
      </c>
      <c r="D10" s="158"/>
      <c r="E10" s="129"/>
      <c r="F10" s="129"/>
      <c r="G10" s="129"/>
      <c r="H10" s="129"/>
      <c r="I10" s="129"/>
      <c r="J10" s="129"/>
      <c r="K10" s="129"/>
      <c r="L10" s="2"/>
    </row>
    <row r="11" spans="2:12">
      <c r="B11" s="2"/>
      <c r="C11" s="159" t="str">
        <f>""</f>
        <v/>
      </c>
      <c r="D11" s="159"/>
      <c r="E11" s="130"/>
      <c r="F11" s="130"/>
      <c r="G11" s="130"/>
      <c r="H11" s="130"/>
      <c r="I11" s="130"/>
      <c r="J11" s="130"/>
      <c r="K11" s="130"/>
      <c r="L11" s="2"/>
    </row>
    <row r="12" spans="2:12" hidden="1">
      <c r="B12" s="2"/>
      <c r="C12" s="20"/>
      <c r="D12" s="20"/>
      <c r="E12" s="2"/>
      <c r="F12" s="2"/>
      <c r="G12" s="2"/>
      <c r="H12" s="2"/>
      <c r="I12" s="2"/>
      <c r="J12" s="2"/>
      <c r="K12" s="2"/>
      <c r="L12" s="2"/>
    </row>
    <row r="13" spans="2:12">
      <c r="B13" s="2"/>
      <c r="C13" s="160" t="s">
        <v>43</v>
      </c>
      <c r="D13" s="160"/>
      <c r="E13" s="161"/>
      <c r="F13" s="161"/>
      <c r="G13" s="161"/>
      <c r="H13" s="161"/>
      <c r="I13" s="161"/>
      <c r="J13" s="161"/>
      <c r="K13" s="161"/>
      <c r="L13" s="2"/>
    </row>
    <row r="14" spans="2:12">
      <c r="B14" s="2"/>
      <c r="C14" s="127" t="s">
        <v>308</v>
      </c>
      <c r="D14" s="128"/>
      <c r="E14" s="162" t="str">
        <f>"Nama Perusahaan Pembiayaan"</f>
        <v>Nama Perusahaan Pembiayaan</v>
      </c>
      <c r="F14" s="162" t="str">
        <f>"Tanggal Mulai Kerja Sama"</f>
        <v>Tanggal Mulai Kerja Sama</v>
      </c>
      <c r="G14" s="162" t="str">
        <f>"Izin Usaha"</f>
        <v>Izin Usaha</v>
      </c>
      <c r="H14" s="162" t="str">
        <f>"Saldo SAK"</f>
        <v>Saldo SAK</v>
      </c>
      <c r="I14" s="162" t="str">
        <f>"AYD"</f>
        <v>AYD</v>
      </c>
      <c r="J14" s="162" t="str">
        <f>"Saldo SAK Lancar (Kurang dari satu Tahun)"</f>
        <v>Saldo SAK Lancar (Kurang dari satu Tahun)</v>
      </c>
      <c r="K14" s="162" t="str">
        <f>"Keterangan "</f>
        <v xml:space="preserve">Keterangan </v>
      </c>
      <c r="L14" s="2"/>
    </row>
    <row r="15" spans="2:12">
      <c r="B15" s="2"/>
      <c r="C15" s="128"/>
      <c r="D15" s="128"/>
      <c r="E15" s="163"/>
      <c r="F15" s="163"/>
      <c r="G15" s="163"/>
      <c r="H15" s="163"/>
      <c r="I15" s="163"/>
      <c r="J15" s="163"/>
      <c r="K15" s="163"/>
      <c r="L15" s="2"/>
    </row>
    <row r="16" spans="2:12">
      <c r="B16" s="2"/>
      <c r="C16" s="137" t="s">
        <v>7</v>
      </c>
      <c r="D16" s="128"/>
      <c r="E16" s="147" t="s">
        <v>206</v>
      </c>
      <c r="F16" s="165"/>
      <c r="G16" s="147" t="s">
        <v>206</v>
      </c>
      <c r="H16" s="144">
        <v>0</v>
      </c>
      <c r="I16" s="144">
        <v>0</v>
      </c>
      <c r="J16" s="144">
        <v>0</v>
      </c>
      <c r="K16" s="147" t="s">
        <v>206</v>
      </c>
      <c r="L16" s="2"/>
    </row>
    <row r="17" spans="2:12">
      <c r="B17" s="2"/>
      <c r="C17" s="142" t="s">
        <v>309</v>
      </c>
      <c r="D17" s="143"/>
      <c r="E17" s="147" t="s">
        <v>206</v>
      </c>
      <c r="F17" s="165"/>
      <c r="G17" s="147" t="s">
        <v>206</v>
      </c>
      <c r="H17" s="144">
        <v>0</v>
      </c>
      <c r="I17" s="144">
        <v>0</v>
      </c>
      <c r="J17" s="144">
        <v>0</v>
      </c>
      <c r="K17" s="147" t="s">
        <v>206</v>
      </c>
      <c r="L17" s="2"/>
    </row>
    <row r="18" spans="2:12">
      <c r="B18" s="2"/>
      <c r="C18" s="142" t="s">
        <v>310</v>
      </c>
      <c r="D18" s="143"/>
      <c r="E18" s="147" t="s">
        <v>206</v>
      </c>
      <c r="F18" s="165"/>
      <c r="G18" s="147" t="s">
        <v>206</v>
      </c>
      <c r="H18" s="144">
        <v>0</v>
      </c>
      <c r="I18" s="144">
        <v>0</v>
      </c>
      <c r="J18" s="144">
        <v>0</v>
      </c>
      <c r="K18" s="147" t="s">
        <v>206</v>
      </c>
      <c r="L18" s="2"/>
    </row>
    <row r="19" spans="2:12">
      <c r="B19" s="2"/>
      <c r="C19" s="142" t="s">
        <v>311</v>
      </c>
      <c r="D19" s="143"/>
      <c r="E19" s="147" t="s">
        <v>206</v>
      </c>
      <c r="F19" s="165"/>
      <c r="G19" s="147" t="s">
        <v>206</v>
      </c>
      <c r="H19" s="144">
        <v>0</v>
      </c>
      <c r="I19" s="144">
        <v>0</v>
      </c>
      <c r="J19" s="144">
        <v>0</v>
      </c>
      <c r="K19" s="147" t="s">
        <v>206</v>
      </c>
      <c r="L19" s="2"/>
    </row>
    <row r="20" spans="2:12">
      <c r="B20" s="2"/>
      <c r="C20" s="142" t="s">
        <v>312</v>
      </c>
      <c r="D20" s="143"/>
      <c r="E20" s="147" t="s">
        <v>206</v>
      </c>
      <c r="F20" s="165"/>
      <c r="G20" s="147" t="s">
        <v>206</v>
      </c>
      <c r="H20" s="144">
        <v>0</v>
      </c>
      <c r="I20" s="144">
        <v>0</v>
      </c>
      <c r="J20" s="144">
        <v>0</v>
      </c>
      <c r="K20" s="147" t="s">
        <v>206</v>
      </c>
      <c r="L20" s="2"/>
    </row>
    <row r="21" spans="2:12">
      <c r="B21" s="2"/>
      <c r="C21" s="142" t="s">
        <v>313</v>
      </c>
      <c r="D21" s="143"/>
      <c r="E21" s="147" t="s">
        <v>206</v>
      </c>
      <c r="F21" s="165"/>
      <c r="G21" s="147" t="s">
        <v>206</v>
      </c>
      <c r="H21" s="144">
        <v>0</v>
      </c>
      <c r="I21" s="144">
        <v>0</v>
      </c>
      <c r="J21" s="144">
        <v>0</v>
      </c>
      <c r="K21" s="147" t="s">
        <v>206</v>
      </c>
      <c r="L21" s="2"/>
    </row>
    <row r="22" spans="2:12">
      <c r="B22" s="2"/>
      <c r="C22" s="142" t="s">
        <v>314</v>
      </c>
      <c r="D22" s="143"/>
      <c r="E22" s="147" t="s">
        <v>206</v>
      </c>
      <c r="F22" s="165"/>
      <c r="G22" s="147" t="s">
        <v>206</v>
      </c>
      <c r="H22" s="144">
        <v>0</v>
      </c>
      <c r="I22" s="144">
        <v>0</v>
      </c>
      <c r="J22" s="144">
        <v>0</v>
      </c>
      <c r="K22" s="147" t="s">
        <v>206</v>
      </c>
      <c r="L22" s="2"/>
    </row>
    <row r="23" spans="2:12">
      <c r="B23" s="2"/>
      <c r="C23" s="142" t="s">
        <v>315</v>
      </c>
      <c r="D23" s="143"/>
      <c r="E23" s="147" t="s">
        <v>206</v>
      </c>
      <c r="F23" s="165"/>
      <c r="G23" s="147" t="s">
        <v>206</v>
      </c>
      <c r="H23" s="144">
        <v>0</v>
      </c>
      <c r="I23" s="144">
        <v>0</v>
      </c>
      <c r="J23" s="144">
        <v>0</v>
      </c>
      <c r="K23" s="147" t="s">
        <v>206</v>
      </c>
      <c r="L23" s="2"/>
    </row>
    <row r="24" spans="2:12">
      <c r="B24" s="2"/>
      <c r="C24" s="142" t="s">
        <v>316</v>
      </c>
      <c r="D24" s="143"/>
      <c r="E24" s="147" t="s">
        <v>206</v>
      </c>
      <c r="F24" s="165"/>
      <c r="G24" s="147" t="s">
        <v>206</v>
      </c>
      <c r="H24" s="144">
        <v>0</v>
      </c>
      <c r="I24" s="144">
        <v>0</v>
      </c>
      <c r="J24" s="144">
        <v>0</v>
      </c>
      <c r="K24" s="147" t="s">
        <v>206</v>
      </c>
      <c r="L24" s="2"/>
    </row>
    <row r="25" spans="2:12">
      <c r="B25" s="2"/>
      <c r="C25" s="142" t="s">
        <v>317</v>
      </c>
      <c r="D25" s="143"/>
      <c r="E25" s="147" t="s">
        <v>206</v>
      </c>
      <c r="F25" s="165"/>
      <c r="G25" s="147" t="s">
        <v>206</v>
      </c>
      <c r="H25" s="144">
        <v>0</v>
      </c>
      <c r="I25" s="144">
        <v>0</v>
      </c>
      <c r="J25" s="144">
        <v>0</v>
      </c>
      <c r="K25" s="147" t="s">
        <v>206</v>
      </c>
      <c r="L25" s="2"/>
    </row>
    <row r="26" spans="2:12">
      <c r="B26" s="2"/>
      <c r="C26" s="142" t="s">
        <v>318</v>
      </c>
      <c r="D26" s="143"/>
      <c r="E26" s="147" t="s">
        <v>206</v>
      </c>
      <c r="F26" s="165"/>
      <c r="G26" s="147" t="s">
        <v>206</v>
      </c>
      <c r="H26" s="144">
        <v>0</v>
      </c>
      <c r="I26" s="144">
        <v>0</v>
      </c>
      <c r="J26" s="144">
        <v>0</v>
      </c>
      <c r="K26" s="147" t="s">
        <v>206</v>
      </c>
      <c r="L26" s="2"/>
    </row>
    <row r="27" spans="2:12">
      <c r="B27" s="2"/>
      <c r="C27" s="142" t="s">
        <v>319</v>
      </c>
      <c r="D27" s="143"/>
      <c r="E27" s="147" t="s">
        <v>206</v>
      </c>
      <c r="F27" s="165"/>
      <c r="G27" s="147" t="s">
        <v>206</v>
      </c>
      <c r="H27" s="144">
        <v>0</v>
      </c>
      <c r="I27" s="144">
        <v>0</v>
      </c>
      <c r="J27" s="144">
        <v>0</v>
      </c>
      <c r="K27" s="147" t="s">
        <v>206</v>
      </c>
      <c r="L27" s="2"/>
    </row>
    <row r="28" spans="2:12">
      <c r="B28" s="2"/>
      <c r="C28" s="142" t="s">
        <v>320</v>
      </c>
      <c r="D28" s="143"/>
      <c r="E28" s="147" t="s">
        <v>206</v>
      </c>
      <c r="F28" s="165"/>
      <c r="G28" s="147" t="s">
        <v>206</v>
      </c>
      <c r="H28" s="144">
        <v>0</v>
      </c>
      <c r="I28" s="144">
        <v>0</v>
      </c>
      <c r="J28" s="144">
        <v>0</v>
      </c>
      <c r="K28" s="147" t="s">
        <v>206</v>
      </c>
      <c r="L28" s="2"/>
    </row>
    <row r="29" spans="2:12">
      <c r="B29" s="2"/>
      <c r="C29" s="142" t="s">
        <v>321</v>
      </c>
      <c r="D29" s="143"/>
      <c r="E29" s="147" t="s">
        <v>206</v>
      </c>
      <c r="F29" s="165"/>
      <c r="G29" s="147" t="s">
        <v>206</v>
      </c>
      <c r="H29" s="144">
        <v>0</v>
      </c>
      <c r="I29" s="144">
        <v>0</v>
      </c>
      <c r="J29" s="144">
        <v>0</v>
      </c>
      <c r="K29" s="147" t="s">
        <v>206</v>
      </c>
      <c r="L29" s="2"/>
    </row>
    <row r="30" spans="2:12">
      <c r="B30" s="2"/>
      <c r="C30" s="142" t="s">
        <v>322</v>
      </c>
      <c r="D30" s="143"/>
      <c r="E30" s="147" t="s">
        <v>206</v>
      </c>
      <c r="F30" s="165"/>
      <c r="G30" s="147" t="s">
        <v>206</v>
      </c>
      <c r="H30" s="144">
        <v>0</v>
      </c>
      <c r="I30" s="144">
        <v>0</v>
      </c>
      <c r="J30" s="144">
        <v>0</v>
      </c>
      <c r="K30" s="147" t="s">
        <v>206</v>
      </c>
      <c r="L30" s="2"/>
    </row>
    <row r="31" spans="2:12">
      <c r="B31" s="2"/>
      <c r="C31" s="142" t="s">
        <v>323</v>
      </c>
      <c r="D31" s="143"/>
      <c r="E31" s="147" t="s">
        <v>206</v>
      </c>
      <c r="F31" s="165"/>
      <c r="G31" s="147" t="s">
        <v>206</v>
      </c>
      <c r="H31" s="144">
        <v>0</v>
      </c>
      <c r="I31" s="144">
        <v>0</v>
      </c>
      <c r="J31" s="144">
        <v>0</v>
      </c>
      <c r="K31" s="147" t="s">
        <v>206</v>
      </c>
      <c r="L31" s="2"/>
    </row>
    <row r="32" spans="2:12">
      <c r="B32" s="2"/>
      <c r="C32" s="142" t="s">
        <v>324</v>
      </c>
      <c r="D32" s="143"/>
      <c r="E32" s="147" t="s">
        <v>206</v>
      </c>
      <c r="F32" s="165"/>
      <c r="G32" s="147" t="s">
        <v>206</v>
      </c>
      <c r="H32" s="144">
        <v>0</v>
      </c>
      <c r="I32" s="144">
        <v>0</v>
      </c>
      <c r="J32" s="144">
        <v>0</v>
      </c>
      <c r="K32" s="147" t="s">
        <v>206</v>
      </c>
      <c r="L32" s="2"/>
    </row>
    <row r="33" spans="2:12">
      <c r="B33" s="2"/>
      <c r="C33" s="142" t="s">
        <v>325</v>
      </c>
      <c r="D33" s="143"/>
      <c r="E33" s="147" t="s">
        <v>206</v>
      </c>
      <c r="F33" s="165"/>
      <c r="G33" s="147" t="s">
        <v>206</v>
      </c>
      <c r="H33" s="144">
        <v>0</v>
      </c>
      <c r="I33" s="144">
        <v>0</v>
      </c>
      <c r="J33" s="144">
        <v>0</v>
      </c>
      <c r="K33" s="147" t="s">
        <v>206</v>
      </c>
      <c r="L33" s="2"/>
    </row>
    <row r="34" spans="2:12">
      <c r="B34" s="2"/>
      <c r="C34" s="142" t="s">
        <v>326</v>
      </c>
      <c r="D34" s="143"/>
      <c r="E34" s="147" t="s">
        <v>206</v>
      </c>
      <c r="F34" s="165"/>
      <c r="G34" s="147" t="s">
        <v>206</v>
      </c>
      <c r="H34" s="144">
        <v>0</v>
      </c>
      <c r="I34" s="144">
        <v>0</v>
      </c>
      <c r="J34" s="144">
        <v>0</v>
      </c>
      <c r="K34" s="147" t="s">
        <v>206</v>
      </c>
      <c r="L34" s="2"/>
    </row>
    <row r="35" spans="2:12">
      <c r="B35" s="2"/>
      <c r="C35" s="142" t="s">
        <v>327</v>
      </c>
      <c r="D35" s="143"/>
      <c r="E35" s="147" t="s">
        <v>206</v>
      </c>
      <c r="F35" s="165"/>
      <c r="G35" s="147" t="s">
        <v>206</v>
      </c>
      <c r="H35" s="144">
        <v>0</v>
      </c>
      <c r="I35" s="144">
        <v>0</v>
      </c>
      <c r="J35" s="144">
        <v>0</v>
      </c>
      <c r="K35" s="147" t="s">
        <v>206</v>
      </c>
      <c r="L35" s="2"/>
    </row>
    <row r="36" spans="2:12">
      <c r="B36" s="2"/>
      <c r="C36" s="142" t="s">
        <v>328</v>
      </c>
      <c r="D36" s="143"/>
      <c r="E36" s="147" t="s">
        <v>206</v>
      </c>
      <c r="F36" s="165"/>
      <c r="G36" s="147" t="s">
        <v>206</v>
      </c>
      <c r="H36" s="144">
        <v>0</v>
      </c>
      <c r="I36" s="144">
        <v>0</v>
      </c>
      <c r="J36" s="144">
        <v>0</v>
      </c>
      <c r="K36" s="147" t="s">
        <v>206</v>
      </c>
      <c r="L36" s="2"/>
    </row>
    <row r="37" spans="2:12">
      <c r="B37" s="2"/>
      <c r="C37" s="142" t="s">
        <v>329</v>
      </c>
      <c r="D37" s="143"/>
      <c r="E37" s="147" t="s">
        <v>206</v>
      </c>
      <c r="F37" s="165"/>
      <c r="G37" s="147" t="s">
        <v>206</v>
      </c>
      <c r="H37" s="144">
        <v>0</v>
      </c>
      <c r="I37" s="144">
        <v>0</v>
      </c>
      <c r="J37" s="144">
        <v>0</v>
      </c>
      <c r="K37" s="147" t="s">
        <v>206</v>
      </c>
      <c r="L37" s="2"/>
    </row>
    <row r="38" spans="2:12">
      <c r="B38" s="2"/>
      <c r="C38" s="142" t="s">
        <v>330</v>
      </c>
      <c r="D38" s="143"/>
      <c r="E38" s="147" t="s">
        <v>206</v>
      </c>
      <c r="F38" s="165"/>
      <c r="G38" s="147" t="s">
        <v>206</v>
      </c>
      <c r="H38" s="144">
        <v>0</v>
      </c>
      <c r="I38" s="144">
        <v>0</v>
      </c>
      <c r="J38" s="144">
        <v>0</v>
      </c>
      <c r="K38" s="147" t="s">
        <v>206</v>
      </c>
      <c r="L38" s="2"/>
    </row>
    <row r="39" spans="2:12">
      <c r="B39" s="2"/>
      <c r="C39" s="142" t="s">
        <v>331</v>
      </c>
      <c r="D39" s="143"/>
      <c r="E39" s="147" t="s">
        <v>206</v>
      </c>
      <c r="F39" s="165"/>
      <c r="G39" s="147" t="s">
        <v>206</v>
      </c>
      <c r="H39" s="144">
        <v>0</v>
      </c>
      <c r="I39" s="144">
        <v>0</v>
      </c>
      <c r="J39" s="144">
        <v>0</v>
      </c>
      <c r="K39" s="147" t="s">
        <v>206</v>
      </c>
      <c r="L39" s="2"/>
    </row>
    <row r="40" spans="2:12">
      <c r="B40" s="2"/>
      <c r="C40" s="142" t="s">
        <v>332</v>
      </c>
      <c r="D40" s="143"/>
      <c r="E40" s="147" t="s">
        <v>206</v>
      </c>
      <c r="F40" s="165"/>
      <c r="G40" s="147" t="s">
        <v>206</v>
      </c>
      <c r="H40" s="144">
        <v>0</v>
      </c>
      <c r="I40" s="144">
        <v>0</v>
      </c>
      <c r="J40" s="144">
        <v>0</v>
      </c>
      <c r="K40" s="147" t="s">
        <v>206</v>
      </c>
      <c r="L40" s="2"/>
    </row>
    <row r="41" spans="2:12">
      <c r="B41" s="2"/>
      <c r="C41" s="142" t="s">
        <v>333</v>
      </c>
      <c r="D41" s="143"/>
      <c r="E41" s="147" t="s">
        <v>206</v>
      </c>
      <c r="F41" s="165"/>
      <c r="G41" s="147" t="s">
        <v>206</v>
      </c>
      <c r="H41" s="144">
        <v>0</v>
      </c>
      <c r="I41" s="144">
        <v>0</v>
      </c>
      <c r="J41" s="144">
        <v>0</v>
      </c>
      <c r="K41" s="147" t="s">
        <v>206</v>
      </c>
      <c r="L41" s="2"/>
    </row>
    <row r="42" spans="2:12">
      <c r="B42" s="2"/>
      <c r="C42" s="142" t="s">
        <v>334</v>
      </c>
      <c r="D42" s="143"/>
      <c r="E42" s="147" t="s">
        <v>206</v>
      </c>
      <c r="F42" s="165"/>
      <c r="G42" s="147" t="s">
        <v>206</v>
      </c>
      <c r="H42" s="144">
        <v>0</v>
      </c>
      <c r="I42" s="144">
        <v>0</v>
      </c>
      <c r="J42" s="144">
        <v>0</v>
      </c>
      <c r="K42" s="147" t="s">
        <v>206</v>
      </c>
      <c r="L42" s="2"/>
    </row>
    <row r="43" spans="2:12">
      <c r="B43" s="2"/>
      <c r="C43" s="142" t="s">
        <v>335</v>
      </c>
      <c r="D43" s="143"/>
      <c r="E43" s="147" t="s">
        <v>206</v>
      </c>
      <c r="F43" s="165"/>
      <c r="G43" s="147" t="s">
        <v>206</v>
      </c>
      <c r="H43" s="144">
        <v>0</v>
      </c>
      <c r="I43" s="144">
        <v>0</v>
      </c>
      <c r="J43" s="144">
        <v>0</v>
      </c>
      <c r="K43" s="147" t="s">
        <v>206</v>
      </c>
      <c r="L43" s="2"/>
    </row>
    <row r="44" spans="2:12">
      <c r="B44" s="2"/>
      <c r="C44" s="142" t="s">
        <v>336</v>
      </c>
      <c r="D44" s="143"/>
      <c r="E44" s="147" t="s">
        <v>206</v>
      </c>
      <c r="F44" s="165"/>
      <c r="G44" s="147" t="s">
        <v>206</v>
      </c>
      <c r="H44" s="144">
        <v>0</v>
      </c>
      <c r="I44" s="144">
        <v>0</v>
      </c>
      <c r="J44" s="144">
        <v>0</v>
      </c>
      <c r="K44" s="147" t="s">
        <v>206</v>
      </c>
      <c r="L44" s="2"/>
    </row>
    <row r="45" spans="2:12">
      <c r="B45" s="2"/>
      <c r="C45" s="142" t="s">
        <v>337</v>
      </c>
      <c r="D45" s="143"/>
      <c r="E45" s="147" t="s">
        <v>206</v>
      </c>
      <c r="F45" s="165"/>
      <c r="G45" s="147" t="s">
        <v>206</v>
      </c>
      <c r="H45" s="144">
        <v>0</v>
      </c>
      <c r="I45" s="144">
        <v>0</v>
      </c>
      <c r="J45" s="144">
        <v>0</v>
      </c>
      <c r="K45" s="147" t="s">
        <v>206</v>
      </c>
      <c r="L45" s="2"/>
    </row>
    <row r="46" spans="2:12">
      <c r="B46" s="2"/>
      <c r="C46" s="142" t="s">
        <v>338</v>
      </c>
      <c r="D46" s="143"/>
      <c r="E46" s="147" t="s">
        <v>206</v>
      </c>
      <c r="F46" s="165"/>
      <c r="G46" s="147" t="s">
        <v>206</v>
      </c>
      <c r="H46" s="144">
        <v>0</v>
      </c>
      <c r="I46" s="144">
        <v>0</v>
      </c>
      <c r="J46" s="144">
        <v>0</v>
      </c>
      <c r="K46" s="147" t="s">
        <v>206</v>
      </c>
      <c r="L46" s="2"/>
    </row>
    <row r="47" spans="2:12">
      <c r="B47" s="2"/>
      <c r="C47" s="142" t="s">
        <v>339</v>
      </c>
      <c r="D47" s="143"/>
      <c r="E47" s="147" t="s">
        <v>206</v>
      </c>
      <c r="F47" s="165"/>
      <c r="G47" s="147" t="s">
        <v>206</v>
      </c>
      <c r="H47" s="144">
        <v>0</v>
      </c>
      <c r="I47" s="144">
        <v>0</v>
      </c>
      <c r="J47" s="144">
        <v>0</v>
      </c>
      <c r="K47" s="147" t="s">
        <v>206</v>
      </c>
      <c r="L47" s="2"/>
    </row>
    <row r="48" spans="2:12">
      <c r="B48" s="2"/>
      <c r="C48" s="142" t="s">
        <v>340</v>
      </c>
      <c r="D48" s="143"/>
      <c r="E48" s="147" t="s">
        <v>206</v>
      </c>
      <c r="F48" s="165"/>
      <c r="G48" s="147" t="s">
        <v>206</v>
      </c>
      <c r="H48" s="144">
        <v>0</v>
      </c>
      <c r="I48" s="144">
        <v>0</v>
      </c>
      <c r="J48" s="144">
        <v>0</v>
      </c>
      <c r="K48" s="147" t="s">
        <v>206</v>
      </c>
      <c r="L48" s="2"/>
    </row>
    <row r="49" spans="2:12">
      <c r="B49" s="2"/>
      <c r="C49" s="142" t="s">
        <v>341</v>
      </c>
      <c r="D49" s="143"/>
      <c r="E49" s="147" t="s">
        <v>206</v>
      </c>
      <c r="F49" s="165"/>
      <c r="G49" s="147" t="s">
        <v>206</v>
      </c>
      <c r="H49" s="144">
        <v>0</v>
      </c>
      <c r="I49" s="144">
        <v>0</v>
      </c>
      <c r="J49" s="144">
        <v>0</v>
      </c>
      <c r="K49" s="147" t="s">
        <v>206</v>
      </c>
      <c r="L49" s="2"/>
    </row>
    <row r="50" spans="2:12">
      <c r="B50" s="2"/>
      <c r="C50" s="142" t="s">
        <v>342</v>
      </c>
      <c r="D50" s="143"/>
      <c r="E50" s="147" t="s">
        <v>206</v>
      </c>
      <c r="F50" s="165"/>
      <c r="G50" s="147" t="s">
        <v>206</v>
      </c>
      <c r="H50" s="144">
        <v>0</v>
      </c>
      <c r="I50" s="144">
        <v>0</v>
      </c>
      <c r="J50" s="144">
        <v>0</v>
      </c>
      <c r="K50" s="147" t="s">
        <v>206</v>
      </c>
      <c r="L50" s="2"/>
    </row>
    <row r="51" spans="2:12">
      <c r="B51" s="2"/>
      <c r="C51" s="142" t="s">
        <v>343</v>
      </c>
      <c r="D51" s="143"/>
      <c r="E51" s="147" t="s">
        <v>206</v>
      </c>
      <c r="F51" s="165"/>
      <c r="G51" s="147" t="s">
        <v>206</v>
      </c>
      <c r="H51" s="144">
        <v>0</v>
      </c>
      <c r="I51" s="144">
        <v>0</v>
      </c>
      <c r="J51" s="144">
        <v>0</v>
      </c>
      <c r="K51" s="147" t="s">
        <v>206</v>
      </c>
      <c r="L51" s="2"/>
    </row>
    <row r="52" spans="2:12">
      <c r="B52" s="2"/>
      <c r="C52" s="142" t="s">
        <v>344</v>
      </c>
      <c r="D52" s="143"/>
      <c r="E52" s="147" t="s">
        <v>206</v>
      </c>
      <c r="F52" s="165"/>
      <c r="G52" s="147" t="s">
        <v>206</v>
      </c>
      <c r="H52" s="144">
        <v>0</v>
      </c>
      <c r="I52" s="144">
        <v>0</v>
      </c>
      <c r="J52" s="144">
        <v>0</v>
      </c>
      <c r="K52" s="147" t="s">
        <v>206</v>
      </c>
      <c r="L52" s="2"/>
    </row>
    <row r="53" spans="2:12">
      <c r="B53" s="2"/>
      <c r="C53" s="142" t="s">
        <v>345</v>
      </c>
      <c r="D53" s="143"/>
      <c r="E53" s="147" t="s">
        <v>206</v>
      </c>
      <c r="F53" s="165"/>
      <c r="G53" s="147" t="s">
        <v>206</v>
      </c>
      <c r="H53" s="144">
        <v>0</v>
      </c>
      <c r="I53" s="144">
        <v>0</v>
      </c>
      <c r="J53" s="144">
        <v>0</v>
      </c>
      <c r="K53" s="147" t="s">
        <v>206</v>
      </c>
      <c r="L53" s="2"/>
    </row>
    <row r="54" spans="2:12">
      <c r="B54" s="2"/>
      <c r="C54" s="142" t="s">
        <v>346</v>
      </c>
      <c r="D54" s="143"/>
      <c r="E54" s="147" t="s">
        <v>206</v>
      </c>
      <c r="F54" s="165"/>
      <c r="G54" s="147" t="s">
        <v>206</v>
      </c>
      <c r="H54" s="144">
        <v>0</v>
      </c>
      <c r="I54" s="144">
        <v>0</v>
      </c>
      <c r="J54" s="144">
        <v>0</v>
      </c>
      <c r="K54" s="147" t="s">
        <v>206</v>
      </c>
      <c r="L54" s="2"/>
    </row>
    <row r="55" spans="2:12">
      <c r="B55" s="2"/>
      <c r="C55" s="142" t="s">
        <v>347</v>
      </c>
      <c r="D55" s="143"/>
      <c r="E55" s="147" t="s">
        <v>206</v>
      </c>
      <c r="F55" s="165"/>
      <c r="G55" s="147" t="s">
        <v>206</v>
      </c>
      <c r="H55" s="144">
        <v>0</v>
      </c>
      <c r="I55" s="144">
        <v>0</v>
      </c>
      <c r="J55" s="144">
        <v>0</v>
      </c>
      <c r="K55" s="147" t="s">
        <v>206</v>
      </c>
      <c r="L55" s="2"/>
    </row>
    <row r="56" spans="2:12">
      <c r="B56" s="2"/>
      <c r="C56" s="142" t="s">
        <v>348</v>
      </c>
      <c r="D56" s="143"/>
      <c r="E56" s="147" t="s">
        <v>206</v>
      </c>
      <c r="F56" s="165"/>
      <c r="G56" s="147" t="s">
        <v>206</v>
      </c>
      <c r="H56" s="144">
        <v>0</v>
      </c>
      <c r="I56" s="144">
        <v>0</v>
      </c>
      <c r="J56" s="144">
        <v>0</v>
      </c>
      <c r="K56" s="147" t="s">
        <v>206</v>
      </c>
      <c r="L56" s="2"/>
    </row>
    <row r="57" spans="2:12">
      <c r="B57" s="2"/>
      <c r="C57" s="142" t="s">
        <v>349</v>
      </c>
      <c r="D57" s="143"/>
      <c r="E57" s="147" t="s">
        <v>206</v>
      </c>
      <c r="F57" s="165"/>
      <c r="G57" s="147" t="s">
        <v>206</v>
      </c>
      <c r="H57" s="144">
        <v>0</v>
      </c>
      <c r="I57" s="144">
        <v>0</v>
      </c>
      <c r="J57" s="144">
        <v>0</v>
      </c>
      <c r="K57" s="147" t="s">
        <v>206</v>
      </c>
      <c r="L57" s="2"/>
    </row>
    <row r="58" spans="2:12">
      <c r="B58" s="2"/>
      <c r="C58" s="142" t="s">
        <v>350</v>
      </c>
      <c r="D58" s="143"/>
      <c r="E58" s="147" t="s">
        <v>206</v>
      </c>
      <c r="F58" s="165"/>
      <c r="G58" s="147" t="s">
        <v>206</v>
      </c>
      <c r="H58" s="144">
        <v>0</v>
      </c>
      <c r="I58" s="144">
        <v>0</v>
      </c>
      <c r="J58" s="144">
        <v>0</v>
      </c>
      <c r="K58" s="147" t="s">
        <v>206</v>
      </c>
      <c r="L58" s="2"/>
    </row>
    <row r="59" spans="2:12">
      <c r="B59" s="2"/>
      <c r="C59" s="142" t="s">
        <v>351</v>
      </c>
      <c r="D59" s="143"/>
      <c r="E59" s="147" t="s">
        <v>206</v>
      </c>
      <c r="F59" s="165"/>
      <c r="G59" s="147" t="s">
        <v>206</v>
      </c>
      <c r="H59" s="144">
        <v>0</v>
      </c>
      <c r="I59" s="144">
        <v>0</v>
      </c>
      <c r="J59" s="144">
        <v>0</v>
      </c>
      <c r="K59" s="147" t="s">
        <v>206</v>
      </c>
      <c r="L59" s="2"/>
    </row>
    <row r="60" spans="2:12">
      <c r="B60" s="2"/>
      <c r="C60" s="142" t="s">
        <v>352</v>
      </c>
      <c r="D60" s="143"/>
      <c r="E60" s="147" t="s">
        <v>206</v>
      </c>
      <c r="F60" s="165"/>
      <c r="G60" s="147" t="s">
        <v>206</v>
      </c>
      <c r="H60" s="144">
        <v>0</v>
      </c>
      <c r="I60" s="144">
        <v>0</v>
      </c>
      <c r="J60" s="144">
        <v>0</v>
      </c>
      <c r="K60" s="147" t="s">
        <v>206</v>
      </c>
      <c r="L60" s="2"/>
    </row>
    <row r="61" spans="2:12">
      <c r="B61" s="2"/>
      <c r="C61" s="142" t="s">
        <v>353</v>
      </c>
      <c r="D61" s="143"/>
      <c r="E61" s="147" t="s">
        <v>206</v>
      </c>
      <c r="F61" s="165"/>
      <c r="G61" s="147" t="s">
        <v>206</v>
      </c>
      <c r="H61" s="144">
        <v>0</v>
      </c>
      <c r="I61" s="144">
        <v>0</v>
      </c>
      <c r="J61" s="144">
        <v>0</v>
      </c>
      <c r="K61" s="147" t="s">
        <v>206</v>
      </c>
      <c r="L61" s="2"/>
    </row>
    <row r="62" spans="2:12">
      <c r="B62" s="2"/>
      <c r="C62" s="142" t="s">
        <v>354</v>
      </c>
      <c r="D62" s="143"/>
      <c r="E62" s="147" t="s">
        <v>206</v>
      </c>
      <c r="F62" s="165"/>
      <c r="G62" s="147" t="s">
        <v>206</v>
      </c>
      <c r="H62" s="144">
        <v>0</v>
      </c>
      <c r="I62" s="144">
        <v>0</v>
      </c>
      <c r="J62" s="144">
        <v>0</v>
      </c>
      <c r="K62" s="147" t="s">
        <v>206</v>
      </c>
      <c r="L62" s="2"/>
    </row>
    <row r="63" spans="2:12">
      <c r="B63" s="2"/>
      <c r="C63" s="142" t="s">
        <v>355</v>
      </c>
      <c r="D63" s="143"/>
      <c r="E63" s="147" t="s">
        <v>206</v>
      </c>
      <c r="F63" s="165"/>
      <c r="G63" s="147" t="s">
        <v>206</v>
      </c>
      <c r="H63" s="144">
        <v>0</v>
      </c>
      <c r="I63" s="144">
        <v>0</v>
      </c>
      <c r="J63" s="144">
        <v>0</v>
      </c>
      <c r="K63" s="147" t="s">
        <v>206</v>
      </c>
      <c r="L63" s="2"/>
    </row>
    <row r="64" spans="2:12">
      <c r="B64" s="2"/>
      <c r="C64" s="142" t="s">
        <v>356</v>
      </c>
      <c r="D64" s="143"/>
      <c r="E64" s="147" t="s">
        <v>206</v>
      </c>
      <c r="F64" s="165"/>
      <c r="G64" s="147" t="s">
        <v>206</v>
      </c>
      <c r="H64" s="144">
        <v>0</v>
      </c>
      <c r="I64" s="144">
        <v>0</v>
      </c>
      <c r="J64" s="144">
        <v>0</v>
      </c>
      <c r="K64" s="147" t="s">
        <v>206</v>
      </c>
      <c r="L64" s="2"/>
    </row>
    <row r="65" spans="2:12">
      <c r="B65" s="2"/>
      <c r="C65" s="142" t="s">
        <v>357</v>
      </c>
      <c r="D65" s="143"/>
      <c r="E65" s="147" t="s">
        <v>206</v>
      </c>
      <c r="F65" s="165"/>
      <c r="G65" s="147" t="s">
        <v>206</v>
      </c>
      <c r="H65" s="144">
        <v>0</v>
      </c>
      <c r="I65" s="144">
        <v>0</v>
      </c>
      <c r="J65" s="144">
        <v>0</v>
      </c>
      <c r="K65" s="147" t="s">
        <v>206</v>
      </c>
      <c r="L65" s="2"/>
    </row>
    <row r="66" spans="2:12">
      <c r="B66" s="2"/>
      <c r="C66" s="142" t="s">
        <v>358</v>
      </c>
      <c r="D66" s="143"/>
      <c r="E66" s="147" t="s">
        <v>206</v>
      </c>
      <c r="F66" s="165"/>
      <c r="G66" s="147" t="s">
        <v>206</v>
      </c>
      <c r="H66" s="144">
        <v>0</v>
      </c>
      <c r="I66" s="144">
        <v>0</v>
      </c>
      <c r="J66" s="144">
        <v>0</v>
      </c>
      <c r="K66" s="147" t="s">
        <v>206</v>
      </c>
      <c r="L66" s="2"/>
    </row>
    <row r="67" spans="2:12">
      <c r="B67" s="2"/>
      <c r="C67" s="142" t="s">
        <v>359</v>
      </c>
      <c r="D67" s="143"/>
      <c r="E67" s="147" t="s">
        <v>206</v>
      </c>
      <c r="F67" s="165"/>
      <c r="G67" s="147" t="s">
        <v>206</v>
      </c>
      <c r="H67" s="144">
        <v>0</v>
      </c>
      <c r="I67" s="144">
        <v>0</v>
      </c>
      <c r="J67" s="144">
        <v>0</v>
      </c>
      <c r="K67" s="147" t="s">
        <v>206</v>
      </c>
      <c r="L67" s="2"/>
    </row>
    <row r="68" spans="2:12">
      <c r="B68" s="2"/>
      <c r="C68" s="142" t="s">
        <v>360</v>
      </c>
      <c r="D68" s="143"/>
      <c r="E68" s="147" t="s">
        <v>206</v>
      </c>
      <c r="F68" s="165"/>
      <c r="G68" s="147" t="s">
        <v>206</v>
      </c>
      <c r="H68" s="144">
        <v>0</v>
      </c>
      <c r="I68" s="144">
        <v>0</v>
      </c>
      <c r="J68" s="144">
        <v>0</v>
      </c>
      <c r="K68" s="147" t="s">
        <v>206</v>
      </c>
      <c r="L68" s="2"/>
    </row>
    <row r="69" spans="2:12">
      <c r="B69" s="2"/>
      <c r="C69" s="142" t="s">
        <v>361</v>
      </c>
      <c r="D69" s="143"/>
      <c r="E69" s="147" t="s">
        <v>206</v>
      </c>
      <c r="F69" s="165"/>
      <c r="G69" s="147" t="s">
        <v>206</v>
      </c>
      <c r="H69" s="144">
        <v>0</v>
      </c>
      <c r="I69" s="144">
        <v>0</v>
      </c>
      <c r="J69" s="144">
        <v>0</v>
      </c>
      <c r="K69" s="147" t="s">
        <v>206</v>
      </c>
      <c r="L69" s="2"/>
    </row>
    <row r="70" spans="2:12">
      <c r="B70" s="2"/>
      <c r="C70" s="142" t="s">
        <v>362</v>
      </c>
      <c r="D70" s="143"/>
      <c r="E70" s="147" t="s">
        <v>206</v>
      </c>
      <c r="F70" s="165"/>
      <c r="G70" s="147" t="s">
        <v>206</v>
      </c>
      <c r="H70" s="144">
        <v>0</v>
      </c>
      <c r="I70" s="144">
        <v>0</v>
      </c>
      <c r="J70" s="144">
        <v>0</v>
      </c>
      <c r="K70" s="147" t="s">
        <v>206</v>
      </c>
      <c r="L70" s="2"/>
    </row>
    <row r="71" spans="2:12">
      <c r="B71" s="2"/>
      <c r="C71" s="142" t="s">
        <v>363</v>
      </c>
      <c r="D71" s="143"/>
      <c r="E71" s="147" t="s">
        <v>206</v>
      </c>
      <c r="F71" s="165"/>
      <c r="G71" s="147" t="s">
        <v>206</v>
      </c>
      <c r="H71" s="144">
        <v>0</v>
      </c>
      <c r="I71" s="144">
        <v>0</v>
      </c>
      <c r="J71" s="144">
        <v>0</v>
      </c>
      <c r="K71" s="147" t="s">
        <v>206</v>
      </c>
      <c r="L71" s="2"/>
    </row>
    <row r="72" spans="2:12">
      <c r="B72" s="2"/>
      <c r="C72" s="142" t="s">
        <v>364</v>
      </c>
      <c r="D72" s="143"/>
      <c r="E72" s="147" t="s">
        <v>206</v>
      </c>
      <c r="F72" s="165"/>
      <c r="G72" s="147" t="s">
        <v>206</v>
      </c>
      <c r="H72" s="144">
        <v>0</v>
      </c>
      <c r="I72" s="144">
        <v>0</v>
      </c>
      <c r="J72" s="144">
        <v>0</v>
      </c>
      <c r="K72" s="147" t="s">
        <v>206</v>
      </c>
      <c r="L72" s="2"/>
    </row>
    <row r="73" spans="2:12">
      <c r="B73" s="2"/>
      <c r="C73" s="142" t="s">
        <v>365</v>
      </c>
      <c r="D73" s="143"/>
      <c r="E73" s="147" t="s">
        <v>206</v>
      </c>
      <c r="F73" s="165"/>
      <c r="G73" s="147" t="s">
        <v>206</v>
      </c>
      <c r="H73" s="144">
        <v>0</v>
      </c>
      <c r="I73" s="144">
        <v>0</v>
      </c>
      <c r="J73" s="144">
        <v>0</v>
      </c>
      <c r="K73" s="147" t="s">
        <v>206</v>
      </c>
      <c r="L73" s="2"/>
    </row>
    <row r="74" spans="2:12">
      <c r="B74" s="2"/>
      <c r="C74" s="142" t="s">
        <v>366</v>
      </c>
      <c r="D74" s="143"/>
      <c r="E74" s="147" t="s">
        <v>206</v>
      </c>
      <c r="F74" s="165"/>
      <c r="G74" s="147" t="s">
        <v>206</v>
      </c>
      <c r="H74" s="144">
        <v>0</v>
      </c>
      <c r="I74" s="144">
        <v>0</v>
      </c>
      <c r="J74" s="144">
        <v>0</v>
      </c>
      <c r="K74" s="147" t="s">
        <v>206</v>
      </c>
      <c r="L74" s="2"/>
    </row>
    <row r="75" spans="2:12">
      <c r="B75" s="2"/>
      <c r="C75" s="142" t="s">
        <v>367</v>
      </c>
      <c r="D75" s="143"/>
      <c r="E75" s="147" t="s">
        <v>206</v>
      </c>
      <c r="F75" s="165"/>
      <c r="G75" s="147" t="s">
        <v>206</v>
      </c>
      <c r="H75" s="144">
        <v>0</v>
      </c>
      <c r="I75" s="144">
        <v>0</v>
      </c>
      <c r="J75" s="144">
        <v>0</v>
      </c>
      <c r="K75" s="147" t="s">
        <v>206</v>
      </c>
      <c r="L75" s="2"/>
    </row>
    <row r="76" spans="2:12">
      <c r="B76" s="2"/>
      <c r="C76" s="142" t="s">
        <v>368</v>
      </c>
      <c r="D76" s="143"/>
      <c r="E76" s="147" t="s">
        <v>206</v>
      </c>
      <c r="F76" s="165"/>
      <c r="G76" s="147" t="s">
        <v>206</v>
      </c>
      <c r="H76" s="144">
        <v>0</v>
      </c>
      <c r="I76" s="144">
        <v>0</v>
      </c>
      <c r="J76" s="144">
        <v>0</v>
      </c>
      <c r="K76" s="147" t="s">
        <v>206</v>
      </c>
      <c r="L76" s="2"/>
    </row>
    <row r="77" spans="2:12">
      <c r="B77" s="2"/>
      <c r="C77" s="142" t="s">
        <v>369</v>
      </c>
      <c r="D77" s="143"/>
      <c r="E77" s="147" t="s">
        <v>206</v>
      </c>
      <c r="F77" s="165"/>
      <c r="G77" s="147" t="s">
        <v>206</v>
      </c>
      <c r="H77" s="144">
        <v>0</v>
      </c>
      <c r="I77" s="144">
        <v>0</v>
      </c>
      <c r="J77" s="144">
        <v>0</v>
      </c>
      <c r="K77" s="147" t="s">
        <v>206</v>
      </c>
      <c r="L77" s="2"/>
    </row>
    <row r="78" spans="2:12">
      <c r="B78" s="2"/>
      <c r="C78" s="142" t="s">
        <v>370</v>
      </c>
      <c r="D78" s="143"/>
      <c r="E78" s="147" t="s">
        <v>206</v>
      </c>
      <c r="F78" s="165"/>
      <c r="G78" s="147" t="s">
        <v>206</v>
      </c>
      <c r="H78" s="144">
        <v>0</v>
      </c>
      <c r="I78" s="144">
        <v>0</v>
      </c>
      <c r="J78" s="144">
        <v>0</v>
      </c>
      <c r="K78" s="147" t="s">
        <v>206</v>
      </c>
      <c r="L78" s="2"/>
    </row>
    <row r="79" spans="2:12">
      <c r="B79" s="2"/>
      <c r="C79" s="142" t="s">
        <v>371</v>
      </c>
      <c r="D79" s="143"/>
      <c r="E79" s="147" t="s">
        <v>206</v>
      </c>
      <c r="F79" s="165"/>
      <c r="G79" s="147" t="s">
        <v>206</v>
      </c>
      <c r="H79" s="144">
        <v>0</v>
      </c>
      <c r="I79" s="144">
        <v>0</v>
      </c>
      <c r="J79" s="144">
        <v>0</v>
      </c>
      <c r="K79" s="147" t="s">
        <v>206</v>
      </c>
      <c r="L79" s="2"/>
    </row>
    <row r="80" spans="2:12">
      <c r="B80" s="2"/>
      <c r="C80" s="142" t="s">
        <v>372</v>
      </c>
      <c r="D80" s="143"/>
      <c r="E80" s="147" t="s">
        <v>206</v>
      </c>
      <c r="F80" s="165"/>
      <c r="G80" s="147" t="s">
        <v>206</v>
      </c>
      <c r="H80" s="144">
        <v>0</v>
      </c>
      <c r="I80" s="144">
        <v>0</v>
      </c>
      <c r="J80" s="144">
        <v>0</v>
      </c>
      <c r="K80" s="147" t="s">
        <v>206</v>
      </c>
      <c r="L80" s="2"/>
    </row>
    <row r="81" spans="2:12">
      <c r="B81" s="2"/>
      <c r="C81" s="142" t="s">
        <v>373</v>
      </c>
      <c r="D81" s="143"/>
      <c r="E81" s="147" t="s">
        <v>206</v>
      </c>
      <c r="F81" s="165"/>
      <c r="G81" s="147" t="s">
        <v>206</v>
      </c>
      <c r="H81" s="144">
        <v>0</v>
      </c>
      <c r="I81" s="144">
        <v>0</v>
      </c>
      <c r="J81" s="144">
        <v>0</v>
      </c>
      <c r="K81" s="147" t="s">
        <v>206</v>
      </c>
      <c r="L81" s="2"/>
    </row>
    <row r="82" spans="2:12">
      <c r="B82" s="2"/>
      <c r="C82" s="142" t="s">
        <v>374</v>
      </c>
      <c r="D82" s="143"/>
      <c r="E82" s="147" t="s">
        <v>206</v>
      </c>
      <c r="F82" s="165"/>
      <c r="G82" s="147" t="s">
        <v>206</v>
      </c>
      <c r="H82" s="144">
        <v>0</v>
      </c>
      <c r="I82" s="144">
        <v>0</v>
      </c>
      <c r="J82" s="144">
        <v>0</v>
      </c>
      <c r="K82" s="147" t="s">
        <v>206</v>
      </c>
      <c r="L82" s="2"/>
    </row>
    <row r="83" spans="2:12">
      <c r="B83" s="2"/>
      <c r="C83" s="142" t="s">
        <v>375</v>
      </c>
      <c r="D83" s="143"/>
      <c r="E83" s="147" t="s">
        <v>206</v>
      </c>
      <c r="F83" s="165"/>
      <c r="G83" s="147" t="s">
        <v>206</v>
      </c>
      <c r="H83" s="144">
        <v>0</v>
      </c>
      <c r="I83" s="144">
        <v>0</v>
      </c>
      <c r="J83" s="144">
        <v>0</v>
      </c>
      <c r="K83" s="147" t="s">
        <v>206</v>
      </c>
      <c r="L83" s="2"/>
    </row>
    <row r="84" spans="2:12">
      <c r="B84" s="2"/>
      <c r="C84" s="142" t="s">
        <v>376</v>
      </c>
      <c r="D84" s="143"/>
      <c r="E84" s="147" t="s">
        <v>206</v>
      </c>
      <c r="F84" s="165"/>
      <c r="G84" s="147" t="s">
        <v>206</v>
      </c>
      <c r="H84" s="144">
        <v>0</v>
      </c>
      <c r="I84" s="144">
        <v>0</v>
      </c>
      <c r="J84" s="144">
        <v>0</v>
      </c>
      <c r="K84" s="147" t="s">
        <v>206</v>
      </c>
      <c r="L84" s="2"/>
    </row>
    <row r="85" spans="2:12">
      <c r="B85" s="2"/>
      <c r="C85" s="142" t="s">
        <v>377</v>
      </c>
      <c r="D85" s="143"/>
      <c r="E85" s="147" t="s">
        <v>206</v>
      </c>
      <c r="F85" s="165"/>
      <c r="G85" s="147" t="s">
        <v>206</v>
      </c>
      <c r="H85" s="144">
        <v>0</v>
      </c>
      <c r="I85" s="144">
        <v>0</v>
      </c>
      <c r="J85" s="144">
        <v>0</v>
      </c>
      <c r="K85" s="147" t="s">
        <v>206</v>
      </c>
      <c r="L85" s="2"/>
    </row>
    <row r="86" spans="2:12">
      <c r="B86" s="2"/>
      <c r="C86" s="142" t="s">
        <v>378</v>
      </c>
      <c r="D86" s="143"/>
      <c r="E86" s="147" t="s">
        <v>206</v>
      </c>
      <c r="F86" s="165"/>
      <c r="G86" s="147" t="s">
        <v>206</v>
      </c>
      <c r="H86" s="144">
        <v>0</v>
      </c>
      <c r="I86" s="144">
        <v>0</v>
      </c>
      <c r="J86" s="144">
        <v>0</v>
      </c>
      <c r="K86" s="147" t="s">
        <v>206</v>
      </c>
      <c r="L86" s="2"/>
    </row>
    <row r="87" spans="2:12">
      <c r="B87" s="2"/>
      <c r="C87" s="142" t="s">
        <v>379</v>
      </c>
      <c r="D87" s="143"/>
      <c r="E87" s="147" t="s">
        <v>206</v>
      </c>
      <c r="F87" s="165"/>
      <c r="G87" s="147" t="s">
        <v>206</v>
      </c>
      <c r="H87" s="144">
        <v>0</v>
      </c>
      <c r="I87" s="144">
        <v>0</v>
      </c>
      <c r="J87" s="144">
        <v>0</v>
      </c>
      <c r="K87" s="147" t="s">
        <v>206</v>
      </c>
      <c r="L87" s="2"/>
    </row>
    <row r="88" spans="2:12">
      <c r="B88" s="2"/>
      <c r="C88" s="142" t="s">
        <v>380</v>
      </c>
      <c r="D88" s="143"/>
      <c r="E88" s="147" t="s">
        <v>206</v>
      </c>
      <c r="F88" s="165"/>
      <c r="G88" s="147" t="s">
        <v>206</v>
      </c>
      <c r="H88" s="144">
        <v>0</v>
      </c>
      <c r="I88" s="144">
        <v>0</v>
      </c>
      <c r="J88" s="144">
        <v>0</v>
      </c>
      <c r="K88" s="147" t="s">
        <v>206</v>
      </c>
      <c r="L88" s="2"/>
    </row>
    <row r="89" spans="2:12">
      <c r="B89" s="2"/>
      <c r="C89" s="142" t="s">
        <v>381</v>
      </c>
      <c r="D89" s="143"/>
      <c r="E89" s="147" t="s">
        <v>206</v>
      </c>
      <c r="F89" s="165"/>
      <c r="G89" s="147" t="s">
        <v>206</v>
      </c>
      <c r="H89" s="144">
        <v>0</v>
      </c>
      <c r="I89" s="144">
        <v>0</v>
      </c>
      <c r="J89" s="144">
        <v>0</v>
      </c>
      <c r="K89" s="147" t="s">
        <v>206</v>
      </c>
      <c r="L89" s="2"/>
    </row>
    <row r="90" spans="2:12">
      <c r="B90" s="2"/>
      <c r="C90" s="142" t="s">
        <v>382</v>
      </c>
      <c r="D90" s="143"/>
      <c r="E90" s="147" t="s">
        <v>206</v>
      </c>
      <c r="F90" s="165"/>
      <c r="G90" s="147" t="s">
        <v>206</v>
      </c>
      <c r="H90" s="144">
        <v>0</v>
      </c>
      <c r="I90" s="144">
        <v>0</v>
      </c>
      <c r="J90" s="144">
        <v>0</v>
      </c>
      <c r="K90" s="147" t="s">
        <v>206</v>
      </c>
      <c r="L90" s="2"/>
    </row>
    <row r="91" spans="2:12">
      <c r="B91" s="2"/>
      <c r="C91" s="142" t="s">
        <v>383</v>
      </c>
      <c r="D91" s="143"/>
      <c r="E91" s="147" t="s">
        <v>206</v>
      </c>
      <c r="F91" s="165"/>
      <c r="G91" s="147" t="s">
        <v>206</v>
      </c>
      <c r="H91" s="144">
        <v>0</v>
      </c>
      <c r="I91" s="144">
        <v>0</v>
      </c>
      <c r="J91" s="144">
        <v>0</v>
      </c>
      <c r="K91" s="147" t="s">
        <v>206</v>
      </c>
      <c r="L91" s="2"/>
    </row>
    <row r="92" spans="2:12">
      <c r="B92" s="2"/>
      <c r="C92" s="142" t="s">
        <v>384</v>
      </c>
      <c r="D92" s="143"/>
      <c r="E92" s="147" t="s">
        <v>206</v>
      </c>
      <c r="F92" s="165"/>
      <c r="G92" s="147" t="s">
        <v>206</v>
      </c>
      <c r="H92" s="144">
        <v>0</v>
      </c>
      <c r="I92" s="144">
        <v>0</v>
      </c>
      <c r="J92" s="144">
        <v>0</v>
      </c>
      <c r="K92" s="147" t="s">
        <v>206</v>
      </c>
      <c r="L92" s="2"/>
    </row>
    <row r="93" spans="2:12">
      <c r="B93" s="2"/>
      <c r="C93" s="142" t="s">
        <v>385</v>
      </c>
      <c r="D93" s="143"/>
      <c r="E93" s="147" t="s">
        <v>206</v>
      </c>
      <c r="F93" s="165"/>
      <c r="G93" s="147" t="s">
        <v>206</v>
      </c>
      <c r="H93" s="144">
        <v>0</v>
      </c>
      <c r="I93" s="144">
        <v>0</v>
      </c>
      <c r="J93" s="144">
        <v>0</v>
      </c>
      <c r="K93" s="147" t="s">
        <v>206</v>
      </c>
      <c r="L93" s="2"/>
    </row>
    <row r="94" spans="2:12">
      <c r="B94" s="2"/>
      <c r="C94" s="142" t="s">
        <v>386</v>
      </c>
      <c r="D94" s="143"/>
      <c r="E94" s="147" t="s">
        <v>206</v>
      </c>
      <c r="F94" s="165"/>
      <c r="G94" s="147" t="s">
        <v>206</v>
      </c>
      <c r="H94" s="144">
        <v>0</v>
      </c>
      <c r="I94" s="144">
        <v>0</v>
      </c>
      <c r="J94" s="144">
        <v>0</v>
      </c>
      <c r="K94" s="147" t="s">
        <v>206</v>
      </c>
      <c r="L94" s="2"/>
    </row>
    <row r="95" spans="2:12">
      <c r="B95" s="2"/>
      <c r="C95" s="142" t="s">
        <v>387</v>
      </c>
      <c r="D95" s="143"/>
      <c r="E95" s="147" t="s">
        <v>206</v>
      </c>
      <c r="F95" s="165"/>
      <c r="G95" s="147" t="s">
        <v>206</v>
      </c>
      <c r="H95" s="144">
        <v>0</v>
      </c>
      <c r="I95" s="144">
        <v>0</v>
      </c>
      <c r="J95" s="144">
        <v>0</v>
      </c>
      <c r="K95" s="147" t="s">
        <v>206</v>
      </c>
      <c r="L95" s="2"/>
    </row>
    <row r="96" spans="2:12">
      <c r="B96" s="2"/>
      <c r="C96" s="142" t="s">
        <v>388</v>
      </c>
      <c r="D96" s="143"/>
      <c r="E96" s="147" t="s">
        <v>206</v>
      </c>
      <c r="F96" s="165"/>
      <c r="G96" s="147" t="s">
        <v>206</v>
      </c>
      <c r="H96" s="144">
        <v>0</v>
      </c>
      <c r="I96" s="144">
        <v>0</v>
      </c>
      <c r="J96" s="144">
        <v>0</v>
      </c>
      <c r="K96" s="147" t="s">
        <v>206</v>
      </c>
      <c r="L96" s="2"/>
    </row>
    <row r="97" spans="2:12">
      <c r="B97" s="2"/>
      <c r="C97" s="142" t="s">
        <v>389</v>
      </c>
      <c r="D97" s="143"/>
      <c r="E97" s="147" t="s">
        <v>206</v>
      </c>
      <c r="F97" s="165"/>
      <c r="G97" s="147" t="s">
        <v>206</v>
      </c>
      <c r="H97" s="144">
        <v>0</v>
      </c>
      <c r="I97" s="144">
        <v>0</v>
      </c>
      <c r="J97" s="144">
        <v>0</v>
      </c>
      <c r="K97" s="147" t="s">
        <v>206</v>
      </c>
      <c r="L97" s="2"/>
    </row>
    <row r="98" spans="2:12">
      <c r="B98" s="2"/>
      <c r="C98" s="142" t="s">
        <v>390</v>
      </c>
      <c r="D98" s="143"/>
      <c r="E98" s="147" t="s">
        <v>206</v>
      </c>
      <c r="F98" s="165"/>
      <c r="G98" s="147" t="s">
        <v>206</v>
      </c>
      <c r="H98" s="144">
        <v>0</v>
      </c>
      <c r="I98" s="144">
        <v>0</v>
      </c>
      <c r="J98" s="144">
        <v>0</v>
      </c>
      <c r="K98" s="147" t="s">
        <v>206</v>
      </c>
      <c r="L98" s="2"/>
    </row>
    <row r="99" spans="2:12">
      <c r="B99" s="2"/>
      <c r="C99" s="142" t="s">
        <v>391</v>
      </c>
      <c r="D99" s="143"/>
      <c r="E99" s="147" t="s">
        <v>206</v>
      </c>
      <c r="F99" s="165"/>
      <c r="G99" s="147" t="s">
        <v>206</v>
      </c>
      <c r="H99" s="144">
        <v>0</v>
      </c>
      <c r="I99" s="144">
        <v>0</v>
      </c>
      <c r="J99" s="144">
        <v>0</v>
      </c>
      <c r="K99" s="147" t="s">
        <v>206</v>
      </c>
      <c r="L99" s="2"/>
    </row>
    <row r="100" spans="2:12">
      <c r="B100" s="2"/>
      <c r="C100" s="142" t="s">
        <v>392</v>
      </c>
      <c r="D100" s="143"/>
      <c r="E100" s="147" t="s">
        <v>206</v>
      </c>
      <c r="F100" s="165"/>
      <c r="G100" s="147" t="s">
        <v>206</v>
      </c>
      <c r="H100" s="144">
        <v>0</v>
      </c>
      <c r="I100" s="144">
        <v>0</v>
      </c>
      <c r="J100" s="144">
        <v>0</v>
      </c>
      <c r="K100" s="147" t="s">
        <v>206</v>
      </c>
      <c r="L100" s="2"/>
    </row>
    <row r="101" spans="2:12">
      <c r="B101" s="2"/>
      <c r="C101" s="142" t="s">
        <v>393</v>
      </c>
      <c r="D101" s="143"/>
      <c r="E101" s="147" t="s">
        <v>206</v>
      </c>
      <c r="F101" s="165"/>
      <c r="G101" s="147" t="s">
        <v>206</v>
      </c>
      <c r="H101" s="144">
        <v>0</v>
      </c>
      <c r="I101" s="144">
        <v>0</v>
      </c>
      <c r="J101" s="144">
        <v>0</v>
      </c>
      <c r="K101" s="147" t="s">
        <v>206</v>
      </c>
      <c r="L101" s="2"/>
    </row>
    <row r="102" spans="2:12">
      <c r="B102" s="2"/>
      <c r="C102" s="142" t="s">
        <v>394</v>
      </c>
      <c r="D102" s="143"/>
      <c r="E102" s="147" t="s">
        <v>206</v>
      </c>
      <c r="F102" s="165"/>
      <c r="G102" s="147" t="s">
        <v>206</v>
      </c>
      <c r="H102" s="144">
        <v>0</v>
      </c>
      <c r="I102" s="144">
        <v>0</v>
      </c>
      <c r="J102" s="144">
        <v>0</v>
      </c>
      <c r="K102" s="147" t="s">
        <v>206</v>
      </c>
      <c r="L102" s="2"/>
    </row>
    <row r="103" spans="2:12">
      <c r="B103" s="2"/>
      <c r="C103" s="142" t="s">
        <v>395</v>
      </c>
      <c r="D103" s="143"/>
      <c r="E103" s="147" t="s">
        <v>206</v>
      </c>
      <c r="F103" s="165"/>
      <c r="G103" s="147" t="s">
        <v>206</v>
      </c>
      <c r="H103" s="144">
        <v>0</v>
      </c>
      <c r="I103" s="144">
        <v>0</v>
      </c>
      <c r="J103" s="144">
        <v>0</v>
      </c>
      <c r="K103" s="147" t="s">
        <v>206</v>
      </c>
      <c r="L103" s="2"/>
    </row>
    <row r="104" spans="2:12">
      <c r="B104" s="2"/>
      <c r="C104" s="142" t="s">
        <v>396</v>
      </c>
      <c r="D104" s="143"/>
      <c r="E104" s="147" t="s">
        <v>206</v>
      </c>
      <c r="F104" s="165"/>
      <c r="G104" s="147" t="s">
        <v>206</v>
      </c>
      <c r="H104" s="144">
        <v>0</v>
      </c>
      <c r="I104" s="144">
        <v>0</v>
      </c>
      <c r="J104" s="144">
        <v>0</v>
      </c>
      <c r="K104" s="147" t="s">
        <v>206</v>
      </c>
      <c r="L104" s="2"/>
    </row>
    <row r="105" spans="2:12">
      <c r="B105" s="2"/>
      <c r="C105" s="142" t="s">
        <v>397</v>
      </c>
      <c r="D105" s="143"/>
      <c r="E105" s="147" t="s">
        <v>206</v>
      </c>
      <c r="F105" s="165"/>
      <c r="G105" s="147" t="s">
        <v>206</v>
      </c>
      <c r="H105" s="144">
        <v>0</v>
      </c>
      <c r="I105" s="144">
        <v>0</v>
      </c>
      <c r="J105" s="144">
        <v>0</v>
      </c>
      <c r="K105" s="147" t="s">
        <v>206</v>
      </c>
      <c r="L105" s="2"/>
    </row>
    <row r="106" spans="2:12">
      <c r="B106" s="2"/>
      <c r="C106" s="142" t="s">
        <v>398</v>
      </c>
      <c r="D106" s="143"/>
      <c r="E106" s="147" t="s">
        <v>206</v>
      </c>
      <c r="F106" s="165"/>
      <c r="G106" s="147" t="s">
        <v>206</v>
      </c>
      <c r="H106" s="144">
        <v>0</v>
      </c>
      <c r="I106" s="144">
        <v>0</v>
      </c>
      <c r="J106" s="144">
        <v>0</v>
      </c>
      <c r="K106" s="147" t="s">
        <v>206</v>
      </c>
      <c r="L106" s="2"/>
    </row>
    <row r="107" spans="2:12">
      <c r="B107" s="2"/>
      <c r="C107" s="142" t="s">
        <v>399</v>
      </c>
      <c r="D107" s="143"/>
      <c r="E107" s="147" t="s">
        <v>206</v>
      </c>
      <c r="F107" s="165"/>
      <c r="G107" s="147" t="s">
        <v>206</v>
      </c>
      <c r="H107" s="144">
        <v>0</v>
      </c>
      <c r="I107" s="144">
        <v>0</v>
      </c>
      <c r="J107" s="144">
        <v>0</v>
      </c>
      <c r="K107" s="147" t="s">
        <v>206</v>
      </c>
      <c r="L107" s="2"/>
    </row>
    <row r="108" spans="2:12">
      <c r="B108" s="2"/>
      <c r="C108" s="142" t="s">
        <v>400</v>
      </c>
      <c r="D108" s="143"/>
      <c r="E108" s="147" t="s">
        <v>206</v>
      </c>
      <c r="F108" s="165"/>
      <c r="G108" s="147" t="s">
        <v>206</v>
      </c>
      <c r="H108" s="144">
        <v>0</v>
      </c>
      <c r="I108" s="144">
        <v>0</v>
      </c>
      <c r="J108" s="144">
        <v>0</v>
      </c>
      <c r="K108" s="147" t="s">
        <v>206</v>
      </c>
      <c r="L108" s="2"/>
    </row>
    <row r="109" spans="2:12">
      <c r="B109" s="2"/>
      <c r="C109" s="142" t="s">
        <v>401</v>
      </c>
      <c r="D109" s="143"/>
      <c r="E109" s="147" t="s">
        <v>206</v>
      </c>
      <c r="F109" s="165"/>
      <c r="G109" s="147" t="s">
        <v>206</v>
      </c>
      <c r="H109" s="144">
        <v>0</v>
      </c>
      <c r="I109" s="144">
        <v>0</v>
      </c>
      <c r="J109" s="144">
        <v>0</v>
      </c>
      <c r="K109" s="147" t="s">
        <v>206</v>
      </c>
      <c r="L109" s="2"/>
    </row>
    <row r="110" spans="2:12">
      <c r="B110" s="2"/>
      <c r="C110" s="142" t="s">
        <v>402</v>
      </c>
      <c r="D110" s="143"/>
      <c r="E110" s="147" t="s">
        <v>206</v>
      </c>
      <c r="F110" s="165"/>
      <c r="G110" s="147" t="s">
        <v>206</v>
      </c>
      <c r="H110" s="144">
        <v>0</v>
      </c>
      <c r="I110" s="144">
        <v>0</v>
      </c>
      <c r="J110" s="144">
        <v>0</v>
      </c>
      <c r="K110" s="147" t="s">
        <v>206</v>
      </c>
      <c r="L110" s="2"/>
    </row>
    <row r="111" spans="2:12">
      <c r="B111" s="2"/>
      <c r="C111" s="142" t="s">
        <v>403</v>
      </c>
      <c r="D111" s="143"/>
      <c r="E111" s="147" t="s">
        <v>206</v>
      </c>
      <c r="F111" s="165"/>
      <c r="G111" s="147" t="s">
        <v>206</v>
      </c>
      <c r="H111" s="144">
        <v>0</v>
      </c>
      <c r="I111" s="144">
        <v>0</v>
      </c>
      <c r="J111" s="144">
        <v>0</v>
      </c>
      <c r="K111" s="147" t="s">
        <v>206</v>
      </c>
      <c r="L111" s="2"/>
    </row>
    <row r="112" spans="2:12">
      <c r="B112" s="2"/>
      <c r="C112" s="142" t="s">
        <v>404</v>
      </c>
      <c r="D112" s="143"/>
      <c r="E112" s="147" t="s">
        <v>206</v>
      </c>
      <c r="F112" s="165"/>
      <c r="G112" s="147" t="s">
        <v>206</v>
      </c>
      <c r="H112" s="144">
        <v>0</v>
      </c>
      <c r="I112" s="144">
        <v>0</v>
      </c>
      <c r="J112" s="144">
        <v>0</v>
      </c>
      <c r="K112" s="147" t="s">
        <v>206</v>
      </c>
      <c r="L112" s="2"/>
    </row>
    <row r="113" spans="1:12">
      <c r="B113" s="2"/>
      <c r="C113" s="142" t="s">
        <v>405</v>
      </c>
      <c r="D113" s="143"/>
      <c r="E113" s="147" t="s">
        <v>206</v>
      </c>
      <c r="F113" s="165"/>
      <c r="G113" s="147" t="s">
        <v>206</v>
      </c>
      <c r="H113" s="144">
        <v>0</v>
      </c>
      <c r="I113" s="144">
        <v>0</v>
      </c>
      <c r="J113" s="144">
        <v>0</v>
      </c>
      <c r="K113" s="147" t="s">
        <v>206</v>
      </c>
      <c r="L113" s="2"/>
    </row>
    <row r="114" spans="1:12" s="12" customFormat="1">
      <c r="B114" s="3"/>
      <c r="C114" s="145" t="s">
        <v>406</v>
      </c>
      <c r="D114" s="146"/>
      <c r="E114" s="147" t="s">
        <v>206</v>
      </c>
      <c r="F114" s="165"/>
      <c r="G114" s="147" t="s">
        <v>206</v>
      </c>
      <c r="H114" s="144">
        <v>0</v>
      </c>
      <c r="I114" s="144">
        <v>0</v>
      </c>
      <c r="J114" s="144">
        <v>0</v>
      </c>
      <c r="K114" s="147" t="s">
        <v>206</v>
      </c>
      <c r="L114" s="3"/>
    </row>
    <row r="115" spans="1:12" s="12" customFormat="1">
      <c r="A115" s="15" t="s">
        <v>407</v>
      </c>
      <c r="B115" s="3"/>
      <c r="C115" s="145" t="s">
        <v>408</v>
      </c>
      <c r="D115" s="146"/>
      <c r="E115" s="147" t="s">
        <v>206</v>
      </c>
      <c r="F115" s="165"/>
      <c r="G115" s="147" t="s">
        <v>206</v>
      </c>
      <c r="H115" s="144">
        <v>0</v>
      </c>
      <c r="I115" s="144">
        <v>0</v>
      </c>
      <c r="J115" s="144">
        <v>0</v>
      </c>
      <c r="K115" s="147" t="s">
        <v>206</v>
      </c>
      <c r="L115" s="3"/>
    </row>
    <row r="116" spans="1:12">
      <c r="A116" s="16" t="s">
        <v>409</v>
      </c>
      <c r="B116" s="2"/>
      <c r="C116" s="142" t="s">
        <v>410</v>
      </c>
      <c r="D116" s="143"/>
      <c r="E116" s="10" t="str">
        <f>""</f>
        <v/>
      </c>
      <c r="F116" s="7" t="str">
        <f>""</f>
        <v/>
      </c>
      <c r="G116" s="10" t="str">
        <f>""</f>
        <v/>
      </c>
      <c r="H116" s="8">
        <f>SUM(H16:H115)</f>
        <v>0</v>
      </c>
      <c r="I116" s="8">
        <f>SUM(I16:I115)</f>
        <v>0</v>
      </c>
      <c r="J116" s="8">
        <f>SUM(J16:J115)</f>
        <v>0</v>
      </c>
      <c r="K116" s="10" t="str">
        <f>""</f>
        <v/>
      </c>
      <c r="L116" s="2"/>
    </row>
    <row r="117" spans="1:12">
      <c r="B117" s="2"/>
      <c r="C117" s="2"/>
      <c r="D117" s="2"/>
      <c r="E117" s="2"/>
      <c r="F117" s="2"/>
      <c r="G117" s="2"/>
      <c r="H117" s="2"/>
      <c r="I117" s="2"/>
      <c r="J117" s="2"/>
      <c r="K117" s="2"/>
      <c r="L117" s="2"/>
    </row>
    <row r="118" spans="1:12" ht="5.0999999999999996" customHeight="1">
      <c r="B118" s="2"/>
      <c r="C118" s="2"/>
      <c r="D118" s="2"/>
      <c r="E118" s="2"/>
      <c r="F118" s="2"/>
      <c r="G118" s="2"/>
      <c r="H118" s="2"/>
      <c r="I118" s="2"/>
      <c r="J118" s="2"/>
      <c r="K118" s="2"/>
      <c r="L118" s="2"/>
    </row>
  </sheetData>
  <sheetProtection formatColumns="0" formatRows="0" insertRows="0" deleteRows="0" selectLockedCells="1"/>
  <mergeCells count="815">
    <mergeCell ref="C7:K7"/>
    <mergeCell ref="C8:K8"/>
    <mergeCell ref="C9:K9"/>
    <mergeCell ref="C10:K10"/>
    <mergeCell ref="C11:K11"/>
    <mergeCell ref="C13:K13"/>
    <mergeCell ref="C14:D15"/>
    <mergeCell ref="E14:E15"/>
    <mergeCell ref="F14:F15"/>
    <mergeCell ref="G14:G15"/>
    <mergeCell ref="H14:H15"/>
    <mergeCell ref="I14:I15"/>
    <mergeCell ref="J14:J15"/>
    <mergeCell ref="K14:K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I20"/>
    <mergeCell ref="J20"/>
    <mergeCell ref="K20"/>
    <mergeCell ref="C21:D21"/>
    <mergeCell ref="E21"/>
    <mergeCell ref="F21"/>
    <mergeCell ref="G21"/>
    <mergeCell ref="H21"/>
    <mergeCell ref="I21"/>
    <mergeCell ref="J21"/>
    <mergeCell ref="K21"/>
    <mergeCell ref="C20:D20"/>
    <mergeCell ref="E20"/>
    <mergeCell ref="F20"/>
    <mergeCell ref="G20"/>
    <mergeCell ref="H20"/>
    <mergeCell ref="I22"/>
    <mergeCell ref="J22"/>
    <mergeCell ref="K22"/>
    <mergeCell ref="C23:D23"/>
    <mergeCell ref="E23"/>
    <mergeCell ref="F23"/>
    <mergeCell ref="G23"/>
    <mergeCell ref="H23"/>
    <mergeCell ref="I23"/>
    <mergeCell ref="J23"/>
    <mergeCell ref="K23"/>
    <mergeCell ref="C22:D22"/>
    <mergeCell ref="E22"/>
    <mergeCell ref="F22"/>
    <mergeCell ref="G22"/>
    <mergeCell ref="H22"/>
    <mergeCell ref="I24"/>
    <mergeCell ref="J24"/>
    <mergeCell ref="K24"/>
    <mergeCell ref="C25:D25"/>
    <mergeCell ref="E25"/>
    <mergeCell ref="F25"/>
    <mergeCell ref="G25"/>
    <mergeCell ref="H25"/>
    <mergeCell ref="I25"/>
    <mergeCell ref="J25"/>
    <mergeCell ref="K25"/>
    <mergeCell ref="C24:D24"/>
    <mergeCell ref="E24"/>
    <mergeCell ref="F24"/>
    <mergeCell ref="G24"/>
    <mergeCell ref="H24"/>
    <mergeCell ref="I26"/>
    <mergeCell ref="J26"/>
    <mergeCell ref="K26"/>
    <mergeCell ref="C27:D27"/>
    <mergeCell ref="E27"/>
    <mergeCell ref="F27"/>
    <mergeCell ref="G27"/>
    <mergeCell ref="H27"/>
    <mergeCell ref="I27"/>
    <mergeCell ref="J27"/>
    <mergeCell ref="K27"/>
    <mergeCell ref="C26:D26"/>
    <mergeCell ref="E26"/>
    <mergeCell ref="F26"/>
    <mergeCell ref="G26"/>
    <mergeCell ref="H26"/>
    <mergeCell ref="I28"/>
    <mergeCell ref="J28"/>
    <mergeCell ref="K28"/>
    <mergeCell ref="C29:D29"/>
    <mergeCell ref="E29"/>
    <mergeCell ref="F29"/>
    <mergeCell ref="G29"/>
    <mergeCell ref="H29"/>
    <mergeCell ref="I29"/>
    <mergeCell ref="J29"/>
    <mergeCell ref="K29"/>
    <mergeCell ref="C28:D28"/>
    <mergeCell ref="E28"/>
    <mergeCell ref="F28"/>
    <mergeCell ref="G28"/>
    <mergeCell ref="H28"/>
    <mergeCell ref="I30"/>
    <mergeCell ref="J30"/>
    <mergeCell ref="K30"/>
    <mergeCell ref="C31:D31"/>
    <mergeCell ref="E31"/>
    <mergeCell ref="F31"/>
    <mergeCell ref="G31"/>
    <mergeCell ref="H31"/>
    <mergeCell ref="I31"/>
    <mergeCell ref="J31"/>
    <mergeCell ref="K31"/>
    <mergeCell ref="C30:D30"/>
    <mergeCell ref="E30"/>
    <mergeCell ref="F30"/>
    <mergeCell ref="G30"/>
    <mergeCell ref="H30"/>
    <mergeCell ref="I32"/>
    <mergeCell ref="J32"/>
    <mergeCell ref="K32"/>
    <mergeCell ref="C33:D33"/>
    <mergeCell ref="E33"/>
    <mergeCell ref="F33"/>
    <mergeCell ref="G33"/>
    <mergeCell ref="H33"/>
    <mergeCell ref="I33"/>
    <mergeCell ref="J33"/>
    <mergeCell ref="K33"/>
    <mergeCell ref="C32:D32"/>
    <mergeCell ref="E32"/>
    <mergeCell ref="F32"/>
    <mergeCell ref="G32"/>
    <mergeCell ref="H32"/>
    <mergeCell ref="I34"/>
    <mergeCell ref="J34"/>
    <mergeCell ref="K34"/>
    <mergeCell ref="C35:D35"/>
    <mergeCell ref="E35"/>
    <mergeCell ref="F35"/>
    <mergeCell ref="G35"/>
    <mergeCell ref="H35"/>
    <mergeCell ref="I35"/>
    <mergeCell ref="J35"/>
    <mergeCell ref="K35"/>
    <mergeCell ref="C34:D34"/>
    <mergeCell ref="E34"/>
    <mergeCell ref="F34"/>
    <mergeCell ref="G34"/>
    <mergeCell ref="H34"/>
    <mergeCell ref="I36"/>
    <mergeCell ref="J36"/>
    <mergeCell ref="K36"/>
    <mergeCell ref="C37:D37"/>
    <mergeCell ref="E37"/>
    <mergeCell ref="F37"/>
    <mergeCell ref="G37"/>
    <mergeCell ref="H37"/>
    <mergeCell ref="I37"/>
    <mergeCell ref="J37"/>
    <mergeCell ref="K37"/>
    <mergeCell ref="C36:D36"/>
    <mergeCell ref="E36"/>
    <mergeCell ref="F36"/>
    <mergeCell ref="G36"/>
    <mergeCell ref="H36"/>
    <mergeCell ref="I38"/>
    <mergeCell ref="J38"/>
    <mergeCell ref="K38"/>
    <mergeCell ref="C39:D39"/>
    <mergeCell ref="E39"/>
    <mergeCell ref="F39"/>
    <mergeCell ref="G39"/>
    <mergeCell ref="H39"/>
    <mergeCell ref="I39"/>
    <mergeCell ref="J39"/>
    <mergeCell ref="K39"/>
    <mergeCell ref="C38:D38"/>
    <mergeCell ref="E38"/>
    <mergeCell ref="F38"/>
    <mergeCell ref="G38"/>
    <mergeCell ref="H38"/>
    <mergeCell ref="I40"/>
    <mergeCell ref="J40"/>
    <mergeCell ref="K40"/>
    <mergeCell ref="C41:D41"/>
    <mergeCell ref="E41"/>
    <mergeCell ref="F41"/>
    <mergeCell ref="G41"/>
    <mergeCell ref="H41"/>
    <mergeCell ref="I41"/>
    <mergeCell ref="J41"/>
    <mergeCell ref="K41"/>
    <mergeCell ref="C40:D40"/>
    <mergeCell ref="E40"/>
    <mergeCell ref="F40"/>
    <mergeCell ref="G40"/>
    <mergeCell ref="H40"/>
    <mergeCell ref="I42"/>
    <mergeCell ref="J42"/>
    <mergeCell ref="K42"/>
    <mergeCell ref="C43:D43"/>
    <mergeCell ref="E43"/>
    <mergeCell ref="F43"/>
    <mergeCell ref="G43"/>
    <mergeCell ref="H43"/>
    <mergeCell ref="I43"/>
    <mergeCell ref="J43"/>
    <mergeCell ref="K43"/>
    <mergeCell ref="C42:D42"/>
    <mergeCell ref="E42"/>
    <mergeCell ref="F42"/>
    <mergeCell ref="G42"/>
    <mergeCell ref="H42"/>
    <mergeCell ref="I44"/>
    <mergeCell ref="J44"/>
    <mergeCell ref="K44"/>
    <mergeCell ref="C45:D45"/>
    <mergeCell ref="E45"/>
    <mergeCell ref="F45"/>
    <mergeCell ref="G45"/>
    <mergeCell ref="H45"/>
    <mergeCell ref="I45"/>
    <mergeCell ref="J45"/>
    <mergeCell ref="K45"/>
    <mergeCell ref="C44:D44"/>
    <mergeCell ref="E44"/>
    <mergeCell ref="F44"/>
    <mergeCell ref="G44"/>
    <mergeCell ref="H44"/>
    <mergeCell ref="I46"/>
    <mergeCell ref="J46"/>
    <mergeCell ref="K46"/>
    <mergeCell ref="C47:D47"/>
    <mergeCell ref="E47"/>
    <mergeCell ref="F47"/>
    <mergeCell ref="G47"/>
    <mergeCell ref="H47"/>
    <mergeCell ref="I47"/>
    <mergeCell ref="J47"/>
    <mergeCell ref="K47"/>
    <mergeCell ref="C46:D46"/>
    <mergeCell ref="E46"/>
    <mergeCell ref="F46"/>
    <mergeCell ref="G46"/>
    <mergeCell ref="H46"/>
    <mergeCell ref="I48"/>
    <mergeCell ref="J48"/>
    <mergeCell ref="K48"/>
    <mergeCell ref="C49:D49"/>
    <mergeCell ref="E49"/>
    <mergeCell ref="F49"/>
    <mergeCell ref="G49"/>
    <mergeCell ref="H49"/>
    <mergeCell ref="I49"/>
    <mergeCell ref="J49"/>
    <mergeCell ref="K49"/>
    <mergeCell ref="C48:D48"/>
    <mergeCell ref="E48"/>
    <mergeCell ref="F48"/>
    <mergeCell ref="G48"/>
    <mergeCell ref="H48"/>
    <mergeCell ref="I50"/>
    <mergeCell ref="J50"/>
    <mergeCell ref="K50"/>
    <mergeCell ref="C51:D51"/>
    <mergeCell ref="E51"/>
    <mergeCell ref="F51"/>
    <mergeCell ref="G51"/>
    <mergeCell ref="H51"/>
    <mergeCell ref="I51"/>
    <mergeCell ref="J51"/>
    <mergeCell ref="K51"/>
    <mergeCell ref="C50:D50"/>
    <mergeCell ref="E50"/>
    <mergeCell ref="F50"/>
    <mergeCell ref="G50"/>
    <mergeCell ref="H50"/>
    <mergeCell ref="I52"/>
    <mergeCell ref="J52"/>
    <mergeCell ref="K52"/>
    <mergeCell ref="C53:D53"/>
    <mergeCell ref="E53"/>
    <mergeCell ref="F53"/>
    <mergeCell ref="G53"/>
    <mergeCell ref="H53"/>
    <mergeCell ref="I53"/>
    <mergeCell ref="J53"/>
    <mergeCell ref="K53"/>
    <mergeCell ref="C52:D52"/>
    <mergeCell ref="E52"/>
    <mergeCell ref="F52"/>
    <mergeCell ref="G52"/>
    <mergeCell ref="H52"/>
    <mergeCell ref="I54"/>
    <mergeCell ref="J54"/>
    <mergeCell ref="K54"/>
    <mergeCell ref="C55:D55"/>
    <mergeCell ref="E55"/>
    <mergeCell ref="F55"/>
    <mergeCell ref="G55"/>
    <mergeCell ref="H55"/>
    <mergeCell ref="I55"/>
    <mergeCell ref="J55"/>
    <mergeCell ref="K55"/>
    <mergeCell ref="C54:D54"/>
    <mergeCell ref="E54"/>
    <mergeCell ref="F54"/>
    <mergeCell ref="G54"/>
    <mergeCell ref="H54"/>
    <mergeCell ref="I56"/>
    <mergeCell ref="J56"/>
    <mergeCell ref="K56"/>
    <mergeCell ref="C57:D57"/>
    <mergeCell ref="E57"/>
    <mergeCell ref="F57"/>
    <mergeCell ref="G57"/>
    <mergeCell ref="H57"/>
    <mergeCell ref="I57"/>
    <mergeCell ref="J57"/>
    <mergeCell ref="K57"/>
    <mergeCell ref="C56:D56"/>
    <mergeCell ref="E56"/>
    <mergeCell ref="F56"/>
    <mergeCell ref="G56"/>
    <mergeCell ref="H56"/>
    <mergeCell ref="I58"/>
    <mergeCell ref="J58"/>
    <mergeCell ref="K58"/>
    <mergeCell ref="C59:D59"/>
    <mergeCell ref="E59"/>
    <mergeCell ref="F59"/>
    <mergeCell ref="G59"/>
    <mergeCell ref="H59"/>
    <mergeCell ref="I59"/>
    <mergeCell ref="J59"/>
    <mergeCell ref="K59"/>
    <mergeCell ref="C58:D58"/>
    <mergeCell ref="E58"/>
    <mergeCell ref="F58"/>
    <mergeCell ref="G58"/>
    <mergeCell ref="H58"/>
    <mergeCell ref="I60"/>
    <mergeCell ref="J60"/>
    <mergeCell ref="K60"/>
    <mergeCell ref="C61:D61"/>
    <mergeCell ref="E61"/>
    <mergeCell ref="F61"/>
    <mergeCell ref="G61"/>
    <mergeCell ref="H61"/>
    <mergeCell ref="I61"/>
    <mergeCell ref="J61"/>
    <mergeCell ref="K61"/>
    <mergeCell ref="C60:D60"/>
    <mergeCell ref="E60"/>
    <mergeCell ref="F60"/>
    <mergeCell ref="G60"/>
    <mergeCell ref="H60"/>
    <mergeCell ref="I62"/>
    <mergeCell ref="J62"/>
    <mergeCell ref="K62"/>
    <mergeCell ref="C63:D63"/>
    <mergeCell ref="E63"/>
    <mergeCell ref="F63"/>
    <mergeCell ref="G63"/>
    <mergeCell ref="H63"/>
    <mergeCell ref="I63"/>
    <mergeCell ref="J63"/>
    <mergeCell ref="K63"/>
    <mergeCell ref="C62:D62"/>
    <mergeCell ref="E62"/>
    <mergeCell ref="F62"/>
    <mergeCell ref="G62"/>
    <mergeCell ref="H62"/>
    <mergeCell ref="I64"/>
    <mergeCell ref="J64"/>
    <mergeCell ref="K64"/>
    <mergeCell ref="C65:D65"/>
    <mergeCell ref="E65"/>
    <mergeCell ref="F65"/>
    <mergeCell ref="G65"/>
    <mergeCell ref="H65"/>
    <mergeCell ref="I65"/>
    <mergeCell ref="J65"/>
    <mergeCell ref="K65"/>
    <mergeCell ref="C64:D64"/>
    <mergeCell ref="E64"/>
    <mergeCell ref="F64"/>
    <mergeCell ref="G64"/>
    <mergeCell ref="H64"/>
    <mergeCell ref="I66"/>
    <mergeCell ref="J66"/>
    <mergeCell ref="K66"/>
    <mergeCell ref="C67:D67"/>
    <mergeCell ref="E67"/>
    <mergeCell ref="F67"/>
    <mergeCell ref="G67"/>
    <mergeCell ref="H67"/>
    <mergeCell ref="I67"/>
    <mergeCell ref="J67"/>
    <mergeCell ref="K67"/>
    <mergeCell ref="C66:D66"/>
    <mergeCell ref="E66"/>
    <mergeCell ref="F66"/>
    <mergeCell ref="G66"/>
    <mergeCell ref="H66"/>
    <mergeCell ref="I68"/>
    <mergeCell ref="J68"/>
    <mergeCell ref="K68"/>
    <mergeCell ref="C69:D69"/>
    <mergeCell ref="E69"/>
    <mergeCell ref="F69"/>
    <mergeCell ref="G69"/>
    <mergeCell ref="H69"/>
    <mergeCell ref="I69"/>
    <mergeCell ref="J69"/>
    <mergeCell ref="K69"/>
    <mergeCell ref="C68:D68"/>
    <mergeCell ref="E68"/>
    <mergeCell ref="F68"/>
    <mergeCell ref="G68"/>
    <mergeCell ref="H68"/>
    <mergeCell ref="I70"/>
    <mergeCell ref="J70"/>
    <mergeCell ref="K70"/>
    <mergeCell ref="C71:D71"/>
    <mergeCell ref="E71"/>
    <mergeCell ref="F71"/>
    <mergeCell ref="G71"/>
    <mergeCell ref="H71"/>
    <mergeCell ref="I71"/>
    <mergeCell ref="J71"/>
    <mergeCell ref="K71"/>
    <mergeCell ref="C70:D70"/>
    <mergeCell ref="E70"/>
    <mergeCell ref="F70"/>
    <mergeCell ref="G70"/>
    <mergeCell ref="H70"/>
    <mergeCell ref="I72"/>
    <mergeCell ref="J72"/>
    <mergeCell ref="K72"/>
    <mergeCell ref="C73:D73"/>
    <mergeCell ref="E73"/>
    <mergeCell ref="F73"/>
    <mergeCell ref="G73"/>
    <mergeCell ref="H73"/>
    <mergeCell ref="I73"/>
    <mergeCell ref="J73"/>
    <mergeCell ref="K73"/>
    <mergeCell ref="C72:D72"/>
    <mergeCell ref="E72"/>
    <mergeCell ref="F72"/>
    <mergeCell ref="G72"/>
    <mergeCell ref="H72"/>
    <mergeCell ref="I74"/>
    <mergeCell ref="J74"/>
    <mergeCell ref="K74"/>
    <mergeCell ref="C75:D75"/>
    <mergeCell ref="E75"/>
    <mergeCell ref="F75"/>
    <mergeCell ref="G75"/>
    <mergeCell ref="H75"/>
    <mergeCell ref="I75"/>
    <mergeCell ref="J75"/>
    <mergeCell ref="K75"/>
    <mergeCell ref="C74:D74"/>
    <mergeCell ref="E74"/>
    <mergeCell ref="F74"/>
    <mergeCell ref="G74"/>
    <mergeCell ref="H74"/>
    <mergeCell ref="I76"/>
    <mergeCell ref="J76"/>
    <mergeCell ref="K76"/>
    <mergeCell ref="C77:D77"/>
    <mergeCell ref="E77"/>
    <mergeCell ref="F77"/>
    <mergeCell ref="G77"/>
    <mergeCell ref="H77"/>
    <mergeCell ref="I77"/>
    <mergeCell ref="J77"/>
    <mergeCell ref="K77"/>
    <mergeCell ref="C76:D76"/>
    <mergeCell ref="E76"/>
    <mergeCell ref="F76"/>
    <mergeCell ref="G76"/>
    <mergeCell ref="H76"/>
    <mergeCell ref="I78"/>
    <mergeCell ref="J78"/>
    <mergeCell ref="K78"/>
    <mergeCell ref="C79:D79"/>
    <mergeCell ref="E79"/>
    <mergeCell ref="F79"/>
    <mergeCell ref="G79"/>
    <mergeCell ref="H79"/>
    <mergeCell ref="I79"/>
    <mergeCell ref="J79"/>
    <mergeCell ref="K79"/>
    <mergeCell ref="C78:D78"/>
    <mergeCell ref="E78"/>
    <mergeCell ref="F78"/>
    <mergeCell ref="G78"/>
    <mergeCell ref="H78"/>
    <mergeCell ref="I80"/>
    <mergeCell ref="J80"/>
    <mergeCell ref="K80"/>
    <mergeCell ref="C81:D81"/>
    <mergeCell ref="E81"/>
    <mergeCell ref="F81"/>
    <mergeCell ref="G81"/>
    <mergeCell ref="H81"/>
    <mergeCell ref="I81"/>
    <mergeCell ref="J81"/>
    <mergeCell ref="K81"/>
    <mergeCell ref="C80:D80"/>
    <mergeCell ref="E80"/>
    <mergeCell ref="F80"/>
    <mergeCell ref="G80"/>
    <mergeCell ref="H80"/>
    <mergeCell ref="I82"/>
    <mergeCell ref="J82"/>
    <mergeCell ref="K82"/>
    <mergeCell ref="C83:D83"/>
    <mergeCell ref="E83"/>
    <mergeCell ref="F83"/>
    <mergeCell ref="G83"/>
    <mergeCell ref="H83"/>
    <mergeCell ref="I83"/>
    <mergeCell ref="J83"/>
    <mergeCell ref="K83"/>
    <mergeCell ref="C82:D82"/>
    <mergeCell ref="E82"/>
    <mergeCell ref="F82"/>
    <mergeCell ref="G82"/>
    <mergeCell ref="H82"/>
    <mergeCell ref="I84"/>
    <mergeCell ref="J84"/>
    <mergeCell ref="K84"/>
    <mergeCell ref="C85:D85"/>
    <mergeCell ref="E85"/>
    <mergeCell ref="F85"/>
    <mergeCell ref="G85"/>
    <mergeCell ref="H85"/>
    <mergeCell ref="I85"/>
    <mergeCell ref="J85"/>
    <mergeCell ref="K85"/>
    <mergeCell ref="C84:D84"/>
    <mergeCell ref="E84"/>
    <mergeCell ref="F84"/>
    <mergeCell ref="G84"/>
    <mergeCell ref="H84"/>
    <mergeCell ref="I86"/>
    <mergeCell ref="J86"/>
    <mergeCell ref="K86"/>
    <mergeCell ref="C87:D87"/>
    <mergeCell ref="E87"/>
    <mergeCell ref="F87"/>
    <mergeCell ref="G87"/>
    <mergeCell ref="H87"/>
    <mergeCell ref="I87"/>
    <mergeCell ref="J87"/>
    <mergeCell ref="K87"/>
    <mergeCell ref="C86:D86"/>
    <mergeCell ref="E86"/>
    <mergeCell ref="F86"/>
    <mergeCell ref="G86"/>
    <mergeCell ref="H86"/>
    <mergeCell ref="I88"/>
    <mergeCell ref="J88"/>
    <mergeCell ref="K88"/>
    <mergeCell ref="C89:D89"/>
    <mergeCell ref="E89"/>
    <mergeCell ref="F89"/>
    <mergeCell ref="G89"/>
    <mergeCell ref="H89"/>
    <mergeCell ref="I89"/>
    <mergeCell ref="J89"/>
    <mergeCell ref="K89"/>
    <mergeCell ref="C88:D88"/>
    <mergeCell ref="E88"/>
    <mergeCell ref="F88"/>
    <mergeCell ref="G88"/>
    <mergeCell ref="H88"/>
    <mergeCell ref="I90"/>
    <mergeCell ref="J90"/>
    <mergeCell ref="K90"/>
    <mergeCell ref="C91:D91"/>
    <mergeCell ref="E91"/>
    <mergeCell ref="F91"/>
    <mergeCell ref="G91"/>
    <mergeCell ref="H91"/>
    <mergeCell ref="I91"/>
    <mergeCell ref="J91"/>
    <mergeCell ref="K91"/>
    <mergeCell ref="C90:D90"/>
    <mergeCell ref="E90"/>
    <mergeCell ref="F90"/>
    <mergeCell ref="G90"/>
    <mergeCell ref="H90"/>
    <mergeCell ref="I92"/>
    <mergeCell ref="J92"/>
    <mergeCell ref="K92"/>
    <mergeCell ref="C93:D93"/>
    <mergeCell ref="E93"/>
    <mergeCell ref="F93"/>
    <mergeCell ref="G93"/>
    <mergeCell ref="H93"/>
    <mergeCell ref="I93"/>
    <mergeCell ref="J93"/>
    <mergeCell ref="K93"/>
    <mergeCell ref="C92:D92"/>
    <mergeCell ref="E92"/>
    <mergeCell ref="F92"/>
    <mergeCell ref="G92"/>
    <mergeCell ref="H92"/>
    <mergeCell ref="I94"/>
    <mergeCell ref="J94"/>
    <mergeCell ref="K94"/>
    <mergeCell ref="C95:D95"/>
    <mergeCell ref="E95"/>
    <mergeCell ref="F95"/>
    <mergeCell ref="G95"/>
    <mergeCell ref="H95"/>
    <mergeCell ref="I95"/>
    <mergeCell ref="J95"/>
    <mergeCell ref="K95"/>
    <mergeCell ref="C94:D94"/>
    <mergeCell ref="E94"/>
    <mergeCell ref="F94"/>
    <mergeCell ref="G94"/>
    <mergeCell ref="H94"/>
    <mergeCell ref="I96"/>
    <mergeCell ref="J96"/>
    <mergeCell ref="K96"/>
    <mergeCell ref="C97:D97"/>
    <mergeCell ref="E97"/>
    <mergeCell ref="F97"/>
    <mergeCell ref="G97"/>
    <mergeCell ref="H97"/>
    <mergeCell ref="I97"/>
    <mergeCell ref="J97"/>
    <mergeCell ref="K97"/>
    <mergeCell ref="C96:D96"/>
    <mergeCell ref="E96"/>
    <mergeCell ref="F96"/>
    <mergeCell ref="G96"/>
    <mergeCell ref="H96"/>
    <mergeCell ref="I98"/>
    <mergeCell ref="J98"/>
    <mergeCell ref="K98"/>
    <mergeCell ref="C99:D99"/>
    <mergeCell ref="E99"/>
    <mergeCell ref="F99"/>
    <mergeCell ref="G99"/>
    <mergeCell ref="H99"/>
    <mergeCell ref="I99"/>
    <mergeCell ref="J99"/>
    <mergeCell ref="K99"/>
    <mergeCell ref="C98:D98"/>
    <mergeCell ref="E98"/>
    <mergeCell ref="F98"/>
    <mergeCell ref="G98"/>
    <mergeCell ref="H98"/>
    <mergeCell ref="I100"/>
    <mergeCell ref="J100"/>
    <mergeCell ref="K100"/>
    <mergeCell ref="C101:D101"/>
    <mergeCell ref="E101"/>
    <mergeCell ref="F101"/>
    <mergeCell ref="G101"/>
    <mergeCell ref="H101"/>
    <mergeCell ref="I101"/>
    <mergeCell ref="J101"/>
    <mergeCell ref="K101"/>
    <mergeCell ref="C100:D100"/>
    <mergeCell ref="E100"/>
    <mergeCell ref="F100"/>
    <mergeCell ref="G100"/>
    <mergeCell ref="H100"/>
    <mergeCell ref="I102"/>
    <mergeCell ref="J102"/>
    <mergeCell ref="K102"/>
    <mergeCell ref="C103:D103"/>
    <mergeCell ref="E103"/>
    <mergeCell ref="F103"/>
    <mergeCell ref="G103"/>
    <mergeCell ref="H103"/>
    <mergeCell ref="I103"/>
    <mergeCell ref="J103"/>
    <mergeCell ref="K103"/>
    <mergeCell ref="C102:D102"/>
    <mergeCell ref="E102"/>
    <mergeCell ref="F102"/>
    <mergeCell ref="G102"/>
    <mergeCell ref="H102"/>
    <mergeCell ref="I104"/>
    <mergeCell ref="J104"/>
    <mergeCell ref="K104"/>
    <mergeCell ref="C105:D105"/>
    <mergeCell ref="E105"/>
    <mergeCell ref="F105"/>
    <mergeCell ref="G105"/>
    <mergeCell ref="H105"/>
    <mergeCell ref="I105"/>
    <mergeCell ref="J105"/>
    <mergeCell ref="K105"/>
    <mergeCell ref="C104:D104"/>
    <mergeCell ref="E104"/>
    <mergeCell ref="F104"/>
    <mergeCell ref="G104"/>
    <mergeCell ref="H104"/>
    <mergeCell ref="I106"/>
    <mergeCell ref="J106"/>
    <mergeCell ref="K106"/>
    <mergeCell ref="C107:D107"/>
    <mergeCell ref="E107"/>
    <mergeCell ref="F107"/>
    <mergeCell ref="G107"/>
    <mergeCell ref="H107"/>
    <mergeCell ref="I107"/>
    <mergeCell ref="J107"/>
    <mergeCell ref="K107"/>
    <mergeCell ref="C106:D106"/>
    <mergeCell ref="E106"/>
    <mergeCell ref="F106"/>
    <mergeCell ref="G106"/>
    <mergeCell ref="H106"/>
    <mergeCell ref="I108"/>
    <mergeCell ref="J108"/>
    <mergeCell ref="K108"/>
    <mergeCell ref="C109:D109"/>
    <mergeCell ref="E109"/>
    <mergeCell ref="F109"/>
    <mergeCell ref="G109"/>
    <mergeCell ref="H109"/>
    <mergeCell ref="I109"/>
    <mergeCell ref="J109"/>
    <mergeCell ref="K109"/>
    <mergeCell ref="C108:D108"/>
    <mergeCell ref="E108"/>
    <mergeCell ref="F108"/>
    <mergeCell ref="G108"/>
    <mergeCell ref="H108"/>
    <mergeCell ref="I110"/>
    <mergeCell ref="J110"/>
    <mergeCell ref="K110"/>
    <mergeCell ref="C111:D111"/>
    <mergeCell ref="E111"/>
    <mergeCell ref="F111"/>
    <mergeCell ref="G111"/>
    <mergeCell ref="H111"/>
    <mergeCell ref="I111"/>
    <mergeCell ref="J111"/>
    <mergeCell ref="K111"/>
    <mergeCell ref="C110:D110"/>
    <mergeCell ref="E110"/>
    <mergeCell ref="F110"/>
    <mergeCell ref="G110"/>
    <mergeCell ref="H110"/>
    <mergeCell ref="I112"/>
    <mergeCell ref="J112"/>
    <mergeCell ref="K112"/>
    <mergeCell ref="C113:D113"/>
    <mergeCell ref="E113"/>
    <mergeCell ref="F113"/>
    <mergeCell ref="G113"/>
    <mergeCell ref="H113"/>
    <mergeCell ref="I113"/>
    <mergeCell ref="J113"/>
    <mergeCell ref="K113"/>
    <mergeCell ref="C112:D112"/>
    <mergeCell ref="E112"/>
    <mergeCell ref="F112"/>
    <mergeCell ref="G112"/>
    <mergeCell ref="H112"/>
    <mergeCell ref="C116:D116"/>
    <mergeCell ref="I114"/>
    <mergeCell ref="J114"/>
    <mergeCell ref="K114"/>
    <mergeCell ref="C115:D115"/>
    <mergeCell ref="E115"/>
    <mergeCell ref="F115"/>
    <mergeCell ref="G115"/>
    <mergeCell ref="H115"/>
    <mergeCell ref="I115"/>
    <mergeCell ref="J115"/>
    <mergeCell ref="K115"/>
    <mergeCell ref="C114:D114"/>
    <mergeCell ref="E114"/>
    <mergeCell ref="F114"/>
    <mergeCell ref="G114"/>
    <mergeCell ref="H114"/>
  </mergeCells>
  <dataValidations count="400">
    <dataValidation type="date" showErrorMessage="1" errorTitle="Kesalahan Jenis Data" error="Data yang dimasukkan harus berupa tanggal!" sqref="F16">
      <formula1>0</formula1>
      <formula2>2958465.99999999</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ate" showErrorMessage="1" errorTitle="Kesalahan Jenis Data" error="Data yang dimasukkan harus berupa tanggal!" sqref="F17">
      <formula1>0</formula1>
      <formula2>2958465.99999999</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ate" showErrorMessage="1" errorTitle="Kesalahan Jenis Data" error="Data yang dimasukkan harus berupa tanggal!" sqref="F18">
      <formula1>0</formula1>
      <formula2>2958465.99999999</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ate" showErrorMessage="1" errorTitle="Kesalahan Jenis Data" error="Data yang dimasukkan harus berupa tanggal!" sqref="F19">
      <formula1>0</formula1>
      <formula2>2958465.99999999</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ate" showErrorMessage="1" errorTitle="Kesalahan Jenis Data" error="Data yang dimasukkan harus berupa tanggal!" sqref="F20">
      <formula1>0</formula1>
      <formula2>2958465.99999999</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ate" showErrorMessage="1" errorTitle="Kesalahan Jenis Data" error="Data yang dimasukkan harus berupa tanggal!" sqref="F21">
      <formula1>0</formula1>
      <formula2>2958465.99999999</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ate" showErrorMessage="1" errorTitle="Kesalahan Jenis Data" error="Data yang dimasukkan harus berupa tanggal!" sqref="F22">
      <formula1>0</formula1>
      <formula2>2958465.99999999</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ate" showErrorMessage="1" errorTitle="Kesalahan Jenis Data" error="Data yang dimasukkan harus berupa tanggal!" sqref="F23">
      <formula1>0</formula1>
      <formula2>2958465.99999999</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ate" showErrorMessage="1" errorTitle="Kesalahan Jenis Data" error="Data yang dimasukkan harus berupa tanggal!" sqref="F24">
      <formula1>0</formula1>
      <formula2>2958465.99999999</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ate" showErrorMessage="1" errorTitle="Kesalahan Jenis Data" error="Data yang dimasukkan harus berupa tanggal!" sqref="F25">
      <formula1>0</formula1>
      <formula2>2958465.99999999</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ate" showErrorMessage="1" errorTitle="Kesalahan Jenis Data" error="Data yang dimasukkan harus berupa tanggal!" sqref="F26">
      <formula1>0</formula1>
      <formula2>2958465.99999999</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ate" showErrorMessage="1" errorTitle="Kesalahan Jenis Data" error="Data yang dimasukkan harus berupa tanggal!" sqref="F27">
      <formula1>0</formula1>
      <formula2>2958465.99999999</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ate" showErrorMessage="1" errorTitle="Kesalahan Jenis Data" error="Data yang dimasukkan harus berupa tanggal!" sqref="F28">
      <formula1>0</formula1>
      <formula2>2958465.99999999</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ate" showErrorMessage="1" errorTitle="Kesalahan Jenis Data" error="Data yang dimasukkan harus berupa tanggal!" sqref="F29">
      <formula1>0</formula1>
      <formula2>2958465.99999999</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ate" showErrorMessage="1" errorTitle="Kesalahan Jenis Data" error="Data yang dimasukkan harus berupa tanggal!" sqref="F30">
      <formula1>0</formula1>
      <formula2>2958465.99999999</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ate" showErrorMessage="1" errorTitle="Kesalahan Jenis Data" error="Data yang dimasukkan harus berupa tanggal!" sqref="F31">
      <formula1>0</formula1>
      <formula2>2958465.99999999</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ate" showErrorMessage="1" errorTitle="Kesalahan Jenis Data" error="Data yang dimasukkan harus berupa tanggal!" sqref="F32">
      <formula1>0</formula1>
      <formula2>2958465.99999999</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ate" showErrorMessage="1" errorTitle="Kesalahan Jenis Data" error="Data yang dimasukkan harus berupa tanggal!" sqref="F33">
      <formula1>0</formula1>
      <formula2>2958465.99999999</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ate" showErrorMessage="1" errorTitle="Kesalahan Jenis Data" error="Data yang dimasukkan harus berupa tanggal!" sqref="F34">
      <formula1>0</formula1>
      <formula2>2958465.99999999</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ate" showErrorMessage="1" errorTitle="Kesalahan Jenis Data" error="Data yang dimasukkan harus berupa tanggal!" sqref="F35">
      <formula1>0</formula1>
      <formula2>2958465.99999999</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ate" showErrorMessage="1" errorTitle="Kesalahan Jenis Data" error="Data yang dimasukkan harus berupa tanggal!" sqref="F36">
      <formula1>0</formula1>
      <formula2>2958465.99999999</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ate" showErrorMessage="1" errorTitle="Kesalahan Jenis Data" error="Data yang dimasukkan harus berupa tanggal!" sqref="F37">
      <formula1>0</formula1>
      <formula2>2958465.99999999</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ate" showErrorMessage="1" errorTitle="Kesalahan Jenis Data" error="Data yang dimasukkan harus berupa tanggal!" sqref="F38">
      <formula1>0</formula1>
      <formula2>2958465.99999999</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ate" showErrorMessage="1" errorTitle="Kesalahan Jenis Data" error="Data yang dimasukkan harus berupa tanggal!" sqref="F39">
      <formula1>0</formula1>
      <formula2>2958465.99999999</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ate" showErrorMessage="1" errorTitle="Kesalahan Jenis Data" error="Data yang dimasukkan harus berupa tanggal!" sqref="F40">
      <formula1>0</formula1>
      <formula2>2958465.99999999</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ate" showErrorMessage="1" errorTitle="Kesalahan Jenis Data" error="Data yang dimasukkan harus berupa tanggal!" sqref="F41">
      <formula1>0</formula1>
      <formula2>2958465.99999999</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ate" showErrorMessage="1" errorTitle="Kesalahan Jenis Data" error="Data yang dimasukkan harus berupa tanggal!" sqref="F42">
      <formula1>0</formula1>
      <formula2>2958465.99999999</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ate" showErrorMessage="1" errorTitle="Kesalahan Jenis Data" error="Data yang dimasukkan harus berupa tanggal!" sqref="F43">
      <formula1>0</formula1>
      <formula2>2958465.99999999</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ate" showErrorMessage="1" errorTitle="Kesalahan Jenis Data" error="Data yang dimasukkan harus berupa tanggal!" sqref="F44">
      <formula1>0</formula1>
      <formula2>2958465.99999999</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ate" showErrorMessage="1" errorTitle="Kesalahan Jenis Data" error="Data yang dimasukkan harus berupa tanggal!" sqref="F45">
      <formula1>0</formula1>
      <formula2>2958465.99999999</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ate" showErrorMessage="1" errorTitle="Kesalahan Jenis Data" error="Data yang dimasukkan harus berupa tanggal!" sqref="F46">
      <formula1>0</formula1>
      <formula2>2958465.99999999</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ate" showErrorMessage="1" errorTitle="Kesalahan Jenis Data" error="Data yang dimasukkan harus berupa tanggal!" sqref="F47">
      <formula1>0</formula1>
      <formula2>2958465.99999999</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ate" showErrorMessage="1" errorTitle="Kesalahan Jenis Data" error="Data yang dimasukkan harus berupa tanggal!" sqref="F48">
      <formula1>0</formula1>
      <formula2>2958465.99999999</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ate" showErrorMessage="1" errorTitle="Kesalahan Jenis Data" error="Data yang dimasukkan harus berupa tanggal!" sqref="F49">
      <formula1>0</formula1>
      <formula2>2958465.99999999</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ate" showErrorMessage="1" errorTitle="Kesalahan Jenis Data" error="Data yang dimasukkan harus berupa tanggal!" sqref="F50">
      <formula1>0</formula1>
      <formula2>2958465.99999999</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ate" showErrorMessage="1" errorTitle="Kesalahan Jenis Data" error="Data yang dimasukkan harus berupa tanggal!" sqref="F51">
      <formula1>0</formula1>
      <formula2>2958465.99999999</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ate" showErrorMessage="1" errorTitle="Kesalahan Jenis Data" error="Data yang dimasukkan harus berupa tanggal!" sqref="F52">
      <formula1>0</formula1>
      <formula2>2958465.99999999</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ate" showErrorMessage="1" errorTitle="Kesalahan Jenis Data" error="Data yang dimasukkan harus berupa tanggal!" sqref="F53">
      <formula1>0</formula1>
      <formula2>2958465.99999999</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ate" showErrorMessage="1" errorTitle="Kesalahan Jenis Data" error="Data yang dimasukkan harus berupa tanggal!" sqref="F54">
      <formula1>0</formula1>
      <formula2>2958465.99999999</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ate" showErrorMessage="1" errorTitle="Kesalahan Jenis Data" error="Data yang dimasukkan harus berupa tanggal!" sqref="F55">
      <formula1>0</formula1>
      <formula2>2958465.99999999</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ate" showErrorMessage="1" errorTitle="Kesalahan Jenis Data" error="Data yang dimasukkan harus berupa tanggal!" sqref="F56">
      <formula1>0</formula1>
      <formula2>2958465.99999999</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ate" showErrorMessage="1" errorTitle="Kesalahan Jenis Data" error="Data yang dimasukkan harus berupa tanggal!" sqref="F57">
      <formula1>0</formula1>
      <formula2>2958465.99999999</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ate" showErrorMessage="1" errorTitle="Kesalahan Jenis Data" error="Data yang dimasukkan harus berupa tanggal!" sqref="F58">
      <formula1>0</formula1>
      <formula2>2958465.99999999</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ate" showErrorMessage="1" errorTitle="Kesalahan Jenis Data" error="Data yang dimasukkan harus berupa tanggal!" sqref="F59">
      <formula1>0</formula1>
      <formula2>2958465.99999999</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ate" showErrorMessage="1" errorTitle="Kesalahan Jenis Data" error="Data yang dimasukkan harus berupa tanggal!" sqref="F60">
      <formula1>0</formula1>
      <formula2>2958465.99999999</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ate" showErrorMessage="1" errorTitle="Kesalahan Jenis Data" error="Data yang dimasukkan harus berupa tanggal!" sqref="F61">
      <formula1>0</formula1>
      <formula2>2958465.99999999</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ate" showErrorMessage="1" errorTitle="Kesalahan Jenis Data" error="Data yang dimasukkan harus berupa tanggal!" sqref="F62">
      <formula1>0</formula1>
      <formula2>2958465.99999999</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ate" showErrorMessage="1" errorTitle="Kesalahan Jenis Data" error="Data yang dimasukkan harus berupa tanggal!" sqref="F63">
      <formula1>0</formula1>
      <formula2>2958465.99999999</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ate" showErrorMessage="1" errorTitle="Kesalahan Jenis Data" error="Data yang dimasukkan harus berupa tanggal!" sqref="F64">
      <formula1>0</formula1>
      <formula2>2958465.99999999</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ate" showErrorMessage="1" errorTitle="Kesalahan Jenis Data" error="Data yang dimasukkan harus berupa tanggal!" sqref="F65">
      <formula1>0</formula1>
      <formula2>2958465.99999999</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ate" showErrorMessage="1" errorTitle="Kesalahan Jenis Data" error="Data yang dimasukkan harus berupa tanggal!" sqref="F66">
      <formula1>0</formula1>
      <formula2>2958465.99999999</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ate" showErrorMessage="1" errorTitle="Kesalahan Jenis Data" error="Data yang dimasukkan harus berupa tanggal!" sqref="F67">
      <formula1>0</formula1>
      <formula2>2958465.99999999</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ate" showErrorMessage="1" errorTitle="Kesalahan Jenis Data" error="Data yang dimasukkan harus berupa tanggal!" sqref="F68">
      <formula1>0</formula1>
      <formula2>2958465.99999999</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ate" showErrorMessage="1" errorTitle="Kesalahan Jenis Data" error="Data yang dimasukkan harus berupa tanggal!" sqref="F69">
      <formula1>0</formula1>
      <formula2>2958465.99999999</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ate" showErrorMessage="1" errorTitle="Kesalahan Jenis Data" error="Data yang dimasukkan harus berupa tanggal!" sqref="F70">
      <formula1>0</formula1>
      <formula2>2958465.99999999</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ate" showErrorMessage="1" errorTitle="Kesalahan Jenis Data" error="Data yang dimasukkan harus berupa tanggal!" sqref="F71">
      <formula1>0</formula1>
      <formula2>2958465.99999999</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ate" showErrorMessage="1" errorTitle="Kesalahan Jenis Data" error="Data yang dimasukkan harus berupa tanggal!" sqref="F72">
      <formula1>0</formula1>
      <formula2>2958465.99999999</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ate" showErrorMessage="1" errorTitle="Kesalahan Jenis Data" error="Data yang dimasukkan harus berupa tanggal!" sqref="F73">
      <formula1>0</formula1>
      <formula2>2958465.99999999</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ate" showErrorMessage="1" errorTitle="Kesalahan Jenis Data" error="Data yang dimasukkan harus berupa tanggal!" sqref="F74">
      <formula1>0</formula1>
      <formula2>2958465.99999999</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ate" showErrorMessage="1" errorTitle="Kesalahan Jenis Data" error="Data yang dimasukkan harus berupa tanggal!" sqref="F75">
      <formula1>0</formula1>
      <formula2>2958465.99999999</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ate" showErrorMessage="1" errorTitle="Kesalahan Jenis Data" error="Data yang dimasukkan harus berupa tanggal!" sqref="F76">
      <formula1>0</formula1>
      <formula2>2958465.99999999</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ate" showErrorMessage="1" errorTitle="Kesalahan Jenis Data" error="Data yang dimasukkan harus berupa tanggal!" sqref="F77">
      <formula1>0</formula1>
      <formula2>2958465.99999999</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ate" showErrorMessage="1" errorTitle="Kesalahan Jenis Data" error="Data yang dimasukkan harus berupa tanggal!" sqref="F78">
      <formula1>0</formula1>
      <formula2>2958465.99999999</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ate" showErrorMessage="1" errorTitle="Kesalahan Jenis Data" error="Data yang dimasukkan harus berupa tanggal!" sqref="F79">
      <formula1>0</formula1>
      <formula2>2958465.99999999</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ate" showErrorMessage="1" errorTitle="Kesalahan Jenis Data" error="Data yang dimasukkan harus berupa tanggal!" sqref="F80">
      <formula1>0</formula1>
      <formula2>2958465.99999999</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ate" showErrorMessage="1" errorTitle="Kesalahan Jenis Data" error="Data yang dimasukkan harus berupa tanggal!" sqref="F81">
      <formula1>0</formula1>
      <formula2>2958465.99999999</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ate" showErrorMessage="1" errorTitle="Kesalahan Jenis Data" error="Data yang dimasukkan harus berupa tanggal!" sqref="F82">
      <formula1>0</formula1>
      <formula2>2958465.99999999</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ate" showErrorMessage="1" errorTitle="Kesalahan Jenis Data" error="Data yang dimasukkan harus berupa tanggal!" sqref="F83">
      <formula1>0</formula1>
      <formula2>2958465.99999999</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ate" showErrorMessage="1" errorTitle="Kesalahan Jenis Data" error="Data yang dimasukkan harus berupa tanggal!" sqref="F84">
      <formula1>0</formula1>
      <formula2>2958465.99999999</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ate" showErrorMessage="1" errorTitle="Kesalahan Jenis Data" error="Data yang dimasukkan harus berupa tanggal!" sqref="F85">
      <formula1>0</formula1>
      <formula2>2958465.99999999</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ate" showErrorMessage="1" errorTitle="Kesalahan Jenis Data" error="Data yang dimasukkan harus berupa tanggal!" sqref="F86">
      <formula1>0</formula1>
      <formula2>2958465.99999999</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ate" showErrorMessage="1" errorTitle="Kesalahan Jenis Data" error="Data yang dimasukkan harus berupa tanggal!" sqref="F87">
      <formula1>0</formula1>
      <formula2>2958465.99999999</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ate" showErrorMessage="1" errorTitle="Kesalahan Jenis Data" error="Data yang dimasukkan harus berupa tanggal!" sqref="F88">
      <formula1>0</formula1>
      <formula2>2958465.99999999</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ate" showErrorMessage="1" errorTitle="Kesalahan Jenis Data" error="Data yang dimasukkan harus berupa tanggal!" sqref="F89">
      <formula1>0</formula1>
      <formula2>2958465.99999999</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ate" showErrorMessage="1" errorTitle="Kesalahan Jenis Data" error="Data yang dimasukkan harus berupa tanggal!" sqref="F90">
      <formula1>0</formula1>
      <formula2>2958465.99999999</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ate" showErrorMessage="1" errorTitle="Kesalahan Jenis Data" error="Data yang dimasukkan harus berupa tanggal!" sqref="F91">
      <formula1>0</formula1>
      <formula2>2958465.99999999</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ate" showErrorMessage="1" errorTitle="Kesalahan Jenis Data" error="Data yang dimasukkan harus berupa tanggal!" sqref="F92">
      <formula1>0</formula1>
      <formula2>2958465.99999999</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ate" showErrorMessage="1" errorTitle="Kesalahan Jenis Data" error="Data yang dimasukkan harus berupa tanggal!" sqref="F93">
      <formula1>0</formula1>
      <formula2>2958465.99999999</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ate" showErrorMessage="1" errorTitle="Kesalahan Jenis Data" error="Data yang dimasukkan harus berupa tanggal!" sqref="F94">
      <formula1>0</formula1>
      <formula2>2958465.99999999</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ate" showErrorMessage="1" errorTitle="Kesalahan Jenis Data" error="Data yang dimasukkan harus berupa tanggal!" sqref="F95">
      <formula1>0</formula1>
      <formula2>2958465.99999999</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ate" showErrorMessage="1" errorTitle="Kesalahan Jenis Data" error="Data yang dimasukkan harus berupa tanggal!" sqref="F96">
      <formula1>0</formula1>
      <formula2>2958465.99999999</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ate" showErrorMessage="1" errorTitle="Kesalahan Jenis Data" error="Data yang dimasukkan harus berupa tanggal!" sqref="F97">
      <formula1>0</formula1>
      <formula2>2958465.99999999</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ate" showErrorMessage="1" errorTitle="Kesalahan Jenis Data" error="Data yang dimasukkan harus berupa tanggal!" sqref="F98">
      <formula1>0</formula1>
      <formula2>2958465.99999999</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ate" showErrorMessage="1" errorTitle="Kesalahan Jenis Data" error="Data yang dimasukkan harus berupa tanggal!" sqref="F99">
      <formula1>0</formula1>
      <formula2>2958465.99999999</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ate" showErrorMessage="1" errorTitle="Kesalahan Jenis Data" error="Data yang dimasukkan harus berupa tanggal!" sqref="F100">
      <formula1>0</formula1>
      <formula2>2958465.99999999</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ate" showErrorMessage="1" errorTitle="Kesalahan Jenis Data" error="Data yang dimasukkan harus berupa tanggal!" sqref="F101">
      <formula1>0</formula1>
      <formula2>2958465.99999999</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ate" showErrorMessage="1" errorTitle="Kesalahan Jenis Data" error="Data yang dimasukkan harus berupa tanggal!" sqref="F102">
      <formula1>0</formula1>
      <formula2>2958465.99999999</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ate" showErrorMessage="1" errorTitle="Kesalahan Jenis Data" error="Data yang dimasukkan harus berupa tanggal!" sqref="F103">
      <formula1>0</formula1>
      <formula2>2958465.99999999</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ate" showErrorMessage="1" errorTitle="Kesalahan Jenis Data" error="Data yang dimasukkan harus berupa tanggal!" sqref="F104">
      <formula1>0</formula1>
      <formula2>2958465.99999999</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ate" showErrorMessage="1" errorTitle="Kesalahan Jenis Data" error="Data yang dimasukkan harus berupa tanggal!" sqref="F105">
      <formula1>0</formula1>
      <formula2>2958465.99999999</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ate" showErrorMessage="1" errorTitle="Kesalahan Jenis Data" error="Data yang dimasukkan harus berupa tanggal!" sqref="F106">
      <formula1>0</formula1>
      <formula2>2958465.99999999</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ate" showErrorMessage="1" errorTitle="Kesalahan Jenis Data" error="Data yang dimasukkan harus berupa tanggal!" sqref="F107">
      <formula1>0</formula1>
      <formula2>2958465.99999999</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ate" showErrorMessage="1" errorTitle="Kesalahan Jenis Data" error="Data yang dimasukkan harus berupa tanggal!" sqref="F108">
      <formula1>0</formula1>
      <formula2>2958465.99999999</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ate" showErrorMessage="1" errorTitle="Kesalahan Jenis Data" error="Data yang dimasukkan harus berupa tanggal!" sqref="F109">
      <formula1>0</formula1>
      <formula2>2958465.99999999</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ate" showErrorMessage="1" errorTitle="Kesalahan Jenis Data" error="Data yang dimasukkan harus berupa tanggal!" sqref="F110">
      <formula1>0</formula1>
      <formula2>2958465.99999999</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ate" showErrorMessage="1" errorTitle="Kesalahan Jenis Data" error="Data yang dimasukkan harus berupa tanggal!" sqref="F111">
      <formula1>0</formula1>
      <formula2>2958465.99999999</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ate" showErrorMessage="1" errorTitle="Kesalahan Jenis Data" error="Data yang dimasukkan harus berupa tanggal!" sqref="F112">
      <formula1>0</formula1>
      <formula2>2958465.99999999</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ate" showErrorMessage="1" errorTitle="Kesalahan Jenis Data" error="Data yang dimasukkan harus berupa tanggal!" sqref="F113">
      <formula1>0</formula1>
      <formula2>2958465.99999999</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ate" showErrorMessage="1" errorTitle="Kesalahan Jenis Data" error="Data yang dimasukkan harus berupa tanggal!" sqref="F114">
      <formula1>0</formula1>
      <formula2>2958465.99999999</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ate" showErrorMessage="1" errorTitle="Kesalahan Jenis Data" error="Data yang dimasukkan harus berupa tanggal!" sqref="F115">
      <formula1>0</formula1>
      <formula2>2958465.99999999</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s>
  <printOptions horizontalCentered="1"/>
  <pageMargins left="0.7" right="0.7" top="0.75" bottom="0.75" header="0.3" footer="0.3"/>
  <pageSetup paperSize="150" scale="36" orientation="portrait" horizontalDpi="200" verticalDpi="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2:K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11" sqref="C11:J11"/>
    </sheetView>
  </sheetViews>
  <sheetFormatPr defaultRowHeight="15"/>
  <cols>
    <col min="1" max="1" width="9.140625" style="1" customWidth="1"/>
    <col min="2" max="3" width="1" style="1" customWidth="1"/>
    <col min="4" max="4" width="20" style="1" customWidth="1"/>
    <col min="5" max="10" width="30" style="1" customWidth="1"/>
    <col min="11" max="11" width="1" style="1" customWidth="1"/>
    <col min="12" max="12" width="9.140625" style="1" customWidth="1"/>
    <col min="13" max="16384" width="9.140625" style="1"/>
  </cols>
  <sheetData>
    <row r="2" spans="2:11" ht="5.0999999999999996" customHeight="1">
      <c r="B2" s="5" t="s">
        <v>615</v>
      </c>
      <c r="C2" s="2"/>
      <c r="D2" s="2"/>
      <c r="E2" s="2"/>
      <c r="F2" s="2"/>
      <c r="G2" s="2"/>
      <c r="H2" s="2"/>
      <c r="I2" s="2"/>
      <c r="J2" s="2"/>
      <c r="K2" s="2"/>
    </row>
    <row r="3" spans="2:11" hidden="1">
      <c r="B3" s="5" t="s">
        <v>7</v>
      </c>
      <c r="C3" s="20"/>
      <c r="D3" s="20"/>
      <c r="E3" s="2"/>
      <c r="F3" s="2"/>
      <c r="G3" s="2"/>
      <c r="H3" s="2"/>
      <c r="I3" s="2"/>
      <c r="J3" s="2"/>
      <c r="K3" s="2"/>
    </row>
    <row r="4" spans="2:11" hidden="1">
      <c r="B4" s="2"/>
      <c r="C4" s="20"/>
      <c r="D4" s="20"/>
      <c r="E4" s="2"/>
      <c r="F4" s="2"/>
      <c r="G4" s="2"/>
      <c r="H4" s="2"/>
      <c r="I4" s="2"/>
      <c r="J4" s="2"/>
      <c r="K4" s="2"/>
    </row>
    <row r="5" spans="2:11" hidden="1">
      <c r="B5" s="2"/>
      <c r="C5" s="20"/>
      <c r="D5" s="20"/>
      <c r="E5" s="2"/>
      <c r="F5" s="2"/>
      <c r="G5" s="2"/>
      <c r="H5" s="2"/>
      <c r="I5" s="2"/>
      <c r="J5" s="2"/>
      <c r="K5" s="2"/>
    </row>
    <row r="6" spans="2:11" hidden="1">
      <c r="B6" s="2"/>
      <c r="C6" s="20"/>
      <c r="D6" s="20"/>
      <c r="E6" s="2"/>
      <c r="F6" s="2"/>
      <c r="G6" s="2"/>
      <c r="H6" s="2"/>
      <c r="I6" s="2"/>
      <c r="J6" s="2"/>
      <c r="K6" s="2"/>
    </row>
    <row r="7" spans="2:11" ht="17.25">
      <c r="B7" s="2"/>
      <c r="C7" s="156" t="str">
        <f>UPPER('Data Umum'!D7)</f>
        <v/>
      </c>
      <c r="D7" s="156"/>
      <c r="E7" s="157"/>
      <c r="F7" s="157"/>
      <c r="G7" s="157"/>
      <c r="H7" s="157"/>
      <c r="I7" s="157"/>
      <c r="J7" s="157"/>
      <c r="K7" s="2"/>
    </row>
    <row r="8" spans="2:11">
      <c r="B8" s="2"/>
      <c r="C8" s="158" t="s">
        <v>1095</v>
      </c>
      <c r="D8" s="158"/>
      <c r="E8" s="129"/>
      <c r="F8" s="129"/>
      <c r="G8" s="129"/>
      <c r="H8" s="129"/>
      <c r="I8" s="129"/>
      <c r="J8" s="129"/>
      <c r="K8" s="2"/>
    </row>
    <row r="9" spans="2:11">
      <c r="B9" s="2"/>
      <c r="C9" s="158" t="s">
        <v>616</v>
      </c>
      <c r="D9" s="158"/>
      <c r="E9" s="129"/>
      <c r="F9" s="129"/>
      <c r="G9" s="129"/>
      <c r="H9" s="129"/>
      <c r="I9" s="129"/>
      <c r="J9" s="129"/>
      <c r="K9" s="2"/>
    </row>
    <row r="10" spans="2:11">
      <c r="B10" s="2"/>
      <c r="C10" s="158" t="s">
        <v>623</v>
      </c>
      <c r="D10" s="158"/>
      <c r="E10" s="129"/>
      <c r="F10" s="129"/>
      <c r="G10" s="129"/>
      <c r="H10" s="129"/>
      <c r="I10" s="129"/>
      <c r="J10" s="129"/>
      <c r="K10" s="2"/>
    </row>
    <row r="11" spans="2:11">
      <c r="B11" s="2"/>
      <c r="C11" s="159" t="str">
        <f>""</f>
        <v/>
      </c>
      <c r="D11" s="159"/>
      <c r="E11" s="130"/>
      <c r="F11" s="130"/>
      <c r="G11" s="130"/>
      <c r="H11" s="130"/>
      <c r="I11" s="130"/>
      <c r="J11" s="130"/>
      <c r="K11" s="2"/>
    </row>
    <row r="12" spans="2:11" hidden="1">
      <c r="B12" s="2"/>
      <c r="C12" s="20"/>
      <c r="D12" s="20"/>
      <c r="E12" s="2"/>
      <c r="F12" s="2"/>
      <c r="G12" s="2"/>
      <c r="H12" s="2"/>
      <c r="I12" s="2"/>
      <c r="J12" s="2"/>
      <c r="K12" s="2"/>
    </row>
    <row r="13" spans="2:11">
      <c r="B13" s="2"/>
      <c r="C13" s="160" t="s">
        <v>43</v>
      </c>
      <c r="D13" s="160"/>
      <c r="E13" s="161"/>
      <c r="F13" s="161"/>
      <c r="G13" s="161"/>
      <c r="H13" s="161"/>
      <c r="I13" s="161"/>
      <c r="J13" s="161"/>
      <c r="K13" s="2"/>
    </row>
    <row r="14" spans="2:11">
      <c r="B14" s="2"/>
      <c r="C14" s="127" t="s">
        <v>308</v>
      </c>
      <c r="D14" s="128"/>
      <c r="E14" s="162" t="str">
        <f>"Nama Kustodian"</f>
        <v>Nama Kustodian</v>
      </c>
      <c r="F14" s="162" t="str">
        <f>"Kuantitas (keping/gr)"</f>
        <v>Kuantitas (keping/gr)</v>
      </c>
      <c r="G14" s="162" t="str">
        <f>"Saldo SAK"</f>
        <v>Saldo SAK</v>
      </c>
      <c r="H14" s="162" t="str">
        <f>"AYD"</f>
        <v>AYD</v>
      </c>
      <c r="I14" s="162" t="str">
        <f>"Saldo SAK Lancar (Kurang dari satu Tahun)"</f>
        <v>Saldo SAK Lancar (Kurang dari satu Tahun)</v>
      </c>
      <c r="J14" s="162" t="str">
        <f>"Keterangan"</f>
        <v>Keterangan</v>
      </c>
      <c r="K14" s="2"/>
    </row>
    <row r="15" spans="2:11">
      <c r="B15" s="2"/>
      <c r="C15" s="128"/>
      <c r="D15" s="128"/>
      <c r="E15" s="163"/>
      <c r="F15" s="163"/>
      <c r="G15" s="163"/>
      <c r="H15" s="163"/>
      <c r="I15" s="163"/>
      <c r="J15" s="163"/>
      <c r="K15" s="2"/>
    </row>
    <row r="16" spans="2:11">
      <c r="B16" s="2"/>
      <c r="C16" s="137" t="s">
        <v>7</v>
      </c>
      <c r="D16" s="128"/>
      <c r="E16" s="147" t="s">
        <v>206</v>
      </c>
      <c r="F16" s="147" t="s">
        <v>206</v>
      </c>
      <c r="G16" s="144">
        <v>0</v>
      </c>
      <c r="H16" s="144">
        <v>0</v>
      </c>
      <c r="I16" s="144">
        <v>0</v>
      </c>
      <c r="J16" s="147" t="s">
        <v>206</v>
      </c>
      <c r="K16" s="2"/>
    </row>
    <row r="17" spans="2:11">
      <c r="B17" s="2"/>
      <c r="C17" s="142" t="s">
        <v>309</v>
      </c>
      <c r="D17" s="143"/>
      <c r="E17" s="147" t="s">
        <v>206</v>
      </c>
      <c r="F17" s="147" t="s">
        <v>206</v>
      </c>
      <c r="G17" s="144">
        <v>0</v>
      </c>
      <c r="H17" s="144">
        <v>0</v>
      </c>
      <c r="I17" s="144">
        <v>0</v>
      </c>
      <c r="J17" s="147" t="s">
        <v>206</v>
      </c>
      <c r="K17" s="2"/>
    </row>
    <row r="18" spans="2:11">
      <c r="B18" s="2"/>
      <c r="C18" s="142" t="s">
        <v>310</v>
      </c>
      <c r="D18" s="143"/>
      <c r="E18" s="147" t="s">
        <v>206</v>
      </c>
      <c r="F18" s="147" t="s">
        <v>206</v>
      </c>
      <c r="G18" s="144">
        <v>0</v>
      </c>
      <c r="H18" s="144">
        <v>0</v>
      </c>
      <c r="I18" s="144">
        <v>0</v>
      </c>
      <c r="J18" s="147" t="s">
        <v>206</v>
      </c>
      <c r="K18" s="2"/>
    </row>
    <row r="19" spans="2:11">
      <c r="B19" s="2"/>
      <c r="C19" s="142" t="s">
        <v>311</v>
      </c>
      <c r="D19" s="143"/>
      <c r="E19" s="147" t="s">
        <v>206</v>
      </c>
      <c r="F19" s="147" t="s">
        <v>206</v>
      </c>
      <c r="G19" s="144">
        <v>0</v>
      </c>
      <c r="H19" s="144">
        <v>0</v>
      </c>
      <c r="I19" s="144">
        <v>0</v>
      </c>
      <c r="J19" s="147" t="s">
        <v>206</v>
      </c>
      <c r="K19" s="2"/>
    </row>
    <row r="20" spans="2:11">
      <c r="B20" s="2"/>
      <c r="C20" s="142" t="s">
        <v>312</v>
      </c>
      <c r="D20" s="143"/>
      <c r="E20" s="147" t="s">
        <v>206</v>
      </c>
      <c r="F20" s="147" t="s">
        <v>206</v>
      </c>
      <c r="G20" s="144">
        <v>0</v>
      </c>
      <c r="H20" s="144">
        <v>0</v>
      </c>
      <c r="I20" s="144">
        <v>0</v>
      </c>
      <c r="J20" s="147" t="s">
        <v>206</v>
      </c>
      <c r="K20" s="2"/>
    </row>
    <row r="21" spans="2:11">
      <c r="B21" s="2"/>
      <c r="C21" s="142" t="s">
        <v>313</v>
      </c>
      <c r="D21" s="143"/>
      <c r="E21" s="147" t="s">
        <v>206</v>
      </c>
      <c r="F21" s="147" t="s">
        <v>206</v>
      </c>
      <c r="G21" s="144">
        <v>0</v>
      </c>
      <c r="H21" s="144">
        <v>0</v>
      </c>
      <c r="I21" s="144">
        <v>0</v>
      </c>
      <c r="J21" s="147" t="s">
        <v>206</v>
      </c>
      <c r="K21" s="2"/>
    </row>
    <row r="22" spans="2:11">
      <c r="B22" s="2"/>
      <c r="C22" s="142" t="s">
        <v>314</v>
      </c>
      <c r="D22" s="143"/>
      <c r="E22" s="147" t="s">
        <v>206</v>
      </c>
      <c r="F22" s="147" t="s">
        <v>206</v>
      </c>
      <c r="G22" s="144">
        <v>0</v>
      </c>
      <c r="H22" s="144">
        <v>0</v>
      </c>
      <c r="I22" s="144">
        <v>0</v>
      </c>
      <c r="J22" s="147" t="s">
        <v>206</v>
      </c>
      <c r="K22" s="2"/>
    </row>
    <row r="23" spans="2:11">
      <c r="B23" s="2"/>
      <c r="C23" s="142" t="s">
        <v>315</v>
      </c>
      <c r="D23" s="143"/>
      <c r="E23" s="147" t="s">
        <v>206</v>
      </c>
      <c r="F23" s="147" t="s">
        <v>206</v>
      </c>
      <c r="G23" s="144">
        <v>0</v>
      </c>
      <c r="H23" s="144">
        <v>0</v>
      </c>
      <c r="I23" s="144">
        <v>0</v>
      </c>
      <c r="J23" s="147" t="s">
        <v>206</v>
      </c>
      <c r="K23" s="2"/>
    </row>
    <row r="24" spans="2:11">
      <c r="B24" s="2"/>
      <c r="C24" s="142" t="s">
        <v>316</v>
      </c>
      <c r="D24" s="143"/>
      <c r="E24" s="147" t="s">
        <v>206</v>
      </c>
      <c r="F24" s="147" t="s">
        <v>206</v>
      </c>
      <c r="G24" s="144">
        <v>0</v>
      </c>
      <c r="H24" s="144">
        <v>0</v>
      </c>
      <c r="I24" s="144">
        <v>0</v>
      </c>
      <c r="J24" s="147" t="s">
        <v>206</v>
      </c>
      <c r="K24" s="2"/>
    </row>
    <row r="25" spans="2:11">
      <c r="B25" s="2"/>
      <c r="C25" s="142" t="s">
        <v>317</v>
      </c>
      <c r="D25" s="143"/>
      <c r="E25" s="147" t="s">
        <v>206</v>
      </c>
      <c r="F25" s="147" t="s">
        <v>206</v>
      </c>
      <c r="G25" s="144">
        <v>0</v>
      </c>
      <c r="H25" s="144">
        <v>0</v>
      </c>
      <c r="I25" s="144">
        <v>0</v>
      </c>
      <c r="J25" s="147" t="s">
        <v>206</v>
      </c>
      <c r="K25" s="2"/>
    </row>
    <row r="26" spans="2:11">
      <c r="B26" s="2"/>
      <c r="C26" s="142" t="s">
        <v>318</v>
      </c>
      <c r="D26" s="143"/>
      <c r="E26" s="147" t="s">
        <v>206</v>
      </c>
      <c r="F26" s="147" t="s">
        <v>206</v>
      </c>
      <c r="G26" s="144">
        <v>0</v>
      </c>
      <c r="H26" s="144">
        <v>0</v>
      </c>
      <c r="I26" s="144">
        <v>0</v>
      </c>
      <c r="J26" s="147" t="s">
        <v>206</v>
      </c>
      <c r="K26" s="2"/>
    </row>
    <row r="27" spans="2:11">
      <c r="B27" s="2"/>
      <c r="C27" s="142" t="s">
        <v>319</v>
      </c>
      <c r="D27" s="143"/>
      <c r="E27" s="147" t="s">
        <v>206</v>
      </c>
      <c r="F27" s="147" t="s">
        <v>206</v>
      </c>
      <c r="G27" s="144">
        <v>0</v>
      </c>
      <c r="H27" s="144">
        <v>0</v>
      </c>
      <c r="I27" s="144">
        <v>0</v>
      </c>
      <c r="J27" s="147" t="s">
        <v>206</v>
      </c>
      <c r="K27" s="2"/>
    </row>
    <row r="28" spans="2:11">
      <c r="B28" s="2"/>
      <c r="C28" s="142" t="s">
        <v>320</v>
      </c>
      <c r="D28" s="143"/>
      <c r="E28" s="147" t="s">
        <v>206</v>
      </c>
      <c r="F28" s="147" t="s">
        <v>206</v>
      </c>
      <c r="G28" s="144">
        <v>0</v>
      </c>
      <c r="H28" s="144">
        <v>0</v>
      </c>
      <c r="I28" s="144">
        <v>0</v>
      </c>
      <c r="J28" s="147" t="s">
        <v>206</v>
      </c>
      <c r="K28" s="2"/>
    </row>
    <row r="29" spans="2:11">
      <c r="B29" s="2"/>
      <c r="C29" s="142" t="s">
        <v>321</v>
      </c>
      <c r="D29" s="143"/>
      <c r="E29" s="147" t="s">
        <v>206</v>
      </c>
      <c r="F29" s="147" t="s">
        <v>206</v>
      </c>
      <c r="G29" s="144">
        <v>0</v>
      </c>
      <c r="H29" s="144">
        <v>0</v>
      </c>
      <c r="I29" s="144">
        <v>0</v>
      </c>
      <c r="J29" s="147" t="s">
        <v>206</v>
      </c>
      <c r="K29" s="2"/>
    </row>
    <row r="30" spans="2:11">
      <c r="B30" s="2"/>
      <c r="C30" s="142" t="s">
        <v>322</v>
      </c>
      <c r="D30" s="143"/>
      <c r="E30" s="147" t="s">
        <v>206</v>
      </c>
      <c r="F30" s="147" t="s">
        <v>206</v>
      </c>
      <c r="G30" s="144">
        <v>0</v>
      </c>
      <c r="H30" s="144">
        <v>0</v>
      </c>
      <c r="I30" s="144">
        <v>0</v>
      </c>
      <c r="J30" s="147" t="s">
        <v>206</v>
      </c>
      <c r="K30" s="2"/>
    </row>
    <row r="31" spans="2:11">
      <c r="B31" s="2"/>
      <c r="C31" s="142" t="s">
        <v>323</v>
      </c>
      <c r="D31" s="143"/>
      <c r="E31" s="147" t="s">
        <v>206</v>
      </c>
      <c r="F31" s="147" t="s">
        <v>206</v>
      </c>
      <c r="G31" s="144">
        <v>0</v>
      </c>
      <c r="H31" s="144">
        <v>0</v>
      </c>
      <c r="I31" s="144">
        <v>0</v>
      </c>
      <c r="J31" s="147" t="s">
        <v>206</v>
      </c>
      <c r="K31" s="2"/>
    </row>
    <row r="32" spans="2:11">
      <c r="B32" s="2"/>
      <c r="C32" s="142" t="s">
        <v>324</v>
      </c>
      <c r="D32" s="143"/>
      <c r="E32" s="147" t="s">
        <v>206</v>
      </c>
      <c r="F32" s="147" t="s">
        <v>206</v>
      </c>
      <c r="G32" s="144">
        <v>0</v>
      </c>
      <c r="H32" s="144">
        <v>0</v>
      </c>
      <c r="I32" s="144">
        <v>0</v>
      </c>
      <c r="J32" s="147" t="s">
        <v>206</v>
      </c>
      <c r="K32" s="2"/>
    </row>
    <row r="33" spans="2:11">
      <c r="B33" s="2"/>
      <c r="C33" s="142" t="s">
        <v>325</v>
      </c>
      <c r="D33" s="143"/>
      <c r="E33" s="147" t="s">
        <v>206</v>
      </c>
      <c r="F33" s="147" t="s">
        <v>206</v>
      </c>
      <c r="G33" s="144">
        <v>0</v>
      </c>
      <c r="H33" s="144">
        <v>0</v>
      </c>
      <c r="I33" s="144">
        <v>0</v>
      </c>
      <c r="J33" s="147" t="s">
        <v>206</v>
      </c>
      <c r="K33" s="2"/>
    </row>
    <row r="34" spans="2:11">
      <c r="B34" s="2"/>
      <c r="C34" s="142" t="s">
        <v>326</v>
      </c>
      <c r="D34" s="143"/>
      <c r="E34" s="147" t="s">
        <v>206</v>
      </c>
      <c r="F34" s="147" t="s">
        <v>206</v>
      </c>
      <c r="G34" s="144">
        <v>0</v>
      </c>
      <c r="H34" s="144">
        <v>0</v>
      </c>
      <c r="I34" s="144">
        <v>0</v>
      </c>
      <c r="J34" s="147" t="s">
        <v>206</v>
      </c>
      <c r="K34" s="2"/>
    </row>
    <row r="35" spans="2:11">
      <c r="B35" s="2"/>
      <c r="C35" s="142" t="s">
        <v>327</v>
      </c>
      <c r="D35" s="143"/>
      <c r="E35" s="147" t="s">
        <v>206</v>
      </c>
      <c r="F35" s="147" t="s">
        <v>206</v>
      </c>
      <c r="G35" s="144">
        <v>0</v>
      </c>
      <c r="H35" s="144">
        <v>0</v>
      </c>
      <c r="I35" s="144">
        <v>0</v>
      </c>
      <c r="J35" s="147" t="s">
        <v>206</v>
      </c>
      <c r="K35" s="2"/>
    </row>
    <row r="36" spans="2:11">
      <c r="B36" s="2"/>
      <c r="C36" s="142" t="s">
        <v>328</v>
      </c>
      <c r="D36" s="143"/>
      <c r="E36" s="147" t="s">
        <v>206</v>
      </c>
      <c r="F36" s="147" t="s">
        <v>206</v>
      </c>
      <c r="G36" s="144">
        <v>0</v>
      </c>
      <c r="H36" s="144">
        <v>0</v>
      </c>
      <c r="I36" s="144">
        <v>0</v>
      </c>
      <c r="J36" s="147" t="s">
        <v>206</v>
      </c>
      <c r="K36" s="2"/>
    </row>
    <row r="37" spans="2:11">
      <c r="B37" s="2"/>
      <c r="C37" s="142" t="s">
        <v>329</v>
      </c>
      <c r="D37" s="143"/>
      <c r="E37" s="147" t="s">
        <v>206</v>
      </c>
      <c r="F37" s="147" t="s">
        <v>206</v>
      </c>
      <c r="G37" s="144">
        <v>0</v>
      </c>
      <c r="H37" s="144">
        <v>0</v>
      </c>
      <c r="I37" s="144">
        <v>0</v>
      </c>
      <c r="J37" s="147" t="s">
        <v>206</v>
      </c>
      <c r="K37" s="2"/>
    </row>
    <row r="38" spans="2:11">
      <c r="B38" s="2"/>
      <c r="C38" s="142" t="s">
        <v>330</v>
      </c>
      <c r="D38" s="143"/>
      <c r="E38" s="147" t="s">
        <v>206</v>
      </c>
      <c r="F38" s="147" t="s">
        <v>206</v>
      </c>
      <c r="G38" s="144">
        <v>0</v>
      </c>
      <c r="H38" s="144">
        <v>0</v>
      </c>
      <c r="I38" s="144">
        <v>0</v>
      </c>
      <c r="J38" s="147" t="s">
        <v>206</v>
      </c>
      <c r="K38" s="2"/>
    </row>
    <row r="39" spans="2:11">
      <c r="B39" s="2"/>
      <c r="C39" s="142" t="s">
        <v>331</v>
      </c>
      <c r="D39" s="143"/>
      <c r="E39" s="147" t="s">
        <v>206</v>
      </c>
      <c r="F39" s="147" t="s">
        <v>206</v>
      </c>
      <c r="G39" s="144">
        <v>0</v>
      </c>
      <c r="H39" s="144">
        <v>0</v>
      </c>
      <c r="I39" s="144">
        <v>0</v>
      </c>
      <c r="J39" s="147" t="s">
        <v>206</v>
      </c>
      <c r="K39" s="2"/>
    </row>
    <row r="40" spans="2:11">
      <c r="B40" s="2"/>
      <c r="C40" s="142" t="s">
        <v>332</v>
      </c>
      <c r="D40" s="143"/>
      <c r="E40" s="147" t="s">
        <v>206</v>
      </c>
      <c r="F40" s="147" t="s">
        <v>206</v>
      </c>
      <c r="G40" s="144">
        <v>0</v>
      </c>
      <c r="H40" s="144">
        <v>0</v>
      </c>
      <c r="I40" s="144">
        <v>0</v>
      </c>
      <c r="J40" s="147" t="s">
        <v>206</v>
      </c>
      <c r="K40" s="2"/>
    </row>
    <row r="41" spans="2:11">
      <c r="B41" s="2"/>
      <c r="C41" s="142" t="s">
        <v>333</v>
      </c>
      <c r="D41" s="143"/>
      <c r="E41" s="147" t="s">
        <v>206</v>
      </c>
      <c r="F41" s="147" t="s">
        <v>206</v>
      </c>
      <c r="G41" s="144">
        <v>0</v>
      </c>
      <c r="H41" s="144">
        <v>0</v>
      </c>
      <c r="I41" s="144">
        <v>0</v>
      </c>
      <c r="J41" s="147" t="s">
        <v>206</v>
      </c>
      <c r="K41" s="2"/>
    </row>
    <row r="42" spans="2:11">
      <c r="B42" s="2"/>
      <c r="C42" s="142" t="s">
        <v>334</v>
      </c>
      <c r="D42" s="143"/>
      <c r="E42" s="147" t="s">
        <v>206</v>
      </c>
      <c r="F42" s="147" t="s">
        <v>206</v>
      </c>
      <c r="G42" s="144">
        <v>0</v>
      </c>
      <c r="H42" s="144">
        <v>0</v>
      </c>
      <c r="I42" s="144">
        <v>0</v>
      </c>
      <c r="J42" s="147" t="s">
        <v>206</v>
      </c>
      <c r="K42" s="2"/>
    </row>
    <row r="43" spans="2:11">
      <c r="B43" s="2"/>
      <c r="C43" s="142" t="s">
        <v>335</v>
      </c>
      <c r="D43" s="143"/>
      <c r="E43" s="147" t="s">
        <v>206</v>
      </c>
      <c r="F43" s="147" t="s">
        <v>206</v>
      </c>
      <c r="G43" s="144">
        <v>0</v>
      </c>
      <c r="H43" s="144">
        <v>0</v>
      </c>
      <c r="I43" s="144">
        <v>0</v>
      </c>
      <c r="J43" s="147" t="s">
        <v>206</v>
      </c>
      <c r="K43" s="2"/>
    </row>
    <row r="44" spans="2:11">
      <c r="B44" s="2"/>
      <c r="C44" s="142" t="s">
        <v>336</v>
      </c>
      <c r="D44" s="143"/>
      <c r="E44" s="147" t="s">
        <v>206</v>
      </c>
      <c r="F44" s="147" t="s">
        <v>206</v>
      </c>
      <c r="G44" s="144">
        <v>0</v>
      </c>
      <c r="H44" s="144">
        <v>0</v>
      </c>
      <c r="I44" s="144">
        <v>0</v>
      </c>
      <c r="J44" s="147" t="s">
        <v>206</v>
      </c>
      <c r="K44" s="2"/>
    </row>
    <row r="45" spans="2:11">
      <c r="B45" s="2"/>
      <c r="C45" s="142" t="s">
        <v>337</v>
      </c>
      <c r="D45" s="143"/>
      <c r="E45" s="147" t="s">
        <v>206</v>
      </c>
      <c r="F45" s="147" t="s">
        <v>206</v>
      </c>
      <c r="G45" s="144">
        <v>0</v>
      </c>
      <c r="H45" s="144">
        <v>0</v>
      </c>
      <c r="I45" s="144">
        <v>0</v>
      </c>
      <c r="J45" s="147" t="s">
        <v>206</v>
      </c>
      <c r="K45" s="2"/>
    </row>
    <row r="46" spans="2:11">
      <c r="B46" s="2"/>
      <c r="C46" s="142" t="s">
        <v>338</v>
      </c>
      <c r="D46" s="143"/>
      <c r="E46" s="147" t="s">
        <v>206</v>
      </c>
      <c r="F46" s="147" t="s">
        <v>206</v>
      </c>
      <c r="G46" s="144">
        <v>0</v>
      </c>
      <c r="H46" s="144">
        <v>0</v>
      </c>
      <c r="I46" s="144">
        <v>0</v>
      </c>
      <c r="J46" s="147" t="s">
        <v>206</v>
      </c>
      <c r="K46" s="2"/>
    </row>
    <row r="47" spans="2:11">
      <c r="B47" s="2"/>
      <c r="C47" s="142" t="s">
        <v>339</v>
      </c>
      <c r="D47" s="143"/>
      <c r="E47" s="147" t="s">
        <v>206</v>
      </c>
      <c r="F47" s="147" t="s">
        <v>206</v>
      </c>
      <c r="G47" s="144">
        <v>0</v>
      </c>
      <c r="H47" s="144">
        <v>0</v>
      </c>
      <c r="I47" s="144">
        <v>0</v>
      </c>
      <c r="J47" s="147" t="s">
        <v>206</v>
      </c>
      <c r="K47" s="2"/>
    </row>
    <row r="48" spans="2:11">
      <c r="B48" s="2"/>
      <c r="C48" s="142" t="s">
        <v>340</v>
      </c>
      <c r="D48" s="143"/>
      <c r="E48" s="147" t="s">
        <v>206</v>
      </c>
      <c r="F48" s="147" t="s">
        <v>206</v>
      </c>
      <c r="G48" s="144">
        <v>0</v>
      </c>
      <c r="H48" s="144">
        <v>0</v>
      </c>
      <c r="I48" s="144">
        <v>0</v>
      </c>
      <c r="J48" s="147" t="s">
        <v>206</v>
      </c>
      <c r="K48" s="2"/>
    </row>
    <row r="49" spans="2:11">
      <c r="B49" s="2"/>
      <c r="C49" s="142" t="s">
        <v>341</v>
      </c>
      <c r="D49" s="143"/>
      <c r="E49" s="147" t="s">
        <v>206</v>
      </c>
      <c r="F49" s="147" t="s">
        <v>206</v>
      </c>
      <c r="G49" s="144">
        <v>0</v>
      </c>
      <c r="H49" s="144">
        <v>0</v>
      </c>
      <c r="I49" s="144">
        <v>0</v>
      </c>
      <c r="J49" s="147" t="s">
        <v>206</v>
      </c>
      <c r="K49" s="2"/>
    </row>
    <row r="50" spans="2:11">
      <c r="B50" s="2"/>
      <c r="C50" s="142" t="s">
        <v>342</v>
      </c>
      <c r="D50" s="143"/>
      <c r="E50" s="147" t="s">
        <v>206</v>
      </c>
      <c r="F50" s="147" t="s">
        <v>206</v>
      </c>
      <c r="G50" s="144">
        <v>0</v>
      </c>
      <c r="H50" s="144">
        <v>0</v>
      </c>
      <c r="I50" s="144">
        <v>0</v>
      </c>
      <c r="J50" s="147" t="s">
        <v>206</v>
      </c>
      <c r="K50" s="2"/>
    </row>
    <row r="51" spans="2:11">
      <c r="B51" s="2"/>
      <c r="C51" s="142" t="s">
        <v>343</v>
      </c>
      <c r="D51" s="143"/>
      <c r="E51" s="147" t="s">
        <v>206</v>
      </c>
      <c r="F51" s="147" t="s">
        <v>206</v>
      </c>
      <c r="G51" s="144">
        <v>0</v>
      </c>
      <c r="H51" s="144">
        <v>0</v>
      </c>
      <c r="I51" s="144">
        <v>0</v>
      </c>
      <c r="J51" s="147" t="s">
        <v>206</v>
      </c>
      <c r="K51" s="2"/>
    </row>
    <row r="52" spans="2:11">
      <c r="B52" s="2"/>
      <c r="C52" s="142" t="s">
        <v>344</v>
      </c>
      <c r="D52" s="143"/>
      <c r="E52" s="147" t="s">
        <v>206</v>
      </c>
      <c r="F52" s="147" t="s">
        <v>206</v>
      </c>
      <c r="G52" s="144">
        <v>0</v>
      </c>
      <c r="H52" s="144">
        <v>0</v>
      </c>
      <c r="I52" s="144">
        <v>0</v>
      </c>
      <c r="J52" s="147" t="s">
        <v>206</v>
      </c>
      <c r="K52" s="2"/>
    </row>
    <row r="53" spans="2:11">
      <c r="B53" s="2"/>
      <c r="C53" s="142" t="s">
        <v>345</v>
      </c>
      <c r="D53" s="143"/>
      <c r="E53" s="147" t="s">
        <v>206</v>
      </c>
      <c r="F53" s="147" t="s">
        <v>206</v>
      </c>
      <c r="G53" s="144">
        <v>0</v>
      </c>
      <c r="H53" s="144">
        <v>0</v>
      </c>
      <c r="I53" s="144">
        <v>0</v>
      </c>
      <c r="J53" s="147" t="s">
        <v>206</v>
      </c>
      <c r="K53" s="2"/>
    </row>
    <row r="54" spans="2:11">
      <c r="B54" s="2"/>
      <c r="C54" s="142" t="s">
        <v>346</v>
      </c>
      <c r="D54" s="143"/>
      <c r="E54" s="147" t="s">
        <v>206</v>
      </c>
      <c r="F54" s="147" t="s">
        <v>206</v>
      </c>
      <c r="G54" s="144">
        <v>0</v>
      </c>
      <c r="H54" s="144">
        <v>0</v>
      </c>
      <c r="I54" s="144">
        <v>0</v>
      </c>
      <c r="J54" s="147" t="s">
        <v>206</v>
      </c>
      <c r="K54" s="2"/>
    </row>
    <row r="55" spans="2:11">
      <c r="B55" s="2"/>
      <c r="C55" s="142" t="s">
        <v>347</v>
      </c>
      <c r="D55" s="143"/>
      <c r="E55" s="147" t="s">
        <v>206</v>
      </c>
      <c r="F55" s="147" t="s">
        <v>206</v>
      </c>
      <c r="G55" s="144">
        <v>0</v>
      </c>
      <c r="H55" s="144">
        <v>0</v>
      </c>
      <c r="I55" s="144">
        <v>0</v>
      </c>
      <c r="J55" s="147" t="s">
        <v>206</v>
      </c>
      <c r="K55" s="2"/>
    </row>
    <row r="56" spans="2:11">
      <c r="B56" s="2"/>
      <c r="C56" s="142" t="s">
        <v>348</v>
      </c>
      <c r="D56" s="143"/>
      <c r="E56" s="147" t="s">
        <v>206</v>
      </c>
      <c r="F56" s="147" t="s">
        <v>206</v>
      </c>
      <c r="G56" s="144">
        <v>0</v>
      </c>
      <c r="H56" s="144">
        <v>0</v>
      </c>
      <c r="I56" s="144">
        <v>0</v>
      </c>
      <c r="J56" s="147" t="s">
        <v>206</v>
      </c>
      <c r="K56" s="2"/>
    </row>
    <row r="57" spans="2:11">
      <c r="B57" s="2"/>
      <c r="C57" s="142" t="s">
        <v>349</v>
      </c>
      <c r="D57" s="143"/>
      <c r="E57" s="147" t="s">
        <v>206</v>
      </c>
      <c r="F57" s="147" t="s">
        <v>206</v>
      </c>
      <c r="G57" s="144">
        <v>0</v>
      </c>
      <c r="H57" s="144">
        <v>0</v>
      </c>
      <c r="I57" s="144">
        <v>0</v>
      </c>
      <c r="J57" s="147" t="s">
        <v>206</v>
      </c>
      <c r="K57" s="2"/>
    </row>
    <row r="58" spans="2:11">
      <c r="B58" s="2"/>
      <c r="C58" s="142" t="s">
        <v>350</v>
      </c>
      <c r="D58" s="143"/>
      <c r="E58" s="147" t="s">
        <v>206</v>
      </c>
      <c r="F58" s="147" t="s">
        <v>206</v>
      </c>
      <c r="G58" s="144">
        <v>0</v>
      </c>
      <c r="H58" s="144">
        <v>0</v>
      </c>
      <c r="I58" s="144">
        <v>0</v>
      </c>
      <c r="J58" s="147" t="s">
        <v>206</v>
      </c>
      <c r="K58" s="2"/>
    </row>
    <row r="59" spans="2:11">
      <c r="B59" s="2"/>
      <c r="C59" s="142" t="s">
        <v>351</v>
      </c>
      <c r="D59" s="143"/>
      <c r="E59" s="147" t="s">
        <v>206</v>
      </c>
      <c r="F59" s="147" t="s">
        <v>206</v>
      </c>
      <c r="G59" s="144">
        <v>0</v>
      </c>
      <c r="H59" s="144">
        <v>0</v>
      </c>
      <c r="I59" s="144">
        <v>0</v>
      </c>
      <c r="J59" s="147" t="s">
        <v>206</v>
      </c>
      <c r="K59" s="2"/>
    </row>
    <row r="60" spans="2:11">
      <c r="B60" s="2"/>
      <c r="C60" s="142" t="s">
        <v>352</v>
      </c>
      <c r="D60" s="143"/>
      <c r="E60" s="147" t="s">
        <v>206</v>
      </c>
      <c r="F60" s="147" t="s">
        <v>206</v>
      </c>
      <c r="G60" s="144">
        <v>0</v>
      </c>
      <c r="H60" s="144">
        <v>0</v>
      </c>
      <c r="I60" s="144">
        <v>0</v>
      </c>
      <c r="J60" s="147" t="s">
        <v>206</v>
      </c>
      <c r="K60" s="2"/>
    </row>
    <row r="61" spans="2:11">
      <c r="B61" s="2"/>
      <c r="C61" s="142" t="s">
        <v>353</v>
      </c>
      <c r="D61" s="143"/>
      <c r="E61" s="147" t="s">
        <v>206</v>
      </c>
      <c r="F61" s="147" t="s">
        <v>206</v>
      </c>
      <c r="G61" s="144">
        <v>0</v>
      </c>
      <c r="H61" s="144">
        <v>0</v>
      </c>
      <c r="I61" s="144">
        <v>0</v>
      </c>
      <c r="J61" s="147" t="s">
        <v>206</v>
      </c>
      <c r="K61" s="2"/>
    </row>
    <row r="62" spans="2:11">
      <c r="B62" s="2"/>
      <c r="C62" s="142" t="s">
        <v>354</v>
      </c>
      <c r="D62" s="143"/>
      <c r="E62" s="147" t="s">
        <v>206</v>
      </c>
      <c r="F62" s="147" t="s">
        <v>206</v>
      </c>
      <c r="G62" s="144">
        <v>0</v>
      </c>
      <c r="H62" s="144">
        <v>0</v>
      </c>
      <c r="I62" s="144">
        <v>0</v>
      </c>
      <c r="J62" s="147" t="s">
        <v>206</v>
      </c>
      <c r="K62" s="2"/>
    </row>
    <row r="63" spans="2:11">
      <c r="B63" s="2"/>
      <c r="C63" s="142" t="s">
        <v>355</v>
      </c>
      <c r="D63" s="143"/>
      <c r="E63" s="147" t="s">
        <v>206</v>
      </c>
      <c r="F63" s="147" t="s">
        <v>206</v>
      </c>
      <c r="G63" s="144">
        <v>0</v>
      </c>
      <c r="H63" s="144">
        <v>0</v>
      </c>
      <c r="I63" s="144">
        <v>0</v>
      </c>
      <c r="J63" s="147" t="s">
        <v>206</v>
      </c>
      <c r="K63" s="2"/>
    </row>
    <row r="64" spans="2:11">
      <c r="B64" s="2"/>
      <c r="C64" s="142" t="s">
        <v>356</v>
      </c>
      <c r="D64" s="143"/>
      <c r="E64" s="147" t="s">
        <v>206</v>
      </c>
      <c r="F64" s="147" t="s">
        <v>206</v>
      </c>
      <c r="G64" s="144">
        <v>0</v>
      </c>
      <c r="H64" s="144">
        <v>0</v>
      </c>
      <c r="I64" s="144">
        <v>0</v>
      </c>
      <c r="J64" s="147" t="s">
        <v>206</v>
      </c>
      <c r="K64" s="2"/>
    </row>
    <row r="65" spans="2:11">
      <c r="B65" s="2"/>
      <c r="C65" s="142" t="s">
        <v>357</v>
      </c>
      <c r="D65" s="143"/>
      <c r="E65" s="147" t="s">
        <v>206</v>
      </c>
      <c r="F65" s="147" t="s">
        <v>206</v>
      </c>
      <c r="G65" s="144">
        <v>0</v>
      </c>
      <c r="H65" s="144">
        <v>0</v>
      </c>
      <c r="I65" s="144">
        <v>0</v>
      </c>
      <c r="J65" s="147" t="s">
        <v>206</v>
      </c>
      <c r="K65" s="2"/>
    </row>
    <row r="66" spans="2:11">
      <c r="B66" s="2"/>
      <c r="C66" s="142" t="s">
        <v>358</v>
      </c>
      <c r="D66" s="143"/>
      <c r="E66" s="147" t="s">
        <v>206</v>
      </c>
      <c r="F66" s="147" t="s">
        <v>206</v>
      </c>
      <c r="G66" s="144">
        <v>0</v>
      </c>
      <c r="H66" s="144">
        <v>0</v>
      </c>
      <c r="I66" s="144">
        <v>0</v>
      </c>
      <c r="J66" s="147" t="s">
        <v>206</v>
      </c>
      <c r="K66" s="2"/>
    </row>
    <row r="67" spans="2:11">
      <c r="B67" s="2"/>
      <c r="C67" s="142" t="s">
        <v>359</v>
      </c>
      <c r="D67" s="143"/>
      <c r="E67" s="147" t="s">
        <v>206</v>
      </c>
      <c r="F67" s="147" t="s">
        <v>206</v>
      </c>
      <c r="G67" s="144">
        <v>0</v>
      </c>
      <c r="H67" s="144">
        <v>0</v>
      </c>
      <c r="I67" s="144">
        <v>0</v>
      </c>
      <c r="J67" s="147" t="s">
        <v>206</v>
      </c>
      <c r="K67" s="2"/>
    </row>
    <row r="68" spans="2:11">
      <c r="B68" s="2"/>
      <c r="C68" s="142" t="s">
        <v>360</v>
      </c>
      <c r="D68" s="143"/>
      <c r="E68" s="147" t="s">
        <v>206</v>
      </c>
      <c r="F68" s="147" t="s">
        <v>206</v>
      </c>
      <c r="G68" s="144">
        <v>0</v>
      </c>
      <c r="H68" s="144">
        <v>0</v>
      </c>
      <c r="I68" s="144">
        <v>0</v>
      </c>
      <c r="J68" s="147" t="s">
        <v>206</v>
      </c>
      <c r="K68" s="2"/>
    </row>
    <row r="69" spans="2:11">
      <c r="B69" s="2"/>
      <c r="C69" s="142" t="s">
        <v>361</v>
      </c>
      <c r="D69" s="143"/>
      <c r="E69" s="147" t="s">
        <v>206</v>
      </c>
      <c r="F69" s="147" t="s">
        <v>206</v>
      </c>
      <c r="G69" s="144">
        <v>0</v>
      </c>
      <c r="H69" s="144">
        <v>0</v>
      </c>
      <c r="I69" s="144">
        <v>0</v>
      </c>
      <c r="J69" s="147" t="s">
        <v>206</v>
      </c>
      <c r="K69" s="2"/>
    </row>
    <row r="70" spans="2:11">
      <c r="B70" s="2"/>
      <c r="C70" s="142" t="s">
        <v>362</v>
      </c>
      <c r="D70" s="143"/>
      <c r="E70" s="147" t="s">
        <v>206</v>
      </c>
      <c r="F70" s="147" t="s">
        <v>206</v>
      </c>
      <c r="G70" s="144">
        <v>0</v>
      </c>
      <c r="H70" s="144">
        <v>0</v>
      </c>
      <c r="I70" s="144">
        <v>0</v>
      </c>
      <c r="J70" s="147" t="s">
        <v>206</v>
      </c>
      <c r="K70" s="2"/>
    </row>
    <row r="71" spans="2:11">
      <c r="B71" s="2"/>
      <c r="C71" s="142" t="s">
        <v>363</v>
      </c>
      <c r="D71" s="143"/>
      <c r="E71" s="147" t="s">
        <v>206</v>
      </c>
      <c r="F71" s="147" t="s">
        <v>206</v>
      </c>
      <c r="G71" s="144">
        <v>0</v>
      </c>
      <c r="H71" s="144">
        <v>0</v>
      </c>
      <c r="I71" s="144">
        <v>0</v>
      </c>
      <c r="J71" s="147" t="s">
        <v>206</v>
      </c>
      <c r="K71" s="2"/>
    </row>
    <row r="72" spans="2:11">
      <c r="B72" s="2"/>
      <c r="C72" s="142" t="s">
        <v>364</v>
      </c>
      <c r="D72" s="143"/>
      <c r="E72" s="147" t="s">
        <v>206</v>
      </c>
      <c r="F72" s="147" t="s">
        <v>206</v>
      </c>
      <c r="G72" s="144">
        <v>0</v>
      </c>
      <c r="H72" s="144">
        <v>0</v>
      </c>
      <c r="I72" s="144">
        <v>0</v>
      </c>
      <c r="J72" s="147" t="s">
        <v>206</v>
      </c>
      <c r="K72" s="2"/>
    </row>
    <row r="73" spans="2:11">
      <c r="B73" s="2"/>
      <c r="C73" s="142" t="s">
        <v>365</v>
      </c>
      <c r="D73" s="143"/>
      <c r="E73" s="147" t="s">
        <v>206</v>
      </c>
      <c r="F73" s="147" t="s">
        <v>206</v>
      </c>
      <c r="G73" s="144">
        <v>0</v>
      </c>
      <c r="H73" s="144">
        <v>0</v>
      </c>
      <c r="I73" s="144">
        <v>0</v>
      </c>
      <c r="J73" s="147" t="s">
        <v>206</v>
      </c>
      <c r="K73" s="2"/>
    </row>
    <row r="74" spans="2:11">
      <c r="B74" s="2"/>
      <c r="C74" s="142" t="s">
        <v>366</v>
      </c>
      <c r="D74" s="143"/>
      <c r="E74" s="147" t="s">
        <v>206</v>
      </c>
      <c r="F74" s="147" t="s">
        <v>206</v>
      </c>
      <c r="G74" s="144">
        <v>0</v>
      </c>
      <c r="H74" s="144">
        <v>0</v>
      </c>
      <c r="I74" s="144">
        <v>0</v>
      </c>
      <c r="J74" s="147" t="s">
        <v>206</v>
      </c>
      <c r="K74" s="2"/>
    </row>
    <row r="75" spans="2:11">
      <c r="B75" s="2"/>
      <c r="C75" s="142" t="s">
        <v>367</v>
      </c>
      <c r="D75" s="143"/>
      <c r="E75" s="147" t="s">
        <v>206</v>
      </c>
      <c r="F75" s="147" t="s">
        <v>206</v>
      </c>
      <c r="G75" s="144">
        <v>0</v>
      </c>
      <c r="H75" s="144">
        <v>0</v>
      </c>
      <c r="I75" s="144">
        <v>0</v>
      </c>
      <c r="J75" s="147" t="s">
        <v>206</v>
      </c>
      <c r="K75" s="2"/>
    </row>
    <row r="76" spans="2:11">
      <c r="B76" s="2"/>
      <c r="C76" s="142" t="s">
        <v>368</v>
      </c>
      <c r="D76" s="143"/>
      <c r="E76" s="147" t="s">
        <v>206</v>
      </c>
      <c r="F76" s="147" t="s">
        <v>206</v>
      </c>
      <c r="G76" s="144">
        <v>0</v>
      </c>
      <c r="H76" s="144">
        <v>0</v>
      </c>
      <c r="I76" s="144">
        <v>0</v>
      </c>
      <c r="J76" s="147" t="s">
        <v>206</v>
      </c>
      <c r="K76" s="2"/>
    </row>
    <row r="77" spans="2:11">
      <c r="B77" s="2"/>
      <c r="C77" s="142" t="s">
        <v>369</v>
      </c>
      <c r="D77" s="143"/>
      <c r="E77" s="147" t="s">
        <v>206</v>
      </c>
      <c r="F77" s="147" t="s">
        <v>206</v>
      </c>
      <c r="G77" s="144">
        <v>0</v>
      </c>
      <c r="H77" s="144">
        <v>0</v>
      </c>
      <c r="I77" s="144">
        <v>0</v>
      </c>
      <c r="J77" s="147" t="s">
        <v>206</v>
      </c>
      <c r="K77" s="2"/>
    </row>
    <row r="78" spans="2:11">
      <c r="B78" s="2"/>
      <c r="C78" s="142" t="s">
        <v>370</v>
      </c>
      <c r="D78" s="143"/>
      <c r="E78" s="147" t="s">
        <v>206</v>
      </c>
      <c r="F78" s="147" t="s">
        <v>206</v>
      </c>
      <c r="G78" s="144">
        <v>0</v>
      </c>
      <c r="H78" s="144">
        <v>0</v>
      </c>
      <c r="I78" s="144">
        <v>0</v>
      </c>
      <c r="J78" s="147" t="s">
        <v>206</v>
      </c>
      <c r="K78" s="2"/>
    </row>
    <row r="79" spans="2:11">
      <c r="B79" s="2"/>
      <c r="C79" s="142" t="s">
        <v>371</v>
      </c>
      <c r="D79" s="143"/>
      <c r="E79" s="147" t="s">
        <v>206</v>
      </c>
      <c r="F79" s="147" t="s">
        <v>206</v>
      </c>
      <c r="G79" s="144">
        <v>0</v>
      </c>
      <c r="H79" s="144">
        <v>0</v>
      </c>
      <c r="I79" s="144">
        <v>0</v>
      </c>
      <c r="J79" s="147" t="s">
        <v>206</v>
      </c>
      <c r="K79" s="2"/>
    </row>
    <row r="80" spans="2:11">
      <c r="B80" s="2"/>
      <c r="C80" s="142" t="s">
        <v>372</v>
      </c>
      <c r="D80" s="143"/>
      <c r="E80" s="147" t="s">
        <v>206</v>
      </c>
      <c r="F80" s="147" t="s">
        <v>206</v>
      </c>
      <c r="G80" s="144">
        <v>0</v>
      </c>
      <c r="H80" s="144">
        <v>0</v>
      </c>
      <c r="I80" s="144">
        <v>0</v>
      </c>
      <c r="J80" s="147" t="s">
        <v>206</v>
      </c>
      <c r="K80" s="2"/>
    </row>
    <row r="81" spans="2:11">
      <c r="B81" s="2"/>
      <c r="C81" s="142" t="s">
        <v>373</v>
      </c>
      <c r="D81" s="143"/>
      <c r="E81" s="147" t="s">
        <v>206</v>
      </c>
      <c r="F81" s="147" t="s">
        <v>206</v>
      </c>
      <c r="G81" s="144">
        <v>0</v>
      </c>
      <c r="H81" s="144">
        <v>0</v>
      </c>
      <c r="I81" s="144">
        <v>0</v>
      </c>
      <c r="J81" s="147" t="s">
        <v>206</v>
      </c>
      <c r="K81" s="2"/>
    </row>
    <row r="82" spans="2:11">
      <c r="B82" s="2"/>
      <c r="C82" s="142" t="s">
        <v>374</v>
      </c>
      <c r="D82" s="143"/>
      <c r="E82" s="147" t="s">
        <v>206</v>
      </c>
      <c r="F82" s="147" t="s">
        <v>206</v>
      </c>
      <c r="G82" s="144">
        <v>0</v>
      </c>
      <c r="H82" s="144">
        <v>0</v>
      </c>
      <c r="I82" s="144">
        <v>0</v>
      </c>
      <c r="J82" s="147" t="s">
        <v>206</v>
      </c>
      <c r="K82" s="2"/>
    </row>
    <row r="83" spans="2:11">
      <c r="B83" s="2"/>
      <c r="C83" s="142" t="s">
        <v>375</v>
      </c>
      <c r="D83" s="143"/>
      <c r="E83" s="147" t="s">
        <v>206</v>
      </c>
      <c r="F83" s="147" t="s">
        <v>206</v>
      </c>
      <c r="G83" s="144">
        <v>0</v>
      </c>
      <c r="H83" s="144">
        <v>0</v>
      </c>
      <c r="I83" s="144">
        <v>0</v>
      </c>
      <c r="J83" s="147" t="s">
        <v>206</v>
      </c>
      <c r="K83" s="2"/>
    </row>
    <row r="84" spans="2:11">
      <c r="B84" s="2"/>
      <c r="C84" s="142" t="s">
        <v>376</v>
      </c>
      <c r="D84" s="143"/>
      <c r="E84" s="147" t="s">
        <v>206</v>
      </c>
      <c r="F84" s="147" t="s">
        <v>206</v>
      </c>
      <c r="G84" s="144">
        <v>0</v>
      </c>
      <c r="H84" s="144">
        <v>0</v>
      </c>
      <c r="I84" s="144">
        <v>0</v>
      </c>
      <c r="J84" s="147" t="s">
        <v>206</v>
      </c>
      <c r="K84" s="2"/>
    </row>
    <row r="85" spans="2:11">
      <c r="B85" s="2"/>
      <c r="C85" s="142" t="s">
        <v>377</v>
      </c>
      <c r="D85" s="143"/>
      <c r="E85" s="147" t="s">
        <v>206</v>
      </c>
      <c r="F85" s="147" t="s">
        <v>206</v>
      </c>
      <c r="G85" s="144">
        <v>0</v>
      </c>
      <c r="H85" s="144">
        <v>0</v>
      </c>
      <c r="I85" s="144">
        <v>0</v>
      </c>
      <c r="J85" s="147" t="s">
        <v>206</v>
      </c>
      <c r="K85" s="2"/>
    </row>
    <row r="86" spans="2:11">
      <c r="B86" s="2"/>
      <c r="C86" s="142" t="s">
        <v>378</v>
      </c>
      <c r="D86" s="143"/>
      <c r="E86" s="147" t="s">
        <v>206</v>
      </c>
      <c r="F86" s="147" t="s">
        <v>206</v>
      </c>
      <c r="G86" s="144">
        <v>0</v>
      </c>
      <c r="H86" s="144">
        <v>0</v>
      </c>
      <c r="I86" s="144">
        <v>0</v>
      </c>
      <c r="J86" s="147" t="s">
        <v>206</v>
      </c>
      <c r="K86" s="2"/>
    </row>
    <row r="87" spans="2:11">
      <c r="B87" s="2"/>
      <c r="C87" s="142" t="s">
        <v>379</v>
      </c>
      <c r="D87" s="143"/>
      <c r="E87" s="147" t="s">
        <v>206</v>
      </c>
      <c r="F87" s="147" t="s">
        <v>206</v>
      </c>
      <c r="G87" s="144">
        <v>0</v>
      </c>
      <c r="H87" s="144">
        <v>0</v>
      </c>
      <c r="I87" s="144">
        <v>0</v>
      </c>
      <c r="J87" s="147" t="s">
        <v>206</v>
      </c>
      <c r="K87" s="2"/>
    </row>
    <row r="88" spans="2:11">
      <c r="B88" s="2"/>
      <c r="C88" s="142" t="s">
        <v>380</v>
      </c>
      <c r="D88" s="143"/>
      <c r="E88" s="147" t="s">
        <v>206</v>
      </c>
      <c r="F88" s="147" t="s">
        <v>206</v>
      </c>
      <c r="G88" s="144">
        <v>0</v>
      </c>
      <c r="H88" s="144">
        <v>0</v>
      </c>
      <c r="I88" s="144">
        <v>0</v>
      </c>
      <c r="J88" s="147" t="s">
        <v>206</v>
      </c>
      <c r="K88" s="2"/>
    </row>
    <row r="89" spans="2:11">
      <c r="B89" s="2"/>
      <c r="C89" s="142" t="s">
        <v>381</v>
      </c>
      <c r="D89" s="143"/>
      <c r="E89" s="147" t="s">
        <v>206</v>
      </c>
      <c r="F89" s="147" t="s">
        <v>206</v>
      </c>
      <c r="G89" s="144">
        <v>0</v>
      </c>
      <c r="H89" s="144">
        <v>0</v>
      </c>
      <c r="I89" s="144">
        <v>0</v>
      </c>
      <c r="J89" s="147" t="s">
        <v>206</v>
      </c>
      <c r="K89" s="2"/>
    </row>
    <row r="90" spans="2:11">
      <c r="B90" s="2"/>
      <c r="C90" s="142" t="s">
        <v>382</v>
      </c>
      <c r="D90" s="143"/>
      <c r="E90" s="147" t="s">
        <v>206</v>
      </c>
      <c r="F90" s="147" t="s">
        <v>206</v>
      </c>
      <c r="G90" s="144">
        <v>0</v>
      </c>
      <c r="H90" s="144">
        <v>0</v>
      </c>
      <c r="I90" s="144">
        <v>0</v>
      </c>
      <c r="J90" s="147" t="s">
        <v>206</v>
      </c>
      <c r="K90" s="2"/>
    </row>
    <row r="91" spans="2:11">
      <c r="B91" s="2"/>
      <c r="C91" s="142" t="s">
        <v>383</v>
      </c>
      <c r="D91" s="143"/>
      <c r="E91" s="147" t="s">
        <v>206</v>
      </c>
      <c r="F91" s="147" t="s">
        <v>206</v>
      </c>
      <c r="G91" s="144">
        <v>0</v>
      </c>
      <c r="H91" s="144">
        <v>0</v>
      </c>
      <c r="I91" s="144">
        <v>0</v>
      </c>
      <c r="J91" s="147" t="s">
        <v>206</v>
      </c>
      <c r="K91" s="2"/>
    </row>
    <row r="92" spans="2:11">
      <c r="B92" s="2"/>
      <c r="C92" s="142" t="s">
        <v>384</v>
      </c>
      <c r="D92" s="143"/>
      <c r="E92" s="147" t="s">
        <v>206</v>
      </c>
      <c r="F92" s="147" t="s">
        <v>206</v>
      </c>
      <c r="G92" s="144">
        <v>0</v>
      </c>
      <c r="H92" s="144">
        <v>0</v>
      </c>
      <c r="I92" s="144">
        <v>0</v>
      </c>
      <c r="J92" s="147" t="s">
        <v>206</v>
      </c>
      <c r="K92" s="2"/>
    </row>
    <row r="93" spans="2:11">
      <c r="B93" s="2"/>
      <c r="C93" s="142" t="s">
        <v>385</v>
      </c>
      <c r="D93" s="143"/>
      <c r="E93" s="147" t="s">
        <v>206</v>
      </c>
      <c r="F93" s="147" t="s">
        <v>206</v>
      </c>
      <c r="G93" s="144">
        <v>0</v>
      </c>
      <c r="H93" s="144">
        <v>0</v>
      </c>
      <c r="I93" s="144">
        <v>0</v>
      </c>
      <c r="J93" s="147" t="s">
        <v>206</v>
      </c>
      <c r="K93" s="2"/>
    </row>
    <row r="94" spans="2:11">
      <c r="B94" s="2"/>
      <c r="C94" s="142" t="s">
        <v>386</v>
      </c>
      <c r="D94" s="143"/>
      <c r="E94" s="147" t="s">
        <v>206</v>
      </c>
      <c r="F94" s="147" t="s">
        <v>206</v>
      </c>
      <c r="G94" s="144">
        <v>0</v>
      </c>
      <c r="H94" s="144">
        <v>0</v>
      </c>
      <c r="I94" s="144">
        <v>0</v>
      </c>
      <c r="J94" s="147" t="s">
        <v>206</v>
      </c>
      <c r="K94" s="2"/>
    </row>
    <row r="95" spans="2:11">
      <c r="B95" s="2"/>
      <c r="C95" s="142" t="s">
        <v>387</v>
      </c>
      <c r="D95" s="143"/>
      <c r="E95" s="147" t="s">
        <v>206</v>
      </c>
      <c r="F95" s="147" t="s">
        <v>206</v>
      </c>
      <c r="G95" s="144">
        <v>0</v>
      </c>
      <c r="H95" s="144">
        <v>0</v>
      </c>
      <c r="I95" s="144">
        <v>0</v>
      </c>
      <c r="J95" s="147" t="s">
        <v>206</v>
      </c>
      <c r="K95" s="2"/>
    </row>
    <row r="96" spans="2:11">
      <c r="B96" s="2"/>
      <c r="C96" s="142" t="s">
        <v>388</v>
      </c>
      <c r="D96" s="143"/>
      <c r="E96" s="147" t="s">
        <v>206</v>
      </c>
      <c r="F96" s="147" t="s">
        <v>206</v>
      </c>
      <c r="G96" s="144">
        <v>0</v>
      </c>
      <c r="H96" s="144">
        <v>0</v>
      </c>
      <c r="I96" s="144">
        <v>0</v>
      </c>
      <c r="J96" s="147" t="s">
        <v>206</v>
      </c>
      <c r="K96" s="2"/>
    </row>
    <row r="97" spans="2:11">
      <c r="B97" s="2"/>
      <c r="C97" s="142" t="s">
        <v>389</v>
      </c>
      <c r="D97" s="143"/>
      <c r="E97" s="147" t="s">
        <v>206</v>
      </c>
      <c r="F97" s="147" t="s">
        <v>206</v>
      </c>
      <c r="G97" s="144">
        <v>0</v>
      </c>
      <c r="H97" s="144">
        <v>0</v>
      </c>
      <c r="I97" s="144">
        <v>0</v>
      </c>
      <c r="J97" s="147" t="s">
        <v>206</v>
      </c>
      <c r="K97" s="2"/>
    </row>
    <row r="98" spans="2:11">
      <c r="B98" s="2"/>
      <c r="C98" s="142" t="s">
        <v>390</v>
      </c>
      <c r="D98" s="143"/>
      <c r="E98" s="147" t="s">
        <v>206</v>
      </c>
      <c r="F98" s="147" t="s">
        <v>206</v>
      </c>
      <c r="G98" s="144">
        <v>0</v>
      </c>
      <c r="H98" s="144">
        <v>0</v>
      </c>
      <c r="I98" s="144">
        <v>0</v>
      </c>
      <c r="J98" s="147" t="s">
        <v>206</v>
      </c>
      <c r="K98" s="2"/>
    </row>
    <row r="99" spans="2:11">
      <c r="B99" s="2"/>
      <c r="C99" s="142" t="s">
        <v>391</v>
      </c>
      <c r="D99" s="143"/>
      <c r="E99" s="147" t="s">
        <v>206</v>
      </c>
      <c r="F99" s="147" t="s">
        <v>206</v>
      </c>
      <c r="G99" s="144">
        <v>0</v>
      </c>
      <c r="H99" s="144">
        <v>0</v>
      </c>
      <c r="I99" s="144">
        <v>0</v>
      </c>
      <c r="J99" s="147" t="s">
        <v>206</v>
      </c>
      <c r="K99" s="2"/>
    </row>
    <row r="100" spans="2:11">
      <c r="B100" s="2"/>
      <c r="C100" s="142" t="s">
        <v>392</v>
      </c>
      <c r="D100" s="143"/>
      <c r="E100" s="147" t="s">
        <v>206</v>
      </c>
      <c r="F100" s="147" t="s">
        <v>206</v>
      </c>
      <c r="G100" s="144">
        <v>0</v>
      </c>
      <c r="H100" s="144">
        <v>0</v>
      </c>
      <c r="I100" s="144">
        <v>0</v>
      </c>
      <c r="J100" s="147" t="s">
        <v>206</v>
      </c>
      <c r="K100" s="2"/>
    </row>
    <row r="101" spans="2:11">
      <c r="B101" s="2"/>
      <c r="C101" s="142" t="s">
        <v>393</v>
      </c>
      <c r="D101" s="143"/>
      <c r="E101" s="147" t="s">
        <v>206</v>
      </c>
      <c r="F101" s="147" t="s">
        <v>206</v>
      </c>
      <c r="G101" s="144">
        <v>0</v>
      </c>
      <c r="H101" s="144">
        <v>0</v>
      </c>
      <c r="I101" s="144">
        <v>0</v>
      </c>
      <c r="J101" s="147" t="s">
        <v>206</v>
      </c>
      <c r="K101" s="2"/>
    </row>
    <row r="102" spans="2:11">
      <c r="B102" s="2"/>
      <c r="C102" s="142" t="s">
        <v>394</v>
      </c>
      <c r="D102" s="143"/>
      <c r="E102" s="147" t="s">
        <v>206</v>
      </c>
      <c r="F102" s="147" t="s">
        <v>206</v>
      </c>
      <c r="G102" s="144">
        <v>0</v>
      </c>
      <c r="H102" s="144">
        <v>0</v>
      </c>
      <c r="I102" s="144">
        <v>0</v>
      </c>
      <c r="J102" s="147" t="s">
        <v>206</v>
      </c>
      <c r="K102" s="2"/>
    </row>
    <row r="103" spans="2:11">
      <c r="B103" s="2"/>
      <c r="C103" s="142" t="s">
        <v>395</v>
      </c>
      <c r="D103" s="143"/>
      <c r="E103" s="147" t="s">
        <v>206</v>
      </c>
      <c r="F103" s="147" t="s">
        <v>206</v>
      </c>
      <c r="G103" s="144">
        <v>0</v>
      </c>
      <c r="H103" s="144">
        <v>0</v>
      </c>
      <c r="I103" s="144">
        <v>0</v>
      </c>
      <c r="J103" s="147" t="s">
        <v>206</v>
      </c>
      <c r="K103" s="2"/>
    </row>
    <row r="104" spans="2:11">
      <c r="B104" s="2"/>
      <c r="C104" s="142" t="s">
        <v>396</v>
      </c>
      <c r="D104" s="143"/>
      <c r="E104" s="147" t="s">
        <v>206</v>
      </c>
      <c r="F104" s="147" t="s">
        <v>206</v>
      </c>
      <c r="G104" s="144">
        <v>0</v>
      </c>
      <c r="H104" s="144">
        <v>0</v>
      </c>
      <c r="I104" s="144">
        <v>0</v>
      </c>
      <c r="J104" s="147" t="s">
        <v>206</v>
      </c>
      <c r="K104" s="2"/>
    </row>
    <row r="105" spans="2:11">
      <c r="B105" s="2"/>
      <c r="C105" s="142" t="s">
        <v>397</v>
      </c>
      <c r="D105" s="143"/>
      <c r="E105" s="147" t="s">
        <v>206</v>
      </c>
      <c r="F105" s="147" t="s">
        <v>206</v>
      </c>
      <c r="G105" s="144">
        <v>0</v>
      </c>
      <c r="H105" s="144">
        <v>0</v>
      </c>
      <c r="I105" s="144">
        <v>0</v>
      </c>
      <c r="J105" s="147" t="s">
        <v>206</v>
      </c>
      <c r="K105" s="2"/>
    </row>
    <row r="106" spans="2:11">
      <c r="B106" s="2"/>
      <c r="C106" s="142" t="s">
        <v>398</v>
      </c>
      <c r="D106" s="143"/>
      <c r="E106" s="147" t="s">
        <v>206</v>
      </c>
      <c r="F106" s="147" t="s">
        <v>206</v>
      </c>
      <c r="G106" s="144">
        <v>0</v>
      </c>
      <c r="H106" s="144">
        <v>0</v>
      </c>
      <c r="I106" s="144">
        <v>0</v>
      </c>
      <c r="J106" s="147" t="s">
        <v>206</v>
      </c>
      <c r="K106" s="2"/>
    </row>
    <row r="107" spans="2:11">
      <c r="B107" s="2"/>
      <c r="C107" s="142" t="s">
        <v>399</v>
      </c>
      <c r="D107" s="143"/>
      <c r="E107" s="147" t="s">
        <v>206</v>
      </c>
      <c r="F107" s="147" t="s">
        <v>206</v>
      </c>
      <c r="G107" s="144">
        <v>0</v>
      </c>
      <c r="H107" s="144">
        <v>0</v>
      </c>
      <c r="I107" s="144">
        <v>0</v>
      </c>
      <c r="J107" s="147" t="s">
        <v>206</v>
      </c>
      <c r="K107" s="2"/>
    </row>
    <row r="108" spans="2:11">
      <c r="B108" s="2"/>
      <c r="C108" s="142" t="s">
        <v>400</v>
      </c>
      <c r="D108" s="143"/>
      <c r="E108" s="147" t="s">
        <v>206</v>
      </c>
      <c r="F108" s="147" t="s">
        <v>206</v>
      </c>
      <c r="G108" s="144">
        <v>0</v>
      </c>
      <c r="H108" s="144">
        <v>0</v>
      </c>
      <c r="I108" s="144">
        <v>0</v>
      </c>
      <c r="J108" s="147" t="s">
        <v>206</v>
      </c>
      <c r="K108" s="2"/>
    </row>
    <row r="109" spans="2:11">
      <c r="B109" s="2"/>
      <c r="C109" s="142" t="s">
        <v>401</v>
      </c>
      <c r="D109" s="143"/>
      <c r="E109" s="147" t="s">
        <v>206</v>
      </c>
      <c r="F109" s="147" t="s">
        <v>206</v>
      </c>
      <c r="G109" s="144">
        <v>0</v>
      </c>
      <c r="H109" s="144">
        <v>0</v>
      </c>
      <c r="I109" s="144">
        <v>0</v>
      </c>
      <c r="J109" s="147" t="s">
        <v>206</v>
      </c>
      <c r="K109" s="2"/>
    </row>
    <row r="110" spans="2:11">
      <c r="B110" s="2"/>
      <c r="C110" s="142" t="s">
        <v>402</v>
      </c>
      <c r="D110" s="143"/>
      <c r="E110" s="147" t="s">
        <v>206</v>
      </c>
      <c r="F110" s="147" t="s">
        <v>206</v>
      </c>
      <c r="G110" s="144">
        <v>0</v>
      </c>
      <c r="H110" s="144">
        <v>0</v>
      </c>
      <c r="I110" s="144">
        <v>0</v>
      </c>
      <c r="J110" s="147" t="s">
        <v>206</v>
      </c>
      <c r="K110" s="2"/>
    </row>
    <row r="111" spans="2:11">
      <c r="B111" s="2"/>
      <c r="C111" s="142" t="s">
        <v>403</v>
      </c>
      <c r="D111" s="143"/>
      <c r="E111" s="147" t="s">
        <v>206</v>
      </c>
      <c r="F111" s="147" t="s">
        <v>206</v>
      </c>
      <c r="G111" s="144">
        <v>0</v>
      </c>
      <c r="H111" s="144">
        <v>0</v>
      </c>
      <c r="I111" s="144">
        <v>0</v>
      </c>
      <c r="J111" s="147" t="s">
        <v>206</v>
      </c>
      <c r="K111" s="2"/>
    </row>
    <row r="112" spans="2:11">
      <c r="B112" s="2"/>
      <c r="C112" s="142" t="s">
        <v>404</v>
      </c>
      <c r="D112" s="143"/>
      <c r="E112" s="147" t="s">
        <v>206</v>
      </c>
      <c r="F112" s="147" t="s">
        <v>206</v>
      </c>
      <c r="G112" s="144">
        <v>0</v>
      </c>
      <c r="H112" s="144">
        <v>0</v>
      </c>
      <c r="I112" s="144">
        <v>0</v>
      </c>
      <c r="J112" s="147" t="s">
        <v>206</v>
      </c>
      <c r="K112" s="2"/>
    </row>
    <row r="113" spans="1:11">
      <c r="B113" s="2"/>
      <c r="C113" s="142" t="s">
        <v>405</v>
      </c>
      <c r="D113" s="143"/>
      <c r="E113" s="147" t="s">
        <v>206</v>
      </c>
      <c r="F113" s="147" t="s">
        <v>206</v>
      </c>
      <c r="G113" s="144">
        <v>0</v>
      </c>
      <c r="H113" s="144">
        <v>0</v>
      </c>
      <c r="I113" s="144">
        <v>0</v>
      </c>
      <c r="J113" s="147" t="s">
        <v>206</v>
      </c>
      <c r="K113" s="2"/>
    </row>
    <row r="114" spans="1:11" s="12" customFormat="1">
      <c r="B114" s="3"/>
      <c r="C114" s="145" t="s">
        <v>406</v>
      </c>
      <c r="D114" s="146"/>
      <c r="E114" s="147" t="s">
        <v>206</v>
      </c>
      <c r="F114" s="147" t="s">
        <v>206</v>
      </c>
      <c r="G114" s="144">
        <v>0</v>
      </c>
      <c r="H114" s="144">
        <v>0</v>
      </c>
      <c r="I114" s="144">
        <v>0</v>
      </c>
      <c r="J114" s="147" t="s">
        <v>206</v>
      </c>
      <c r="K114" s="3"/>
    </row>
    <row r="115" spans="1:11" s="12" customFormat="1">
      <c r="A115" s="15" t="s">
        <v>407</v>
      </c>
      <c r="B115" s="3"/>
      <c r="C115" s="145" t="s">
        <v>408</v>
      </c>
      <c r="D115" s="146"/>
      <c r="E115" s="147" t="s">
        <v>206</v>
      </c>
      <c r="F115" s="147" t="s">
        <v>206</v>
      </c>
      <c r="G115" s="144">
        <v>0</v>
      </c>
      <c r="H115" s="144">
        <v>0</v>
      </c>
      <c r="I115" s="144">
        <v>0</v>
      </c>
      <c r="J115" s="147" t="s">
        <v>206</v>
      </c>
      <c r="K115" s="3"/>
    </row>
    <row r="116" spans="1:11">
      <c r="A116" s="16" t="s">
        <v>409</v>
      </c>
      <c r="B116" s="2"/>
      <c r="C116" s="142" t="s">
        <v>410</v>
      </c>
      <c r="D116" s="143"/>
      <c r="E116" s="10" t="str">
        <f>""</f>
        <v/>
      </c>
      <c r="F116" s="10" t="str">
        <f>""</f>
        <v/>
      </c>
      <c r="G116" s="8">
        <f>SUM(G16:G115)</f>
        <v>0</v>
      </c>
      <c r="H116" s="8">
        <f>SUM(H16:H115)</f>
        <v>0</v>
      </c>
      <c r="I116" s="8">
        <f>SUM(I16:I115)</f>
        <v>0</v>
      </c>
      <c r="J116" s="10" t="str">
        <f>""</f>
        <v/>
      </c>
      <c r="K116" s="2"/>
    </row>
    <row r="117" spans="1:11">
      <c r="B117" s="2"/>
      <c r="C117" s="2"/>
      <c r="D117" s="2"/>
      <c r="E117" s="2"/>
      <c r="F117" s="2"/>
      <c r="G117" s="2"/>
      <c r="H117" s="2"/>
      <c r="I117" s="2"/>
      <c r="J117" s="2"/>
      <c r="K117" s="2"/>
    </row>
    <row r="118" spans="1:11" ht="5.0999999999999996" customHeight="1">
      <c r="B118" s="2"/>
      <c r="C118" s="2"/>
      <c r="D118" s="2"/>
      <c r="E118" s="2"/>
      <c r="F118" s="2"/>
      <c r="G118" s="2"/>
      <c r="H118" s="2"/>
      <c r="I118" s="2"/>
      <c r="J118" s="2"/>
      <c r="K118" s="2"/>
    </row>
  </sheetData>
  <sheetProtection formatColumns="0" formatRows="0" insertRows="0" deleteRows="0" selectLockedCells="1"/>
  <mergeCells count="714">
    <mergeCell ref="C13:J13"/>
    <mergeCell ref="C14:D15"/>
    <mergeCell ref="E14:E15"/>
    <mergeCell ref="F14:F15"/>
    <mergeCell ref="G14:G15"/>
    <mergeCell ref="H14:H15"/>
    <mergeCell ref="I14:I15"/>
    <mergeCell ref="J14:J15"/>
    <mergeCell ref="C7:J7"/>
    <mergeCell ref="C8:J8"/>
    <mergeCell ref="C9:J9"/>
    <mergeCell ref="C10:J10"/>
    <mergeCell ref="C11:J11"/>
    <mergeCell ref="I16"/>
    <mergeCell ref="J16"/>
    <mergeCell ref="C17:D17"/>
    <mergeCell ref="E17"/>
    <mergeCell ref="F17"/>
    <mergeCell ref="G17"/>
    <mergeCell ref="H17"/>
    <mergeCell ref="I17"/>
    <mergeCell ref="J17"/>
    <mergeCell ref="C16:D16"/>
    <mergeCell ref="E16"/>
    <mergeCell ref="F16"/>
    <mergeCell ref="G16"/>
    <mergeCell ref="H16"/>
    <mergeCell ref="I18"/>
    <mergeCell ref="J18"/>
    <mergeCell ref="C19:D19"/>
    <mergeCell ref="E19"/>
    <mergeCell ref="F19"/>
    <mergeCell ref="G19"/>
    <mergeCell ref="H19"/>
    <mergeCell ref="I19"/>
    <mergeCell ref="J19"/>
    <mergeCell ref="C18:D18"/>
    <mergeCell ref="E18"/>
    <mergeCell ref="F18"/>
    <mergeCell ref="G18"/>
    <mergeCell ref="H18"/>
    <mergeCell ref="I20"/>
    <mergeCell ref="J20"/>
    <mergeCell ref="C21:D21"/>
    <mergeCell ref="E21"/>
    <mergeCell ref="F21"/>
    <mergeCell ref="G21"/>
    <mergeCell ref="H21"/>
    <mergeCell ref="I21"/>
    <mergeCell ref="J21"/>
    <mergeCell ref="C20:D20"/>
    <mergeCell ref="E20"/>
    <mergeCell ref="F20"/>
    <mergeCell ref="G20"/>
    <mergeCell ref="H20"/>
    <mergeCell ref="I22"/>
    <mergeCell ref="J22"/>
    <mergeCell ref="C23:D23"/>
    <mergeCell ref="E23"/>
    <mergeCell ref="F23"/>
    <mergeCell ref="G23"/>
    <mergeCell ref="H23"/>
    <mergeCell ref="I23"/>
    <mergeCell ref="J23"/>
    <mergeCell ref="C22:D22"/>
    <mergeCell ref="E22"/>
    <mergeCell ref="F22"/>
    <mergeCell ref="G22"/>
    <mergeCell ref="H22"/>
    <mergeCell ref="I24"/>
    <mergeCell ref="J24"/>
    <mergeCell ref="C25:D25"/>
    <mergeCell ref="E25"/>
    <mergeCell ref="F25"/>
    <mergeCell ref="G25"/>
    <mergeCell ref="H25"/>
    <mergeCell ref="I25"/>
    <mergeCell ref="J25"/>
    <mergeCell ref="C24:D24"/>
    <mergeCell ref="E24"/>
    <mergeCell ref="F24"/>
    <mergeCell ref="G24"/>
    <mergeCell ref="H24"/>
    <mergeCell ref="I26"/>
    <mergeCell ref="J26"/>
    <mergeCell ref="C27:D27"/>
    <mergeCell ref="E27"/>
    <mergeCell ref="F27"/>
    <mergeCell ref="G27"/>
    <mergeCell ref="H27"/>
    <mergeCell ref="I27"/>
    <mergeCell ref="J27"/>
    <mergeCell ref="C26:D26"/>
    <mergeCell ref="E26"/>
    <mergeCell ref="F26"/>
    <mergeCell ref="G26"/>
    <mergeCell ref="H26"/>
    <mergeCell ref="I28"/>
    <mergeCell ref="J28"/>
    <mergeCell ref="C29:D29"/>
    <mergeCell ref="E29"/>
    <mergeCell ref="F29"/>
    <mergeCell ref="G29"/>
    <mergeCell ref="H29"/>
    <mergeCell ref="I29"/>
    <mergeCell ref="J29"/>
    <mergeCell ref="C28:D28"/>
    <mergeCell ref="E28"/>
    <mergeCell ref="F28"/>
    <mergeCell ref="G28"/>
    <mergeCell ref="H28"/>
    <mergeCell ref="I30"/>
    <mergeCell ref="J30"/>
    <mergeCell ref="C31:D31"/>
    <mergeCell ref="E31"/>
    <mergeCell ref="F31"/>
    <mergeCell ref="G31"/>
    <mergeCell ref="H31"/>
    <mergeCell ref="I31"/>
    <mergeCell ref="J31"/>
    <mergeCell ref="C30:D30"/>
    <mergeCell ref="E30"/>
    <mergeCell ref="F30"/>
    <mergeCell ref="G30"/>
    <mergeCell ref="H30"/>
    <mergeCell ref="I32"/>
    <mergeCell ref="J32"/>
    <mergeCell ref="C33:D33"/>
    <mergeCell ref="E33"/>
    <mergeCell ref="F33"/>
    <mergeCell ref="G33"/>
    <mergeCell ref="H33"/>
    <mergeCell ref="I33"/>
    <mergeCell ref="J33"/>
    <mergeCell ref="C32:D32"/>
    <mergeCell ref="E32"/>
    <mergeCell ref="F32"/>
    <mergeCell ref="G32"/>
    <mergeCell ref="H32"/>
    <mergeCell ref="I34"/>
    <mergeCell ref="J34"/>
    <mergeCell ref="C35:D35"/>
    <mergeCell ref="E35"/>
    <mergeCell ref="F35"/>
    <mergeCell ref="G35"/>
    <mergeCell ref="H35"/>
    <mergeCell ref="I35"/>
    <mergeCell ref="J35"/>
    <mergeCell ref="C34:D34"/>
    <mergeCell ref="E34"/>
    <mergeCell ref="F34"/>
    <mergeCell ref="G34"/>
    <mergeCell ref="H34"/>
    <mergeCell ref="I36"/>
    <mergeCell ref="J36"/>
    <mergeCell ref="C37:D37"/>
    <mergeCell ref="E37"/>
    <mergeCell ref="F37"/>
    <mergeCell ref="G37"/>
    <mergeCell ref="H37"/>
    <mergeCell ref="I37"/>
    <mergeCell ref="J37"/>
    <mergeCell ref="C36:D36"/>
    <mergeCell ref="E36"/>
    <mergeCell ref="F36"/>
    <mergeCell ref="G36"/>
    <mergeCell ref="H36"/>
    <mergeCell ref="I38"/>
    <mergeCell ref="J38"/>
    <mergeCell ref="C39:D39"/>
    <mergeCell ref="E39"/>
    <mergeCell ref="F39"/>
    <mergeCell ref="G39"/>
    <mergeCell ref="H39"/>
    <mergeCell ref="I39"/>
    <mergeCell ref="J39"/>
    <mergeCell ref="C38:D38"/>
    <mergeCell ref="E38"/>
    <mergeCell ref="F38"/>
    <mergeCell ref="G38"/>
    <mergeCell ref="H38"/>
    <mergeCell ref="I40"/>
    <mergeCell ref="J40"/>
    <mergeCell ref="C41:D41"/>
    <mergeCell ref="E41"/>
    <mergeCell ref="F41"/>
    <mergeCell ref="G41"/>
    <mergeCell ref="H41"/>
    <mergeCell ref="I41"/>
    <mergeCell ref="J41"/>
    <mergeCell ref="C40:D40"/>
    <mergeCell ref="E40"/>
    <mergeCell ref="F40"/>
    <mergeCell ref="G40"/>
    <mergeCell ref="H40"/>
    <mergeCell ref="I42"/>
    <mergeCell ref="J42"/>
    <mergeCell ref="C43:D43"/>
    <mergeCell ref="E43"/>
    <mergeCell ref="F43"/>
    <mergeCell ref="G43"/>
    <mergeCell ref="H43"/>
    <mergeCell ref="I43"/>
    <mergeCell ref="J43"/>
    <mergeCell ref="C42:D42"/>
    <mergeCell ref="E42"/>
    <mergeCell ref="F42"/>
    <mergeCell ref="G42"/>
    <mergeCell ref="H42"/>
    <mergeCell ref="I44"/>
    <mergeCell ref="J44"/>
    <mergeCell ref="C45:D45"/>
    <mergeCell ref="E45"/>
    <mergeCell ref="F45"/>
    <mergeCell ref="G45"/>
    <mergeCell ref="H45"/>
    <mergeCell ref="I45"/>
    <mergeCell ref="J45"/>
    <mergeCell ref="C44:D44"/>
    <mergeCell ref="E44"/>
    <mergeCell ref="F44"/>
    <mergeCell ref="G44"/>
    <mergeCell ref="H44"/>
    <mergeCell ref="I46"/>
    <mergeCell ref="J46"/>
    <mergeCell ref="C47:D47"/>
    <mergeCell ref="E47"/>
    <mergeCell ref="F47"/>
    <mergeCell ref="G47"/>
    <mergeCell ref="H47"/>
    <mergeCell ref="I47"/>
    <mergeCell ref="J47"/>
    <mergeCell ref="C46:D46"/>
    <mergeCell ref="E46"/>
    <mergeCell ref="F46"/>
    <mergeCell ref="G46"/>
    <mergeCell ref="H46"/>
    <mergeCell ref="I48"/>
    <mergeCell ref="J48"/>
    <mergeCell ref="C49:D49"/>
    <mergeCell ref="E49"/>
    <mergeCell ref="F49"/>
    <mergeCell ref="G49"/>
    <mergeCell ref="H49"/>
    <mergeCell ref="I49"/>
    <mergeCell ref="J49"/>
    <mergeCell ref="C48:D48"/>
    <mergeCell ref="E48"/>
    <mergeCell ref="F48"/>
    <mergeCell ref="G48"/>
    <mergeCell ref="H48"/>
    <mergeCell ref="I50"/>
    <mergeCell ref="J50"/>
    <mergeCell ref="C51:D51"/>
    <mergeCell ref="E51"/>
    <mergeCell ref="F51"/>
    <mergeCell ref="G51"/>
    <mergeCell ref="H51"/>
    <mergeCell ref="I51"/>
    <mergeCell ref="J51"/>
    <mergeCell ref="C50:D50"/>
    <mergeCell ref="E50"/>
    <mergeCell ref="F50"/>
    <mergeCell ref="G50"/>
    <mergeCell ref="H50"/>
    <mergeCell ref="I52"/>
    <mergeCell ref="J52"/>
    <mergeCell ref="C53:D53"/>
    <mergeCell ref="E53"/>
    <mergeCell ref="F53"/>
    <mergeCell ref="G53"/>
    <mergeCell ref="H53"/>
    <mergeCell ref="I53"/>
    <mergeCell ref="J53"/>
    <mergeCell ref="C52:D52"/>
    <mergeCell ref="E52"/>
    <mergeCell ref="F52"/>
    <mergeCell ref="G52"/>
    <mergeCell ref="H52"/>
    <mergeCell ref="I54"/>
    <mergeCell ref="J54"/>
    <mergeCell ref="C55:D55"/>
    <mergeCell ref="E55"/>
    <mergeCell ref="F55"/>
    <mergeCell ref="G55"/>
    <mergeCell ref="H55"/>
    <mergeCell ref="I55"/>
    <mergeCell ref="J55"/>
    <mergeCell ref="C54:D54"/>
    <mergeCell ref="E54"/>
    <mergeCell ref="F54"/>
    <mergeCell ref="G54"/>
    <mergeCell ref="H54"/>
    <mergeCell ref="I56"/>
    <mergeCell ref="J56"/>
    <mergeCell ref="C57:D57"/>
    <mergeCell ref="E57"/>
    <mergeCell ref="F57"/>
    <mergeCell ref="G57"/>
    <mergeCell ref="H57"/>
    <mergeCell ref="I57"/>
    <mergeCell ref="J57"/>
    <mergeCell ref="C56:D56"/>
    <mergeCell ref="E56"/>
    <mergeCell ref="F56"/>
    <mergeCell ref="G56"/>
    <mergeCell ref="H56"/>
    <mergeCell ref="I58"/>
    <mergeCell ref="J58"/>
    <mergeCell ref="C59:D59"/>
    <mergeCell ref="E59"/>
    <mergeCell ref="F59"/>
    <mergeCell ref="G59"/>
    <mergeCell ref="H59"/>
    <mergeCell ref="I59"/>
    <mergeCell ref="J59"/>
    <mergeCell ref="C58:D58"/>
    <mergeCell ref="E58"/>
    <mergeCell ref="F58"/>
    <mergeCell ref="G58"/>
    <mergeCell ref="H58"/>
    <mergeCell ref="I60"/>
    <mergeCell ref="J60"/>
    <mergeCell ref="C61:D61"/>
    <mergeCell ref="E61"/>
    <mergeCell ref="F61"/>
    <mergeCell ref="G61"/>
    <mergeCell ref="H61"/>
    <mergeCell ref="I61"/>
    <mergeCell ref="J61"/>
    <mergeCell ref="C60:D60"/>
    <mergeCell ref="E60"/>
    <mergeCell ref="F60"/>
    <mergeCell ref="G60"/>
    <mergeCell ref="H60"/>
    <mergeCell ref="I62"/>
    <mergeCell ref="J62"/>
    <mergeCell ref="C63:D63"/>
    <mergeCell ref="E63"/>
    <mergeCell ref="F63"/>
    <mergeCell ref="G63"/>
    <mergeCell ref="H63"/>
    <mergeCell ref="I63"/>
    <mergeCell ref="J63"/>
    <mergeCell ref="C62:D62"/>
    <mergeCell ref="E62"/>
    <mergeCell ref="F62"/>
    <mergeCell ref="G62"/>
    <mergeCell ref="H62"/>
    <mergeCell ref="I64"/>
    <mergeCell ref="J64"/>
    <mergeCell ref="C65:D65"/>
    <mergeCell ref="E65"/>
    <mergeCell ref="F65"/>
    <mergeCell ref="G65"/>
    <mergeCell ref="H65"/>
    <mergeCell ref="I65"/>
    <mergeCell ref="J65"/>
    <mergeCell ref="C64:D64"/>
    <mergeCell ref="E64"/>
    <mergeCell ref="F64"/>
    <mergeCell ref="G64"/>
    <mergeCell ref="H64"/>
    <mergeCell ref="I66"/>
    <mergeCell ref="J66"/>
    <mergeCell ref="C67:D67"/>
    <mergeCell ref="E67"/>
    <mergeCell ref="F67"/>
    <mergeCell ref="G67"/>
    <mergeCell ref="H67"/>
    <mergeCell ref="I67"/>
    <mergeCell ref="J67"/>
    <mergeCell ref="C66:D66"/>
    <mergeCell ref="E66"/>
    <mergeCell ref="F66"/>
    <mergeCell ref="G66"/>
    <mergeCell ref="H66"/>
    <mergeCell ref="I68"/>
    <mergeCell ref="J68"/>
    <mergeCell ref="C69:D69"/>
    <mergeCell ref="E69"/>
    <mergeCell ref="F69"/>
    <mergeCell ref="G69"/>
    <mergeCell ref="H69"/>
    <mergeCell ref="I69"/>
    <mergeCell ref="J69"/>
    <mergeCell ref="C68:D68"/>
    <mergeCell ref="E68"/>
    <mergeCell ref="F68"/>
    <mergeCell ref="G68"/>
    <mergeCell ref="H68"/>
    <mergeCell ref="I70"/>
    <mergeCell ref="J70"/>
    <mergeCell ref="C71:D71"/>
    <mergeCell ref="E71"/>
    <mergeCell ref="F71"/>
    <mergeCell ref="G71"/>
    <mergeCell ref="H71"/>
    <mergeCell ref="I71"/>
    <mergeCell ref="J71"/>
    <mergeCell ref="C70:D70"/>
    <mergeCell ref="E70"/>
    <mergeCell ref="F70"/>
    <mergeCell ref="G70"/>
    <mergeCell ref="H70"/>
    <mergeCell ref="I72"/>
    <mergeCell ref="J72"/>
    <mergeCell ref="C73:D73"/>
    <mergeCell ref="E73"/>
    <mergeCell ref="F73"/>
    <mergeCell ref="G73"/>
    <mergeCell ref="H73"/>
    <mergeCell ref="I73"/>
    <mergeCell ref="J73"/>
    <mergeCell ref="C72:D72"/>
    <mergeCell ref="E72"/>
    <mergeCell ref="F72"/>
    <mergeCell ref="G72"/>
    <mergeCell ref="H72"/>
    <mergeCell ref="I74"/>
    <mergeCell ref="J74"/>
    <mergeCell ref="C75:D75"/>
    <mergeCell ref="E75"/>
    <mergeCell ref="F75"/>
    <mergeCell ref="G75"/>
    <mergeCell ref="H75"/>
    <mergeCell ref="I75"/>
    <mergeCell ref="J75"/>
    <mergeCell ref="C74:D74"/>
    <mergeCell ref="E74"/>
    <mergeCell ref="F74"/>
    <mergeCell ref="G74"/>
    <mergeCell ref="H74"/>
    <mergeCell ref="I76"/>
    <mergeCell ref="J76"/>
    <mergeCell ref="C77:D77"/>
    <mergeCell ref="E77"/>
    <mergeCell ref="F77"/>
    <mergeCell ref="G77"/>
    <mergeCell ref="H77"/>
    <mergeCell ref="I77"/>
    <mergeCell ref="J77"/>
    <mergeCell ref="C76:D76"/>
    <mergeCell ref="E76"/>
    <mergeCell ref="F76"/>
    <mergeCell ref="G76"/>
    <mergeCell ref="H76"/>
    <mergeCell ref="I78"/>
    <mergeCell ref="J78"/>
    <mergeCell ref="C79:D79"/>
    <mergeCell ref="E79"/>
    <mergeCell ref="F79"/>
    <mergeCell ref="G79"/>
    <mergeCell ref="H79"/>
    <mergeCell ref="I79"/>
    <mergeCell ref="J79"/>
    <mergeCell ref="C78:D78"/>
    <mergeCell ref="E78"/>
    <mergeCell ref="F78"/>
    <mergeCell ref="G78"/>
    <mergeCell ref="H78"/>
    <mergeCell ref="I80"/>
    <mergeCell ref="J80"/>
    <mergeCell ref="C81:D81"/>
    <mergeCell ref="E81"/>
    <mergeCell ref="F81"/>
    <mergeCell ref="G81"/>
    <mergeCell ref="H81"/>
    <mergeCell ref="I81"/>
    <mergeCell ref="J81"/>
    <mergeCell ref="C80:D80"/>
    <mergeCell ref="E80"/>
    <mergeCell ref="F80"/>
    <mergeCell ref="G80"/>
    <mergeCell ref="H80"/>
    <mergeCell ref="I82"/>
    <mergeCell ref="J82"/>
    <mergeCell ref="C83:D83"/>
    <mergeCell ref="E83"/>
    <mergeCell ref="F83"/>
    <mergeCell ref="G83"/>
    <mergeCell ref="H83"/>
    <mergeCell ref="I83"/>
    <mergeCell ref="J83"/>
    <mergeCell ref="C82:D82"/>
    <mergeCell ref="E82"/>
    <mergeCell ref="F82"/>
    <mergeCell ref="G82"/>
    <mergeCell ref="H82"/>
    <mergeCell ref="I84"/>
    <mergeCell ref="J84"/>
    <mergeCell ref="C85:D85"/>
    <mergeCell ref="E85"/>
    <mergeCell ref="F85"/>
    <mergeCell ref="G85"/>
    <mergeCell ref="H85"/>
    <mergeCell ref="I85"/>
    <mergeCell ref="J85"/>
    <mergeCell ref="C84:D84"/>
    <mergeCell ref="E84"/>
    <mergeCell ref="F84"/>
    <mergeCell ref="G84"/>
    <mergeCell ref="H84"/>
    <mergeCell ref="I86"/>
    <mergeCell ref="J86"/>
    <mergeCell ref="C87:D87"/>
    <mergeCell ref="E87"/>
    <mergeCell ref="F87"/>
    <mergeCell ref="G87"/>
    <mergeCell ref="H87"/>
    <mergeCell ref="I87"/>
    <mergeCell ref="J87"/>
    <mergeCell ref="C86:D86"/>
    <mergeCell ref="E86"/>
    <mergeCell ref="F86"/>
    <mergeCell ref="G86"/>
    <mergeCell ref="H86"/>
    <mergeCell ref="I88"/>
    <mergeCell ref="J88"/>
    <mergeCell ref="C89:D89"/>
    <mergeCell ref="E89"/>
    <mergeCell ref="F89"/>
    <mergeCell ref="G89"/>
    <mergeCell ref="H89"/>
    <mergeCell ref="I89"/>
    <mergeCell ref="J89"/>
    <mergeCell ref="C88:D88"/>
    <mergeCell ref="E88"/>
    <mergeCell ref="F88"/>
    <mergeCell ref="G88"/>
    <mergeCell ref="H88"/>
    <mergeCell ref="I90"/>
    <mergeCell ref="J90"/>
    <mergeCell ref="C91:D91"/>
    <mergeCell ref="E91"/>
    <mergeCell ref="F91"/>
    <mergeCell ref="G91"/>
    <mergeCell ref="H91"/>
    <mergeCell ref="I91"/>
    <mergeCell ref="J91"/>
    <mergeCell ref="C90:D90"/>
    <mergeCell ref="E90"/>
    <mergeCell ref="F90"/>
    <mergeCell ref="G90"/>
    <mergeCell ref="H90"/>
    <mergeCell ref="I92"/>
    <mergeCell ref="J92"/>
    <mergeCell ref="C93:D93"/>
    <mergeCell ref="E93"/>
    <mergeCell ref="F93"/>
    <mergeCell ref="G93"/>
    <mergeCell ref="H93"/>
    <mergeCell ref="I93"/>
    <mergeCell ref="J93"/>
    <mergeCell ref="C92:D92"/>
    <mergeCell ref="E92"/>
    <mergeCell ref="F92"/>
    <mergeCell ref="G92"/>
    <mergeCell ref="H92"/>
    <mergeCell ref="I94"/>
    <mergeCell ref="J94"/>
    <mergeCell ref="C95:D95"/>
    <mergeCell ref="E95"/>
    <mergeCell ref="F95"/>
    <mergeCell ref="G95"/>
    <mergeCell ref="H95"/>
    <mergeCell ref="I95"/>
    <mergeCell ref="J95"/>
    <mergeCell ref="C94:D94"/>
    <mergeCell ref="E94"/>
    <mergeCell ref="F94"/>
    <mergeCell ref="G94"/>
    <mergeCell ref="H94"/>
    <mergeCell ref="I96"/>
    <mergeCell ref="J96"/>
    <mergeCell ref="C97:D97"/>
    <mergeCell ref="E97"/>
    <mergeCell ref="F97"/>
    <mergeCell ref="G97"/>
    <mergeCell ref="H97"/>
    <mergeCell ref="I97"/>
    <mergeCell ref="J97"/>
    <mergeCell ref="C96:D96"/>
    <mergeCell ref="E96"/>
    <mergeCell ref="F96"/>
    <mergeCell ref="G96"/>
    <mergeCell ref="H96"/>
    <mergeCell ref="I98"/>
    <mergeCell ref="J98"/>
    <mergeCell ref="C99:D99"/>
    <mergeCell ref="E99"/>
    <mergeCell ref="F99"/>
    <mergeCell ref="G99"/>
    <mergeCell ref="H99"/>
    <mergeCell ref="I99"/>
    <mergeCell ref="J99"/>
    <mergeCell ref="C98:D98"/>
    <mergeCell ref="E98"/>
    <mergeCell ref="F98"/>
    <mergeCell ref="G98"/>
    <mergeCell ref="H98"/>
    <mergeCell ref="I100"/>
    <mergeCell ref="J100"/>
    <mergeCell ref="C101:D101"/>
    <mergeCell ref="E101"/>
    <mergeCell ref="F101"/>
    <mergeCell ref="G101"/>
    <mergeCell ref="H101"/>
    <mergeCell ref="I101"/>
    <mergeCell ref="J101"/>
    <mergeCell ref="C100:D100"/>
    <mergeCell ref="E100"/>
    <mergeCell ref="F100"/>
    <mergeCell ref="G100"/>
    <mergeCell ref="H100"/>
    <mergeCell ref="I102"/>
    <mergeCell ref="J102"/>
    <mergeCell ref="C103:D103"/>
    <mergeCell ref="E103"/>
    <mergeCell ref="F103"/>
    <mergeCell ref="G103"/>
    <mergeCell ref="H103"/>
    <mergeCell ref="I103"/>
    <mergeCell ref="J103"/>
    <mergeCell ref="C102:D102"/>
    <mergeCell ref="E102"/>
    <mergeCell ref="F102"/>
    <mergeCell ref="G102"/>
    <mergeCell ref="H102"/>
    <mergeCell ref="I104"/>
    <mergeCell ref="J104"/>
    <mergeCell ref="C105:D105"/>
    <mergeCell ref="E105"/>
    <mergeCell ref="F105"/>
    <mergeCell ref="G105"/>
    <mergeCell ref="H105"/>
    <mergeCell ref="I105"/>
    <mergeCell ref="J105"/>
    <mergeCell ref="C104:D104"/>
    <mergeCell ref="E104"/>
    <mergeCell ref="F104"/>
    <mergeCell ref="G104"/>
    <mergeCell ref="H104"/>
    <mergeCell ref="I106"/>
    <mergeCell ref="J106"/>
    <mergeCell ref="C107:D107"/>
    <mergeCell ref="E107"/>
    <mergeCell ref="F107"/>
    <mergeCell ref="G107"/>
    <mergeCell ref="H107"/>
    <mergeCell ref="I107"/>
    <mergeCell ref="J107"/>
    <mergeCell ref="C106:D106"/>
    <mergeCell ref="E106"/>
    <mergeCell ref="F106"/>
    <mergeCell ref="G106"/>
    <mergeCell ref="H106"/>
    <mergeCell ref="I108"/>
    <mergeCell ref="J108"/>
    <mergeCell ref="C109:D109"/>
    <mergeCell ref="E109"/>
    <mergeCell ref="F109"/>
    <mergeCell ref="G109"/>
    <mergeCell ref="H109"/>
    <mergeCell ref="I109"/>
    <mergeCell ref="J109"/>
    <mergeCell ref="C108:D108"/>
    <mergeCell ref="E108"/>
    <mergeCell ref="F108"/>
    <mergeCell ref="G108"/>
    <mergeCell ref="H108"/>
    <mergeCell ref="I110"/>
    <mergeCell ref="J110"/>
    <mergeCell ref="C111:D111"/>
    <mergeCell ref="E111"/>
    <mergeCell ref="F111"/>
    <mergeCell ref="G111"/>
    <mergeCell ref="H111"/>
    <mergeCell ref="I111"/>
    <mergeCell ref="J111"/>
    <mergeCell ref="C110:D110"/>
    <mergeCell ref="E110"/>
    <mergeCell ref="F110"/>
    <mergeCell ref="G110"/>
    <mergeCell ref="H110"/>
    <mergeCell ref="I112"/>
    <mergeCell ref="J112"/>
    <mergeCell ref="C113:D113"/>
    <mergeCell ref="E113"/>
    <mergeCell ref="F113"/>
    <mergeCell ref="G113"/>
    <mergeCell ref="H113"/>
    <mergeCell ref="I113"/>
    <mergeCell ref="J113"/>
    <mergeCell ref="C112:D112"/>
    <mergeCell ref="E112"/>
    <mergeCell ref="F112"/>
    <mergeCell ref="G112"/>
    <mergeCell ref="H112"/>
    <mergeCell ref="C116:D116"/>
    <mergeCell ref="I114"/>
    <mergeCell ref="J114"/>
    <mergeCell ref="C115:D115"/>
    <mergeCell ref="E115"/>
    <mergeCell ref="F115"/>
    <mergeCell ref="G115"/>
    <mergeCell ref="H115"/>
    <mergeCell ref="I115"/>
    <mergeCell ref="J115"/>
    <mergeCell ref="C114:D114"/>
    <mergeCell ref="E114"/>
    <mergeCell ref="F114"/>
    <mergeCell ref="G114"/>
    <mergeCell ref="H114"/>
  </mergeCells>
  <dataValidations count="3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41" orientation="portrait" horizontalDpi="200" verticalDpi="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2:N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11" sqref="C11:M11"/>
    </sheetView>
  </sheetViews>
  <sheetFormatPr defaultRowHeight="15"/>
  <cols>
    <col min="1" max="1" width="9.140625" style="1" customWidth="1"/>
    <col min="2" max="3" width="1" style="1" customWidth="1"/>
    <col min="4" max="4" width="20" style="1" customWidth="1"/>
    <col min="5" max="13" width="30" style="1" customWidth="1"/>
    <col min="14" max="14" width="1" style="1" customWidth="1"/>
    <col min="15" max="15" width="9.140625" style="1" customWidth="1"/>
    <col min="16" max="16384" width="9.140625" style="1"/>
  </cols>
  <sheetData>
    <row r="2" spans="2:14" ht="5.0999999999999996" customHeight="1">
      <c r="B2" s="5" t="s">
        <v>618</v>
      </c>
      <c r="C2" s="2"/>
      <c r="D2" s="2"/>
      <c r="E2" s="2"/>
      <c r="F2" s="2"/>
      <c r="G2" s="2"/>
      <c r="H2" s="2"/>
      <c r="I2" s="2"/>
      <c r="J2" s="2"/>
      <c r="K2" s="2"/>
      <c r="L2" s="2"/>
      <c r="M2" s="2"/>
      <c r="N2" s="2"/>
    </row>
    <row r="3" spans="2:14" hidden="1">
      <c r="B3" s="5" t="s">
        <v>7</v>
      </c>
      <c r="C3" s="20"/>
      <c r="D3" s="20"/>
      <c r="E3" s="2"/>
      <c r="F3" s="2"/>
      <c r="G3" s="2"/>
      <c r="H3" s="2"/>
      <c r="I3" s="2"/>
      <c r="J3" s="2"/>
      <c r="K3" s="2"/>
      <c r="L3" s="2"/>
      <c r="M3" s="2"/>
      <c r="N3" s="2"/>
    </row>
    <row r="4" spans="2:14" hidden="1">
      <c r="B4" s="2"/>
      <c r="C4" s="20"/>
      <c r="D4" s="20"/>
      <c r="E4" s="2"/>
      <c r="F4" s="2"/>
      <c r="G4" s="2"/>
      <c r="H4" s="2"/>
      <c r="I4" s="2"/>
      <c r="J4" s="2"/>
      <c r="K4" s="2"/>
      <c r="L4" s="2"/>
      <c r="M4" s="2"/>
      <c r="N4" s="2"/>
    </row>
    <row r="5" spans="2:14" hidden="1">
      <c r="B5" s="2"/>
      <c r="C5" s="20"/>
      <c r="D5" s="20"/>
      <c r="E5" s="2"/>
      <c r="F5" s="2"/>
      <c r="G5" s="2"/>
      <c r="H5" s="2"/>
      <c r="I5" s="2"/>
      <c r="J5" s="2"/>
      <c r="K5" s="2"/>
      <c r="L5" s="2"/>
      <c r="M5" s="2"/>
      <c r="N5" s="2"/>
    </row>
    <row r="6" spans="2:14" hidden="1">
      <c r="B6" s="2"/>
      <c r="C6" s="20"/>
      <c r="D6" s="20"/>
      <c r="E6" s="2"/>
      <c r="F6" s="2"/>
      <c r="G6" s="2"/>
      <c r="H6" s="2"/>
      <c r="I6" s="2"/>
      <c r="J6" s="2"/>
      <c r="K6" s="2"/>
      <c r="L6" s="2"/>
      <c r="M6" s="2"/>
      <c r="N6" s="2"/>
    </row>
    <row r="7" spans="2:14" ht="17.25">
      <c r="B7" s="2"/>
      <c r="C7" s="156" t="str">
        <f>UPPER('Data Umum'!D7)</f>
        <v/>
      </c>
      <c r="D7" s="156"/>
      <c r="E7" s="157"/>
      <c r="F7" s="157"/>
      <c r="G7" s="157"/>
      <c r="H7" s="157"/>
      <c r="I7" s="157"/>
      <c r="J7" s="157"/>
      <c r="K7" s="157"/>
      <c r="L7" s="157"/>
      <c r="M7" s="157"/>
      <c r="N7" s="2"/>
    </row>
    <row r="8" spans="2:14">
      <c r="B8" s="2"/>
      <c r="C8" s="158" t="s">
        <v>1095</v>
      </c>
      <c r="D8" s="158"/>
      <c r="E8" s="129"/>
      <c r="F8" s="129"/>
      <c r="G8" s="129"/>
      <c r="H8" s="129"/>
      <c r="I8" s="129"/>
      <c r="J8" s="129"/>
      <c r="K8" s="129"/>
      <c r="L8" s="129"/>
      <c r="M8" s="129"/>
      <c r="N8" s="2"/>
    </row>
    <row r="9" spans="2:14">
      <c r="B9" s="2"/>
      <c r="C9" s="158" t="s">
        <v>619</v>
      </c>
      <c r="D9" s="158"/>
      <c r="E9" s="129"/>
      <c r="F9" s="129"/>
      <c r="G9" s="129"/>
      <c r="H9" s="129"/>
      <c r="I9" s="129"/>
      <c r="J9" s="129"/>
      <c r="K9" s="129"/>
      <c r="L9" s="129"/>
      <c r="M9" s="129"/>
      <c r="N9" s="2"/>
    </row>
    <row r="10" spans="2:14">
      <c r="B10" s="2"/>
      <c r="C10" s="158" t="s">
        <v>628</v>
      </c>
      <c r="D10" s="158"/>
      <c r="E10" s="129"/>
      <c r="F10" s="129"/>
      <c r="G10" s="129"/>
      <c r="H10" s="129"/>
      <c r="I10" s="129"/>
      <c r="J10" s="129"/>
      <c r="K10" s="129"/>
      <c r="L10" s="129"/>
      <c r="M10" s="129"/>
      <c r="N10" s="2"/>
    </row>
    <row r="11" spans="2:14">
      <c r="B11" s="2"/>
      <c r="C11" s="159" t="str">
        <f>""</f>
        <v/>
      </c>
      <c r="D11" s="159"/>
      <c r="E11" s="130"/>
      <c r="F11" s="130"/>
      <c r="G11" s="130"/>
      <c r="H11" s="130"/>
      <c r="I11" s="130"/>
      <c r="J11" s="130"/>
      <c r="K11" s="130"/>
      <c r="L11" s="130"/>
      <c r="M11" s="130"/>
      <c r="N11" s="2"/>
    </row>
    <row r="12" spans="2:14" hidden="1">
      <c r="B12" s="2"/>
      <c r="C12" s="20"/>
      <c r="D12" s="20"/>
      <c r="E12" s="2"/>
      <c r="F12" s="2"/>
      <c r="G12" s="2"/>
      <c r="H12" s="2"/>
      <c r="I12" s="2"/>
      <c r="J12" s="2"/>
      <c r="K12" s="2"/>
      <c r="L12" s="2"/>
      <c r="M12" s="2"/>
      <c r="N12" s="2"/>
    </row>
    <row r="13" spans="2:14">
      <c r="B13" s="2"/>
      <c r="C13" s="160" t="s">
        <v>43</v>
      </c>
      <c r="D13" s="160"/>
      <c r="E13" s="161"/>
      <c r="F13" s="161"/>
      <c r="G13" s="161"/>
      <c r="H13" s="161"/>
      <c r="I13" s="161"/>
      <c r="J13" s="161"/>
      <c r="K13" s="161"/>
      <c r="L13" s="161"/>
      <c r="M13" s="161"/>
      <c r="N13" s="2"/>
    </row>
    <row r="14" spans="2:14">
      <c r="B14" s="2"/>
      <c r="C14" s="127" t="s">
        <v>308</v>
      </c>
      <c r="D14" s="128"/>
      <c r="E14" s="162" t="str">
        <f>"Nama Debitur"</f>
        <v>Nama Debitur</v>
      </c>
      <c r="F14" s="162" t="str">
        <f>"Jenis Properti"</f>
        <v>Jenis Properti</v>
      </c>
      <c r="G14" s="162" t="str">
        <f>"Presentase LTV"</f>
        <v>Presentase LTV</v>
      </c>
      <c r="H14" s="162" t="str">
        <f>"Nomor Sertifikat Tanah"</f>
        <v>Nomor Sertifikat Tanah</v>
      </c>
      <c r="I14" s="162" t="str">
        <f>"Nilai Jaminan (Nilai Appraisal atau NJOP)"</f>
        <v>Nilai Jaminan (Nilai Appraisal atau NJOP)</v>
      </c>
      <c r="J14" s="162" t="str">
        <f>"Nilai Pinjaman Awal"</f>
        <v>Nilai Pinjaman Awal</v>
      </c>
      <c r="K14" s="162" t="str">
        <f>"Saldo SAK "</f>
        <v xml:space="preserve">Saldo SAK </v>
      </c>
      <c r="L14" s="162" t="str">
        <f>"AYD"</f>
        <v>AYD</v>
      </c>
      <c r="M14" s="162" t="str">
        <f>"Saldo SAK Lancar (Kurang dari satu Tahun)"</f>
        <v>Saldo SAK Lancar (Kurang dari satu Tahun)</v>
      </c>
      <c r="N14" s="2"/>
    </row>
    <row r="15" spans="2:14">
      <c r="B15" s="2"/>
      <c r="C15" s="128"/>
      <c r="D15" s="128"/>
      <c r="E15" s="163"/>
      <c r="F15" s="163"/>
      <c r="G15" s="163"/>
      <c r="H15" s="163"/>
      <c r="I15" s="163"/>
      <c r="J15" s="163"/>
      <c r="K15" s="163"/>
      <c r="L15" s="163"/>
      <c r="M15" s="163"/>
      <c r="N15" s="2"/>
    </row>
    <row r="16" spans="2:14">
      <c r="B16" s="2"/>
      <c r="C16" s="137" t="s">
        <v>7</v>
      </c>
      <c r="D16" s="128"/>
      <c r="E16" s="147" t="s">
        <v>206</v>
      </c>
      <c r="F16" s="147" t="s">
        <v>206</v>
      </c>
      <c r="G16" s="147" t="s">
        <v>206</v>
      </c>
      <c r="H16" s="147" t="s">
        <v>206</v>
      </c>
      <c r="I16" s="144">
        <v>0</v>
      </c>
      <c r="J16" s="144">
        <v>0</v>
      </c>
      <c r="K16" s="144">
        <v>0</v>
      </c>
      <c r="L16" s="144">
        <v>0</v>
      </c>
      <c r="M16" s="144">
        <v>0</v>
      </c>
      <c r="N16" s="2"/>
    </row>
    <row r="17" spans="2:14">
      <c r="B17" s="2"/>
      <c r="C17" s="142" t="s">
        <v>309</v>
      </c>
      <c r="D17" s="143"/>
      <c r="E17" s="147" t="s">
        <v>206</v>
      </c>
      <c r="F17" s="147" t="s">
        <v>206</v>
      </c>
      <c r="G17" s="147" t="s">
        <v>206</v>
      </c>
      <c r="H17" s="147" t="s">
        <v>206</v>
      </c>
      <c r="I17" s="144">
        <v>0</v>
      </c>
      <c r="J17" s="144">
        <v>0</v>
      </c>
      <c r="K17" s="144">
        <v>0</v>
      </c>
      <c r="L17" s="144">
        <v>0</v>
      </c>
      <c r="M17" s="144">
        <v>0</v>
      </c>
      <c r="N17" s="2"/>
    </row>
    <row r="18" spans="2:14">
      <c r="B18" s="2"/>
      <c r="C18" s="142" t="s">
        <v>310</v>
      </c>
      <c r="D18" s="143"/>
      <c r="E18" s="147" t="s">
        <v>206</v>
      </c>
      <c r="F18" s="147" t="s">
        <v>206</v>
      </c>
      <c r="G18" s="147" t="s">
        <v>206</v>
      </c>
      <c r="H18" s="147" t="s">
        <v>206</v>
      </c>
      <c r="I18" s="144">
        <v>0</v>
      </c>
      <c r="J18" s="144">
        <v>0</v>
      </c>
      <c r="K18" s="144">
        <v>0</v>
      </c>
      <c r="L18" s="144">
        <v>0</v>
      </c>
      <c r="M18" s="144">
        <v>0</v>
      </c>
      <c r="N18" s="2"/>
    </row>
    <row r="19" spans="2:14">
      <c r="B19" s="2"/>
      <c r="C19" s="142" t="s">
        <v>311</v>
      </c>
      <c r="D19" s="143"/>
      <c r="E19" s="147" t="s">
        <v>206</v>
      </c>
      <c r="F19" s="147" t="s">
        <v>206</v>
      </c>
      <c r="G19" s="147" t="s">
        <v>206</v>
      </c>
      <c r="H19" s="147" t="s">
        <v>206</v>
      </c>
      <c r="I19" s="144">
        <v>0</v>
      </c>
      <c r="J19" s="144">
        <v>0</v>
      </c>
      <c r="K19" s="144">
        <v>0</v>
      </c>
      <c r="L19" s="144">
        <v>0</v>
      </c>
      <c r="M19" s="144">
        <v>0</v>
      </c>
      <c r="N19" s="2"/>
    </row>
    <row r="20" spans="2:14">
      <c r="B20" s="2"/>
      <c r="C20" s="142" t="s">
        <v>312</v>
      </c>
      <c r="D20" s="143"/>
      <c r="E20" s="147" t="s">
        <v>206</v>
      </c>
      <c r="F20" s="147" t="s">
        <v>206</v>
      </c>
      <c r="G20" s="147" t="s">
        <v>206</v>
      </c>
      <c r="H20" s="147" t="s">
        <v>206</v>
      </c>
      <c r="I20" s="144">
        <v>0</v>
      </c>
      <c r="J20" s="144">
        <v>0</v>
      </c>
      <c r="K20" s="144">
        <v>0</v>
      </c>
      <c r="L20" s="144">
        <v>0</v>
      </c>
      <c r="M20" s="144">
        <v>0</v>
      </c>
      <c r="N20" s="2"/>
    </row>
    <row r="21" spans="2:14">
      <c r="B21" s="2"/>
      <c r="C21" s="142" t="s">
        <v>313</v>
      </c>
      <c r="D21" s="143"/>
      <c r="E21" s="147" t="s">
        <v>206</v>
      </c>
      <c r="F21" s="147" t="s">
        <v>206</v>
      </c>
      <c r="G21" s="147" t="s">
        <v>206</v>
      </c>
      <c r="H21" s="147" t="s">
        <v>206</v>
      </c>
      <c r="I21" s="144">
        <v>0</v>
      </c>
      <c r="J21" s="144">
        <v>0</v>
      </c>
      <c r="K21" s="144">
        <v>0</v>
      </c>
      <c r="L21" s="144">
        <v>0</v>
      </c>
      <c r="M21" s="144">
        <v>0</v>
      </c>
      <c r="N21" s="2"/>
    </row>
    <row r="22" spans="2:14">
      <c r="B22" s="2"/>
      <c r="C22" s="142" t="s">
        <v>314</v>
      </c>
      <c r="D22" s="143"/>
      <c r="E22" s="147" t="s">
        <v>206</v>
      </c>
      <c r="F22" s="147" t="s">
        <v>206</v>
      </c>
      <c r="G22" s="147" t="s">
        <v>206</v>
      </c>
      <c r="H22" s="147" t="s">
        <v>206</v>
      </c>
      <c r="I22" s="144">
        <v>0</v>
      </c>
      <c r="J22" s="144">
        <v>0</v>
      </c>
      <c r="K22" s="144">
        <v>0</v>
      </c>
      <c r="L22" s="144">
        <v>0</v>
      </c>
      <c r="M22" s="144">
        <v>0</v>
      </c>
      <c r="N22" s="2"/>
    </row>
    <row r="23" spans="2:14">
      <c r="B23" s="2"/>
      <c r="C23" s="142" t="s">
        <v>315</v>
      </c>
      <c r="D23" s="143"/>
      <c r="E23" s="147" t="s">
        <v>206</v>
      </c>
      <c r="F23" s="147" t="s">
        <v>206</v>
      </c>
      <c r="G23" s="147" t="s">
        <v>206</v>
      </c>
      <c r="H23" s="147" t="s">
        <v>206</v>
      </c>
      <c r="I23" s="144">
        <v>0</v>
      </c>
      <c r="J23" s="144">
        <v>0</v>
      </c>
      <c r="K23" s="144">
        <v>0</v>
      </c>
      <c r="L23" s="144">
        <v>0</v>
      </c>
      <c r="M23" s="144">
        <v>0</v>
      </c>
      <c r="N23" s="2"/>
    </row>
    <row r="24" spans="2:14">
      <c r="B24" s="2"/>
      <c r="C24" s="142" t="s">
        <v>316</v>
      </c>
      <c r="D24" s="143"/>
      <c r="E24" s="147" t="s">
        <v>206</v>
      </c>
      <c r="F24" s="147" t="s">
        <v>206</v>
      </c>
      <c r="G24" s="147" t="s">
        <v>206</v>
      </c>
      <c r="H24" s="147" t="s">
        <v>206</v>
      </c>
      <c r="I24" s="144">
        <v>0</v>
      </c>
      <c r="J24" s="144">
        <v>0</v>
      </c>
      <c r="K24" s="144">
        <v>0</v>
      </c>
      <c r="L24" s="144">
        <v>0</v>
      </c>
      <c r="M24" s="144">
        <v>0</v>
      </c>
      <c r="N24" s="2"/>
    </row>
    <row r="25" spans="2:14">
      <c r="B25" s="2"/>
      <c r="C25" s="142" t="s">
        <v>317</v>
      </c>
      <c r="D25" s="143"/>
      <c r="E25" s="147" t="s">
        <v>206</v>
      </c>
      <c r="F25" s="147" t="s">
        <v>206</v>
      </c>
      <c r="G25" s="147" t="s">
        <v>206</v>
      </c>
      <c r="H25" s="147" t="s">
        <v>206</v>
      </c>
      <c r="I25" s="144">
        <v>0</v>
      </c>
      <c r="J25" s="144">
        <v>0</v>
      </c>
      <c r="K25" s="144">
        <v>0</v>
      </c>
      <c r="L25" s="144">
        <v>0</v>
      </c>
      <c r="M25" s="144">
        <v>0</v>
      </c>
      <c r="N25" s="2"/>
    </row>
    <row r="26" spans="2:14">
      <c r="B26" s="2"/>
      <c r="C26" s="142" t="s">
        <v>318</v>
      </c>
      <c r="D26" s="143"/>
      <c r="E26" s="147" t="s">
        <v>206</v>
      </c>
      <c r="F26" s="147" t="s">
        <v>206</v>
      </c>
      <c r="G26" s="147" t="s">
        <v>206</v>
      </c>
      <c r="H26" s="147" t="s">
        <v>206</v>
      </c>
      <c r="I26" s="144">
        <v>0</v>
      </c>
      <c r="J26" s="144">
        <v>0</v>
      </c>
      <c r="K26" s="144">
        <v>0</v>
      </c>
      <c r="L26" s="144">
        <v>0</v>
      </c>
      <c r="M26" s="144">
        <v>0</v>
      </c>
      <c r="N26" s="2"/>
    </row>
    <row r="27" spans="2:14">
      <c r="B27" s="2"/>
      <c r="C27" s="142" t="s">
        <v>319</v>
      </c>
      <c r="D27" s="143"/>
      <c r="E27" s="147" t="s">
        <v>206</v>
      </c>
      <c r="F27" s="147" t="s">
        <v>206</v>
      </c>
      <c r="G27" s="147" t="s">
        <v>206</v>
      </c>
      <c r="H27" s="147" t="s">
        <v>206</v>
      </c>
      <c r="I27" s="144">
        <v>0</v>
      </c>
      <c r="J27" s="144">
        <v>0</v>
      </c>
      <c r="K27" s="144">
        <v>0</v>
      </c>
      <c r="L27" s="144">
        <v>0</v>
      </c>
      <c r="M27" s="144">
        <v>0</v>
      </c>
      <c r="N27" s="2"/>
    </row>
    <row r="28" spans="2:14">
      <c r="B28" s="2"/>
      <c r="C28" s="142" t="s">
        <v>320</v>
      </c>
      <c r="D28" s="143"/>
      <c r="E28" s="147" t="s">
        <v>206</v>
      </c>
      <c r="F28" s="147" t="s">
        <v>206</v>
      </c>
      <c r="G28" s="147" t="s">
        <v>206</v>
      </c>
      <c r="H28" s="147" t="s">
        <v>206</v>
      </c>
      <c r="I28" s="144">
        <v>0</v>
      </c>
      <c r="J28" s="144">
        <v>0</v>
      </c>
      <c r="K28" s="144">
        <v>0</v>
      </c>
      <c r="L28" s="144">
        <v>0</v>
      </c>
      <c r="M28" s="144">
        <v>0</v>
      </c>
      <c r="N28" s="2"/>
    </row>
    <row r="29" spans="2:14">
      <c r="B29" s="2"/>
      <c r="C29" s="142" t="s">
        <v>321</v>
      </c>
      <c r="D29" s="143"/>
      <c r="E29" s="147" t="s">
        <v>206</v>
      </c>
      <c r="F29" s="147" t="s">
        <v>206</v>
      </c>
      <c r="G29" s="147" t="s">
        <v>206</v>
      </c>
      <c r="H29" s="147" t="s">
        <v>206</v>
      </c>
      <c r="I29" s="144">
        <v>0</v>
      </c>
      <c r="J29" s="144">
        <v>0</v>
      </c>
      <c r="K29" s="144">
        <v>0</v>
      </c>
      <c r="L29" s="144">
        <v>0</v>
      </c>
      <c r="M29" s="144">
        <v>0</v>
      </c>
      <c r="N29" s="2"/>
    </row>
    <row r="30" spans="2:14">
      <c r="B30" s="2"/>
      <c r="C30" s="142" t="s">
        <v>322</v>
      </c>
      <c r="D30" s="143"/>
      <c r="E30" s="147" t="s">
        <v>206</v>
      </c>
      <c r="F30" s="147" t="s">
        <v>206</v>
      </c>
      <c r="G30" s="147" t="s">
        <v>206</v>
      </c>
      <c r="H30" s="147" t="s">
        <v>206</v>
      </c>
      <c r="I30" s="144">
        <v>0</v>
      </c>
      <c r="J30" s="144">
        <v>0</v>
      </c>
      <c r="K30" s="144">
        <v>0</v>
      </c>
      <c r="L30" s="144">
        <v>0</v>
      </c>
      <c r="M30" s="144">
        <v>0</v>
      </c>
      <c r="N30" s="2"/>
    </row>
    <row r="31" spans="2:14">
      <c r="B31" s="2"/>
      <c r="C31" s="142" t="s">
        <v>323</v>
      </c>
      <c r="D31" s="143"/>
      <c r="E31" s="147" t="s">
        <v>206</v>
      </c>
      <c r="F31" s="147" t="s">
        <v>206</v>
      </c>
      <c r="G31" s="147" t="s">
        <v>206</v>
      </c>
      <c r="H31" s="147" t="s">
        <v>206</v>
      </c>
      <c r="I31" s="144">
        <v>0</v>
      </c>
      <c r="J31" s="144">
        <v>0</v>
      </c>
      <c r="K31" s="144">
        <v>0</v>
      </c>
      <c r="L31" s="144">
        <v>0</v>
      </c>
      <c r="M31" s="144">
        <v>0</v>
      </c>
      <c r="N31" s="2"/>
    </row>
    <row r="32" spans="2:14">
      <c r="B32" s="2"/>
      <c r="C32" s="142" t="s">
        <v>324</v>
      </c>
      <c r="D32" s="143"/>
      <c r="E32" s="147" t="s">
        <v>206</v>
      </c>
      <c r="F32" s="147" t="s">
        <v>206</v>
      </c>
      <c r="G32" s="147" t="s">
        <v>206</v>
      </c>
      <c r="H32" s="147" t="s">
        <v>206</v>
      </c>
      <c r="I32" s="144">
        <v>0</v>
      </c>
      <c r="J32" s="144">
        <v>0</v>
      </c>
      <c r="K32" s="144">
        <v>0</v>
      </c>
      <c r="L32" s="144">
        <v>0</v>
      </c>
      <c r="M32" s="144">
        <v>0</v>
      </c>
      <c r="N32" s="2"/>
    </row>
    <row r="33" spans="2:14">
      <c r="B33" s="2"/>
      <c r="C33" s="142" t="s">
        <v>325</v>
      </c>
      <c r="D33" s="143"/>
      <c r="E33" s="147" t="s">
        <v>206</v>
      </c>
      <c r="F33" s="147" t="s">
        <v>206</v>
      </c>
      <c r="G33" s="147" t="s">
        <v>206</v>
      </c>
      <c r="H33" s="147" t="s">
        <v>206</v>
      </c>
      <c r="I33" s="144">
        <v>0</v>
      </c>
      <c r="J33" s="144">
        <v>0</v>
      </c>
      <c r="K33" s="144">
        <v>0</v>
      </c>
      <c r="L33" s="144">
        <v>0</v>
      </c>
      <c r="M33" s="144">
        <v>0</v>
      </c>
      <c r="N33" s="2"/>
    </row>
    <row r="34" spans="2:14">
      <c r="B34" s="2"/>
      <c r="C34" s="142" t="s">
        <v>326</v>
      </c>
      <c r="D34" s="143"/>
      <c r="E34" s="147" t="s">
        <v>206</v>
      </c>
      <c r="F34" s="147" t="s">
        <v>206</v>
      </c>
      <c r="G34" s="147" t="s">
        <v>206</v>
      </c>
      <c r="H34" s="147" t="s">
        <v>206</v>
      </c>
      <c r="I34" s="144">
        <v>0</v>
      </c>
      <c r="J34" s="144">
        <v>0</v>
      </c>
      <c r="K34" s="144">
        <v>0</v>
      </c>
      <c r="L34" s="144">
        <v>0</v>
      </c>
      <c r="M34" s="144">
        <v>0</v>
      </c>
      <c r="N34" s="2"/>
    </row>
    <row r="35" spans="2:14">
      <c r="B35" s="2"/>
      <c r="C35" s="142" t="s">
        <v>327</v>
      </c>
      <c r="D35" s="143"/>
      <c r="E35" s="147" t="s">
        <v>206</v>
      </c>
      <c r="F35" s="147" t="s">
        <v>206</v>
      </c>
      <c r="G35" s="147" t="s">
        <v>206</v>
      </c>
      <c r="H35" s="147" t="s">
        <v>206</v>
      </c>
      <c r="I35" s="144">
        <v>0</v>
      </c>
      <c r="J35" s="144">
        <v>0</v>
      </c>
      <c r="K35" s="144">
        <v>0</v>
      </c>
      <c r="L35" s="144">
        <v>0</v>
      </c>
      <c r="M35" s="144">
        <v>0</v>
      </c>
      <c r="N35" s="2"/>
    </row>
    <row r="36" spans="2:14">
      <c r="B36" s="2"/>
      <c r="C36" s="142" t="s">
        <v>328</v>
      </c>
      <c r="D36" s="143"/>
      <c r="E36" s="147" t="s">
        <v>206</v>
      </c>
      <c r="F36" s="147" t="s">
        <v>206</v>
      </c>
      <c r="G36" s="147" t="s">
        <v>206</v>
      </c>
      <c r="H36" s="147" t="s">
        <v>206</v>
      </c>
      <c r="I36" s="144">
        <v>0</v>
      </c>
      <c r="J36" s="144">
        <v>0</v>
      </c>
      <c r="K36" s="144">
        <v>0</v>
      </c>
      <c r="L36" s="144">
        <v>0</v>
      </c>
      <c r="M36" s="144">
        <v>0</v>
      </c>
      <c r="N36" s="2"/>
    </row>
    <row r="37" spans="2:14">
      <c r="B37" s="2"/>
      <c r="C37" s="142" t="s">
        <v>329</v>
      </c>
      <c r="D37" s="143"/>
      <c r="E37" s="147" t="s">
        <v>206</v>
      </c>
      <c r="F37" s="147" t="s">
        <v>206</v>
      </c>
      <c r="G37" s="147" t="s">
        <v>206</v>
      </c>
      <c r="H37" s="147" t="s">
        <v>206</v>
      </c>
      <c r="I37" s="144">
        <v>0</v>
      </c>
      <c r="J37" s="144">
        <v>0</v>
      </c>
      <c r="K37" s="144">
        <v>0</v>
      </c>
      <c r="L37" s="144">
        <v>0</v>
      </c>
      <c r="M37" s="144">
        <v>0</v>
      </c>
      <c r="N37" s="2"/>
    </row>
    <row r="38" spans="2:14">
      <c r="B38" s="2"/>
      <c r="C38" s="142" t="s">
        <v>330</v>
      </c>
      <c r="D38" s="143"/>
      <c r="E38" s="147" t="s">
        <v>206</v>
      </c>
      <c r="F38" s="147" t="s">
        <v>206</v>
      </c>
      <c r="G38" s="147" t="s">
        <v>206</v>
      </c>
      <c r="H38" s="147" t="s">
        <v>206</v>
      </c>
      <c r="I38" s="144">
        <v>0</v>
      </c>
      <c r="J38" s="144">
        <v>0</v>
      </c>
      <c r="K38" s="144">
        <v>0</v>
      </c>
      <c r="L38" s="144">
        <v>0</v>
      </c>
      <c r="M38" s="144">
        <v>0</v>
      </c>
      <c r="N38" s="2"/>
    </row>
    <row r="39" spans="2:14">
      <c r="B39" s="2"/>
      <c r="C39" s="142" t="s">
        <v>331</v>
      </c>
      <c r="D39" s="143"/>
      <c r="E39" s="147" t="s">
        <v>206</v>
      </c>
      <c r="F39" s="147" t="s">
        <v>206</v>
      </c>
      <c r="G39" s="147" t="s">
        <v>206</v>
      </c>
      <c r="H39" s="147" t="s">
        <v>206</v>
      </c>
      <c r="I39" s="144">
        <v>0</v>
      </c>
      <c r="J39" s="144">
        <v>0</v>
      </c>
      <c r="K39" s="144">
        <v>0</v>
      </c>
      <c r="L39" s="144">
        <v>0</v>
      </c>
      <c r="M39" s="144">
        <v>0</v>
      </c>
      <c r="N39" s="2"/>
    </row>
    <row r="40" spans="2:14">
      <c r="B40" s="2"/>
      <c r="C40" s="142" t="s">
        <v>332</v>
      </c>
      <c r="D40" s="143"/>
      <c r="E40" s="147" t="s">
        <v>206</v>
      </c>
      <c r="F40" s="147" t="s">
        <v>206</v>
      </c>
      <c r="G40" s="147" t="s">
        <v>206</v>
      </c>
      <c r="H40" s="147" t="s">
        <v>206</v>
      </c>
      <c r="I40" s="144">
        <v>0</v>
      </c>
      <c r="J40" s="144">
        <v>0</v>
      </c>
      <c r="K40" s="144">
        <v>0</v>
      </c>
      <c r="L40" s="144">
        <v>0</v>
      </c>
      <c r="M40" s="144">
        <v>0</v>
      </c>
      <c r="N40" s="2"/>
    </row>
    <row r="41" spans="2:14">
      <c r="B41" s="2"/>
      <c r="C41" s="142" t="s">
        <v>333</v>
      </c>
      <c r="D41" s="143"/>
      <c r="E41" s="147" t="s">
        <v>206</v>
      </c>
      <c r="F41" s="147" t="s">
        <v>206</v>
      </c>
      <c r="G41" s="147" t="s">
        <v>206</v>
      </c>
      <c r="H41" s="147" t="s">
        <v>206</v>
      </c>
      <c r="I41" s="144">
        <v>0</v>
      </c>
      <c r="J41" s="144">
        <v>0</v>
      </c>
      <c r="K41" s="144">
        <v>0</v>
      </c>
      <c r="L41" s="144">
        <v>0</v>
      </c>
      <c r="M41" s="144">
        <v>0</v>
      </c>
      <c r="N41" s="2"/>
    </row>
    <row r="42" spans="2:14">
      <c r="B42" s="2"/>
      <c r="C42" s="142" t="s">
        <v>334</v>
      </c>
      <c r="D42" s="143"/>
      <c r="E42" s="147" t="s">
        <v>206</v>
      </c>
      <c r="F42" s="147" t="s">
        <v>206</v>
      </c>
      <c r="G42" s="147" t="s">
        <v>206</v>
      </c>
      <c r="H42" s="147" t="s">
        <v>206</v>
      </c>
      <c r="I42" s="144">
        <v>0</v>
      </c>
      <c r="J42" s="144">
        <v>0</v>
      </c>
      <c r="K42" s="144">
        <v>0</v>
      </c>
      <c r="L42" s="144">
        <v>0</v>
      </c>
      <c r="M42" s="144">
        <v>0</v>
      </c>
      <c r="N42" s="2"/>
    </row>
    <row r="43" spans="2:14">
      <c r="B43" s="2"/>
      <c r="C43" s="142" t="s">
        <v>335</v>
      </c>
      <c r="D43" s="143"/>
      <c r="E43" s="147" t="s">
        <v>206</v>
      </c>
      <c r="F43" s="147" t="s">
        <v>206</v>
      </c>
      <c r="G43" s="147" t="s">
        <v>206</v>
      </c>
      <c r="H43" s="147" t="s">
        <v>206</v>
      </c>
      <c r="I43" s="144">
        <v>0</v>
      </c>
      <c r="J43" s="144">
        <v>0</v>
      </c>
      <c r="K43" s="144">
        <v>0</v>
      </c>
      <c r="L43" s="144">
        <v>0</v>
      </c>
      <c r="M43" s="144">
        <v>0</v>
      </c>
      <c r="N43" s="2"/>
    </row>
    <row r="44" spans="2:14">
      <c r="B44" s="2"/>
      <c r="C44" s="142" t="s">
        <v>336</v>
      </c>
      <c r="D44" s="143"/>
      <c r="E44" s="147" t="s">
        <v>206</v>
      </c>
      <c r="F44" s="147" t="s">
        <v>206</v>
      </c>
      <c r="G44" s="147" t="s">
        <v>206</v>
      </c>
      <c r="H44" s="147" t="s">
        <v>206</v>
      </c>
      <c r="I44" s="144">
        <v>0</v>
      </c>
      <c r="J44" s="144">
        <v>0</v>
      </c>
      <c r="K44" s="144">
        <v>0</v>
      </c>
      <c r="L44" s="144">
        <v>0</v>
      </c>
      <c r="M44" s="144">
        <v>0</v>
      </c>
      <c r="N44" s="2"/>
    </row>
    <row r="45" spans="2:14">
      <c r="B45" s="2"/>
      <c r="C45" s="142" t="s">
        <v>337</v>
      </c>
      <c r="D45" s="143"/>
      <c r="E45" s="147" t="s">
        <v>206</v>
      </c>
      <c r="F45" s="147" t="s">
        <v>206</v>
      </c>
      <c r="G45" s="147" t="s">
        <v>206</v>
      </c>
      <c r="H45" s="147" t="s">
        <v>206</v>
      </c>
      <c r="I45" s="144">
        <v>0</v>
      </c>
      <c r="J45" s="144">
        <v>0</v>
      </c>
      <c r="K45" s="144">
        <v>0</v>
      </c>
      <c r="L45" s="144">
        <v>0</v>
      </c>
      <c r="M45" s="144">
        <v>0</v>
      </c>
      <c r="N45" s="2"/>
    </row>
    <row r="46" spans="2:14">
      <c r="B46" s="2"/>
      <c r="C46" s="142" t="s">
        <v>338</v>
      </c>
      <c r="D46" s="143"/>
      <c r="E46" s="147" t="s">
        <v>206</v>
      </c>
      <c r="F46" s="147" t="s">
        <v>206</v>
      </c>
      <c r="G46" s="147" t="s">
        <v>206</v>
      </c>
      <c r="H46" s="147" t="s">
        <v>206</v>
      </c>
      <c r="I46" s="144">
        <v>0</v>
      </c>
      <c r="J46" s="144">
        <v>0</v>
      </c>
      <c r="K46" s="144">
        <v>0</v>
      </c>
      <c r="L46" s="144">
        <v>0</v>
      </c>
      <c r="M46" s="144">
        <v>0</v>
      </c>
      <c r="N46" s="2"/>
    </row>
    <row r="47" spans="2:14">
      <c r="B47" s="2"/>
      <c r="C47" s="142" t="s">
        <v>339</v>
      </c>
      <c r="D47" s="143"/>
      <c r="E47" s="147" t="s">
        <v>206</v>
      </c>
      <c r="F47" s="147" t="s">
        <v>206</v>
      </c>
      <c r="G47" s="147" t="s">
        <v>206</v>
      </c>
      <c r="H47" s="147" t="s">
        <v>206</v>
      </c>
      <c r="I47" s="144">
        <v>0</v>
      </c>
      <c r="J47" s="144">
        <v>0</v>
      </c>
      <c r="K47" s="144">
        <v>0</v>
      </c>
      <c r="L47" s="144">
        <v>0</v>
      </c>
      <c r="M47" s="144">
        <v>0</v>
      </c>
      <c r="N47" s="2"/>
    </row>
    <row r="48" spans="2:14">
      <c r="B48" s="2"/>
      <c r="C48" s="142" t="s">
        <v>340</v>
      </c>
      <c r="D48" s="143"/>
      <c r="E48" s="147" t="s">
        <v>206</v>
      </c>
      <c r="F48" s="147" t="s">
        <v>206</v>
      </c>
      <c r="G48" s="147" t="s">
        <v>206</v>
      </c>
      <c r="H48" s="147" t="s">
        <v>206</v>
      </c>
      <c r="I48" s="144">
        <v>0</v>
      </c>
      <c r="J48" s="144">
        <v>0</v>
      </c>
      <c r="K48" s="144">
        <v>0</v>
      </c>
      <c r="L48" s="144">
        <v>0</v>
      </c>
      <c r="M48" s="144">
        <v>0</v>
      </c>
      <c r="N48" s="2"/>
    </row>
    <row r="49" spans="2:14">
      <c r="B49" s="2"/>
      <c r="C49" s="142" t="s">
        <v>341</v>
      </c>
      <c r="D49" s="143"/>
      <c r="E49" s="147" t="s">
        <v>206</v>
      </c>
      <c r="F49" s="147" t="s">
        <v>206</v>
      </c>
      <c r="G49" s="147" t="s">
        <v>206</v>
      </c>
      <c r="H49" s="147" t="s">
        <v>206</v>
      </c>
      <c r="I49" s="144">
        <v>0</v>
      </c>
      <c r="J49" s="144">
        <v>0</v>
      </c>
      <c r="K49" s="144">
        <v>0</v>
      </c>
      <c r="L49" s="144">
        <v>0</v>
      </c>
      <c r="M49" s="144">
        <v>0</v>
      </c>
      <c r="N49" s="2"/>
    </row>
    <row r="50" spans="2:14">
      <c r="B50" s="2"/>
      <c r="C50" s="142" t="s">
        <v>342</v>
      </c>
      <c r="D50" s="143"/>
      <c r="E50" s="147" t="s">
        <v>206</v>
      </c>
      <c r="F50" s="147" t="s">
        <v>206</v>
      </c>
      <c r="G50" s="147" t="s">
        <v>206</v>
      </c>
      <c r="H50" s="147" t="s">
        <v>206</v>
      </c>
      <c r="I50" s="144">
        <v>0</v>
      </c>
      <c r="J50" s="144">
        <v>0</v>
      </c>
      <c r="K50" s="144">
        <v>0</v>
      </c>
      <c r="L50" s="144">
        <v>0</v>
      </c>
      <c r="M50" s="144">
        <v>0</v>
      </c>
      <c r="N50" s="2"/>
    </row>
    <row r="51" spans="2:14">
      <c r="B51" s="2"/>
      <c r="C51" s="142" t="s">
        <v>343</v>
      </c>
      <c r="D51" s="143"/>
      <c r="E51" s="147" t="s">
        <v>206</v>
      </c>
      <c r="F51" s="147" t="s">
        <v>206</v>
      </c>
      <c r="G51" s="147" t="s">
        <v>206</v>
      </c>
      <c r="H51" s="147" t="s">
        <v>206</v>
      </c>
      <c r="I51" s="144">
        <v>0</v>
      </c>
      <c r="J51" s="144">
        <v>0</v>
      </c>
      <c r="K51" s="144">
        <v>0</v>
      </c>
      <c r="L51" s="144">
        <v>0</v>
      </c>
      <c r="M51" s="144">
        <v>0</v>
      </c>
      <c r="N51" s="2"/>
    </row>
    <row r="52" spans="2:14">
      <c r="B52" s="2"/>
      <c r="C52" s="142" t="s">
        <v>344</v>
      </c>
      <c r="D52" s="143"/>
      <c r="E52" s="147" t="s">
        <v>206</v>
      </c>
      <c r="F52" s="147" t="s">
        <v>206</v>
      </c>
      <c r="G52" s="147" t="s">
        <v>206</v>
      </c>
      <c r="H52" s="147" t="s">
        <v>206</v>
      </c>
      <c r="I52" s="144">
        <v>0</v>
      </c>
      <c r="J52" s="144">
        <v>0</v>
      </c>
      <c r="K52" s="144">
        <v>0</v>
      </c>
      <c r="L52" s="144">
        <v>0</v>
      </c>
      <c r="M52" s="144">
        <v>0</v>
      </c>
      <c r="N52" s="2"/>
    </row>
    <row r="53" spans="2:14">
      <c r="B53" s="2"/>
      <c r="C53" s="142" t="s">
        <v>345</v>
      </c>
      <c r="D53" s="143"/>
      <c r="E53" s="147" t="s">
        <v>206</v>
      </c>
      <c r="F53" s="147" t="s">
        <v>206</v>
      </c>
      <c r="G53" s="147" t="s">
        <v>206</v>
      </c>
      <c r="H53" s="147" t="s">
        <v>206</v>
      </c>
      <c r="I53" s="144">
        <v>0</v>
      </c>
      <c r="J53" s="144">
        <v>0</v>
      </c>
      <c r="K53" s="144">
        <v>0</v>
      </c>
      <c r="L53" s="144">
        <v>0</v>
      </c>
      <c r="M53" s="144">
        <v>0</v>
      </c>
      <c r="N53" s="2"/>
    </row>
    <row r="54" spans="2:14">
      <c r="B54" s="2"/>
      <c r="C54" s="142" t="s">
        <v>346</v>
      </c>
      <c r="D54" s="143"/>
      <c r="E54" s="147" t="s">
        <v>206</v>
      </c>
      <c r="F54" s="147" t="s">
        <v>206</v>
      </c>
      <c r="G54" s="147" t="s">
        <v>206</v>
      </c>
      <c r="H54" s="147" t="s">
        <v>206</v>
      </c>
      <c r="I54" s="144">
        <v>0</v>
      </c>
      <c r="J54" s="144">
        <v>0</v>
      </c>
      <c r="K54" s="144">
        <v>0</v>
      </c>
      <c r="L54" s="144">
        <v>0</v>
      </c>
      <c r="M54" s="144">
        <v>0</v>
      </c>
      <c r="N54" s="2"/>
    </row>
    <row r="55" spans="2:14">
      <c r="B55" s="2"/>
      <c r="C55" s="142" t="s">
        <v>347</v>
      </c>
      <c r="D55" s="143"/>
      <c r="E55" s="147" t="s">
        <v>206</v>
      </c>
      <c r="F55" s="147" t="s">
        <v>206</v>
      </c>
      <c r="G55" s="147" t="s">
        <v>206</v>
      </c>
      <c r="H55" s="147" t="s">
        <v>206</v>
      </c>
      <c r="I55" s="144">
        <v>0</v>
      </c>
      <c r="J55" s="144">
        <v>0</v>
      </c>
      <c r="K55" s="144">
        <v>0</v>
      </c>
      <c r="L55" s="144">
        <v>0</v>
      </c>
      <c r="M55" s="144">
        <v>0</v>
      </c>
      <c r="N55" s="2"/>
    </row>
    <row r="56" spans="2:14">
      <c r="B56" s="2"/>
      <c r="C56" s="142" t="s">
        <v>348</v>
      </c>
      <c r="D56" s="143"/>
      <c r="E56" s="147" t="s">
        <v>206</v>
      </c>
      <c r="F56" s="147" t="s">
        <v>206</v>
      </c>
      <c r="G56" s="147" t="s">
        <v>206</v>
      </c>
      <c r="H56" s="147" t="s">
        <v>206</v>
      </c>
      <c r="I56" s="144">
        <v>0</v>
      </c>
      <c r="J56" s="144">
        <v>0</v>
      </c>
      <c r="K56" s="144">
        <v>0</v>
      </c>
      <c r="L56" s="144">
        <v>0</v>
      </c>
      <c r="M56" s="144">
        <v>0</v>
      </c>
      <c r="N56" s="2"/>
    </row>
    <row r="57" spans="2:14">
      <c r="B57" s="2"/>
      <c r="C57" s="142" t="s">
        <v>349</v>
      </c>
      <c r="D57" s="143"/>
      <c r="E57" s="147" t="s">
        <v>206</v>
      </c>
      <c r="F57" s="147" t="s">
        <v>206</v>
      </c>
      <c r="G57" s="147" t="s">
        <v>206</v>
      </c>
      <c r="H57" s="147" t="s">
        <v>206</v>
      </c>
      <c r="I57" s="144">
        <v>0</v>
      </c>
      <c r="J57" s="144">
        <v>0</v>
      </c>
      <c r="K57" s="144">
        <v>0</v>
      </c>
      <c r="L57" s="144">
        <v>0</v>
      </c>
      <c r="M57" s="144">
        <v>0</v>
      </c>
      <c r="N57" s="2"/>
    </row>
    <row r="58" spans="2:14">
      <c r="B58" s="2"/>
      <c r="C58" s="142" t="s">
        <v>350</v>
      </c>
      <c r="D58" s="143"/>
      <c r="E58" s="147" t="s">
        <v>206</v>
      </c>
      <c r="F58" s="147" t="s">
        <v>206</v>
      </c>
      <c r="G58" s="147" t="s">
        <v>206</v>
      </c>
      <c r="H58" s="147" t="s">
        <v>206</v>
      </c>
      <c r="I58" s="144">
        <v>0</v>
      </c>
      <c r="J58" s="144">
        <v>0</v>
      </c>
      <c r="K58" s="144">
        <v>0</v>
      </c>
      <c r="L58" s="144">
        <v>0</v>
      </c>
      <c r="M58" s="144">
        <v>0</v>
      </c>
      <c r="N58" s="2"/>
    </row>
    <row r="59" spans="2:14">
      <c r="B59" s="2"/>
      <c r="C59" s="142" t="s">
        <v>351</v>
      </c>
      <c r="D59" s="143"/>
      <c r="E59" s="147" t="s">
        <v>206</v>
      </c>
      <c r="F59" s="147" t="s">
        <v>206</v>
      </c>
      <c r="G59" s="147" t="s">
        <v>206</v>
      </c>
      <c r="H59" s="147" t="s">
        <v>206</v>
      </c>
      <c r="I59" s="144">
        <v>0</v>
      </c>
      <c r="J59" s="144">
        <v>0</v>
      </c>
      <c r="K59" s="144">
        <v>0</v>
      </c>
      <c r="L59" s="144">
        <v>0</v>
      </c>
      <c r="M59" s="144">
        <v>0</v>
      </c>
      <c r="N59" s="2"/>
    </row>
    <row r="60" spans="2:14">
      <c r="B60" s="2"/>
      <c r="C60" s="142" t="s">
        <v>352</v>
      </c>
      <c r="D60" s="143"/>
      <c r="E60" s="147" t="s">
        <v>206</v>
      </c>
      <c r="F60" s="147" t="s">
        <v>206</v>
      </c>
      <c r="G60" s="147" t="s">
        <v>206</v>
      </c>
      <c r="H60" s="147" t="s">
        <v>206</v>
      </c>
      <c r="I60" s="144">
        <v>0</v>
      </c>
      <c r="J60" s="144">
        <v>0</v>
      </c>
      <c r="K60" s="144">
        <v>0</v>
      </c>
      <c r="L60" s="144">
        <v>0</v>
      </c>
      <c r="M60" s="144">
        <v>0</v>
      </c>
      <c r="N60" s="2"/>
    </row>
    <row r="61" spans="2:14">
      <c r="B61" s="2"/>
      <c r="C61" s="142" t="s">
        <v>353</v>
      </c>
      <c r="D61" s="143"/>
      <c r="E61" s="147" t="s">
        <v>206</v>
      </c>
      <c r="F61" s="147" t="s">
        <v>206</v>
      </c>
      <c r="G61" s="147" t="s">
        <v>206</v>
      </c>
      <c r="H61" s="147" t="s">
        <v>206</v>
      </c>
      <c r="I61" s="144">
        <v>0</v>
      </c>
      <c r="J61" s="144">
        <v>0</v>
      </c>
      <c r="K61" s="144">
        <v>0</v>
      </c>
      <c r="L61" s="144">
        <v>0</v>
      </c>
      <c r="M61" s="144">
        <v>0</v>
      </c>
      <c r="N61" s="2"/>
    </row>
    <row r="62" spans="2:14">
      <c r="B62" s="2"/>
      <c r="C62" s="142" t="s">
        <v>354</v>
      </c>
      <c r="D62" s="143"/>
      <c r="E62" s="147" t="s">
        <v>206</v>
      </c>
      <c r="F62" s="147" t="s">
        <v>206</v>
      </c>
      <c r="G62" s="147" t="s">
        <v>206</v>
      </c>
      <c r="H62" s="147" t="s">
        <v>206</v>
      </c>
      <c r="I62" s="144">
        <v>0</v>
      </c>
      <c r="J62" s="144">
        <v>0</v>
      </c>
      <c r="K62" s="144">
        <v>0</v>
      </c>
      <c r="L62" s="144">
        <v>0</v>
      </c>
      <c r="M62" s="144">
        <v>0</v>
      </c>
      <c r="N62" s="2"/>
    </row>
    <row r="63" spans="2:14">
      <c r="B63" s="2"/>
      <c r="C63" s="142" t="s">
        <v>355</v>
      </c>
      <c r="D63" s="143"/>
      <c r="E63" s="147" t="s">
        <v>206</v>
      </c>
      <c r="F63" s="147" t="s">
        <v>206</v>
      </c>
      <c r="G63" s="147" t="s">
        <v>206</v>
      </c>
      <c r="H63" s="147" t="s">
        <v>206</v>
      </c>
      <c r="I63" s="144">
        <v>0</v>
      </c>
      <c r="J63" s="144">
        <v>0</v>
      </c>
      <c r="K63" s="144">
        <v>0</v>
      </c>
      <c r="L63" s="144">
        <v>0</v>
      </c>
      <c r="M63" s="144">
        <v>0</v>
      </c>
      <c r="N63" s="2"/>
    </row>
    <row r="64" spans="2:14">
      <c r="B64" s="2"/>
      <c r="C64" s="142" t="s">
        <v>356</v>
      </c>
      <c r="D64" s="143"/>
      <c r="E64" s="147" t="s">
        <v>206</v>
      </c>
      <c r="F64" s="147" t="s">
        <v>206</v>
      </c>
      <c r="G64" s="147" t="s">
        <v>206</v>
      </c>
      <c r="H64" s="147" t="s">
        <v>206</v>
      </c>
      <c r="I64" s="144">
        <v>0</v>
      </c>
      <c r="J64" s="144">
        <v>0</v>
      </c>
      <c r="K64" s="144">
        <v>0</v>
      </c>
      <c r="L64" s="144">
        <v>0</v>
      </c>
      <c r="M64" s="144">
        <v>0</v>
      </c>
      <c r="N64" s="2"/>
    </row>
    <row r="65" spans="2:14">
      <c r="B65" s="2"/>
      <c r="C65" s="142" t="s">
        <v>357</v>
      </c>
      <c r="D65" s="143"/>
      <c r="E65" s="147" t="s">
        <v>206</v>
      </c>
      <c r="F65" s="147" t="s">
        <v>206</v>
      </c>
      <c r="G65" s="147" t="s">
        <v>206</v>
      </c>
      <c r="H65" s="147" t="s">
        <v>206</v>
      </c>
      <c r="I65" s="144">
        <v>0</v>
      </c>
      <c r="J65" s="144">
        <v>0</v>
      </c>
      <c r="K65" s="144">
        <v>0</v>
      </c>
      <c r="L65" s="144">
        <v>0</v>
      </c>
      <c r="M65" s="144">
        <v>0</v>
      </c>
      <c r="N65" s="2"/>
    </row>
    <row r="66" spans="2:14">
      <c r="B66" s="2"/>
      <c r="C66" s="142" t="s">
        <v>358</v>
      </c>
      <c r="D66" s="143"/>
      <c r="E66" s="147" t="s">
        <v>206</v>
      </c>
      <c r="F66" s="147" t="s">
        <v>206</v>
      </c>
      <c r="G66" s="147" t="s">
        <v>206</v>
      </c>
      <c r="H66" s="147" t="s">
        <v>206</v>
      </c>
      <c r="I66" s="144">
        <v>0</v>
      </c>
      <c r="J66" s="144">
        <v>0</v>
      </c>
      <c r="K66" s="144">
        <v>0</v>
      </c>
      <c r="L66" s="144">
        <v>0</v>
      </c>
      <c r="M66" s="144">
        <v>0</v>
      </c>
      <c r="N66" s="2"/>
    </row>
    <row r="67" spans="2:14">
      <c r="B67" s="2"/>
      <c r="C67" s="142" t="s">
        <v>359</v>
      </c>
      <c r="D67" s="143"/>
      <c r="E67" s="147" t="s">
        <v>206</v>
      </c>
      <c r="F67" s="147" t="s">
        <v>206</v>
      </c>
      <c r="G67" s="147" t="s">
        <v>206</v>
      </c>
      <c r="H67" s="147" t="s">
        <v>206</v>
      </c>
      <c r="I67" s="144">
        <v>0</v>
      </c>
      <c r="J67" s="144">
        <v>0</v>
      </c>
      <c r="K67" s="144">
        <v>0</v>
      </c>
      <c r="L67" s="144">
        <v>0</v>
      </c>
      <c r="M67" s="144">
        <v>0</v>
      </c>
      <c r="N67" s="2"/>
    </row>
    <row r="68" spans="2:14">
      <c r="B68" s="2"/>
      <c r="C68" s="142" t="s">
        <v>360</v>
      </c>
      <c r="D68" s="143"/>
      <c r="E68" s="147" t="s">
        <v>206</v>
      </c>
      <c r="F68" s="147" t="s">
        <v>206</v>
      </c>
      <c r="G68" s="147" t="s">
        <v>206</v>
      </c>
      <c r="H68" s="147" t="s">
        <v>206</v>
      </c>
      <c r="I68" s="144">
        <v>0</v>
      </c>
      <c r="J68" s="144">
        <v>0</v>
      </c>
      <c r="K68" s="144">
        <v>0</v>
      </c>
      <c r="L68" s="144">
        <v>0</v>
      </c>
      <c r="M68" s="144">
        <v>0</v>
      </c>
      <c r="N68" s="2"/>
    </row>
    <row r="69" spans="2:14">
      <c r="B69" s="2"/>
      <c r="C69" s="142" t="s">
        <v>361</v>
      </c>
      <c r="D69" s="143"/>
      <c r="E69" s="147" t="s">
        <v>206</v>
      </c>
      <c r="F69" s="147" t="s">
        <v>206</v>
      </c>
      <c r="G69" s="147" t="s">
        <v>206</v>
      </c>
      <c r="H69" s="147" t="s">
        <v>206</v>
      </c>
      <c r="I69" s="144">
        <v>0</v>
      </c>
      <c r="J69" s="144">
        <v>0</v>
      </c>
      <c r="K69" s="144">
        <v>0</v>
      </c>
      <c r="L69" s="144">
        <v>0</v>
      </c>
      <c r="M69" s="144">
        <v>0</v>
      </c>
      <c r="N69" s="2"/>
    </row>
    <row r="70" spans="2:14">
      <c r="B70" s="2"/>
      <c r="C70" s="142" t="s">
        <v>362</v>
      </c>
      <c r="D70" s="143"/>
      <c r="E70" s="147" t="s">
        <v>206</v>
      </c>
      <c r="F70" s="147" t="s">
        <v>206</v>
      </c>
      <c r="G70" s="147" t="s">
        <v>206</v>
      </c>
      <c r="H70" s="147" t="s">
        <v>206</v>
      </c>
      <c r="I70" s="144">
        <v>0</v>
      </c>
      <c r="J70" s="144">
        <v>0</v>
      </c>
      <c r="K70" s="144">
        <v>0</v>
      </c>
      <c r="L70" s="144">
        <v>0</v>
      </c>
      <c r="M70" s="144">
        <v>0</v>
      </c>
      <c r="N70" s="2"/>
    </row>
    <row r="71" spans="2:14">
      <c r="B71" s="2"/>
      <c r="C71" s="142" t="s">
        <v>363</v>
      </c>
      <c r="D71" s="143"/>
      <c r="E71" s="147" t="s">
        <v>206</v>
      </c>
      <c r="F71" s="147" t="s">
        <v>206</v>
      </c>
      <c r="G71" s="147" t="s">
        <v>206</v>
      </c>
      <c r="H71" s="147" t="s">
        <v>206</v>
      </c>
      <c r="I71" s="144">
        <v>0</v>
      </c>
      <c r="J71" s="144">
        <v>0</v>
      </c>
      <c r="K71" s="144">
        <v>0</v>
      </c>
      <c r="L71" s="144">
        <v>0</v>
      </c>
      <c r="M71" s="144">
        <v>0</v>
      </c>
      <c r="N71" s="2"/>
    </row>
    <row r="72" spans="2:14">
      <c r="B72" s="2"/>
      <c r="C72" s="142" t="s">
        <v>364</v>
      </c>
      <c r="D72" s="143"/>
      <c r="E72" s="147" t="s">
        <v>206</v>
      </c>
      <c r="F72" s="147" t="s">
        <v>206</v>
      </c>
      <c r="G72" s="147" t="s">
        <v>206</v>
      </c>
      <c r="H72" s="147" t="s">
        <v>206</v>
      </c>
      <c r="I72" s="144">
        <v>0</v>
      </c>
      <c r="J72" s="144">
        <v>0</v>
      </c>
      <c r="K72" s="144">
        <v>0</v>
      </c>
      <c r="L72" s="144">
        <v>0</v>
      </c>
      <c r="M72" s="144">
        <v>0</v>
      </c>
      <c r="N72" s="2"/>
    </row>
    <row r="73" spans="2:14">
      <c r="B73" s="2"/>
      <c r="C73" s="142" t="s">
        <v>365</v>
      </c>
      <c r="D73" s="143"/>
      <c r="E73" s="147" t="s">
        <v>206</v>
      </c>
      <c r="F73" s="147" t="s">
        <v>206</v>
      </c>
      <c r="G73" s="147" t="s">
        <v>206</v>
      </c>
      <c r="H73" s="147" t="s">
        <v>206</v>
      </c>
      <c r="I73" s="144">
        <v>0</v>
      </c>
      <c r="J73" s="144">
        <v>0</v>
      </c>
      <c r="K73" s="144">
        <v>0</v>
      </c>
      <c r="L73" s="144">
        <v>0</v>
      </c>
      <c r="M73" s="144">
        <v>0</v>
      </c>
      <c r="N73" s="2"/>
    </row>
    <row r="74" spans="2:14">
      <c r="B74" s="2"/>
      <c r="C74" s="142" t="s">
        <v>366</v>
      </c>
      <c r="D74" s="143"/>
      <c r="E74" s="147" t="s">
        <v>206</v>
      </c>
      <c r="F74" s="147" t="s">
        <v>206</v>
      </c>
      <c r="G74" s="147" t="s">
        <v>206</v>
      </c>
      <c r="H74" s="147" t="s">
        <v>206</v>
      </c>
      <c r="I74" s="144">
        <v>0</v>
      </c>
      <c r="J74" s="144">
        <v>0</v>
      </c>
      <c r="K74" s="144">
        <v>0</v>
      </c>
      <c r="L74" s="144">
        <v>0</v>
      </c>
      <c r="M74" s="144">
        <v>0</v>
      </c>
      <c r="N74" s="2"/>
    </row>
    <row r="75" spans="2:14">
      <c r="B75" s="2"/>
      <c r="C75" s="142" t="s">
        <v>367</v>
      </c>
      <c r="D75" s="143"/>
      <c r="E75" s="147" t="s">
        <v>206</v>
      </c>
      <c r="F75" s="147" t="s">
        <v>206</v>
      </c>
      <c r="G75" s="147" t="s">
        <v>206</v>
      </c>
      <c r="H75" s="147" t="s">
        <v>206</v>
      </c>
      <c r="I75" s="144">
        <v>0</v>
      </c>
      <c r="J75" s="144">
        <v>0</v>
      </c>
      <c r="K75" s="144">
        <v>0</v>
      </c>
      <c r="L75" s="144">
        <v>0</v>
      </c>
      <c r="M75" s="144">
        <v>0</v>
      </c>
      <c r="N75" s="2"/>
    </row>
    <row r="76" spans="2:14">
      <c r="B76" s="2"/>
      <c r="C76" s="142" t="s">
        <v>368</v>
      </c>
      <c r="D76" s="143"/>
      <c r="E76" s="147" t="s">
        <v>206</v>
      </c>
      <c r="F76" s="147" t="s">
        <v>206</v>
      </c>
      <c r="G76" s="147" t="s">
        <v>206</v>
      </c>
      <c r="H76" s="147" t="s">
        <v>206</v>
      </c>
      <c r="I76" s="144">
        <v>0</v>
      </c>
      <c r="J76" s="144">
        <v>0</v>
      </c>
      <c r="K76" s="144">
        <v>0</v>
      </c>
      <c r="L76" s="144">
        <v>0</v>
      </c>
      <c r="M76" s="144">
        <v>0</v>
      </c>
      <c r="N76" s="2"/>
    </row>
    <row r="77" spans="2:14">
      <c r="B77" s="2"/>
      <c r="C77" s="142" t="s">
        <v>369</v>
      </c>
      <c r="D77" s="143"/>
      <c r="E77" s="147" t="s">
        <v>206</v>
      </c>
      <c r="F77" s="147" t="s">
        <v>206</v>
      </c>
      <c r="G77" s="147" t="s">
        <v>206</v>
      </c>
      <c r="H77" s="147" t="s">
        <v>206</v>
      </c>
      <c r="I77" s="144">
        <v>0</v>
      </c>
      <c r="J77" s="144">
        <v>0</v>
      </c>
      <c r="K77" s="144">
        <v>0</v>
      </c>
      <c r="L77" s="144">
        <v>0</v>
      </c>
      <c r="M77" s="144">
        <v>0</v>
      </c>
      <c r="N77" s="2"/>
    </row>
    <row r="78" spans="2:14">
      <c r="B78" s="2"/>
      <c r="C78" s="142" t="s">
        <v>370</v>
      </c>
      <c r="D78" s="143"/>
      <c r="E78" s="147" t="s">
        <v>206</v>
      </c>
      <c r="F78" s="147" t="s">
        <v>206</v>
      </c>
      <c r="G78" s="147" t="s">
        <v>206</v>
      </c>
      <c r="H78" s="147" t="s">
        <v>206</v>
      </c>
      <c r="I78" s="144">
        <v>0</v>
      </c>
      <c r="J78" s="144">
        <v>0</v>
      </c>
      <c r="K78" s="144">
        <v>0</v>
      </c>
      <c r="L78" s="144">
        <v>0</v>
      </c>
      <c r="M78" s="144">
        <v>0</v>
      </c>
      <c r="N78" s="2"/>
    </row>
    <row r="79" spans="2:14">
      <c r="B79" s="2"/>
      <c r="C79" s="142" t="s">
        <v>371</v>
      </c>
      <c r="D79" s="143"/>
      <c r="E79" s="147" t="s">
        <v>206</v>
      </c>
      <c r="F79" s="147" t="s">
        <v>206</v>
      </c>
      <c r="G79" s="147" t="s">
        <v>206</v>
      </c>
      <c r="H79" s="147" t="s">
        <v>206</v>
      </c>
      <c r="I79" s="144">
        <v>0</v>
      </c>
      <c r="J79" s="144">
        <v>0</v>
      </c>
      <c r="K79" s="144">
        <v>0</v>
      </c>
      <c r="L79" s="144">
        <v>0</v>
      </c>
      <c r="M79" s="144">
        <v>0</v>
      </c>
      <c r="N79" s="2"/>
    </row>
    <row r="80" spans="2:14">
      <c r="B80" s="2"/>
      <c r="C80" s="142" t="s">
        <v>372</v>
      </c>
      <c r="D80" s="143"/>
      <c r="E80" s="147" t="s">
        <v>206</v>
      </c>
      <c r="F80" s="147" t="s">
        <v>206</v>
      </c>
      <c r="G80" s="147" t="s">
        <v>206</v>
      </c>
      <c r="H80" s="147" t="s">
        <v>206</v>
      </c>
      <c r="I80" s="144">
        <v>0</v>
      </c>
      <c r="J80" s="144">
        <v>0</v>
      </c>
      <c r="K80" s="144">
        <v>0</v>
      </c>
      <c r="L80" s="144">
        <v>0</v>
      </c>
      <c r="M80" s="144">
        <v>0</v>
      </c>
      <c r="N80" s="2"/>
    </row>
    <row r="81" spans="2:14">
      <c r="B81" s="2"/>
      <c r="C81" s="142" t="s">
        <v>373</v>
      </c>
      <c r="D81" s="143"/>
      <c r="E81" s="147" t="s">
        <v>206</v>
      </c>
      <c r="F81" s="147" t="s">
        <v>206</v>
      </c>
      <c r="G81" s="147" t="s">
        <v>206</v>
      </c>
      <c r="H81" s="147" t="s">
        <v>206</v>
      </c>
      <c r="I81" s="144">
        <v>0</v>
      </c>
      <c r="J81" s="144">
        <v>0</v>
      </c>
      <c r="K81" s="144">
        <v>0</v>
      </c>
      <c r="L81" s="144">
        <v>0</v>
      </c>
      <c r="M81" s="144">
        <v>0</v>
      </c>
      <c r="N81" s="2"/>
    </row>
    <row r="82" spans="2:14">
      <c r="B82" s="2"/>
      <c r="C82" s="142" t="s">
        <v>374</v>
      </c>
      <c r="D82" s="143"/>
      <c r="E82" s="147" t="s">
        <v>206</v>
      </c>
      <c r="F82" s="147" t="s">
        <v>206</v>
      </c>
      <c r="G82" s="147" t="s">
        <v>206</v>
      </c>
      <c r="H82" s="147" t="s">
        <v>206</v>
      </c>
      <c r="I82" s="144">
        <v>0</v>
      </c>
      <c r="J82" s="144">
        <v>0</v>
      </c>
      <c r="K82" s="144">
        <v>0</v>
      </c>
      <c r="L82" s="144">
        <v>0</v>
      </c>
      <c r="M82" s="144">
        <v>0</v>
      </c>
      <c r="N82" s="2"/>
    </row>
    <row r="83" spans="2:14">
      <c r="B83" s="2"/>
      <c r="C83" s="142" t="s">
        <v>375</v>
      </c>
      <c r="D83" s="143"/>
      <c r="E83" s="147" t="s">
        <v>206</v>
      </c>
      <c r="F83" s="147" t="s">
        <v>206</v>
      </c>
      <c r="G83" s="147" t="s">
        <v>206</v>
      </c>
      <c r="H83" s="147" t="s">
        <v>206</v>
      </c>
      <c r="I83" s="144">
        <v>0</v>
      </c>
      <c r="J83" s="144">
        <v>0</v>
      </c>
      <c r="K83" s="144">
        <v>0</v>
      </c>
      <c r="L83" s="144">
        <v>0</v>
      </c>
      <c r="M83" s="144">
        <v>0</v>
      </c>
      <c r="N83" s="2"/>
    </row>
    <row r="84" spans="2:14">
      <c r="B84" s="2"/>
      <c r="C84" s="142" t="s">
        <v>376</v>
      </c>
      <c r="D84" s="143"/>
      <c r="E84" s="147" t="s">
        <v>206</v>
      </c>
      <c r="F84" s="147" t="s">
        <v>206</v>
      </c>
      <c r="G84" s="147" t="s">
        <v>206</v>
      </c>
      <c r="H84" s="147" t="s">
        <v>206</v>
      </c>
      <c r="I84" s="144">
        <v>0</v>
      </c>
      <c r="J84" s="144">
        <v>0</v>
      </c>
      <c r="K84" s="144">
        <v>0</v>
      </c>
      <c r="L84" s="144">
        <v>0</v>
      </c>
      <c r="M84" s="144">
        <v>0</v>
      </c>
      <c r="N84" s="2"/>
    </row>
    <row r="85" spans="2:14">
      <c r="B85" s="2"/>
      <c r="C85" s="142" t="s">
        <v>377</v>
      </c>
      <c r="D85" s="143"/>
      <c r="E85" s="147" t="s">
        <v>206</v>
      </c>
      <c r="F85" s="147" t="s">
        <v>206</v>
      </c>
      <c r="G85" s="147" t="s">
        <v>206</v>
      </c>
      <c r="H85" s="147" t="s">
        <v>206</v>
      </c>
      <c r="I85" s="144">
        <v>0</v>
      </c>
      <c r="J85" s="144">
        <v>0</v>
      </c>
      <c r="K85" s="144">
        <v>0</v>
      </c>
      <c r="L85" s="144">
        <v>0</v>
      </c>
      <c r="M85" s="144">
        <v>0</v>
      </c>
      <c r="N85" s="2"/>
    </row>
    <row r="86" spans="2:14">
      <c r="B86" s="2"/>
      <c r="C86" s="142" t="s">
        <v>378</v>
      </c>
      <c r="D86" s="143"/>
      <c r="E86" s="147" t="s">
        <v>206</v>
      </c>
      <c r="F86" s="147" t="s">
        <v>206</v>
      </c>
      <c r="G86" s="147" t="s">
        <v>206</v>
      </c>
      <c r="H86" s="147" t="s">
        <v>206</v>
      </c>
      <c r="I86" s="144">
        <v>0</v>
      </c>
      <c r="J86" s="144">
        <v>0</v>
      </c>
      <c r="K86" s="144">
        <v>0</v>
      </c>
      <c r="L86" s="144">
        <v>0</v>
      </c>
      <c r="M86" s="144">
        <v>0</v>
      </c>
      <c r="N86" s="2"/>
    </row>
    <row r="87" spans="2:14">
      <c r="B87" s="2"/>
      <c r="C87" s="142" t="s">
        <v>379</v>
      </c>
      <c r="D87" s="143"/>
      <c r="E87" s="147" t="s">
        <v>206</v>
      </c>
      <c r="F87" s="147" t="s">
        <v>206</v>
      </c>
      <c r="G87" s="147" t="s">
        <v>206</v>
      </c>
      <c r="H87" s="147" t="s">
        <v>206</v>
      </c>
      <c r="I87" s="144">
        <v>0</v>
      </c>
      <c r="J87" s="144">
        <v>0</v>
      </c>
      <c r="K87" s="144">
        <v>0</v>
      </c>
      <c r="L87" s="144">
        <v>0</v>
      </c>
      <c r="M87" s="144">
        <v>0</v>
      </c>
      <c r="N87" s="2"/>
    </row>
    <row r="88" spans="2:14">
      <c r="B88" s="2"/>
      <c r="C88" s="142" t="s">
        <v>380</v>
      </c>
      <c r="D88" s="143"/>
      <c r="E88" s="147" t="s">
        <v>206</v>
      </c>
      <c r="F88" s="147" t="s">
        <v>206</v>
      </c>
      <c r="G88" s="147" t="s">
        <v>206</v>
      </c>
      <c r="H88" s="147" t="s">
        <v>206</v>
      </c>
      <c r="I88" s="144">
        <v>0</v>
      </c>
      <c r="J88" s="144">
        <v>0</v>
      </c>
      <c r="K88" s="144">
        <v>0</v>
      </c>
      <c r="L88" s="144">
        <v>0</v>
      </c>
      <c r="M88" s="144">
        <v>0</v>
      </c>
      <c r="N88" s="2"/>
    </row>
    <row r="89" spans="2:14">
      <c r="B89" s="2"/>
      <c r="C89" s="142" t="s">
        <v>381</v>
      </c>
      <c r="D89" s="143"/>
      <c r="E89" s="147" t="s">
        <v>206</v>
      </c>
      <c r="F89" s="147" t="s">
        <v>206</v>
      </c>
      <c r="G89" s="147" t="s">
        <v>206</v>
      </c>
      <c r="H89" s="147" t="s">
        <v>206</v>
      </c>
      <c r="I89" s="144">
        <v>0</v>
      </c>
      <c r="J89" s="144">
        <v>0</v>
      </c>
      <c r="K89" s="144">
        <v>0</v>
      </c>
      <c r="L89" s="144">
        <v>0</v>
      </c>
      <c r="M89" s="144">
        <v>0</v>
      </c>
      <c r="N89" s="2"/>
    </row>
    <row r="90" spans="2:14">
      <c r="B90" s="2"/>
      <c r="C90" s="142" t="s">
        <v>382</v>
      </c>
      <c r="D90" s="143"/>
      <c r="E90" s="147" t="s">
        <v>206</v>
      </c>
      <c r="F90" s="147" t="s">
        <v>206</v>
      </c>
      <c r="G90" s="147" t="s">
        <v>206</v>
      </c>
      <c r="H90" s="147" t="s">
        <v>206</v>
      </c>
      <c r="I90" s="144">
        <v>0</v>
      </c>
      <c r="J90" s="144">
        <v>0</v>
      </c>
      <c r="K90" s="144">
        <v>0</v>
      </c>
      <c r="L90" s="144">
        <v>0</v>
      </c>
      <c r="M90" s="144">
        <v>0</v>
      </c>
      <c r="N90" s="2"/>
    </row>
    <row r="91" spans="2:14">
      <c r="B91" s="2"/>
      <c r="C91" s="142" t="s">
        <v>383</v>
      </c>
      <c r="D91" s="143"/>
      <c r="E91" s="147" t="s">
        <v>206</v>
      </c>
      <c r="F91" s="147" t="s">
        <v>206</v>
      </c>
      <c r="G91" s="147" t="s">
        <v>206</v>
      </c>
      <c r="H91" s="147" t="s">
        <v>206</v>
      </c>
      <c r="I91" s="144">
        <v>0</v>
      </c>
      <c r="J91" s="144">
        <v>0</v>
      </c>
      <c r="K91" s="144">
        <v>0</v>
      </c>
      <c r="L91" s="144">
        <v>0</v>
      </c>
      <c r="M91" s="144">
        <v>0</v>
      </c>
      <c r="N91" s="2"/>
    </row>
    <row r="92" spans="2:14">
      <c r="B92" s="2"/>
      <c r="C92" s="142" t="s">
        <v>384</v>
      </c>
      <c r="D92" s="143"/>
      <c r="E92" s="147" t="s">
        <v>206</v>
      </c>
      <c r="F92" s="147" t="s">
        <v>206</v>
      </c>
      <c r="G92" s="147" t="s">
        <v>206</v>
      </c>
      <c r="H92" s="147" t="s">
        <v>206</v>
      </c>
      <c r="I92" s="144">
        <v>0</v>
      </c>
      <c r="J92" s="144">
        <v>0</v>
      </c>
      <c r="K92" s="144">
        <v>0</v>
      </c>
      <c r="L92" s="144">
        <v>0</v>
      </c>
      <c r="M92" s="144">
        <v>0</v>
      </c>
      <c r="N92" s="2"/>
    </row>
    <row r="93" spans="2:14">
      <c r="B93" s="2"/>
      <c r="C93" s="142" t="s">
        <v>385</v>
      </c>
      <c r="D93" s="143"/>
      <c r="E93" s="147" t="s">
        <v>206</v>
      </c>
      <c r="F93" s="147" t="s">
        <v>206</v>
      </c>
      <c r="G93" s="147" t="s">
        <v>206</v>
      </c>
      <c r="H93" s="147" t="s">
        <v>206</v>
      </c>
      <c r="I93" s="144">
        <v>0</v>
      </c>
      <c r="J93" s="144">
        <v>0</v>
      </c>
      <c r="K93" s="144">
        <v>0</v>
      </c>
      <c r="L93" s="144">
        <v>0</v>
      </c>
      <c r="M93" s="144">
        <v>0</v>
      </c>
      <c r="N93" s="2"/>
    </row>
    <row r="94" spans="2:14">
      <c r="B94" s="2"/>
      <c r="C94" s="142" t="s">
        <v>386</v>
      </c>
      <c r="D94" s="143"/>
      <c r="E94" s="147" t="s">
        <v>206</v>
      </c>
      <c r="F94" s="147" t="s">
        <v>206</v>
      </c>
      <c r="G94" s="147" t="s">
        <v>206</v>
      </c>
      <c r="H94" s="147" t="s">
        <v>206</v>
      </c>
      <c r="I94" s="144">
        <v>0</v>
      </c>
      <c r="J94" s="144">
        <v>0</v>
      </c>
      <c r="K94" s="144">
        <v>0</v>
      </c>
      <c r="L94" s="144">
        <v>0</v>
      </c>
      <c r="M94" s="144">
        <v>0</v>
      </c>
      <c r="N94" s="2"/>
    </row>
    <row r="95" spans="2:14">
      <c r="B95" s="2"/>
      <c r="C95" s="142" t="s">
        <v>387</v>
      </c>
      <c r="D95" s="143"/>
      <c r="E95" s="147" t="s">
        <v>206</v>
      </c>
      <c r="F95" s="147" t="s">
        <v>206</v>
      </c>
      <c r="G95" s="147" t="s">
        <v>206</v>
      </c>
      <c r="H95" s="147" t="s">
        <v>206</v>
      </c>
      <c r="I95" s="144">
        <v>0</v>
      </c>
      <c r="J95" s="144">
        <v>0</v>
      </c>
      <c r="K95" s="144">
        <v>0</v>
      </c>
      <c r="L95" s="144">
        <v>0</v>
      </c>
      <c r="M95" s="144">
        <v>0</v>
      </c>
      <c r="N95" s="2"/>
    </row>
    <row r="96" spans="2:14">
      <c r="B96" s="2"/>
      <c r="C96" s="142" t="s">
        <v>388</v>
      </c>
      <c r="D96" s="143"/>
      <c r="E96" s="147" t="s">
        <v>206</v>
      </c>
      <c r="F96" s="147" t="s">
        <v>206</v>
      </c>
      <c r="G96" s="147" t="s">
        <v>206</v>
      </c>
      <c r="H96" s="147" t="s">
        <v>206</v>
      </c>
      <c r="I96" s="144">
        <v>0</v>
      </c>
      <c r="J96" s="144">
        <v>0</v>
      </c>
      <c r="K96" s="144">
        <v>0</v>
      </c>
      <c r="L96" s="144">
        <v>0</v>
      </c>
      <c r="M96" s="144">
        <v>0</v>
      </c>
      <c r="N96" s="2"/>
    </row>
    <row r="97" spans="2:14">
      <c r="B97" s="2"/>
      <c r="C97" s="142" t="s">
        <v>389</v>
      </c>
      <c r="D97" s="143"/>
      <c r="E97" s="147" t="s">
        <v>206</v>
      </c>
      <c r="F97" s="147" t="s">
        <v>206</v>
      </c>
      <c r="G97" s="147" t="s">
        <v>206</v>
      </c>
      <c r="H97" s="147" t="s">
        <v>206</v>
      </c>
      <c r="I97" s="144">
        <v>0</v>
      </c>
      <c r="J97" s="144">
        <v>0</v>
      </c>
      <c r="K97" s="144">
        <v>0</v>
      </c>
      <c r="L97" s="144">
        <v>0</v>
      </c>
      <c r="M97" s="144">
        <v>0</v>
      </c>
      <c r="N97" s="2"/>
    </row>
    <row r="98" spans="2:14">
      <c r="B98" s="2"/>
      <c r="C98" s="142" t="s">
        <v>390</v>
      </c>
      <c r="D98" s="143"/>
      <c r="E98" s="147" t="s">
        <v>206</v>
      </c>
      <c r="F98" s="147" t="s">
        <v>206</v>
      </c>
      <c r="G98" s="147" t="s">
        <v>206</v>
      </c>
      <c r="H98" s="147" t="s">
        <v>206</v>
      </c>
      <c r="I98" s="144">
        <v>0</v>
      </c>
      <c r="J98" s="144">
        <v>0</v>
      </c>
      <c r="K98" s="144">
        <v>0</v>
      </c>
      <c r="L98" s="144">
        <v>0</v>
      </c>
      <c r="M98" s="144">
        <v>0</v>
      </c>
      <c r="N98" s="2"/>
    </row>
    <row r="99" spans="2:14">
      <c r="B99" s="2"/>
      <c r="C99" s="142" t="s">
        <v>391</v>
      </c>
      <c r="D99" s="143"/>
      <c r="E99" s="147" t="s">
        <v>206</v>
      </c>
      <c r="F99" s="147" t="s">
        <v>206</v>
      </c>
      <c r="G99" s="147" t="s">
        <v>206</v>
      </c>
      <c r="H99" s="147" t="s">
        <v>206</v>
      </c>
      <c r="I99" s="144">
        <v>0</v>
      </c>
      <c r="J99" s="144">
        <v>0</v>
      </c>
      <c r="K99" s="144">
        <v>0</v>
      </c>
      <c r="L99" s="144">
        <v>0</v>
      </c>
      <c r="M99" s="144">
        <v>0</v>
      </c>
      <c r="N99" s="2"/>
    </row>
    <row r="100" spans="2:14">
      <c r="B100" s="2"/>
      <c r="C100" s="142" t="s">
        <v>392</v>
      </c>
      <c r="D100" s="143"/>
      <c r="E100" s="147" t="s">
        <v>206</v>
      </c>
      <c r="F100" s="147" t="s">
        <v>206</v>
      </c>
      <c r="G100" s="147" t="s">
        <v>206</v>
      </c>
      <c r="H100" s="147" t="s">
        <v>206</v>
      </c>
      <c r="I100" s="144">
        <v>0</v>
      </c>
      <c r="J100" s="144">
        <v>0</v>
      </c>
      <c r="K100" s="144">
        <v>0</v>
      </c>
      <c r="L100" s="144">
        <v>0</v>
      </c>
      <c r="M100" s="144">
        <v>0</v>
      </c>
      <c r="N100" s="2"/>
    </row>
    <row r="101" spans="2:14">
      <c r="B101" s="2"/>
      <c r="C101" s="142" t="s">
        <v>393</v>
      </c>
      <c r="D101" s="143"/>
      <c r="E101" s="147" t="s">
        <v>206</v>
      </c>
      <c r="F101" s="147" t="s">
        <v>206</v>
      </c>
      <c r="G101" s="147" t="s">
        <v>206</v>
      </c>
      <c r="H101" s="147" t="s">
        <v>206</v>
      </c>
      <c r="I101" s="144">
        <v>0</v>
      </c>
      <c r="J101" s="144">
        <v>0</v>
      </c>
      <c r="K101" s="144">
        <v>0</v>
      </c>
      <c r="L101" s="144">
        <v>0</v>
      </c>
      <c r="M101" s="144">
        <v>0</v>
      </c>
      <c r="N101" s="2"/>
    </row>
    <row r="102" spans="2:14">
      <c r="B102" s="2"/>
      <c r="C102" s="142" t="s">
        <v>394</v>
      </c>
      <c r="D102" s="143"/>
      <c r="E102" s="147" t="s">
        <v>206</v>
      </c>
      <c r="F102" s="147" t="s">
        <v>206</v>
      </c>
      <c r="G102" s="147" t="s">
        <v>206</v>
      </c>
      <c r="H102" s="147" t="s">
        <v>206</v>
      </c>
      <c r="I102" s="144">
        <v>0</v>
      </c>
      <c r="J102" s="144">
        <v>0</v>
      </c>
      <c r="K102" s="144">
        <v>0</v>
      </c>
      <c r="L102" s="144">
        <v>0</v>
      </c>
      <c r="M102" s="144">
        <v>0</v>
      </c>
      <c r="N102" s="2"/>
    </row>
    <row r="103" spans="2:14">
      <c r="B103" s="2"/>
      <c r="C103" s="142" t="s">
        <v>395</v>
      </c>
      <c r="D103" s="143"/>
      <c r="E103" s="147" t="s">
        <v>206</v>
      </c>
      <c r="F103" s="147" t="s">
        <v>206</v>
      </c>
      <c r="G103" s="147" t="s">
        <v>206</v>
      </c>
      <c r="H103" s="147" t="s">
        <v>206</v>
      </c>
      <c r="I103" s="144">
        <v>0</v>
      </c>
      <c r="J103" s="144">
        <v>0</v>
      </c>
      <c r="K103" s="144">
        <v>0</v>
      </c>
      <c r="L103" s="144">
        <v>0</v>
      </c>
      <c r="M103" s="144">
        <v>0</v>
      </c>
      <c r="N103" s="2"/>
    </row>
    <row r="104" spans="2:14">
      <c r="B104" s="2"/>
      <c r="C104" s="142" t="s">
        <v>396</v>
      </c>
      <c r="D104" s="143"/>
      <c r="E104" s="147" t="s">
        <v>206</v>
      </c>
      <c r="F104" s="147" t="s">
        <v>206</v>
      </c>
      <c r="G104" s="147" t="s">
        <v>206</v>
      </c>
      <c r="H104" s="147" t="s">
        <v>206</v>
      </c>
      <c r="I104" s="144">
        <v>0</v>
      </c>
      <c r="J104" s="144">
        <v>0</v>
      </c>
      <c r="K104" s="144">
        <v>0</v>
      </c>
      <c r="L104" s="144">
        <v>0</v>
      </c>
      <c r="M104" s="144">
        <v>0</v>
      </c>
      <c r="N104" s="2"/>
    </row>
    <row r="105" spans="2:14">
      <c r="B105" s="2"/>
      <c r="C105" s="142" t="s">
        <v>397</v>
      </c>
      <c r="D105" s="143"/>
      <c r="E105" s="147" t="s">
        <v>206</v>
      </c>
      <c r="F105" s="147" t="s">
        <v>206</v>
      </c>
      <c r="G105" s="147" t="s">
        <v>206</v>
      </c>
      <c r="H105" s="147" t="s">
        <v>206</v>
      </c>
      <c r="I105" s="144">
        <v>0</v>
      </c>
      <c r="J105" s="144">
        <v>0</v>
      </c>
      <c r="K105" s="144">
        <v>0</v>
      </c>
      <c r="L105" s="144">
        <v>0</v>
      </c>
      <c r="M105" s="144">
        <v>0</v>
      </c>
      <c r="N105" s="2"/>
    </row>
    <row r="106" spans="2:14">
      <c r="B106" s="2"/>
      <c r="C106" s="142" t="s">
        <v>398</v>
      </c>
      <c r="D106" s="143"/>
      <c r="E106" s="147" t="s">
        <v>206</v>
      </c>
      <c r="F106" s="147" t="s">
        <v>206</v>
      </c>
      <c r="G106" s="147" t="s">
        <v>206</v>
      </c>
      <c r="H106" s="147" t="s">
        <v>206</v>
      </c>
      <c r="I106" s="144">
        <v>0</v>
      </c>
      <c r="J106" s="144">
        <v>0</v>
      </c>
      <c r="K106" s="144">
        <v>0</v>
      </c>
      <c r="L106" s="144">
        <v>0</v>
      </c>
      <c r="M106" s="144">
        <v>0</v>
      </c>
      <c r="N106" s="2"/>
    </row>
    <row r="107" spans="2:14">
      <c r="B107" s="2"/>
      <c r="C107" s="142" t="s">
        <v>399</v>
      </c>
      <c r="D107" s="143"/>
      <c r="E107" s="147" t="s">
        <v>206</v>
      </c>
      <c r="F107" s="147" t="s">
        <v>206</v>
      </c>
      <c r="G107" s="147" t="s">
        <v>206</v>
      </c>
      <c r="H107" s="147" t="s">
        <v>206</v>
      </c>
      <c r="I107" s="144">
        <v>0</v>
      </c>
      <c r="J107" s="144">
        <v>0</v>
      </c>
      <c r="K107" s="144">
        <v>0</v>
      </c>
      <c r="L107" s="144">
        <v>0</v>
      </c>
      <c r="M107" s="144">
        <v>0</v>
      </c>
      <c r="N107" s="2"/>
    </row>
    <row r="108" spans="2:14">
      <c r="B108" s="2"/>
      <c r="C108" s="142" t="s">
        <v>400</v>
      </c>
      <c r="D108" s="143"/>
      <c r="E108" s="147" t="s">
        <v>206</v>
      </c>
      <c r="F108" s="147" t="s">
        <v>206</v>
      </c>
      <c r="G108" s="147" t="s">
        <v>206</v>
      </c>
      <c r="H108" s="147" t="s">
        <v>206</v>
      </c>
      <c r="I108" s="144">
        <v>0</v>
      </c>
      <c r="J108" s="144">
        <v>0</v>
      </c>
      <c r="K108" s="144">
        <v>0</v>
      </c>
      <c r="L108" s="144">
        <v>0</v>
      </c>
      <c r="M108" s="144">
        <v>0</v>
      </c>
      <c r="N108" s="2"/>
    </row>
    <row r="109" spans="2:14">
      <c r="B109" s="2"/>
      <c r="C109" s="142" t="s">
        <v>401</v>
      </c>
      <c r="D109" s="143"/>
      <c r="E109" s="147" t="s">
        <v>206</v>
      </c>
      <c r="F109" s="147" t="s">
        <v>206</v>
      </c>
      <c r="G109" s="147" t="s">
        <v>206</v>
      </c>
      <c r="H109" s="147" t="s">
        <v>206</v>
      </c>
      <c r="I109" s="144">
        <v>0</v>
      </c>
      <c r="J109" s="144">
        <v>0</v>
      </c>
      <c r="K109" s="144">
        <v>0</v>
      </c>
      <c r="L109" s="144">
        <v>0</v>
      </c>
      <c r="M109" s="144">
        <v>0</v>
      </c>
      <c r="N109" s="2"/>
    </row>
    <row r="110" spans="2:14">
      <c r="B110" s="2"/>
      <c r="C110" s="142" t="s">
        <v>402</v>
      </c>
      <c r="D110" s="143"/>
      <c r="E110" s="147" t="s">
        <v>206</v>
      </c>
      <c r="F110" s="147" t="s">
        <v>206</v>
      </c>
      <c r="G110" s="147" t="s">
        <v>206</v>
      </c>
      <c r="H110" s="147" t="s">
        <v>206</v>
      </c>
      <c r="I110" s="144">
        <v>0</v>
      </c>
      <c r="J110" s="144">
        <v>0</v>
      </c>
      <c r="K110" s="144">
        <v>0</v>
      </c>
      <c r="L110" s="144">
        <v>0</v>
      </c>
      <c r="M110" s="144">
        <v>0</v>
      </c>
      <c r="N110" s="2"/>
    </row>
    <row r="111" spans="2:14">
      <c r="B111" s="2"/>
      <c r="C111" s="142" t="s">
        <v>403</v>
      </c>
      <c r="D111" s="143"/>
      <c r="E111" s="147" t="s">
        <v>206</v>
      </c>
      <c r="F111" s="147" t="s">
        <v>206</v>
      </c>
      <c r="G111" s="147" t="s">
        <v>206</v>
      </c>
      <c r="H111" s="147" t="s">
        <v>206</v>
      </c>
      <c r="I111" s="144">
        <v>0</v>
      </c>
      <c r="J111" s="144">
        <v>0</v>
      </c>
      <c r="K111" s="144">
        <v>0</v>
      </c>
      <c r="L111" s="144">
        <v>0</v>
      </c>
      <c r="M111" s="144">
        <v>0</v>
      </c>
      <c r="N111" s="2"/>
    </row>
    <row r="112" spans="2:14">
      <c r="B112" s="2"/>
      <c r="C112" s="142" t="s">
        <v>404</v>
      </c>
      <c r="D112" s="143"/>
      <c r="E112" s="147" t="s">
        <v>206</v>
      </c>
      <c r="F112" s="147" t="s">
        <v>206</v>
      </c>
      <c r="G112" s="147" t="s">
        <v>206</v>
      </c>
      <c r="H112" s="147" t="s">
        <v>206</v>
      </c>
      <c r="I112" s="144">
        <v>0</v>
      </c>
      <c r="J112" s="144">
        <v>0</v>
      </c>
      <c r="K112" s="144">
        <v>0</v>
      </c>
      <c r="L112" s="144">
        <v>0</v>
      </c>
      <c r="M112" s="144">
        <v>0</v>
      </c>
      <c r="N112" s="2"/>
    </row>
    <row r="113" spans="1:14">
      <c r="B113" s="2"/>
      <c r="C113" s="142" t="s">
        <v>405</v>
      </c>
      <c r="D113" s="143"/>
      <c r="E113" s="147" t="s">
        <v>206</v>
      </c>
      <c r="F113" s="147" t="s">
        <v>206</v>
      </c>
      <c r="G113" s="147" t="s">
        <v>206</v>
      </c>
      <c r="H113" s="147" t="s">
        <v>206</v>
      </c>
      <c r="I113" s="144">
        <v>0</v>
      </c>
      <c r="J113" s="144">
        <v>0</v>
      </c>
      <c r="K113" s="144">
        <v>0</v>
      </c>
      <c r="L113" s="144">
        <v>0</v>
      </c>
      <c r="M113" s="144">
        <v>0</v>
      </c>
      <c r="N113" s="2"/>
    </row>
    <row r="114" spans="1:14" s="12" customFormat="1">
      <c r="B114" s="3"/>
      <c r="C114" s="145" t="s">
        <v>406</v>
      </c>
      <c r="D114" s="146"/>
      <c r="E114" s="147" t="s">
        <v>206</v>
      </c>
      <c r="F114" s="147" t="s">
        <v>206</v>
      </c>
      <c r="G114" s="147" t="s">
        <v>206</v>
      </c>
      <c r="H114" s="147" t="s">
        <v>206</v>
      </c>
      <c r="I114" s="144">
        <v>0</v>
      </c>
      <c r="J114" s="144">
        <v>0</v>
      </c>
      <c r="K114" s="144">
        <v>0</v>
      </c>
      <c r="L114" s="144">
        <v>0</v>
      </c>
      <c r="M114" s="144">
        <v>0</v>
      </c>
      <c r="N114" s="3"/>
    </row>
    <row r="115" spans="1:14" s="12" customFormat="1">
      <c r="A115" s="15" t="s">
        <v>407</v>
      </c>
      <c r="B115" s="3"/>
      <c r="C115" s="145" t="s">
        <v>408</v>
      </c>
      <c r="D115" s="146"/>
      <c r="E115" s="147" t="s">
        <v>206</v>
      </c>
      <c r="F115" s="147" t="s">
        <v>206</v>
      </c>
      <c r="G115" s="147" t="s">
        <v>206</v>
      </c>
      <c r="H115" s="147" t="s">
        <v>206</v>
      </c>
      <c r="I115" s="144">
        <v>0</v>
      </c>
      <c r="J115" s="144">
        <v>0</v>
      </c>
      <c r="K115" s="144">
        <v>0</v>
      </c>
      <c r="L115" s="144">
        <v>0</v>
      </c>
      <c r="M115" s="144">
        <v>0</v>
      </c>
      <c r="N115" s="3"/>
    </row>
    <row r="116" spans="1:14">
      <c r="A116" s="16" t="s">
        <v>409</v>
      </c>
      <c r="B116" s="2"/>
      <c r="C116" s="142" t="s">
        <v>410</v>
      </c>
      <c r="D116" s="143"/>
      <c r="E116" s="10" t="str">
        <f>""</f>
        <v/>
      </c>
      <c r="F116" s="10" t="str">
        <f>""</f>
        <v/>
      </c>
      <c r="G116" s="10" t="str">
        <f>""</f>
        <v/>
      </c>
      <c r="H116" s="10" t="str">
        <f>""</f>
        <v/>
      </c>
      <c r="I116" s="8">
        <f>SUM(I16:I115)</f>
        <v>0</v>
      </c>
      <c r="J116" s="8">
        <f>SUM(J16:J115)</f>
        <v>0</v>
      </c>
      <c r="K116" s="8">
        <f>SUM(K16:K115)</f>
        <v>0</v>
      </c>
      <c r="L116" s="8">
        <f>SUM(L16:L115)</f>
        <v>0</v>
      </c>
      <c r="M116" s="8">
        <f>SUM(M16:M115)</f>
        <v>0</v>
      </c>
      <c r="N116" s="2"/>
    </row>
    <row r="117" spans="1:14">
      <c r="B117" s="2"/>
      <c r="C117" s="2"/>
      <c r="D117" s="2"/>
      <c r="E117" s="2"/>
      <c r="F117" s="2"/>
      <c r="G117" s="2"/>
      <c r="H117" s="2"/>
      <c r="I117" s="2"/>
      <c r="J117" s="2"/>
      <c r="K117" s="2"/>
      <c r="L117" s="2"/>
      <c r="M117" s="2"/>
      <c r="N117" s="2"/>
    </row>
    <row r="118" spans="1:14" ht="5.0999999999999996" customHeight="1">
      <c r="B118" s="2"/>
      <c r="C118" s="2"/>
      <c r="D118" s="2"/>
      <c r="E118" s="2"/>
      <c r="F118" s="2"/>
      <c r="G118" s="2"/>
      <c r="H118" s="2"/>
      <c r="I118" s="2"/>
      <c r="J118" s="2"/>
      <c r="K118" s="2"/>
      <c r="L118" s="2"/>
      <c r="M118" s="2"/>
      <c r="N118" s="2"/>
    </row>
  </sheetData>
  <sheetProtection formatColumns="0" formatRows="0" insertRows="0" deleteRows="0" selectLockedCells="1"/>
  <mergeCells count="1017">
    <mergeCell ref="C13:M13"/>
    <mergeCell ref="C14:D15"/>
    <mergeCell ref="E14:E15"/>
    <mergeCell ref="F14:F15"/>
    <mergeCell ref="G14:G15"/>
    <mergeCell ref="H14:H15"/>
    <mergeCell ref="I14:I15"/>
    <mergeCell ref="J14:J15"/>
    <mergeCell ref="K14:K15"/>
    <mergeCell ref="L14:L15"/>
    <mergeCell ref="M14:M15"/>
    <mergeCell ref="C7:M7"/>
    <mergeCell ref="C8:M8"/>
    <mergeCell ref="C9:M9"/>
    <mergeCell ref="C10:M10"/>
    <mergeCell ref="C11:M11"/>
    <mergeCell ref="I17"/>
    <mergeCell ref="J17"/>
    <mergeCell ref="K17"/>
    <mergeCell ref="L17"/>
    <mergeCell ref="M17"/>
    <mergeCell ref="C17:D17"/>
    <mergeCell ref="E17"/>
    <mergeCell ref="F17"/>
    <mergeCell ref="G17"/>
    <mergeCell ref="H17"/>
    <mergeCell ref="I16"/>
    <mergeCell ref="J16"/>
    <mergeCell ref="K16"/>
    <mergeCell ref="L16"/>
    <mergeCell ref="M16"/>
    <mergeCell ref="C16:D16"/>
    <mergeCell ref="E16"/>
    <mergeCell ref="F16"/>
    <mergeCell ref="G16"/>
    <mergeCell ref="H16"/>
    <mergeCell ref="I19"/>
    <mergeCell ref="J19"/>
    <mergeCell ref="K19"/>
    <mergeCell ref="L19"/>
    <mergeCell ref="M19"/>
    <mergeCell ref="C19:D19"/>
    <mergeCell ref="E19"/>
    <mergeCell ref="F19"/>
    <mergeCell ref="G19"/>
    <mergeCell ref="H19"/>
    <mergeCell ref="I18"/>
    <mergeCell ref="J18"/>
    <mergeCell ref="K18"/>
    <mergeCell ref="L18"/>
    <mergeCell ref="M18"/>
    <mergeCell ref="C18:D18"/>
    <mergeCell ref="E18"/>
    <mergeCell ref="F18"/>
    <mergeCell ref="G18"/>
    <mergeCell ref="H18"/>
    <mergeCell ref="I21"/>
    <mergeCell ref="J21"/>
    <mergeCell ref="K21"/>
    <mergeCell ref="L21"/>
    <mergeCell ref="M21"/>
    <mergeCell ref="C21:D21"/>
    <mergeCell ref="E21"/>
    <mergeCell ref="F21"/>
    <mergeCell ref="G21"/>
    <mergeCell ref="H21"/>
    <mergeCell ref="I20"/>
    <mergeCell ref="J20"/>
    <mergeCell ref="K20"/>
    <mergeCell ref="L20"/>
    <mergeCell ref="M20"/>
    <mergeCell ref="C20:D20"/>
    <mergeCell ref="E20"/>
    <mergeCell ref="F20"/>
    <mergeCell ref="G20"/>
    <mergeCell ref="H20"/>
    <mergeCell ref="I23"/>
    <mergeCell ref="J23"/>
    <mergeCell ref="K23"/>
    <mergeCell ref="L23"/>
    <mergeCell ref="M23"/>
    <mergeCell ref="C23:D23"/>
    <mergeCell ref="E23"/>
    <mergeCell ref="F23"/>
    <mergeCell ref="G23"/>
    <mergeCell ref="H23"/>
    <mergeCell ref="I22"/>
    <mergeCell ref="J22"/>
    <mergeCell ref="K22"/>
    <mergeCell ref="L22"/>
    <mergeCell ref="M22"/>
    <mergeCell ref="C22:D22"/>
    <mergeCell ref="E22"/>
    <mergeCell ref="F22"/>
    <mergeCell ref="G22"/>
    <mergeCell ref="H22"/>
    <mergeCell ref="I25"/>
    <mergeCell ref="J25"/>
    <mergeCell ref="K25"/>
    <mergeCell ref="L25"/>
    <mergeCell ref="M25"/>
    <mergeCell ref="C25:D25"/>
    <mergeCell ref="E25"/>
    <mergeCell ref="F25"/>
    <mergeCell ref="G25"/>
    <mergeCell ref="H25"/>
    <mergeCell ref="I24"/>
    <mergeCell ref="J24"/>
    <mergeCell ref="K24"/>
    <mergeCell ref="L24"/>
    <mergeCell ref="M24"/>
    <mergeCell ref="C24:D24"/>
    <mergeCell ref="E24"/>
    <mergeCell ref="F24"/>
    <mergeCell ref="G24"/>
    <mergeCell ref="H24"/>
    <mergeCell ref="I27"/>
    <mergeCell ref="J27"/>
    <mergeCell ref="K27"/>
    <mergeCell ref="L27"/>
    <mergeCell ref="M27"/>
    <mergeCell ref="C27:D27"/>
    <mergeCell ref="E27"/>
    <mergeCell ref="F27"/>
    <mergeCell ref="G27"/>
    <mergeCell ref="H27"/>
    <mergeCell ref="I26"/>
    <mergeCell ref="J26"/>
    <mergeCell ref="K26"/>
    <mergeCell ref="L26"/>
    <mergeCell ref="M26"/>
    <mergeCell ref="C26:D26"/>
    <mergeCell ref="E26"/>
    <mergeCell ref="F26"/>
    <mergeCell ref="G26"/>
    <mergeCell ref="H26"/>
    <mergeCell ref="I29"/>
    <mergeCell ref="J29"/>
    <mergeCell ref="K29"/>
    <mergeCell ref="L29"/>
    <mergeCell ref="M29"/>
    <mergeCell ref="C29:D29"/>
    <mergeCell ref="E29"/>
    <mergeCell ref="F29"/>
    <mergeCell ref="G29"/>
    <mergeCell ref="H29"/>
    <mergeCell ref="I28"/>
    <mergeCell ref="J28"/>
    <mergeCell ref="K28"/>
    <mergeCell ref="L28"/>
    <mergeCell ref="M28"/>
    <mergeCell ref="C28:D28"/>
    <mergeCell ref="E28"/>
    <mergeCell ref="F28"/>
    <mergeCell ref="G28"/>
    <mergeCell ref="H28"/>
    <mergeCell ref="I31"/>
    <mergeCell ref="J31"/>
    <mergeCell ref="K31"/>
    <mergeCell ref="L31"/>
    <mergeCell ref="M31"/>
    <mergeCell ref="C31:D31"/>
    <mergeCell ref="E31"/>
    <mergeCell ref="F31"/>
    <mergeCell ref="G31"/>
    <mergeCell ref="H31"/>
    <mergeCell ref="I30"/>
    <mergeCell ref="J30"/>
    <mergeCell ref="K30"/>
    <mergeCell ref="L30"/>
    <mergeCell ref="M30"/>
    <mergeCell ref="C30:D30"/>
    <mergeCell ref="E30"/>
    <mergeCell ref="F30"/>
    <mergeCell ref="G30"/>
    <mergeCell ref="H30"/>
    <mergeCell ref="I33"/>
    <mergeCell ref="J33"/>
    <mergeCell ref="K33"/>
    <mergeCell ref="L33"/>
    <mergeCell ref="M33"/>
    <mergeCell ref="C33:D33"/>
    <mergeCell ref="E33"/>
    <mergeCell ref="F33"/>
    <mergeCell ref="G33"/>
    <mergeCell ref="H33"/>
    <mergeCell ref="I32"/>
    <mergeCell ref="J32"/>
    <mergeCell ref="K32"/>
    <mergeCell ref="L32"/>
    <mergeCell ref="M32"/>
    <mergeCell ref="C32:D32"/>
    <mergeCell ref="E32"/>
    <mergeCell ref="F32"/>
    <mergeCell ref="G32"/>
    <mergeCell ref="H32"/>
    <mergeCell ref="I35"/>
    <mergeCell ref="J35"/>
    <mergeCell ref="K35"/>
    <mergeCell ref="L35"/>
    <mergeCell ref="M35"/>
    <mergeCell ref="C35:D35"/>
    <mergeCell ref="E35"/>
    <mergeCell ref="F35"/>
    <mergeCell ref="G35"/>
    <mergeCell ref="H35"/>
    <mergeCell ref="I34"/>
    <mergeCell ref="J34"/>
    <mergeCell ref="K34"/>
    <mergeCell ref="L34"/>
    <mergeCell ref="M34"/>
    <mergeCell ref="C34:D34"/>
    <mergeCell ref="E34"/>
    <mergeCell ref="F34"/>
    <mergeCell ref="G34"/>
    <mergeCell ref="H34"/>
    <mergeCell ref="I37"/>
    <mergeCell ref="J37"/>
    <mergeCell ref="K37"/>
    <mergeCell ref="L37"/>
    <mergeCell ref="M37"/>
    <mergeCell ref="C37:D37"/>
    <mergeCell ref="E37"/>
    <mergeCell ref="F37"/>
    <mergeCell ref="G37"/>
    <mergeCell ref="H37"/>
    <mergeCell ref="I36"/>
    <mergeCell ref="J36"/>
    <mergeCell ref="K36"/>
    <mergeCell ref="L36"/>
    <mergeCell ref="M36"/>
    <mergeCell ref="C36:D36"/>
    <mergeCell ref="E36"/>
    <mergeCell ref="F36"/>
    <mergeCell ref="G36"/>
    <mergeCell ref="H36"/>
    <mergeCell ref="I39"/>
    <mergeCell ref="J39"/>
    <mergeCell ref="K39"/>
    <mergeCell ref="L39"/>
    <mergeCell ref="M39"/>
    <mergeCell ref="C39:D39"/>
    <mergeCell ref="E39"/>
    <mergeCell ref="F39"/>
    <mergeCell ref="G39"/>
    <mergeCell ref="H39"/>
    <mergeCell ref="I38"/>
    <mergeCell ref="J38"/>
    <mergeCell ref="K38"/>
    <mergeCell ref="L38"/>
    <mergeCell ref="M38"/>
    <mergeCell ref="C38:D38"/>
    <mergeCell ref="E38"/>
    <mergeCell ref="F38"/>
    <mergeCell ref="G38"/>
    <mergeCell ref="H38"/>
    <mergeCell ref="I41"/>
    <mergeCell ref="J41"/>
    <mergeCell ref="K41"/>
    <mergeCell ref="L41"/>
    <mergeCell ref="M41"/>
    <mergeCell ref="C41:D41"/>
    <mergeCell ref="E41"/>
    <mergeCell ref="F41"/>
    <mergeCell ref="G41"/>
    <mergeCell ref="H41"/>
    <mergeCell ref="I40"/>
    <mergeCell ref="J40"/>
    <mergeCell ref="K40"/>
    <mergeCell ref="L40"/>
    <mergeCell ref="M40"/>
    <mergeCell ref="C40:D40"/>
    <mergeCell ref="E40"/>
    <mergeCell ref="F40"/>
    <mergeCell ref="G40"/>
    <mergeCell ref="H40"/>
    <mergeCell ref="I43"/>
    <mergeCell ref="J43"/>
    <mergeCell ref="K43"/>
    <mergeCell ref="L43"/>
    <mergeCell ref="M43"/>
    <mergeCell ref="C43:D43"/>
    <mergeCell ref="E43"/>
    <mergeCell ref="F43"/>
    <mergeCell ref="G43"/>
    <mergeCell ref="H43"/>
    <mergeCell ref="I42"/>
    <mergeCell ref="J42"/>
    <mergeCell ref="K42"/>
    <mergeCell ref="L42"/>
    <mergeCell ref="M42"/>
    <mergeCell ref="C42:D42"/>
    <mergeCell ref="E42"/>
    <mergeCell ref="F42"/>
    <mergeCell ref="G42"/>
    <mergeCell ref="H42"/>
    <mergeCell ref="I45"/>
    <mergeCell ref="J45"/>
    <mergeCell ref="K45"/>
    <mergeCell ref="L45"/>
    <mergeCell ref="M45"/>
    <mergeCell ref="C45:D45"/>
    <mergeCell ref="E45"/>
    <mergeCell ref="F45"/>
    <mergeCell ref="G45"/>
    <mergeCell ref="H45"/>
    <mergeCell ref="I44"/>
    <mergeCell ref="J44"/>
    <mergeCell ref="K44"/>
    <mergeCell ref="L44"/>
    <mergeCell ref="M44"/>
    <mergeCell ref="C44:D44"/>
    <mergeCell ref="E44"/>
    <mergeCell ref="F44"/>
    <mergeCell ref="G44"/>
    <mergeCell ref="H44"/>
    <mergeCell ref="I47"/>
    <mergeCell ref="J47"/>
    <mergeCell ref="K47"/>
    <mergeCell ref="L47"/>
    <mergeCell ref="M47"/>
    <mergeCell ref="C47:D47"/>
    <mergeCell ref="E47"/>
    <mergeCell ref="F47"/>
    <mergeCell ref="G47"/>
    <mergeCell ref="H47"/>
    <mergeCell ref="I46"/>
    <mergeCell ref="J46"/>
    <mergeCell ref="K46"/>
    <mergeCell ref="L46"/>
    <mergeCell ref="M46"/>
    <mergeCell ref="C46:D46"/>
    <mergeCell ref="E46"/>
    <mergeCell ref="F46"/>
    <mergeCell ref="G46"/>
    <mergeCell ref="H46"/>
    <mergeCell ref="I49"/>
    <mergeCell ref="J49"/>
    <mergeCell ref="K49"/>
    <mergeCell ref="L49"/>
    <mergeCell ref="M49"/>
    <mergeCell ref="C49:D49"/>
    <mergeCell ref="E49"/>
    <mergeCell ref="F49"/>
    <mergeCell ref="G49"/>
    <mergeCell ref="H49"/>
    <mergeCell ref="I48"/>
    <mergeCell ref="J48"/>
    <mergeCell ref="K48"/>
    <mergeCell ref="L48"/>
    <mergeCell ref="M48"/>
    <mergeCell ref="C48:D48"/>
    <mergeCell ref="E48"/>
    <mergeCell ref="F48"/>
    <mergeCell ref="G48"/>
    <mergeCell ref="H48"/>
    <mergeCell ref="I51"/>
    <mergeCell ref="J51"/>
    <mergeCell ref="K51"/>
    <mergeCell ref="L51"/>
    <mergeCell ref="M51"/>
    <mergeCell ref="C51:D51"/>
    <mergeCell ref="E51"/>
    <mergeCell ref="F51"/>
    <mergeCell ref="G51"/>
    <mergeCell ref="H51"/>
    <mergeCell ref="I50"/>
    <mergeCell ref="J50"/>
    <mergeCell ref="K50"/>
    <mergeCell ref="L50"/>
    <mergeCell ref="M50"/>
    <mergeCell ref="C50:D50"/>
    <mergeCell ref="E50"/>
    <mergeCell ref="F50"/>
    <mergeCell ref="G50"/>
    <mergeCell ref="H50"/>
    <mergeCell ref="I53"/>
    <mergeCell ref="J53"/>
    <mergeCell ref="K53"/>
    <mergeCell ref="L53"/>
    <mergeCell ref="M53"/>
    <mergeCell ref="C53:D53"/>
    <mergeCell ref="E53"/>
    <mergeCell ref="F53"/>
    <mergeCell ref="G53"/>
    <mergeCell ref="H53"/>
    <mergeCell ref="I52"/>
    <mergeCell ref="J52"/>
    <mergeCell ref="K52"/>
    <mergeCell ref="L52"/>
    <mergeCell ref="M52"/>
    <mergeCell ref="C52:D52"/>
    <mergeCell ref="E52"/>
    <mergeCell ref="F52"/>
    <mergeCell ref="G52"/>
    <mergeCell ref="H52"/>
    <mergeCell ref="I55"/>
    <mergeCell ref="J55"/>
    <mergeCell ref="K55"/>
    <mergeCell ref="L55"/>
    <mergeCell ref="M55"/>
    <mergeCell ref="C55:D55"/>
    <mergeCell ref="E55"/>
    <mergeCell ref="F55"/>
    <mergeCell ref="G55"/>
    <mergeCell ref="H55"/>
    <mergeCell ref="I54"/>
    <mergeCell ref="J54"/>
    <mergeCell ref="K54"/>
    <mergeCell ref="L54"/>
    <mergeCell ref="M54"/>
    <mergeCell ref="C54:D54"/>
    <mergeCell ref="E54"/>
    <mergeCell ref="F54"/>
    <mergeCell ref="G54"/>
    <mergeCell ref="H54"/>
    <mergeCell ref="I57"/>
    <mergeCell ref="J57"/>
    <mergeCell ref="K57"/>
    <mergeCell ref="L57"/>
    <mergeCell ref="M57"/>
    <mergeCell ref="C57:D57"/>
    <mergeCell ref="E57"/>
    <mergeCell ref="F57"/>
    <mergeCell ref="G57"/>
    <mergeCell ref="H57"/>
    <mergeCell ref="I56"/>
    <mergeCell ref="J56"/>
    <mergeCell ref="K56"/>
    <mergeCell ref="L56"/>
    <mergeCell ref="M56"/>
    <mergeCell ref="C56:D56"/>
    <mergeCell ref="E56"/>
    <mergeCell ref="F56"/>
    <mergeCell ref="G56"/>
    <mergeCell ref="H56"/>
    <mergeCell ref="I59"/>
    <mergeCell ref="J59"/>
    <mergeCell ref="K59"/>
    <mergeCell ref="L59"/>
    <mergeCell ref="M59"/>
    <mergeCell ref="C59:D59"/>
    <mergeCell ref="E59"/>
    <mergeCell ref="F59"/>
    <mergeCell ref="G59"/>
    <mergeCell ref="H59"/>
    <mergeCell ref="I58"/>
    <mergeCell ref="J58"/>
    <mergeCell ref="K58"/>
    <mergeCell ref="L58"/>
    <mergeCell ref="M58"/>
    <mergeCell ref="C58:D58"/>
    <mergeCell ref="E58"/>
    <mergeCell ref="F58"/>
    <mergeCell ref="G58"/>
    <mergeCell ref="H58"/>
    <mergeCell ref="I61"/>
    <mergeCell ref="J61"/>
    <mergeCell ref="K61"/>
    <mergeCell ref="L61"/>
    <mergeCell ref="M61"/>
    <mergeCell ref="C61:D61"/>
    <mergeCell ref="E61"/>
    <mergeCell ref="F61"/>
    <mergeCell ref="G61"/>
    <mergeCell ref="H61"/>
    <mergeCell ref="I60"/>
    <mergeCell ref="J60"/>
    <mergeCell ref="K60"/>
    <mergeCell ref="L60"/>
    <mergeCell ref="M60"/>
    <mergeCell ref="C60:D60"/>
    <mergeCell ref="E60"/>
    <mergeCell ref="F60"/>
    <mergeCell ref="G60"/>
    <mergeCell ref="H60"/>
    <mergeCell ref="I63"/>
    <mergeCell ref="J63"/>
    <mergeCell ref="K63"/>
    <mergeCell ref="L63"/>
    <mergeCell ref="M63"/>
    <mergeCell ref="C63:D63"/>
    <mergeCell ref="E63"/>
    <mergeCell ref="F63"/>
    <mergeCell ref="G63"/>
    <mergeCell ref="H63"/>
    <mergeCell ref="I62"/>
    <mergeCell ref="J62"/>
    <mergeCell ref="K62"/>
    <mergeCell ref="L62"/>
    <mergeCell ref="M62"/>
    <mergeCell ref="C62:D62"/>
    <mergeCell ref="E62"/>
    <mergeCell ref="F62"/>
    <mergeCell ref="G62"/>
    <mergeCell ref="H62"/>
    <mergeCell ref="I65"/>
    <mergeCell ref="J65"/>
    <mergeCell ref="K65"/>
    <mergeCell ref="L65"/>
    <mergeCell ref="M65"/>
    <mergeCell ref="C65:D65"/>
    <mergeCell ref="E65"/>
    <mergeCell ref="F65"/>
    <mergeCell ref="G65"/>
    <mergeCell ref="H65"/>
    <mergeCell ref="I64"/>
    <mergeCell ref="J64"/>
    <mergeCell ref="K64"/>
    <mergeCell ref="L64"/>
    <mergeCell ref="M64"/>
    <mergeCell ref="C64:D64"/>
    <mergeCell ref="E64"/>
    <mergeCell ref="F64"/>
    <mergeCell ref="G64"/>
    <mergeCell ref="H64"/>
    <mergeCell ref="I67"/>
    <mergeCell ref="J67"/>
    <mergeCell ref="K67"/>
    <mergeCell ref="L67"/>
    <mergeCell ref="M67"/>
    <mergeCell ref="C67:D67"/>
    <mergeCell ref="E67"/>
    <mergeCell ref="F67"/>
    <mergeCell ref="G67"/>
    <mergeCell ref="H67"/>
    <mergeCell ref="I66"/>
    <mergeCell ref="J66"/>
    <mergeCell ref="K66"/>
    <mergeCell ref="L66"/>
    <mergeCell ref="M66"/>
    <mergeCell ref="C66:D66"/>
    <mergeCell ref="E66"/>
    <mergeCell ref="F66"/>
    <mergeCell ref="G66"/>
    <mergeCell ref="H66"/>
    <mergeCell ref="I69"/>
    <mergeCell ref="J69"/>
    <mergeCell ref="K69"/>
    <mergeCell ref="L69"/>
    <mergeCell ref="M69"/>
    <mergeCell ref="C69:D69"/>
    <mergeCell ref="E69"/>
    <mergeCell ref="F69"/>
    <mergeCell ref="G69"/>
    <mergeCell ref="H69"/>
    <mergeCell ref="I68"/>
    <mergeCell ref="J68"/>
    <mergeCell ref="K68"/>
    <mergeCell ref="L68"/>
    <mergeCell ref="M68"/>
    <mergeCell ref="C68:D68"/>
    <mergeCell ref="E68"/>
    <mergeCell ref="F68"/>
    <mergeCell ref="G68"/>
    <mergeCell ref="H68"/>
    <mergeCell ref="I71"/>
    <mergeCell ref="J71"/>
    <mergeCell ref="K71"/>
    <mergeCell ref="L71"/>
    <mergeCell ref="M71"/>
    <mergeCell ref="C71:D71"/>
    <mergeCell ref="E71"/>
    <mergeCell ref="F71"/>
    <mergeCell ref="G71"/>
    <mergeCell ref="H71"/>
    <mergeCell ref="I70"/>
    <mergeCell ref="J70"/>
    <mergeCell ref="K70"/>
    <mergeCell ref="L70"/>
    <mergeCell ref="M70"/>
    <mergeCell ref="C70:D70"/>
    <mergeCell ref="E70"/>
    <mergeCell ref="F70"/>
    <mergeCell ref="G70"/>
    <mergeCell ref="H70"/>
    <mergeCell ref="I73"/>
    <mergeCell ref="J73"/>
    <mergeCell ref="K73"/>
    <mergeCell ref="L73"/>
    <mergeCell ref="M73"/>
    <mergeCell ref="C73:D73"/>
    <mergeCell ref="E73"/>
    <mergeCell ref="F73"/>
    <mergeCell ref="G73"/>
    <mergeCell ref="H73"/>
    <mergeCell ref="I72"/>
    <mergeCell ref="J72"/>
    <mergeCell ref="K72"/>
    <mergeCell ref="L72"/>
    <mergeCell ref="M72"/>
    <mergeCell ref="C72:D72"/>
    <mergeCell ref="E72"/>
    <mergeCell ref="F72"/>
    <mergeCell ref="G72"/>
    <mergeCell ref="H72"/>
    <mergeCell ref="I75"/>
    <mergeCell ref="J75"/>
    <mergeCell ref="K75"/>
    <mergeCell ref="L75"/>
    <mergeCell ref="M75"/>
    <mergeCell ref="C75:D75"/>
    <mergeCell ref="E75"/>
    <mergeCell ref="F75"/>
    <mergeCell ref="G75"/>
    <mergeCell ref="H75"/>
    <mergeCell ref="I74"/>
    <mergeCell ref="J74"/>
    <mergeCell ref="K74"/>
    <mergeCell ref="L74"/>
    <mergeCell ref="M74"/>
    <mergeCell ref="C74:D74"/>
    <mergeCell ref="E74"/>
    <mergeCell ref="F74"/>
    <mergeCell ref="G74"/>
    <mergeCell ref="H74"/>
    <mergeCell ref="I77"/>
    <mergeCell ref="J77"/>
    <mergeCell ref="K77"/>
    <mergeCell ref="L77"/>
    <mergeCell ref="M77"/>
    <mergeCell ref="C77:D77"/>
    <mergeCell ref="E77"/>
    <mergeCell ref="F77"/>
    <mergeCell ref="G77"/>
    <mergeCell ref="H77"/>
    <mergeCell ref="I76"/>
    <mergeCell ref="J76"/>
    <mergeCell ref="K76"/>
    <mergeCell ref="L76"/>
    <mergeCell ref="M76"/>
    <mergeCell ref="C76:D76"/>
    <mergeCell ref="E76"/>
    <mergeCell ref="F76"/>
    <mergeCell ref="G76"/>
    <mergeCell ref="H76"/>
    <mergeCell ref="I79"/>
    <mergeCell ref="J79"/>
    <mergeCell ref="K79"/>
    <mergeCell ref="L79"/>
    <mergeCell ref="M79"/>
    <mergeCell ref="C79:D79"/>
    <mergeCell ref="E79"/>
    <mergeCell ref="F79"/>
    <mergeCell ref="G79"/>
    <mergeCell ref="H79"/>
    <mergeCell ref="I78"/>
    <mergeCell ref="J78"/>
    <mergeCell ref="K78"/>
    <mergeCell ref="L78"/>
    <mergeCell ref="M78"/>
    <mergeCell ref="C78:D78"/>
    <mergeCell ref="E78"/>
    <mergeCell ref="F78"/>
    <mergeCell ref="G78"/>
    <mergeCell ref="H78"/>
    <mergeCell ref="I81"/>
    <mergeCell ref="J81"/>
    <mergeCell ref="K81"/>
    <mergeCell ref="L81"/>
    <mergeCell ref="M81"/>
    <mergeCell ref="C81:D81"/>
    <mergeCell ref="E81"/>
    <mergeCell ref="F81"/>
    <mergeCell ref="G81"/>
    <mergeCell ref="H81"/>
    <mergeCell ref="I80"/>
    <mergeCell ref="J80"/>
    <mergeCell ref="K80"/>
    <mergeCell ref="L80"/>
    <mergeCell ref="M80"/>
    <mergeCell ref="C80:D80"/>
    <mergeCell ref="E80"/>
    <mergeCell ref="F80"/>
    <mergeCell ref="G80"/>
    <mergeCell ref="H80"/>
    <mergeCell ref="I83"/>
    <mergeCell ref="J83"/>
    <mergeCell ref="K83"/>
    <mergeCell ref="L83"/>
    <mergeCell ref="M83"/>
    <mergeCell ref="C83:D83"/>
    <mergeCell ref="E83"/>
    <mergeCell ref="F83"/>
    <mergeCell ref="G83"/>
    <mergeCell ref="H83"/>
    <mergeCell ref="I82"/>
    <mergeCell ref="J82"/>
    <mergeCell ref="K82"/>
    <mergeCell ref="L82"/>
    <mergeCell ref="M82"/>
    <mergeCell ref="C82:D82"/>
    <mergeCell ref="E82"/>
    <mergeCell ref="F82"/>
    <mergeCell ref="G82"/>
    <mergeCell ref="H82"/>
    <mergeCell ref="I85"/>
    <mergeCell ref="J85"/>
    <mergeCell ref="K85"/>
    <mergeCell ref="L85"/>
    <mergeCell ref="M85"/>
    <mergeCell ref="C85:D85"/>
    <mergeCell ref="E85"/>
    <mergeCell ref="F85"/>
    <mergeCell ref="G85"/>
    <mergeCell ref="H85"/>
    <mergeCell ref="I84"/>
    <mergeCell ref="J84"/>
    <mergeCell ref="K84"/>
    <mergeCell ref="L84"/>
    <mergeCell ref="M84"/>
    <mergeCell ref="C84:D84"/>
    <mergeCell ref="E84"/>
    <mergeCell ref="F84"/>
    <mergeCell ref="G84"/>
    <mergeCell ref="H84"/>
    <mergeCell ref="I87"/>
    <mergeCell ref="J87"/>
    <mergeCell ref="K87"/>
    <mergeCell ref="L87"/>
    <mergeCell ref="M87"/>
    <mergeCell ref="C87:D87"/>
    <mergeCell ref="E87"/>
    <mergeCell ref="F87"/>
    <mergeCell ref="G87"/>
    <mergeCell ref="H87"/>
    <mergeCell ref="I86"/>
    <mergeCell ref="J86"/>
    <mergeCell ref="K86"/>
    <mergeCell ref="L86"/>
    <mergeCell ref="M86"/>
    <mergeCell ref="C86:D86"/>
    <mergeCell ref="E86"/>
    <mergeCell ref="F86"/>
    <mergeCell ref="G86"/>
    <mergeCell ref="H86"/>
    <mergeCell ref="I89"/>
    <mergeCell ref="J89"/>
    <mergeCell ref="K89"/>
    <mergeCell ref="L89"/>
    <mergeCell ref="M89"/>
    <mergeCell ref="C89:D89"/>
    <mergeCell ref="E89"/>
    <mergeCell ref="F89"/>
    <mergeCell ref="G89"/>
    <mergeCell ref="H89"/>
    <mergeCell ref="I88"/>
    <mergeCell ref="J88"/>
    <mergeCell ref="K88"/>
    <mergeCell ref="L88"/>
    <mergeCell ref="M88"/>
    <mergeCell ref="C88:D88"/>
    <mergeCell ref="E88"/>
    <mergeCell ref="F88"/>
    <mergeCell ref="G88"/>
    <mergeCell ref="H88"/>
    <mergeCell ref="I91"/>
    <mergeCell ref="J91"/>
    <mergeCell ref="K91"/>
    <mergeCell ref="L91"/>
    <mergeCell ref="M91"/>
    <mergeCell ref="C91:D91"/>
    <mergeCell ref="E91"/>
    <mergeCell ref="F91"/>
    <mergeCell ref="G91"/>
    <mergeCell ref="H91"/>
    <mergeCell ref="I90"/>
    <mergeCell ref="J90"/>
    <mergeCell ref="K90"/>
    <mergeCell ref="L90"/>
    <mergeCell ref="M90"/>
    <mergeCell ref="C90:D90"/>
    <mergeCell ref="E90"/>
    <mergeCell ref="F90"/>
    <mergeCell ref="G90"/>
    <mergeCell ref="H90"/>
    <mergeCell ref="I93"/>
    <mergeCell ref="J93"/>
    <mergeCell ref="K93"/>
    <mergeCell ref="L93"/>
    <mergeCell ref="M93"/>
    <mergeCell ref="C93:D93"/>
    <mergeCell ref="E93"/>
    <mergeCell ref="F93"/>
    <mergeCell ref="G93"/>
    <mergeCell ref="H93"/>
    <mergeCell ref="I92"/>
    <mergeCell ref="J92"/>
    <mergeCell ref="K92"/>
    <mergeCell ref="L92"/>
    <mergeCell ref="M92"/>
    <mergeCell ref="C92:D92"/>
    <mergeCell ref="E92"/>
    <mergeCell ref="F92"/>
    <mergeCell ref="G92"/>
    <mergeCell ref="H92"/>
    <mergeCell ref="I95"/>
    <mergeCell ref="J95"/>
    <mergeCell ref="K95"/>
    <mergeCell ref="L95"/>
    <mergeCell ref="M95"/>
    <mergeCell ref="C95:D95"/>
    <mergeCell ref="E95"/>
    <mergeCell ref="F95"/>
    <mergeCell ref="G95"/>
    <mergeCell ref="H95"/>
    <mergeCell ref="I94"/>
    <mergeCell ref="J94"/>
    <mergeCell ref="K94"/>
    <mergeCell ref="L94"/>
    <mergeCell ref="M94"/>
    <mergeCell ref="C94:D94"/>
    <mergeCell ref="E94"/>
    <mergeCell ref="F94"/>
    <mergeCell ref="G94"/>
    <mergeCell ref="H94"/>
    <mergeCell ref="I97"/>
    <mergeCell ref="J97"/>
    <mergeCell ref="K97"/>
    <mergeCell ref="L97"/>
    <mergeCell ref="M97"/>
    <mergeCell ref="C97:D97"/>
    <mergeCell ref="E97"/>
    <mergeCell ref="F97"/>
    <mergeCell ref="G97"/>
    <mergeCell ref="H97"/>
    <mergeCell ref="I96"/>
    <mergeCell ref="J96"/>
    <mergeCell ref="K96"/>
    <mergeCell ref="L96"/>
    <mergeCell ref="M96"/>
    <mergeCell ref="C96:D96"/>
    <mergeCell ref="E96"/>
    <mergeCell ref="F96"/>
    <mergeCell ref="G96"/>
    <mergeCell ref="H96"/>
    <mergeCell ref="I99"/>
    <mergeCell ref="J99"/>
    <mergeCell ref="K99"/>
    <mergeCell ref="L99"/>
    <mergeCell ref="M99"/>
    <mergeCell ref="C99:D99"/>
    <mergeCell ref="E99"/>
    <mergeCell ref="F99"/>
    <mergeCell ref="G99"/>
    <mergeCell ref="H99"/>
    <mergeCell ref="I98"/>
    <mergeCell ref="J98"/>
    <mergeCell ref="K98"/>
    <mergeCell ref="L98"/>
    <mergeCell ref="M98"/>
    <mergeCell ref="C98:D98"/>
    <mergeCell ref="E98"/>
    <mergeCell ref="F98"/>
    <mergeCell ref="G98"/>
    <mergeCell ref="H98"/>
    <mergeCell ref="I101"/>
    <mergeCell ref="J101"/>
    <mergeCell ref="K101"/>
    <mergeCell ref="L101"/>
    <mergeCell ref="M101"/>
    <mergeCell ref="C101:D101"/>
    <mergeCell ref="E101"/>
    <mergeCell ref="F101"/>
    <mergeCell ref="G101"/>
    <mergeCell ref="H101"/>
    <mergeCell ref="I100"/>
    <mergeCell ref="J100"/>
    <mergeCell ref="K100"/>
    <mergeCell ref="L100"/>
    <mergeCell ref="M100"/>
    <mergeCell ref="C100:D100"/>
    <mergeCell ref="E100"/>
    <mergeCell ref="F100"/>
    <mergeCell ref="G100"/>
    <mergeCell ref="H100"/>
    <mergeCell ref="I103"/>
    <mergeCell ref="J103"/>
    <mergeCell ref="K103"/>
    <mergeCell ref="L103"/>
    <mergeCell ref="M103"/>
    <mergeCell ref="C103:D103"/>
    <mergeCell ref="E103"/>
    <mergeCell ref="F103"/>
    <mergeCell ref="G103"/>
    <mergeCell ref="H103"/>
    <mergeCell ref="I102"/>
    <mergeCell ref="J102"/>
    <mergeCell ref="K102"/>
    <mergeCell ref="L102"/>
    <mergeCell ref="M102"/>
    <mergeCell ref="C102:D102"/>
    <mergeCell ref="E102"/>
    <mergeCell ref="F102"/>
    <mergeCell ref="G102"/>
    <mergeCell ref="H102"/>
    <mergeCell ref="I105"/>
    <mergeCell ref="J105"/>
    <mergeCell ref="K105"/>
    <mergeCell ref="L105"/>
    <mergeCell ref="M105"/>
    <mergeCell ref="C105:D105"/>
    <mergeCell ref="E105"/>
    <mergeCell ref="F105"/>
    <mergeCell ref="G105"/>
    <mergeCell ref="H105"/>
    <mergeCell ref="I104"/>
    <mergeCell ref="J104"/>
    <mergeCell ref="K104"/>
    <mergeCell ref="L104"/>
    <mergeCell ref="M104"/>
    <mergeCell ref="C104:D104"/>
    <mergeCell ref="E104"/>
    <mergeCell ref="F104"/>
    <mergeCell ref="G104"/>
    <mergeCell ref="H104"/>
    <mergeCell ref="I107"/>
    <mergeCell ref="J107"/>
    <mergeCell ref="K107"/>
    <mergeCell ref="L107"/>
    <mergeCell ref="M107"/>
    <mergeCell ref="C107:D107"/>
    <mergeCell ref="E107"/>
    <mergeCell ref="F107"/>
    <mergeCell ref="G107"/>
    <mergeCell ref="H107"/>
    <mergeCell ref="I106"/>
    <mergeCell ref="J106"/>
    <mergeCell ref="K106"/>
    <mergeCell ref="L106"/>
    <mergeCell ref="M106"/>
    <mergeCell ref="C106:D106"/>
    <mergeCell ref="E106"/>
    <mergeCell ref="F106"/>
    <mergeCell ref="G106"/>
    <mergeCell ref="H106"/>
    <mergeCell ref="I109"/>
    <mergeCell ref="J109"/>
    <mergeCell ref="K109"/>
    <mergeCell ref="L109"/>
    <mergeCell ref="M109"/>
    <mergeCell ref="C109:D109"/>
    <mergeCell ref="E109"/>
    <mergeCell ref="F109"/>
    <mergeCell ref="G109"/>
    <mergeCell ref="H109"/>
    <mergeCell ref="I108"/>
    <mergeCell ref="J108"/>
    <mergeCell ref="K108"/>
    <mergeCell ref="L108"/>
    <mergeCell ref="M108"/>
    <mergeCell ref="C108:D108"/>
    <mergeCell ref="E108"/>
    <mergeCell ref="F108"/>
    <mergeCell ref="G108"/>
    <mergeCell ref="H108"/>
    <mergeCell ref="I111"/>
    <mergeCell ref="J111"/>
    <mergeCell ref="K111"/>
    <mergeCell ref="L111"/>
    <mergeCell ref="M111"/>
    <mergeCell ref="C111:D111"/>
    <mergeCell ref="E111"/>
    <mergeCell ref="F111"/>
    <mergeCell ref="G111"/>
    <mergeCell ref="H111"/>
    <mergeCell ref="I110"/>
    <mergeCell ref="J110"/>
    <mergeCell ref="K110"/>
    <mergeCell ref="L110"/>
    <mergeCell ref="M110"/>
    <mergeCell ref="C110:D110"/>
    <mergeCell ref="E110"/>
    <mergeCell ref="F110"/>
    <mergeCell ref="G110"/>
    <mergeCell ref="H110"/>
    <mergeCell ref="I113"/>
    <mergeCell ref="J113"/>
    <mergeCell ref="K113"/>
    <mergeCell ref="L113"/>
    <mergeCell ref="M113"/>
    <mergeCell ref="C113:D113"/>
    <mergeCell ref="E113"/>
    <mergeCell ref="F113"/>
    <mergeCell ref="G113"/>
    <mergeCell ref="H113"/>
    <mergeCell ref="I112"/>
    <mergeCell ref="J112"/>
    <mergeCell ref="K112"/>
    <mergeCell ref="L112"/>
    <mergeCell ref="M112"/>
    <mergeCell ref="C112:D112"/>
    <mergeCell ref="E112"/>
    <mergeCell ref="F112"/>
    <mergeCell ref="G112"/>
    <mergeCell ref="H112"/>
    <mergeCell ref="C116:D116"/>
    <mergeCell ref="I115"/>
    <mergeCell ref="J115"/>
    <mergeCell ref="K115"/>
    <mergeCell ref="L115"/>
    <mergeCell ref="M115"/>
    <mergeCell ref="C115:D115"/>
    <mergeCell ref="E115"/>
    <mergeCell ref="F115"/>
    <mergeCell ref="G115"/>
    <mergeCell ref="H115"/>
    <mergeCell ref="I114"/>
    <mergeCell ref="J114"/>
    <mergeCell ref="K114"/>
    <mergeCell ref="L114"/>
    <mergeCell ref="M114"/>
    <mergeCell ref="C114:D114"/>
    <mergeCell ref="E114"/>
    <mergeCell ref="F114"/>
    <mergeCell ref="G114"/>
    <mergeCell ref="H114"/>
  </mergeCells>
  <dataValidations count="5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M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M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M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M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M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M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M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M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M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M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M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M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M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M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M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M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M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M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M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M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M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M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M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M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M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M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M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M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M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M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M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M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M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M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M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M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M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M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M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M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M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M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M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M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M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M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M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M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M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M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M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M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M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M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M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M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M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M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M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M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M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M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M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M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M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M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M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M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M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M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M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M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M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M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M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M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M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M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M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M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M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M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M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M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M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M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M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M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M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M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M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 type="decimal" showErrorMessage="1" errorTitle="Kesalahan Jenis Data" error="Data yang dimasukkan harus berupa Angka!" sqref="M115">
      <formula1>-1000000000000000000</formula1>
      <formula2>1000000000000000000</formula2>
    </dataValidation>
  </dataValidations>
  <printOptions horizontalCentered="1"/>
  <pageMargins left="0.7" right="0.7" top="0.75" bottom="0.75" header="0.3" footer="0.3"/>
  <pageSetup paperSize="150" scale="28" orientation="portrait" horizontalDpi="200" verticalDpi="200" r:id="rId1"/>
  <extLst>
    <ext xmlns:x14="http://schemas.microsoft.com/office/spreadsheetml/2009/9/main" uri="{CCE6A557-97BC-4b89-ADB6-D9C93CAAB3DF}">
      <x14:dataValidations xmlns:xm="http://schemas.microsoft.com/office/excel/2006/main" count="200">
        <x14:dataValidation type="list" showErrorMessage="1" errorTitle="Kesalahan Nilai Data" error="Data yang dimasukkan harus tersedia dalam daftar!">
          <x14:formula1>
            <xm:f>ListOfValues!I1:I3</xm:f>
          </x14:formula1>
          <xm:sqref>F16</xm:sqref>
        </x14:dataValidation>
        <x14:dataValidation type="list" showErrorMessage="1" errorTitle="Kesalahan Nilai Data" error="Data yang dimasukkan harus tersedia dalam daftar!">
          <x14:formula1>
            <xm:f>ListOfValues!J1:J2</xm:f>
          </x14:formula1>
          <xm:sqref>G16</xm:sqref>
        </x14:dataValidation>
        <x14:dataValidation type="list" showErrorMessage="1" errorTitle="Kesalahan Nilai Data" error="Data yang dimasukkan harus tersedia dalam daftar!">
          <x14:formula1>
            <xm:f>ListOfValues!I1:I3</xm:f>
          </x14:formula1>
          <xm:sqref>F17</xm:sqref>
        </x14:dataValidation>
        <x14:dataValidation type="list" showErrorMessage="1" errorTitle="Kesalahan Nilai Data" error="Data yang dimasukkan harus tersedia dalam daftar!">
          <x14:formula1>
            <xm:f>ListOfValues!J1:J2</xm:f>
          </x14:formula1>
          <xm:sqref>G17</xm:sqref>
        </x14:dataValidation>
        <x14:dataValidation type="list" showErrorMessage="1" errorTitle="Kesalahan Nilai Data" error="Data yang dimasukkan harus tersedia dalam daftar!">
          <x14:formula1>
            <xm:f>ListOfValues!I1:I3</xm:f>
          </x14:formula1>
          <xm:sqref>F18</xm:sqref>
        </x14:dataValidation>
        <x14:dataValidation type="list" showErrorMessage="1" errorTitle="Kesalahan Nilai Data" error="Data yang dimasukkan harus tersedia dalam daftar!">
          <x14:formula1>
            <xm:f>ListOfValues!J1:J2</xm:f>
          </x14:formula1>
          <xm:sqref>G18</xm:sqref>
        </x14:dataValidation>
        <x14:dataValidation type="list" showErrorMessage="1" errorTitle="Kesalahan Nilai Data" error="Data yang dimasukkan harus tersedia dalam daftar!">
          <x14:formula1>
            <xm:f>ListOfValues!I1:I3</xm:f>
          </x14:formula1>
          <xm:sqref>F19</xm:sqref>
        </x14:dataValidation>
        <x14:dataValidation type="list" showErrorMessage="1" errorTitle="Kesalahan Nilai Data" error="Data yang dimasukkan harus tersedia dalam daftar!">
          <x14:formula1>
            <xm:f>ListOfValues!J1:J2</xm:f>
          </x14:formula1>
          <xm:sqref>G19</xm:sqref>
        </x14:dataValidation>
        <x14:dataValidation type="list" showErrorMessage="1" errorTitle="Kesalahan Nilai Data" error="Data yang dimasukkan harus tersedia dalam daftar!">
          <x14:formula1>
            <xm:f>ListOfValues!I1:I3</xm:f>
          </x14:formula1>
          <xm:sqref>F20</xm:sqref>
        </x14:dataValidation>
        <x14:dataValidation type="list" showErrorMessage="1" errorTitle="Kesalahan Nilai Data" error="Data yang dimasukkan harus tersedia dalam daftar!">
          <x14:formula1>
            <xm:f>ListOfValues!J1:J2</xm:f>
          </x14:formula1>
          <xm:sqref>G20</xm:sqref>
        </x14:dataValidation>
        <x14:dataValidation type="list" showErrorMessage="1" errorTitle="Kesalahan Nilai Data" error="Data yang dimasukkan harus tersedia dalam daftar!">
          <x14:formula1>
            <xm:f>ListOfValues!I1:I3</xm:f>
          </x14:formula1>
          <xm:sqref>F21</xm:sqref>
        </x14:dataValidation>
        <x14:dataValidation type="list" showErrorMessage="1" errorTitle="Kesalahan Nilai Data" error="Data yang dimasukkan harus tersedia dalam daftar!">
          <x14:formula1>
            <xm:f>ListOfValues!J1:J2</xm:f>
          </x14:formula1>
          <xm:sqref>G21</xm:sqref>
        </x14:dataValidation>
        <x14:dataValidation type="list" showErrorMessage="1" errorTitle="Kesalahan Nilai Data" error="Data yang dimasukkan harus tersedia dalam daftar!">
          <x14:formula1>
            <xm:f>ListOfValues!I1:I3</xm:f>
          </x14:formula1>
          <xm:sqref>F22</xm:sqref>
        </x14:dataValidation>
        <x14:dataValidation type="list" showErrorMessage="1" errorTitle="Kesalahan Nilai Data" error="Data yang dimasukkan harus tersedia dalam daftar!">
          <x14:formula1>
            <xm:f>ListOfValues!J1:J2</xm:f>
          </x14:formula1>
          <xm:sqref>G22</xm:sqref>
        </x14:dataValidation>
        <x14:dataValidation type="list" showErrorMessage="1" errorTitle="Kesalahan Nilai Data" error="Data yang dimasukkan harus tersedia dalam daftar!">
          <x14:formula1>
            <xm:f>ListOfValues!I1:I3</xm:f>
          </x14:formula1>
          <xm:sqref>F23</xm:sqref>
        </x14:dataValidation>
        <x14:dataValidation type="list" showErrorMessage="1" errorTitle="Kesalahan Nilai Data" error="Data yang dimasukkan harus tersedia dalam daftar!">
          <x14:formula1>
            <xm:f>ListOfValues!J1:J2</xm:f>
          </x14:formula1>
          <xm:sqref>G23</xm:sqref>
        </x14:dataValidation>
        <x14:dataValidation type="list" showErrorMessage="1" errorTitle="Kesalahan Nilai Data" error="Data yang dimasukkan harus tersedia dalam daftar!">
          <x14:formula1>
            <xm:f>ListOfValues!I1:I3</xm:f>
          </x14:formula1>
          <xm:sqref>F24</xm:sqref>
        </x14:dataValidation>
        <x14:dataValidation type="list" showErrorMessage="1" errorTitle="Kesalahan Nilai Data" error="Data yang dimasukkan harus tersedia dalam daftar!">
          <x14:formula1>
            <xm:f>ListOfValues!J1:J2</xm:f>
          </x14:formula1>
          <xm:sqref>G24</xm:sqref>
        </x14:dataValidation>
        <x14:dataValidation type="list" showErrorMessage="1" errorTitle="Kesalahan Nilai Data" error="Data yang dimasukkan harus tersedia dalam daftar!">
          <x14:formula1>
            <xm:f>ListOfValues!I1:I3</xm:f>
          </x14:formula1>
          <xm:sqref>F25</xm:sqref>
        </x14:dataValidation>
        <x14:dataValidation type="list" showErrorMessage="1" errorTitle="Kesalahan Nilai Data" error="Data yang dimasukkan harus tersedia dalam daftar!">
          <x14:formula1>
            <xm:f>ListOfValues!J1:J2</xm:f>
          </x14:formula1>
          <xm:sqref>G25</xm:sqref>
        </x14:dataValidation>
        <x14:dataValidation type="list" showErrorMessage="1" errorTitle="Kesalahan Nilai Data" error="Data yang dimasukkan harus tersedia dalam daftar!">
          <x14:formula1>
            <xm:f>ListOfValues!I1:I3</xm:f>
          </x14:formula1>
          <xm:sqref>F26</xm:sqref>
        </x14:dataValidation>
        <x14:dataValidation type="list" showErrorMessage="1" errorTitle="Kesalahan Nilai Data" error="Data yang dimasukkan harus tersedia dalam daftar!">
          <x14:formula1>
            <xm:f>ListOfValues!J1:J2</xm:f>
          </x14:formula1>
          <xm:sqref>G26</xm:sqref>
        </x14:dataValidation>
        <x14:dataValidation type="list" showErrorMessage="1" errorTitle="Kesalahan Nilai Data" error="Data yang dimasukkan harus tersedia dalam daftar!">
          <x14:formula1>
            <xm:f>ListOfValues!I1:I3</xm:f>
          </x14:formula1>
          <xm:sqref>F27</xm:sqref>
        </x14:dataValidation>
        <x14:dataValidation type="list" showErrorMessage="1" errorTitle="Kesalahan Nilai Data" error="Data yang dimasukkan harus tersedia dalam daftar!">
          <x14:formula1>
            <xm:f>ListOfValues!J1:J2</xm:f>
          </x14:formula1>
          <xm:sqref>G27</xm:sqref>
        </x14:dataValidation>
        <x14:dataValidation type="list" showErrorMessage="1" errorTitle="Kesalahan Nilai Data" error="Data yang dimasukkan harus tersedia dalam daftar!">
          <x14:formula1>
            <xm:f>ListOfValues!I1:I3</xm:f>
          </x14:formula1>
          <xm:sqref>F28</xm:sqref>
        </x14:dataValidation>
        <x14:dataValidation type="list" showErrorMessage="1" errorTitle="Kesalahan Nilai Data" error="Data yang dimasukkan harus tersedia dalam daftar!">
          <x14:formula1>
            <xm:f>ListOfValues!J1:J2</xm:f>
          </x14:formula1>
          <xm:sqref>G28</xm:sqref>
        </x14:dataValidation>
        <x14:dataValidation type="list" showErrorMessage="1" errorTitle="Kesalahan Nilai Data" error="Data yang dimasukkan harus tersedia dalam daftar!">
          <x14:formula1>
            <xm:f>ListOfValues!I1:I3</xm:f>
          </x14:formula1>
          <xm:sqref>F29</xm:sqref>
        </x14:dataValidation>
        <x14:dataValidation type="list" showErrorMessage="1" errorTitle="Kesalahan Nilai Data" error="Data yang dimasukkan harus tersedia dalam daftar!">
          <x14:formula1>
            <xm:f>ListOfValues!J1:J2</xm:f>
          </x14:formula1>
          <xm:sqref>G29</xm:sqref>
        </x14:dataValidation>
        <x14:dataValidation type="list" showErrorMessage="1" errorTitle="Kesalahan Nilai Data" error="Data yang dimasukkan harus tersedia dalam daftar!">
          <x14:formula1>
            <xm:f>ListOfValues!I1:I3</xm:f>
          </x14:formula1>
          <xm:sqref>F30</xm:sqref>
        </x14:dataValidation>
        <x14:dataValidation type="list" showErrorMessage="1" errorTitle="Kesalahan Nilai Data" error="Data yang dimasukkan harus tersedia dalam daftar!">
          <x14:formula1>
            <xm:f>ListOfValues!J1:J2</xm:f>
          </x14:formula1>
          <xm:sqref>G30</xm:sqref>
        </x14:dataValidation>
        <x14:dataValidation type="list" showErrorMessage="1" errorTitle="Kesalahan Nilai Data" error="Data yang dimasukkan harus tersedia dalam daftar!">
          <x14:formula1>
            <xm:f>ListOfValues!I1:I3</xm:f>
          </x14:formula1>
          <xm:sqref>F31</xm:sqref>
        </x14:dataValidation>
        <x14:dataValidation type="list" showErrorMessage="1" errorTitle="Kesalahan Nilai Data" error="Data yang dimasukkan harus tersedia dalam daftar!">
          <x14:formula1>
            <xm:f>ListOfValues!J1:J2</xm:f>
          </x14:formula1>
          <xm:sqref>G31</xm:sqref>
        </x14:dataValidation>
        <x14:dataValidation type="list" showErrorMessage="1" errorTitle="Kesalahan Nilai Data" error="Data yang dimasukkan harus tersedia dalam daftar!">
          <x14:formula1>
            <xm:f>ListOfValues!I1:I3</xm:f>
          </x14:formula1>
          <xm:sqref>F32</xm:sqref>
        </x14:dataValidation>
        <x14:dataValidation type="list" showErrorMessage="1" errorTitle="Kesalahan Nilai Data" error="Data yang dimasukkan harus tersedia dalam daftar!">
          <x14:formula1>
            <xm:f>ListOfValues!J1:J2</xm:f>
          </x14:formula1>
          <xm:sqref>G32</xm:sqref>
        </x14:dataValidation>
        <x14:dataValidation type="list" showErrorMessage="1" errorTitle="Kesalahan Nilai Data" error="Data yang dimasukkan harus tersedia dalam daftar!">
          <x14:formula1>
            <xm:f>ListOfValues!I1:I3</xm:f>
          </x14:formula1>
          <xm:sqref>F33</xm:sqref>
        </x14:dataValidation>
        <x14:dataValidation type="list" showErrorMessage="1" errorTitle="Kesalahan Nilai Data" error="Data yang dimasukkan harus tersedia dalam daftar!">
          <x14:formula1>
            <xm:f>ListOfValues!J1:J2</xm:f>
          </x14:formula1>
          <xm:sqref>G33</xm:sqref>
        </x14:dataValidation>
        <x14:dataValidation type="list" showErrorMessage="1" errorTitle="Kesalahan Nilai Data" error="Data yang dimasukkan harus tersedia dalam daftar!">
          <x14:formula1>
            <xm:f>ListOfValues!I1:I3</xm:f>
          </x14:formula1>
          <xm:sqref>F34</xm:sqref>
        </x14:dataValidation>
        <x14:dataValidation type="list" showErrorMessage="1" errorTitle="Kesalahan Nilai Data" error="Data yang dimasukkan harus tersedia dalam daftar!">
          <x14:formula1>
            <xm:f>ListOfValues!J1:J2</xm:f>
          </x14:formula1>
          <xm:sqref>G34</xm:sqref>
        </x14:dataValidation>
        <x14:dataValidation type="list" showErrorMessage="1" errorTitle="Kesalahan Nilai Data" error="Data yang dimasukkan harus tersedia dalam daftar!">
          <x14:formula1>
            <xm:f>ListOfValues!I1:I3</xm:f>
          </x14:formula1>
          <xm:sqref>F35</xm:sqref>
        </x14:dataValidation>
        <x14:dataValidation type="list" showErrorMessage="1" errorTitle="Kesalahan Nilai Data" error="Data yang dimasukkan harus tersedia dalam daftar!">
          <x14:formula1>
            <xm:f>ListOfValues!J1:J2</xm:f>
          </x14:formula1>
          <xm:sqref>G35</xm:sqref>
        </x14:dataValidation>
        <x14:dataValidation type="list" showErrorMessage="1" errorTitle="Kesalahan Nilai Data" error="Data yang dimasukkan harus tersedia dalam daftar!">
          <x14:formula1>
            <xm:f>ListOfValues!I1:I3</xm:f>
          </x14:formula1>
          <xm:sqref>F36</xm:sqref>
        </x14:dataValidation>
        <x14:dataValidation type="list" showErrorMessage="1" errorTitle="Kesalahan Nilai Data" error="Data yang dimasukkan harus tersedia dalam daftar!">
          <x14:formula1>
            <xm:f>ListOfValues!J1:J2</xm:f>
          </x14:formula1>
          <xm:sqref>G36</xm:sqref>
        </x14:dataValidation>
        <x14:dataValidation type="list" showErrorMessage="1" errorTitle="Kesalahan Nilai Data" error="Data yang dimasukkan harus tersedia dalam daftar!">
          <x14:formula1>
            <xm:f>ListOfValues!I1:I3</xm:f>
          </x14:formula1>
          <xm:sqref>F37</xm:sqref>
        </x14:dataValidation>
        <x14:dataValidation type="list" showErrorMessage="1" errorTitle="Kesalahan Nilai Data" error="Data yang dimasukkan harus tersedia dalam daftar!">
          <x14:formula1>
            <xm:f>ListOfValues!J1:J2</xm:f>
          </x14:formula1>
          <xm:sqref>G37</xm:sqref>
        </x14:dataValidation>
        <x14:dataValidation type="list" showErrorMessage="1" errorTitle="Kesalahan Nilai Data" error="Data yang dimasukkan harus tersedia dalam daftar!">
          <x14:formula1>
            <xm:f>ListOfValues!I1:I3</xm:f>
          </x14:formula1>
          <xm:sqref>F38</xm:sqref>
        </x14:dataValidation>
        <x14:dataValidation type="list" showErrorMessage="1" errorTitle="Kesalahan Nilai Data" error="Data yang dimasukkan harus tersedia dalam daftar!">
          <x14:formula1>
            <xm:f>ListOfValues!J1:J2</xm:f>
          </x14:formula1>
          <xm:sqref>G38</xm:sqref>
        </x14:dataValidation>
        <x14:dataValidation type="list" showErrorMessage="1" errorTitle="Kesalahan Nilai Data" error="Data yang dimasukkan harus tersedia dalam daftar!">
          <x14:formula1>
            <xm:f>ListOfValues!I1:I3</xm:f>
          </x14:formula1>
          <xm:sqref>F39</xm:sqref>
        </x14:dataValidation>
        <x14:dataValidation type="list" showErrorMessage="1" errorTitle="Kesalahan Nilai Data" error="Data yang dimasukkan harus tersedia dalam daftar!">
          <x14:formula1>
            <xm:f>ListOfValues!J1:J2</xm:f>
          </x14:formula1>
          <xm:sqref>G39</xm:sqref>
        </x14:dataValidation>
        <x14:dataValidation type="list" showErrorMessage="1" errorTitle="Kesalahan Nilai Data" error="Data yang dimasukkan harus tersedia dalam daftar!">
          <x14:formula1>
            <xm:f>ListOfValues!I1:I3</xm:f>
          </x14:formula1>
          <xm:sqref>F40</xm:sqref>
        </x14:dataValidation>
        <x14:dataValidation type="list" showErrorMessage="1" errorTitle="Kesalahan Nilai Data" error="Data yang dimasukkan harus tersedia dalam daftar!">
          <x14:formula1>
            <xm:f>ListOfValues!J1:J2</xm:f>
          </x14:formula1>
          <xm:sqref>G40</xm:sqref>
        </x14:dataValidation>
        <x14:dataValidation type="list" showErrorMessage="1" errorTitle="Kesalahan Nilai Data" error="Data yang dimasukkan harus tersedia dalam daftar!">
          <x14:formula1>
            <xm:f>ListOfValues!I1:I3</xm:f>
          </x14:formula1>
          <xm:sqref>F41</xm:sqref>
        </x14:dataValidation>
        <x14:dataValidation type="list" showErrorMessage="1" errorTitle="Kesalahan Nilai Data" error="Data yang dimasukkan harus tersedia dalam daftar!">
          <x14:formula1>
            <xm:f>ListOfValues!J1:J2</xm:f>
          </x14:formula1>
          <xm:sqref>G41</xm:sqref>
        </x14:dataValidation>
        <x14:dataValidation type="list" showErrorMessage="1" errorTitle="Kesalahan Nilai Data" error="Data yang dimasukkan harus tersedia dalam daftar!">
          <x14:formula1>
            <xm:f>ListOfValues!I1:I3</xm:f>
          </x14:formula1>
          <xm:sqref>F42</xm:sqref>
        </x14:dataValidation>
        <x14:dataValidation type="list" showErrorMessage="1" errorTitle="Kesalahan Nilai Data" error="Data yang dimasukkan harus tersedia dalam daftar!">
          <x14:formula1>
            <xm:f>ListOfValues!J1:J2</xm:f>
          </x14:formula1>
          <xm:sqref>G42</xm:sqref>
        </x14:dataValidation>
        <x14:dataValidation type="list" showErrorMessage="1" errorTitle="Kesalahan Nilai Data" error="Data yang dimasukkan harus tersedia dalam daftar!">
          <x14:formula1>
            <xm:f>ListOfValues!I1:I3</xm:f>
          </x14:formula1>
          <xm:sqref>F43</xm:sqref>
        </x14:dataValidation>
        <x14:dataValidation type="list" showErrorMessage="1" errorTitle="Kesalahan Nilai Data" error="Data yang dimasukkan harus tersedia dalam daftar!">
          <x14:formula1>
            <xm:f>ListOfValues!J1:J2</xm:f>
          </x14:formula1>
          <xm:sqref>G43</xm:sqref>
        </x14:dataValidation>
        <x14:dataValidation type="list" showErrorMessage="1" errorTitle="Kesalahan Nilai Data" error="Data yang dimasukkan harus tersedia dalam daftar!">
          <x14:formula1>
            <xm:f>ListOfValues!I1:I3</xm:f>
          </x14:formula1>
          <xm:sqref>F44</xm:sqref>
        </x14:dataValidation>
        <x14:dataValidation type="list" showErrorMessage="1" errorTitle="Kesalahan Nilai Data" error="Data yang dimasukkan harus tersedia dalam daftar!">
          <x14:formula1>
            <xm:f>ListOfValues!J1:J2</xm:f>
          </x14:formula1>
          <xm:sqref>G44</xm:sqref>
        </x14:dataValidation>
        <x14:dataValidation type="list" showErrorMessage="1" errorTitle="Kesalahan Nilai Data" error="Data yang dimasukkan harus tersedia dalam daftar!">
          <x14:formula1>
            <xm:f>ListOfValues!I1:I3</xm:f>
          </x14:formula1>
          <xm:sqref>F45</xm:sqref>
        </x14:dataValidation>
        <x14:dataValidation type="list" showErrorMessage="1" errorTitle="Kesalahan Nilai Data" error="Data yang dimasukkan harus tersedia dalam daftar!">
          <x14:formula1>
            <xm:f>ListOfValues!J1:J2</xm:f>
          </x14:formula1>
          <xm:sqref>G45</xm:sqref>
        </x14:dataValidation>
        <x14:dataValidation type="list" showErrorMessage="1" errorTitle="Kesalahan Nilai Data" error="Data yang dimasukkan harus tersedia dalam daftar!">
          <x14:formula1>
            <xm:f>ListOfValues!I1:I3</xm:f>
          </x14:formula1>
          <xm:sqref>F46</xm:sqref>
        </x14:dataValidation>
        <x14:dataValidation type="list" showErrorMessage="1" errorTitle="Kesalahan Nilai Data" error="Data yang dimasukkan harus tersedia dalam daftar!">
          <x14:formula1>
            <xm:f>ListOfValues!J1:J2</xm:f>
          </x14:formula1>
          <xm:sqref>G46</xm:sqref>
        </x14:dataValidation>
        <x14:dataValidation type="list" showErrorMessage="1" errorTitle="Kesalahan Nilai Data" error="Data yang dimasukkan harus tersedia dalam daftar!">
          <x14:formula1>
            <xm:f>ListOfValues!I1:I3</xm:f>
          </x14:formula1>
          <xm:sqref>F47</xm:sqref>
        </x14:dataValidation>
        <x14:dataValidation type="list" showErrorMessage="1" errorTitle="Kesalahan Nilai Data" error="Data yang dimasukkan harus tersedia dalam daftar!">
          <x14:formula1>
            <xm:f>ListOfValues!J1:J2</xm:f>
          </x14:formula1>
          <xm:sqref>G47</xm:sqref>
        </x14:dataValidation>
        <x14:dataValidation type="list" showErrorMessage="1" errorTitle="Kesalahan Nilai Data" error="Data yang dimasukkan harus tersedia dalam daftar!">
          <x14:formula1>
            <xm:f>ListOfValues!I1:I3</xm:f>
          </x14:formula1>
          <xm:sqref>F48</xm:sqref>
        </x14:dataValidation>
        <x14:dataValidation type="list" showErrorMessage="1" errorTitle="Kesalahan Nilai Data" error="Data yang dimasukkan harus tersedia dalam daftar!">
          <x14:formula1>
            <xm:f>ListOfValues!J1:J2</xm:f>
          </x14:formula1>
          <xm:sqref>G48</xm:sqref>
        </x14:dataValidation>
        <x14:dataValidation type="list" showErrorMessage="1" errorTitle="Kesalahan Nilai Data" error="Data yang dimasukkan harus tersedia dalam daftar!">
          <x14:formula1>
            <xm:f>ListOfValues!I1:I3</xm:f>
          </x14:formula1>
          <xm:sqref>F49</xm:sqref>
        </x14:dataValidation>
        <x14:dataValidation type="list" showErrorMessage="1" errorTitle="Kesalahan Nilai Data" error="Data yang dimasukkan harus tersedia dalam daftar!">
          <x14:formula1>
            <xm:f>ListOfValues!J1:J2</xm:f>
          </x14:formula1>
          <xm:sqref>G49</xm:sqref>
        </x14:dataValidation>
        <x14:dataValidation type="list" showErrorMessage="1" errorTitle="Kesalahan Nilai Data" error="Data yang dimasukkan harus tersedia dalam daftar!">
          <x14:formula1>
            <xm:f>ListOfValues!I1:I3</xm:f>
          </x14:formula1>
          <xm:sqref>F50</xm:sqref>
        </x14:dataValidation>
        <x14:dataValidation type="list" showErrorMessage="1" errorTitle="Kesalahan Nilai Data" error="Data yang dimasukkan harus tersedia dalam daftar!">
          <x14:formula1>
            <xm:f>ListOfValues!J1:J2</xm:f>
          </x14:formula1>
          <xm:sqref>G50</xm:sqref>
        </x14:dataValidation>
        <x14:dataValidation type="list" showErrorMessage="1" errorTitle="Kesalahan Nilai Data" error="Data yang dimasukkan harus tersedia dalam daftar!">
          <x14:formula1>
            <xm:f>ListOfValues!I1:I3</xm:f>
          </x14:formula1>
          <xm:sqref>F51</xm:sqref>
        </x14:dataValidation>
        <x14:dataValidation type="list" showErrorMessage="1" errorTitle="Kesalahan Nilai Data" error="Data yang dimasukkan harus tersedia dalam daftar!">
          <x14:formula1>
            <xm:f>ListOfValues!J1:J2</xm:f>
          </x14:formula1>
          <xm:sqref>G51</xm:sqref>
        </x14:dataValidation>
        <x14:dataValidation type="list" showErrorMessage="1" errorTitle="Kesalahan Nilai Data" error="Data yang dimasukkan harus tersedia dalam daftar!">
          <x14:formula1>
            <xm:f>ListOfValues!I1:I3</xm:f>
          </x14:formula1>
          <xm:sqref>F52</xm:sqref>
        </x14:dataValidation>
        <x14:dataValidation type="list" showErrorMessage="1" errorTitle="Kesalahan Nilai Data" error="Data yang dimasukkan harus tersedia dalam daftar!">
          <x14:formula1>
            <xm:f>ListOfValues!J1:J2</xm:f>
          </x14:formula1>
          <xm:sqref>G52</xm:sqref>
        </x14:dataValidation>
        <x14:dataValidation type="list" showErrorMessage="1" errorTitle="Kesalahan Nilai Data" error="Data yang dimasukkan harus tersedia dalam daftar!">
          <x14:formula1>
            <xm:f>ListOfValues!I1:I3</xm:f>
          </x14:formula1>
          <xm:sqref>F53</xm:sqref>
        </x14:dataValidation>
        <x14:dataValidation type="list" showErrorMessage="1" errorTitle="Kesalahan Nilai Data" error="Data yang dimasukkan harus tersedia dalam daftar!">
          <x14:formula1>
            <xm:f>ListOfValues!J1:J2</xm:f>
          </x14:formula1>
          <xm:sqref>G53</xm:sqref>
        </x14:dataValidation>
        <x14:dataValidation type="list" showErrorMessage="1" errorTitle="Kesalahan Nilai Data" error="Data yang dimasukkan harus tersedia dalam daftar!">
          <x14:formula1>
            <xm:f>ListOfValues!I1:I3</xm:f>
          </x14:formula1>
          <xm:sqref>F54</xm:sqref>
        </x14:dataValidation>
        <x14:dataValidation type="list" showErrorMessage="1" errorTitle="Kesalahan Nilai Data" error="Data yang dimasukkan harus tersedia dalam daftar!">
          <x14:formula1>
            <xm:f>ListOfValues!J1:J2</xm:f>
          </x14:formula1>
          <xm:sqref>G54</xm:sqref>
        </x14:dataValidation>
        <x14:dataValidation type="list" showErrorMessage="1" errorTitle="Kesalahan Nilai Data" error="Data yang dimasukkan harus tersedia dalam daftar!">
          <x14:formula1>
            <xm:f>ListOfValues!I1:I3</xm:f>
          </x14:formula1>
          <xm:sqref>F55</xm:sqref>
        </x14:dataValidation>
        <x14:dataValidation type="list" showErrorMessage="1" errorTitle="Kesalahan Nilai Data" error="Data yang dimasukkan harus tersedia dalam daftar!">
          <x14:formula1>
            <xm:f>ListOfValues!J1:J2</xm:f>
          </x14:formula1>
          <xm:sqref>G55</xm:sqref>
        </x14:dataValidation>
        <x14:dataValidation type="list" showErrorMessage="1" errorTitle="Kesalahan Nilai Data" error="Data yang dimasukkan harus tersedia dalam daftar!">
          <x14:formula1>
            <xm:f>ListOfValues!I1:I3</xm:f>
          </x14:formula1>
          <xm:sqref>F56</xm:sqref>
        </x14:dataValidation>
        <x14:dataValidation type="list" showErrorMessage="1" errorTitle="Kesalahan Nilai Data" error="Data yang dimasukkan harus tersedia dalam daftar!">
          <x14:formula1>
            <xm:f>ListOfValues!J1:J2</xm:f>
          </x14:formula1>
          <xm:sqref>G56</xm:sqref>
        </x14:dataValidation>
        <x14:dataValidation type="list" showErrorMessage="1" errorTitle="Kesalahan Nilai Data" error="Data yang dimasukkan harus tersedia dalam daftar!">
          <x14:formula1>
            <xm:f>ListOfValues!I1:I3</xm:f>
          </x14:formula1>
          <xm:sqref>F57</xm:sqref>
        </x14:dataValidation>
        <x14:dataValidation type="list" showErrorMessage="1" errorTitle="Kesalahan Nilai Data" error="Data yang dimasukkan harus tersedia dalam daftar!">
          <x14:formula1>
            <xm:f>ListOfValues!J1:J2</xm:f>
          </x14:formula1>
          <xm:sqref>G57</xm:sqref>
        </x14:dataValidation>
        <x14:dataValidation type="list" showErrorMessage="1" errorTitle="Kesalahan Nilai Data" error="Data yang dimasukkan harus tersedia dalam daftar!">
          <x14:formula1>
            <xm:f>ListOfValues!I1:I3</xm:f>
          </x14:formula1>
          <xm:sqref>F58</xm:sqref>
        </x14:dataValidation>
        <x14:dataValidation type="list" showErrorMessage="1" errorTitle="Kesalahan Nilai Data" error="Data yang dimasukkan harus tersedia dalam daftar!">
          <x14:formula1>
            <xm:f>ListOfValues!J1:J2</xm:f>
          </x14:formula1>
          <xm:sqref>G58</xm:sqref>
        </x14:dataValidation>
        <x14:dataValidation type="list" showErrorMessage="1" errorTitle="Kesalahan Nilai Data" error="Data yang dimasukkan harus tersedia dalam daftar!">
          <x14:formula1>
            <xm:f>ListOfValues!I1:I3</xm:f>
          </x14:formula1>
          <xm:sqref>F59</xm:sqref>
        </x14:dataValidation>
        <x14:dataValidation type="list" showErrorMessage="1" errorTitle="Kesalahan Nilai Data" error="Data yang dimasukkan harus tersedia dalam daftar!">
          <x14:formula1>
            <xm:f>ListOfValues!J1:J2</xm:f>
          </x14:formula1>
          <xm:sqref>G59</xm:sqref>
        </x14:dataValidation>
        <x14:dataValidation type="list" showErrorMessage="1" errorTitle="Kesalahan Nilai Data" error="Data yang dimasukkan harus tersedia dalam daftar!">
          <x14:formula1>
            <xm:f>ListOfValues!I1:I3</xm:f>
          </x14:formula1>
          <xm:sqref>F60</xm:sqref>
        </x14:dataValidation>
        <x14:dataValidation type="list" showErrorMessage="1" errorTitle="Kesalahan Nilai Data" error="Data yang dimasukkan harus tersedia dalam daftar!">
          <x14:formula1>
            <xm:f>ListOfValues!J1:J2</xm:f>
          </x14:formula1>
          <xm:sqref>G60</xm:sqref>
        </x14:dataValidation>
        <x14:dataValidation type="list" showErrorMessage="1" errorTitle="Kesalahan Nilai Data" error="Data yang dimasukkan harus tersedia dalam daftar!">
          <x14:formula1>
            <xm:f>ListOfValues!I1:I3</xm:f>
          </x14:formula1>
          <xm:sqref>F61</xm:sqref>
        </x14:dataValidation>
        <x14:dataValidation type="list" showErrorMessage="1" errorTitle="Kesalahan Nilai Data" error="Data yang dimasukkan harus tersedia dalam daftar!">
          <x14:formula1>
            <xm:f>ListOfValues!J1:J2</xm:f>
          </x14:formula1>
          <xm:sqref>G61</xm:sqref>
        </x14:dataValidation>
        <x14:dataValidation type="list" showErrorMessage="1" errorTitle="Kesalahan Nilai Data" error="Data yang dimasukkan harus tersedia dalam daftar!">
          <x14:formula1>
            <xm:f>ListOfValues!I1:I3</xm:f>
          </x14:formula1>
          <xm:sqref>F62</xm:sqref>
        </x14:dataValidation>
        <x14:dataValidation type="list" showErrorMessage="1" errorTitle="Kesalahan Nilai Data" error="Data yang dimasukkan harus tersedia dalam daftar!">
          <x14:formula1>
            <xm:f>ListOfValues!J1:J2</xm:f>
          </x14:formula1>
          <xm:sqref>G62</xm:sqref>
        </x14:dataValidation>
        <x14:dataValidation type="list" showErrorMessage="1" errorTitle="Kesalahan Nilai Data" error="Data yang dimasukkan harus tersedia dalam daftar!">
          <x14:formula1>
            <xm:f>ListOfValues!I1:I3</xm:f>
          </x14:formula1>
          <xm:sqref>F63</xm:sqref>
        </x14:dataValidation>
        <x14:dataValidation type="list" showErrorMessage="1" errorTitle="Kesalahan Nilai Data" error="Data yang dimasukkan harus tersedia dalam daftar!">
          <x14:formula1>
            <xm:f>ListOfValues!J1:J2</xm:f>
          </x14:formula1>
          <xm:sqref>G63</xm:sqref>
        </x14:dataValidation>
        <x14:dataValidation type="list" showErrorMessage="1" errorTitle="Kesalahan Nilai Data" error="Data yang dimasukkan harus tersedia dalam daftar!">
          <x14:formula1>
            <xm:f>ListOfValues!I1:I3</xm:f>
          </x14:formula1>
          <xm:sqref>F64</xm:sqref>
        </x14:dataValidation>
        <x14:dataValidation type="list" showErrorMessage="1" errorTitle="Kesalahan Nilai Data" error="Data yang dimasukkan harus tersedia dalam daftar!">
          <x14:formula1>
            <xm:f>ListOfValues!J1:J2</xm:f>
          </x14:formula1>
          <xm:sqref>G64</xm:sqref>
        </x14:dataValidation>
        <x14:dataValidation type="list" showErrorMessage="1" errorTitle="Kesalahan Nilai Data" error="Data yang dimasukkan harus tersedia dalam daftar!">
          <x14:formula1>
            <xm:f>ListOfValues!I1:I3</xm:f>
          </x14:formula1>
          <xm:sqref>F65</xm:sqref>
        </x14:dataValidation>
        <x14:dataValidation type="list" showErrorMessage="1" errorTitle="Kesalahan Nilai Data" error="Data yang dimasukkan harus tersedia dalam daftar!">
          <x14:formula1>
            <xm:f>ListOfValues!J1:J2</xm:f>
          </x14:formula1>
          <xm:sqref>G65</xm:sqref>
        </x14:dataValidation>
        <x14:dataValidation type="list" showErrorMessage="1" errorTitle="Kesalahan Nilai Data" error="Data yang dimasukkan harus tersedia dalam daftar!">
          <x14:formula1>
            <xm:f>ListOfValues!I1:I3</xm:f>
          </x14:formula1>
          <xm:sqref>F66</xm:sqref>
        </x14:dataValidation>
        <x14:dataValidation type="list" showErrorMessage="1" errorTitle="Kesalahan Nilai Data" error="Data yang dimasukkan harus tersedia dalam daftar!">
          <x14:formula1>
            <xm:f>ListOfValues!J1:J2</xm:f>
          </x14:formula1>
          <xm:sqref>G66</xm:sqref>
        </x14:dataValidation>
        <x14:dataValidation type="list" showErrorMessage="1" errorTitle="Kesalahan Nilai Data" error="Data yang dimasukkan harus tersedia dalam daftar!">
          <x14:formula1>
            <xm:f>ListOfValues!I1:I3</xm:f>
          </x14:formula1>
          <xm:sqref>F67</xm:sqref>
        </x14:dataValidation>
        <x14:dataValidation type="list" showErrorMessage="1" errorTitle="Kesalahan Nilai Data" error="Data yang dimasukkan harus tersedia dalam daftar!">
          <x14:formula1>
            <xm:f>ListOfValues!J1:J2</xm:f>
          </x14:formula1>
          <xm:sqref>G67</xm:sqref>
        </x14:dataValidation>
        <x14:dataValidation type="list" showErrorMessage="1" errorTitle="Kesalahan Nilai Data" error="Data yang dimasukkan harus tersedia dalam daftar!">
          <x14:formula1>
            <xm:f>ListOfValues!I1:I3</xm:f>
          </x14:formula1>
          <xm:sqref>F68</xm:sqref>
        </x14:dataValidation>
        <x14:dataValidation type="list" showErrorMessage="1" errorTitle="Kesalahan Nilai Data" error="Data yang dimasukkan harus tersedia dalam daftar!">
          <x14:formula1>
            <xm:f>ListOfValues!J1:J2</xm:f>
          </x14:formula1>
          <xm:sqref>G68</xm:sqref>
        </x14:dataValidation>
        <x14:dataValidation type="list" showErrorMessage="1" errorTitle="Kesalahan Nilai Data" error="Data yang dimasukkan harus tersedia dalam daftar!">
          <x14:formula1>
            <xm:f>ListOfValues!I1:I3</xm:f>
          </x14:formula1>
          <xm:sqref>F69</xm:sqref>
        </x14:dataValidation>
        <x14:dataValidation type="list" showErrorMessage="1" errorTitle="Kesalahan Nilai Data" error="Data yang dimasukkan harus tersedia dalam daftar!">
          <x14:formula1>
            <xm:f>ListOfValues!J1:J2</xm:f>
          </x14:formula1>
          <xm:sqref>G69</xm:sqref>
        </x14:dataValidation>
        <x14:dataValidation type="list" showErrorMessage="1" errorTitle="Kesalahan Nilai Data" error="Data yang dimasukkan harus tersedia dalam daftar!">
          <x14:formula1>
            <xm:f>ListOfValues!I1:I3</xm:f>
          </x14:formula1>
          <xm:sqref>F70</xm:sqref>
        </x14:dataValidation>
        <x14:dataValidation type="list" showErrorMessage="1" errorTitle="Kesalahan Nilai Data" error="Data yang dimasukkan harus tersedia dalam daftar!">
          <x14:formula1>
            <xm:f>ListOfValues!J1:J2</xm:f>
          </x14:formula1>
          <xm:sqref>G70</xm:sqref>
        </x14:dataValidation>
        <x14:dataValidation type="list" showErrorMessage="1" errorTitle="Kesalahan Nilai Data" error="Data yang dimasukkan harus tersedia dalam daftar!">
          <x14:formula1>
            <xm:f>ListOfValues!I1:I3</xm:f>
          </x14:formula1>
          <xm:sqref>F71</xm:sqref>
        </x14:dataValidation>
        <x14:dataValidation type="list" showErrorMessage="1" errorTitle="Kesalahan Nilai Data" error="Data yang dimasukkan harus tersedia dalam daftar!">
          <x14:formula1>
            <xm:f>ListOfValues!J1:J2</xm:f>
          </x14:formula1>
          <xm:sqref>G71</xm:sqref>
        </x14:dataValidation>
        <x14:dataValidation type="list" showErrorMessage="1" errorTitle="Kesalahan Nilai Data" error="Data yang dimasukkan harus tersedia dalam daftar!">
          <x14:formula1>
            <xm:f>ListOfValues!I1:I3</xm:f>
          </x14:formula1>
          <xm:sqref>F72</xm:sqref>
        </x14:dataValidation>
        <x14:dataValidation type="list" showErrorMessage="1" errorTitle="Kesalahan Nilai Data" error="Data yang dimasukkan harus tersedia dalam daftar!">
          <x14:formula1>
            <xm:f>ListOfValues!J1:J2</xm:f>
          </x14:formula1>
          <xm:sqref>G72</xm:sqref>
        </x14:dataValidation>
        <x14:dataValidation type="list" showErrorMessage="1" errorTitle="Kesalahan Nilai Data" error="Data yang dimasukkan harus tersedia dalam daftar!">
          <x14:formula1>
            <xm:f>ListOfValues!I1:I3</xm:f>
          </x14:formula1>
          <xm:sqref>F73</xm:sqref>
        </x14:dataValidation>
        <x14:dataValidation type="list" showErrorMessage="1" errorTitle="Kesalahan Nilai Data" error="Data yang dimasukkan harus tersedia dalam daftar!">
          <x14:formula1>
            <xm:f>ListOfValues!J1:J2</xm:f>
          </x14:formula1>
          <xm:sqref>G73</xm:sqref>
        </x14:dataValidation>
        <x14:dataValidation type="list" showErrorMessage="1" errorTitle="Kesalahan Nilai Data" error="Data yang dimasukkan harus tersedia dalam daftar!">
          <x14:formula1>
            <xm:f>ListOfValues!I1:I3</xm:f>
          </x14:formula1>
          <xm:sqref>F74</xm:sqref>
        </x14:dataValidation>
        <x14:dataValidation type="list" showErrorMessage="1" errorTitle="Kesalahan Nilai Data" error="Data yang dimasukkan harus tersedia dalam daftar!">
          <x14:formula1>
            <xm:f>ListOfValues!J1:J2</xm:f>
          </x14:formula1>
          <xm:sqref>G74</xm:sqref>
        </x14:dataValidation>
        <x14:dataValidation type="list" showErrorMessage="1" errorTitle="Kesalahan Nilai Data" error="Data yang dimasukkan harus tersedia dalam daftar!">
          <x14:formula1>
            <xm:f>ListOfValues!I1:I3</xm:f>
          </x14:formula1>
          <xm:sqref>F75</xm:sqref>
        </x14:dataValidation>
        <x14:dataValidation type="list" showErrorMessage="1" errorTitle="Kesalahan Nilai Data" error="Data yang dimasukkan harus tersedia dalam daftar!">
          <x14:formula1>
            <xm:f>ListOfValues!J1:J2</xm:f>
          </x14:formula1>
          <xm:sqref>G75</xm:sqref>
        </x14:dataValidation>
        <x14:dataValidation type="list" showErrorMessage="1" errorTitle="Kesalahan Nilai Data" error="Data yang dimasukkan harus tersedia dalam daftar!">
          <x14:formula1>
            <xm:f>ListOfValues!I1:I3</xm:f>
          </x14:formula1>
          <xm:sqref>F76</xm:sqref>
        </x14:dataValidation>
        <x14:dataValidation type="list" showErrorMessage="1" errorTitle="Kesalahan Nilai Data" error="Data yang dimasukkan harus tersedia dalam daftar!">
          <x14:formula1>
            <xm:f>ListOfValues!J1:J2</xm:f>
          </x14:formula1>
          <xm:sqref>G76</xm:sqref>
        </x14:dataValidation>
        <x14:dataValidation type="list" showErrorMessage="1" errorTitle="Kesalahan Nilai Data" error="Data yang dimasukkan harus tersedia dalam daftar!">
          <x14:formula1>
            <xm:f>ListOfValues!I1:I3</xm:f>
          </x14:formula1>
          <xm:sqref>F77</xm:sqref>
        </x14:dataValidation>
        <x14:dataValidation type="list" showErrorMessage="1" errorTitle="Kesalahan Nilai Data" error="Data yang dimasukkan harus tersedia dalam daftar!">
          <x14:formula1>
            <xm:f>ListOfValues!J1:J2</xm:f>
          </x14:formula1>
          <xm:sqref>G77</xm:sqref>
        </x14:dataValidation>
        <x14:dataValidation type="list" showErrorMessage="1" errorTitle="Kesalahan Nilai Data" error="Data yang dimasukkan harus tersedia dalam daftar!">
          <x14:formula1>
            <xm:f>ListOfValues!I1:I3</xm:f>
          </x14:formula1>
          <xm:sqref>F78</xm:sqref>
        </x14:dataValidation>
        <x14:dataValidation type="list" showErrorMessage="1" errorTitle="Kesalahan Nilai Data" error="Data yang dimasukkan harus tersedia dalam daftar!">
          <x14:formula1>
            <xm:f>ListOfValues!J1:J2</xm:f>
          </x14:formula1>
          <xm:sqref>G78</xm:sqref>
        </x14:dataValidation>
        <x14:dataValidation type="list" showErrorMessage="1" errorTitle="Kesalahan Nilai Data" error="Data yang dimasukkan harus tersedia dalam daftar!">
          <x14:formula1>
            <xm:f>ListOfValues!I1:I3</xm:f>
          </x14:formula1>
          <xm:sqref>F79</xm:sqref>
        </x14:dataValidation>
        <x14:dataValidation type="list" showErrorMessage="1" errorTitle="Kesalahan Nilai Data" error="Data yang dimasukkan harus tersedia dalam daftar!">
          <x14:formula1>
            <xm:f>ListOfValues!J1:J2</xm:f>
          </x14:formula1>
          <xm:sqref>G79</xm:sqref>
        </x14:dataValidation>
        <x14:dataValidation type="list" showErrorMessage="1" errorTitle="Kesalahan Nilai Data" error="Data yang dimasukkan harus tersedia dalam daftar!">
          <x14:formula1>
            <xm:f>ListOfValues!I1:I3</xm:f>
          </x14:formula1>
          <xm:sqref>F80</xm:sqref>
        </x14:dataValidation>
        <x14:dataValidation type="list" showErrorMessage="1" errorTitle="Kesalahan Nilai Data" error="Data yang dimasukkan harus tersedia dalam daftar!">
          <x14:formula1>
            <xm:f>ListOfValues!J1:J2</xm:f>
          </x14:formula1>
          <xm:sqref>G80</xm:sqref>
        </x14:dataValidation>
        <x14:dataValidation type="list" showErrorMessage="1" errorTitle="Kesalahan Nilai Data" error="Data yang dimasukkan harus tersedia dalam daftar!">
          <x14:formula1>
            <xm:f>ListOfValues!I1:I3</xm:f>
          </x14:formula1>
          <xm:sqref>F81</xm:sqref>
        </x14:dataValidation>
        <x14:dataValidation type="list" showErrorMessage="1" errorTitle="Kesalahan Nilai Data" error="Data yang dimasukkan harus tersedia dalam daftar!">
          <x14:formula1>
            <xm:f>ListOfValues!J1:J2</xm:f>
          </x14:formula1>
          <xm:sqref>G81</xm:sqref>
        </x14:dataValidation>
        <x14:dataValidation type="list" showErrorMessage="1" errorTitle="Kesalahan Nilai Data" error="Data yang dimasukkan harus tersedia dalam daftar!">
          <x14:formula1>
            <xm:f>ListOfValues!I1:I3</xm:f>
          </x14:formula1>
          <xm:sqref>F82</xm:sqref>
        </x14:dataValidation>
        <x14:dataValidation type="list" showErrorMessage="1" errorTitle="Kesalahan Nilai Data" error="Data yang dimasukkan harus tersedia dalam daftar!">
          <x14:formula1>
            <xm:f>ListOfValues!J1:J2</xm:f>
          </x14:formula1>
          <xm:sqref>G82</xm:sqref>
        </x14:dataValidation>
        <x14:dataValidation type="list" showErrorMessage="1" errorTitle="Kesalahan Nilai Data" error="Data yang dimasukkan harus tersedia dalam daftar!">
          <x14:formula1>
            <xm:f>ListOfValues!I1:I3</xm:f>
          </x14:formula1>
          <xm:sqref>F83</xm:sqref>
        </x14:dataValidation>
        <x14:dataValidation type="list" showErrorMessage="1" errorTitle="Kesalahan Nilai Data" error="Data yang dimasukkan harus tersedia dalam daftar!">
          <x14:formula1>
            <xm:f>ListOfValues!J1:J2</xm:f>
          </x14:formula1>
          <xm:sqref>G83</xm:sqref>
        </x14:dataValidation>
        <x14:dataValidation type="list" showErrorMessage="1" errorTitle="Kesalahan Nilai Data" error="Data yang dimasukkan harus tersedia dalam daftar!">
          <x14:formula1>
            <xm:f>ListOfValues!I1:I3</xm:f>
          </x14:formula1>
          <xm:sqref>F84</xm:sqref>
        </x14:dataValidation>
        <x14:dataValidation type="list" showErrorMessage="1" errorTitle="Kesalahan Nilai Data" error="Data yang dimasukkan harus tersedia dalam daftar!">
          <x14:formula1>
            <xm:f>ListOfValues!J1:J2</xm:f>
          </x14:formula1>
          <xm:sqref>G84</xm:sqref>
        </x14:dataValidation>
        <x14:dataValidation type="list" showErrorMessage="1" errorTitle="Kesalahan Nilai Data" error="Data yang dimasukkan harus tersedia dalam daftar!">
          <x14:formula1>
            <xm:f>ListOfValues!I1:I3</xm:f>
          </x14:formula1>
          <xm:sqref>F85</xm:sqref>
        </x14:dataValidation>
        <x14:dataValidation type="list" showErrorMessage="1" errorTitle="Kesalahan Nilai Data" error="Data yang dimasukkan harus tersedia dalam daftar!">
          <x14:formula1>
            <xm:f>ListOfValues!J1:J2</xm:f>
          </x14:formula1>
          <xm:sqref>G85</xm:sqref>
        </x14:dataValidation>
        <x14:dataValidation type="list" showErrorMessage="1" errorTitle="Kesalahan Nilai Data" error="Data yang dimasukkan harus tersedia dalam daftar!">
          <x14:formula1>
            <xm:f>ListOfValues!I1:I3</xm:f>
          </x14:formula1>
          <xm:sqref>F86</xm:sqref>
        </x14:dataValidation>
        <x14:dataValidation type="list" showErrorMessage="1" errorTitle="Kesalahan Nilai Data" error="Data yang dimasukkan harus tersedia dalam daftar!">
          <x14:formula1>
            <xm:f>ListOfValues!J1:J2</xm:f>
          </x14:formula1>
          <xm:sqref>G86</xm:sqref>
        </x14:dataValidation>
        <x14:dataValidation type="list" showErrorMessage="1" errorTitle="Kesalahan Nilai Data" error="Data yang dimasukkan harus tersedia dalam daftar!">
          <x14:formula1>
            <xm:f>ListOfValues!I1:I3</xm:f>
          </x14:formula1>
          <xm:sqref>F87</xm:sqref>
        </x14:dataValidation>
        <x14:dataValidation type="list" showErrorMessage="1" errorTitle="Kesalahan Nilai Data" error="Data yang dimasukkan harus tersedia dalam daftar!">
          <x14:formula1>
            <xm:f>ListOfValues!J1:J2</xm:f>
          </x14:formula1>
          <xm:sqref>G87</xm:sqref>
        </x14:dataValidation>
        <x14:dataValidation type="list" showErrorMessage="1" errorTitle="Kesalahan Nilai Data" error="Data yang dimasukkan harus tersedia dalam daftar!">
          <x14:formula1>
            <xm:f>ListOfValues!I1:I3</xm:f>
          </x14:formula1>
          <xm:sqref>F88</xm:sqref>
        </x14:dataValidation>
        <x14:dataValidation type="list" showErrorMessage="1" errorTitle="Kesalahan Nilai Data" error="Data yang dimasukkan harus tersedia dalam daftar!">
          <x14:formula1>
            <xm:f>ListOfValues!J1:J2</xm:f>
          </x14:formula1>
          <xm:sqref>G88</xm:sqref>
        </x14:dataValidation>
        <x14:dataValidation type="list" showErrorMessage="1" errorTitle="Kesalahan Nilai Data" error="Data yang dimasukkan harus tersedia dalam daftar!">
          <x14:formula1>
            <xm:f>ListOfValues!I1:I3</xm:f>
          </x14:formula1>
          <xm:sqref>F89</xm:sqref>
        </x14:dataValidation>
        <x14:dataValidation type="list" showErrorMessage="1" errorTitle="Kesalahan Nilai Data" error="Data yang dimasukkan harus tersedia dalam daftar!">
          <x14:formula1>
            <xm:f>ListOfValues!J1:J2</xm:f>
          </x14:formula1>
          <xm:sqref>G89</xm:sqref>
        </x14:dataValidation>
        <x14:dataValidation type="list" showErrorMessage="1" errorTitle="Kesalahan Nilai Data" error="Data yang dimasukkan harus tersedia dalam daftar!">
          <x14:formula1>
            <xm:f>ListOfValues!I1:I3</xm:f>
          </x14:formula1>
          <xm:sqref>F90</xm:sqref>
        </x14:dataValidation>
        <x14:dataValidation type="list" showErrorMessage="1" errorTitle="Kesalahan Nilai Data" error="Data yang dimasukkan harus tersedia dalam daftar!">
          <x14:formula1>
            <xm:f>ListOfValues!J1:J2</xm:f>
          </x14:formula1>
          <xm:sqref>G90</xm:sqref>
        </x14:dataValidation>
        <x14:dataValidation type="list" showErrorMessage="1" errorTitle="Kesalahan Nilai Data" error="Data yang dimasukkan harus tersedia dalam daftar!">
          <x14:formula1>
            <xm:f>ListOfValues!I1:I3</xm:f>
          </x14:formula1>
          <xm:sqref>F91</xm:sqref>
        </x14:dataValidation>
        <x14:dataValidation type="list" showErrorMessage="1" errorTitle="Kesalahan Nilai Data" error="Data yang dimasukkan harus tersedia dalam daftar!">
          <x14:formula1>
            <xm:f>ListOfValues!J1:J2</xm:f>
          </x14:formula1>
          <xm:sqref>G91</xm:sqref>
        </x14:dataValidation>
        <x14:dataValidation type="list" showErrorMessage="1" errorTitle="Kesalahan Nilai Data" error="Data yang dimasukkan harus tersedia dalam daftar!">
          <x14:formula1>
            <xm:f>ListOfValues!I1:I3</xm:f>
          </x14:formula1>
          <xm:sqref>F92</xm:sqref>
        </x14:dataValidation>
        <x14:dataValidation type="list" showErrorMessage="1" errorTitle="Kesalahan Nilai Data" error="Data yang dimasukkan harus tersedia dalam daftar!">
          <x14:formula1>
            <xm:f>ListOfValues!J1:J2</xm:f>
          </x14:formula1>
          <xm:sqref>G92</xm:sqref>
        </x14:dataValidation>
        <x14:dataValidation type="list" showErrorMessage="1" errorTitle="Kesalahan Nilai Data" error="Data yang dimasukkan harus tersedia dalam daftar!">
          <x14:formula1>
            <xm:f>ListOfValues!I1:I3</xm:f>
          </x14:formula1>
          <xm:sqref>F93</xm:sqref>
        </x14:dataValidation>
        <x14:dataValidation type="list" showErrorMessage="1" errorTitle="Kesalahan Nilai Data" error="Data yang dimasukkan harus tersedia dalam daftar!">
          <x14:formula1>
            <xm:f>ListOfValues!J1:J2</xm:f>
          </x14:formula1>
          <xm:sqref>G93</xm:sqref>
        </x14:dataValidation>
        <x14:dataValidation type="list" showErrorMessage="1" errorTitle="Kesalahan Nilai Data" error="Data yang dimasukkan harus tersedia dalam daftar!">
          <x14:formula1>
            <xm:f>ListOfValues!I1:I3</xm:f>
          </x14:formula1>
          <xm:sqref>F94</xm:sqref>
        </x14:dataValidation>
        <x14:dataValidation type="list" showErrorMessage="1" errorTitle="Kesalahan Nilai Data" error="Data yang dimasukkan harus tersedia dalam daftar!">
          <x14:formula1>
            <xm:f>ListOfValues!J1:J2</xm:f>
          </x14:formula1>
          <xm:sqref>G94</xm:sqref>
        </x14:dataValidation>
        <x14:dataValidation type="list" showErrorMessage="1" errorTitle="Kesalahan Nilai Data" error="Data yang dimasukkan harus tersedia dalam daftar!">
          <x14:formula1>
            <xm:f>ListOfValues!I1:I3</xm:f>
          </x14:formula1>
          <xm:sqref>F95</xm:sqref>
        </x14:dataValidation>
        <x14:dataValidation type="list" showErrorMessage="1" errorTitle="Kesalahan Nilai Data" error="Data yang dimasukkan harus tersedia dalam daftar!">
          <x14:formula1>
            <xm:f>ListOfValues!J1:J2</xm:f>
          </x14:formula1>
          <xm:sqref>G95</xm:sqref>
        </x14:dataValidation>
        <x14:dataValidation type="list" showErrorMessage="1" errorTitle="Kesalahan Nilai Data" error="Data yang dimasukkan harus tersedia dalam daftar!">
          <x14:formula1>
            <xm:f>ListOfValues!I1:I3</xm:f>
          </x14:formula1>
          <xm:sqref>F96</xm:sqref>
        </x14:dataValidation>
        <x14:dataValidation type="list" showErrorMessage="1" errorTitle="Kesalahan Nilai Data" error="Data yang dimasukkan harus tersedia dalam daftar!">
          <x14:formula1>
            <xm:f>ListOfValues!J1:J2</xm:f>
          </x14:formula1>
          <xm:sqref>G96</xm:sqref>
        </x14:dataValidation>
        <x14:dataValidation type="list" showErrorMessage="1" errorTitle="Kesalahan Nilai Data" error="Data yang dimasukkan harus tersedia dalam daftar!">
          <x14:formula1>
            <xm:f>ListOfValues!I1:I3</xm:f>
          </x14:formula1>
          <xm:sqref>F97</xm:sqref>
        </x14:dataValidation>
        <x14:dataValidation type="list" showErrorMessage="1" errorTitle="Kesalahan Nilai Data" error="Data yang dimasukkan harus tersedia dalam daftar!">
          <x14:formula1>
            <xm:f>ListOfValues!J1:J2</xm:f>
          </x14:formula1>
          <xm:sqref>G97</xm:sqref>
        </x14:dataValidation>
        <x14:dataValidation type="list" showErrorMessage="1" errorTitle="Kesalahan Nilai Data" error="Data yang dimasukkan harus tersedia dalam daftar!">
          <x14:formula1>
            <xm:f>ListOfValues!I1:I3</xm:f>
          </x14:formula1>
          <xm:sqref>F98</xm:sqref>
        </x14:dataValidation>
        <x14:dataValidation type="list" showErrorMessage="1" errorTitle="Kesalahan Nilai Data" error="Data yang dimasukkan harus tersedia dalam daftar!">
          <x14:formula1>
            <xm:f>ListOfValues!J1:J2</xm:f>
          </x14:formula1>
          <xm:sqref>G98</xm:sqref>
        </x14:dataValidation>
        <x14:dataValidation type="list" showErrorMessage="1" errorTitle="Kesalahan Nilai Data" error="Data yang dimasukkan harus tersedia dalam daftar!">
          <x14:formula1>
            <xm:f>ListOfValues!I1:I3</xm:f>
          </x14:formula1>
          <xm:sqref>F99</xm:sqref>
        </x14:dataValidation>
        <x14:dataValidation type="list" showErrorMessage="1" errorTitle="Kesalahan Nilai Data" error="Data yang dimasukkan harus tersedia dalam daftar!">
          <x14:formula1>
            <xm:f>ListOfValues!J1:J2</xm:f>
          </x14:formula1>
          <xm:sqref>G99</xm:sqref>
        </x14:dataValidation>
        <x14:dataValidation type="list" showErrorMessage="1" errorTitle="Kesalahan Nilai Data" error="Data yang dimasukkan harus tersedia dalam daftar!">
          <x14:formula1>
            <xm:f>ListOfValues!I1:I3</xm:f>
          </x14:formula1>
          <xm:sqref>F100</xm:sqref>
        </x14:dataValidation>
        <x14:dataValidation type="list" showErrorMessage="1" errorTitle="Kesalahan Nilai Data" error="Data yang dimasukkan harus tersedia dalam daftar!">
          <x14:formula1>
            <xm:f>ListOfValues!J1:J2</xm:f>
          </x14:formula1>
          <xm:sqref>G100</xm:sqref>
        </x14:dataValidation>
        <x14:dataValidation type="list" showErrorMessage="1" errorTitle="Kesalahan Nilai Data" error="Data yang dimasukkan harus tersedia dalam daftar!">
          <x14:formula1>
            <xm:f>ListOfValues!I1:I3</xm:f>
          </x14:formula1>
          <xm:sqref>F101</xm:sqref>
        </x14:dataValidation>
        <x14:dataValidation type="list" showErrorMessage="1" errorTitle="Kesalahan Nilai Data" error="Data yang dimasukkan harus tersedia dalam daftar!">
          <x14:formula1>
            <xm:f>ListOfValues!J1:J2</xm:f>
          </x14:formula1>
          <xm:sqref>G101</xm:sqref>
        </x14:dataValidation>
        <x14:dataValidation type="list" showErrorMessage="1" errorTitle="Kesalahan Nilai Data" error="Data yang dimasukkan harus tersedia dalam daftar!">
          <x14:formula1>
            <xm:f>ListOfValues!I1:I3</xm:f>
          </x14:formula1>
          <xm:sqref>F102</xm:sqref>
        </x14:dataValidation>
        <x14:dataValidation type="list" showErrorMessage="1" errorTitle="Kesalahan Nilai Data" error="Data yang dimasukkan harus tersedia dalam daftar!">
          <x14:formula1>
            <xm:f>ListOfValues!J1:J2</xm:f>
          </x14:formula1>
          <xm:sqref>G102</xm:sqref>
        </x14:dataValidation>
        <x14:dataValidation type="list" showErrorMessage="1" errorTitle="Kesalahan Nilai Data" error="Data yang dimasukkan harus tersedia dalam daftar!">
          <x14:formula1>
            <xm:f>ListOfValues!I1:I3</xm:f>
          </x14:formula1>
          <xm:sqref>F103</xm:sqref>
        </x14:dataValidation>
        <x14:dataValidation type="list" showErrorMessage="1" errorTitle="Kesalahan Nilai Data" error="Data yang dimasukkan harus tersedia dalam daftar!">
          <x14:formula1>
            <xm:f>ListOfValues!J1:J2</xm:f>
          </x14:formula1>
          <xm:sqref>G103</xm:sqref>
        </x14:dataValidation>
        <x14:dataValidation type="list" showErrorMessage="1" errorTitle="Kesalahan Nilai Data" error="Data yang dimasukkan harus tersedia dalam daftar!">
          <x14:formula1>
            <xm:f>ListOfValues!I1:I3</xm:f>
          </x14:formula1>
          <xm:sqref>F104</xm:sqref>
        </x14:dataValidation>
        <x14:dataValidation type="list" showErrorMessage="1" errorTitle="Kesalahan Nilai Data" error="Data yang dimasukkan harus tersedia dalam daftar!">
          <x14:formula1>
            <xm:f>ListOfValues!J1:J2</xm:f>
          </x14:formula1>
          <xm:sqref>G104</xm:sqref>
        </x14:dataValidation>
        <x14:dataValidation type="list" showErrorMessage="1" errorTitle="Kesalahan Nilai Data" error="Data yang dimasukkan harus tersedia dalam daftar!">
          <x14:formula1>
            <xm:f>ListOfValues!I1:I3</xm:f>
          </x14:formula1>
          <xm:sqref>F105</xm:sqref>
        </x14:dataValidation>
        <x14:dataValidation type="list" showErrorMessage="1" errorTitle="Kesalahan Nilai Data" error="Data yang dimasukkan harus tersedia dalam daftar!">
          <x14:formula1>
            <xm:f>ListOfValues!J1:J2</xm:f>
          </x14:formula1>
          <xm:sqref>G105</xm:sqref>
        </x14:dataValidation>
        <x14:dataValidation type="list" showErrorMessage="1" errorTitle="Kesalahan Nilai Data" error="Data yang dimasukkan harus tersedia dalam daftar!">
          <x14:formula1>
            <xm:f>ListOfValues!I1:I3</xm:f>
          </x14:formula1>
          <xm:sqref>F106</xm:sqref>
        </x14:dataValidation>
        <x14:dataValidation type="list" showErrorMessage="1" errorTitle="Kesalahan Nilai Data" error="Data yang dimasukkan harus tersedia dalam daftar!">
          <x14:formula1>
            <xm:f>ListOfValues!J1:J2</xm:f>
          </x14:formula1>
          <xm:sqref>G106</xm:sqref>
        </x14:dataValidation>
        <x14:dataValidation type="list" showErrorMessage="1" errorTitle="Kesalahan Nilai Data" error="Data yang dimasukkan harus tersedia dalam daftar!">
          <x14:formula1>
            <xm:f>ListOfValues!I1:I3</xm:f>
          </x14:formula1>
          <xm:sqref>F107</xm:sqref>
        </x14:dataValidation>
        <x14:dataValidation type="list" showErrorMessage="1" errorTitle="Kesalahan Nilai Data" error="Data yang dimasukkan harus tersedia dalam daftar!">
          <x14:formula1>
            <xm:f>ListOfValues!J1:J2</xm:f>
          </x14:formula1>
          <xm:sqref>G107</xm:sqref>
        </x14:dataValidation>
        <x14:dataValidation type="list" showErrorMessage="1" errorTitle="Kesalahan Nilai Data" error="Data yang dimasukkan harus tersedia dalam daftar!">
          <x14:formula1>
            <xm:f>ListOfValues!I1:I3</xm:f>
          </x14:formula1>
          <xm:sqref>F108</xm:sqref>
        </x14:dataValidation>
        <x14:dataValidation type="list" showErrorMessage="1" errorTitle="Kesalahan Nilai Data" error="Data yang dimasukkan harus tersedia dalam daftar!">
          <x14:formula1>
            <xm:f>ListOfValues!J1:J2</xm:f>
          </x14:formula1>
          <xm:sqref>G108</xm:sqref>
        </x14:dataValidation>
        <x14:dataValidation type="list" showErrorMessage="1" errorTitle="Kesalahan Nilai Data" error="Data yang dimasukkan harus tersedia dalam daftar!">
          <x14:formula1>
            <xm:f>ListOfValues!I1:I3</xm:f>
          </x14:formula1>
          <xm:sqref>F109</xm:sqref>
        </x14:dataValidation>
        <x14:dataValidation type="list" showErrorMessage="1" errorTitle="Kesalahan Nilai Data" error="Data yang dimasukkan harus tersedia dalam daftar!">
          <x14:formula1>
            <xm:f>ListOfValues!J1:J2</xm:f>
          </x14:formula1>
          <xm:sqref>G109</xm:sqref>
        </x14:dataValidation>
        <x14:dataValidation type="list" showErrorMessage="1" errorTitle="Kesalahan Nilai Data" error="Data yang dimasukkan harus tersedia dalam daftar!">
          <x14:formula1>
            <xm:f>ListOfValues!I1:I3</xm:f>
          </x14:formula1>
          <xm:sqref>F110</xm:sqref>
        </x14:dataValidation>
        <x14:dataValidation type="list" showErrorMessage="1" errorTitle="Kesalahan Nilai Data" error="Data yang dimasukkan harus tersedia dalam daftar!">
          <x14:formula1>
            <xm:f>ListOfValues!J1:J2</xm:f>
          </x14:formula1>
          <xm:sqref>G110</xm:sqref>
        </x14:dataValidation>
        <x14:dataValidation type="list" showErrorMessage="1" errorTitle="Kesalahan Nilai Data" error="Data yang dimasukkan harus tersedia dalam daftar!">
          <x14:formula1>
            <xm:f>ListOfValues!I1:I3</xm:f>
          </x14:formula1>
          <xm:sqref>F111</xm:sqref>
        </x14:dataValidation>
        <x14:dataValidation type="list" showErrorMessage="1" errorTitle="Kesalahan Nilai Data" error="Data yang dimasukkan harus tersedia dalam daftar!">
          <x14:formula1>
            <xm:f>ListOfValues!J1:J2</xm:f>
          </x14:formula1>
          <xm:sqref>G111</xm:sqref>
        </x14:dataValidation>
        <x14:dataValidation type="list" showErrorMessage="1" errorTitle="Kesalahan Nilai Data" error="Data yang dimasukkan harus tersedia dalam daftar!">
          <x14:formula1>
            <xm:f>ListOfValues!I1:I3</xm:f>
          </x14:formula1>
          <xm:sqref>F112</xm:sqref>
        </x14:dataValidation>
        <x14:dataValidation type="list" showErrorMessage="1" errorTitle="Kesalahan Nilai Data" error="Data yang dimasukkan harus tersedia dalam daftar!">
          <x14:formula1>
            <xm:f>ListOfValues!J1:J2</xm:f>
          </x14:formula1>
          <xm:sqref>G112</xm:sqref>
        </x14:dataValidation>
        <x14:dataValidation type="list" showErrorMessage="1" errorTitle="Kesalahan Nilai Data" error="Data yang dimasukkan harus tersedia dalam daftar!">
          <x14:formula1>
            <xm:f>ListOfValues!I1:I3</xm:f>
          </x14:formula1>
          <xm:sqref>F113</xm:sqref>
        </x14:dataValidation>
        <x14:dataValidation type="list" showErrorMessage="1" errorTitle="Kesalahan Nilai Data" error="Data yang dimasukkan harus tersedia dalam daftar!">
          <x14:formula1>
            <xm:f>ListOfValues!J1:J2</xm:f>
          </x14:formula1>
          <xm:sqref>G113</xm:sqref>
        </x14:dataValidation>
        <x14:dataValidation type="list" showErrorMessage="1" errorTitle="Kesalahan Nilai Data" error="Data yang dimasukkan harus tersedia dalam daftar!">
          <x14:formula1>
            <xm:f>ListOfValues!I1:I3</xm:f>
          </x14:formula1>
          <xm:sqref>F114</xm:sqref>
        </x14:dataValidation>
        <x14:dataValidation type="list" showErrorMessage="1" errorTitle="Kesalahan Nilai Data" error="Data yang dimasukkan harus tersedia dalam daftar!">
          <x14:formula1>
            <xm:f>ListOfValues!J1:J2</xm:f>
          </x14:formula1>
          <xm:sqref>G114</xm:sqref>
        </x14:dataValidation>
        <x14:dataValidation type="list" showErrorMessage="1" errorTitle="Kesalahan Nilai Data" error="Data yang dimasukkan harus tersedia dalam daftar!">
          <x14:formula1>
            <xm:f>ListOfValues!I1:I3</xm:f>
          </x14:formula1>
          <xm:sqref>F115</xm:sqref>
        </x14:dataValidation>
        <x14:dataValidation type="list" showErrorMessage="1" errorTitle="Kesalahan Nilai Data" error="Data yang dimasukkan harus tersedia dalam daftar!">
          <x14:formula1>
            <xm:f>ListOfValues!J1:J2</xm:f>
          </x14:formula1>
          <xm:sqref>G115</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2:M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I33" sqref="I33"/>
    </sheetView>
  </sheetViews>
  <sheetFormatPr defaultRowHeight="1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621</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0"/>
      <c r="D6" s="20"/>
      <c r="E6" s="2"/>
      <c r="F6" s="2"/>
      <c r="G6" s="2"/>
      <c r="H6" s="2"/>
      <c r="I6" s="2"/>
      <c r="J6" s="2"/>
      <c r="K6" s="2"/>
      <c r="L6" s="2"/>
      <c r="M6" s="2"/>
    </row>
    <row r="7" spans="2:13" ht="17.25">
      <c r="B7" s="2"/>
      <c r="C7" s="156" t="str">
        <f>UPPER('Data Umum'!D7)</f>
        <v/>
      </c>
      <c r="D7" s="156"/>
      <c r="E7" s="157"/>
      <c r="F7" s="157"/>
      <c r="G7" s="157"/>
      <c r="H7" s="157"/>
      <c r="I7" s="157"/>
      <c r="J7" s="157"/>
      <c r="K7" s="157"/>
      <c r="L7" s="157"/>
      <c r="M7" s="2"/>
    </row>
    <row r="8" spans="2:13">
      <c r="B8" s="2"/>
      <c r="C8" s="158" t="s">
        <v>1095</v>
      </c>
      <c r="D8" s="158"/>
      <c r="E8" s="129"/>
      <c r="F8" s="129"/>
      <c r="G8" s="129"/>
      <c r="H8" s="129"/>
      <c r="I8" s="129"/>
      <c r="J8" s="129"/>
      <c r="K8" s="129"/>
      <c r="L8" s="129"/>
      <c r="M8" s="2"/>
    </row>
    <row r="9" spans="2:13">
      <c r="B9" s="2"/>
      <c r="C9" s="158" t="s">
        <v>622</v>
      </c>
      <c r="D9" s="158"/>
      <c r="E9" s="129"/>
      <c r="F9" s="129"/>
      <c r="G9" s="129"/>
      <c r="H9" s="129"/>
      <c r="I9" s="129"/>
      <c r="J9" s="129"/>
      <c r="K9" s="129"/>
      <c r="L9" s="129"/>
      <c r="M9" s="2"/>
    </row>
    <row r="10" spans="2:13">
      <c r="B10" s="2"/>
      <c r="C10" s="158" t="s">
        <v>1097</v>
      </c>
      <c r="D10" s="158"/>
      <c r="E10" s="129"/>
      <c r="F10" s="129"/>
      <c r="G10" s="129"/>
      <c r="H10" s="129"/>
      <c r="I10" s="129"/>
      <c r="J10" s="129"/>
      <c r="K10" s="129"/>
      <c r="L10" s="129"/>
      <c r="M10" s="2"/>
    </row>
    <row r="11" spans="2:13">
      <c r="B11" s="2"/>
      <c r="C11" s="159" t="str">
        <f>""</f>
        <v/>
      </c>
      <c r="D11" s="159"/>
      <c r="E11" s="130"/>
      <c r="F11" s="130"/>
      <c r="G11" s="130"/>
      <c r="H11" s="130"/>
      <c r="I11" s="130"/>
      <c r="J11" s="130"/>
      <c r="K11" s="130"/>
      <c r="L11" s="130"/>
      <c r="M11" s="2"/>
    </row>
    <row r="12" spans="2:13" hidden="1">
      <c r="B12" s="2"/>
      <c r="C12" s="20"/>
      <c r="D12" s="20"/>
      <c r="E12" s="2"/>
      <c r="F12" s="2"/>
      <c r="G12" s="2"/>
      <c r="H12" s="2"/>
      <c r="I12" s="2"/>
      <c r="J12" s="2"/>
      <c r="K12" s="2"/>
      <c r="L12" s="2"/>
      <c r="M12" s="2"/>
    </row>
    <row r="13" spans="2:13">
      <c r="B13" s="2"/>
      <c r="C13" s="160" t="s">
        <v>43</v>
      </c>
      <c r="D13" s="160"/>
      <c r="E13" s="161"/>
      <c r="F13" s="161"/>
      <c r="G13" s="161"/>
      <c r="H13" s="161"/>
      <c r="I13" s="161"/>
      <c r="J13" s="161"/>
      <c r="K13" s="161"/>
      <c r="L13" s="161"/>
      <c r="M13" s="2"/>
    </row>
    <row r="14" spans="2:13">
      <c r="B14" s="2"/>
      <c r="C14" s="127" t="s">
        <v>308</v>
      </c>
      <c r="D14" s="128"/>
      <c r="E14" s="162" t="str">
        <f>"Nama Produk"</f>
        <v>Nama Produk</v>
      </c>
      <c r="F14" s="162" t="str">
        <f>"Nama Pemegang Polis"</f>
        <v>Nama Pemegang Polis</v>
      </c>
      <c r="G14" s="162" t="str">
        <f>"Jenis Pinjaman Polis"</f>
        <v>Jenis Pinjaman Polis</v>
      </c>
      <c r="H14" s="162" t="str">
        <f>"Jumlah Polis"</f>
        <v>Jumlah Polis</v>
      </c>
      <c r="I14" s="162" t="str">
        <f>"Nilai Tunai Polis Yang Dijaminkan"</f>
        <v>Nilai Tunai Polis Yang Dijaminkan</v>
      </c>
      <c r="J14" s="162" t="str">
        <f>"Saldo SAK"</f>
        <v>Saldo SAK</v>
      </c>
      <c r="K14" s="162" t="str">
        <f>"AYD"</f>
        <v>AYD</v>
      </c>
      <c r="L14" s="162" t="str">
        <f>"Saldo SAK Lancar (Kurang dari satu tahun)"</f>
        <v>Saldo SAK Lancar (Kurang dari satu tahun)</v>
      </c>
      <c r="M14" s="2"/>
    </row>
    <row r="15" spans="2:13">
      <c r="B15" s="2"/>
      <c r="C15" s="128"/>
      <c r="D15" s="128"/>
      <c r="E15" s="163"/>
      <c r="F15" s="163"/>
      <c r="G15" s="163"/>
      <c r="H15" s="163"/>
      <c r="I15" s="163"/>
      <c r="J15" s="163"/>
      <c r="K15" s="163"/>
      <c r="L15" s="163"/>
      <c r="M15" s="2"/>
    </row>
    <row r="16" spans="2:13">
      <c r="B16" s="2"/>
      <c r="C16" s="137" t="s">
        <v>7</v>
      </c>
      <c r="D16" s="128"/>
      <c r="E16" s="147" t="s">
        <v>206</v>
      </c>
      <c r="F16" s="147" t="s">
        <v>206</v>
      </c>
      <c r="G16" s="147" t="s">
        <v>206</v>
      </c>
      <c r="H16" s="144">
        <v>0</v>
      </c>
      <c r="I16" s="144">
        <v>0</v>
      </c>
      <c r="J16" s="144">
        <v>0</v>
      </c>
      <c r="K16" s="144">
        <v>0</v>
      </c>
      <c r="L16" s="144">
        <v>0</v>
      </c>
      <c r="M16" s="2"/>
    </row>
    <row r="17" spans="2:13">
      <c r="B17" s="2"/>
      <c r="C17" s="142" t="s">
        <v>309</v>
      </c>
      <c r="D17" s="143"/>
      <c r="E17" s="147" t="s">
        <v>206</v>
      </c>
      <c r="F17" s="147" t="s">
        <v>206</v>
      </c>
      <c r="G17" s="147" t="s">
        <v>206</v>
      </c>
      <c r="H17" s="144">
        <v>0</v>
      </c>
      <c r="I17" s="144">
        <v>0</v>
      </c>
      <c r="J17" s="144">
        <v>0</v>
      </c>
      <c r="K17" s="144">
        <v>0</v>
      </c>
      <c r="L17" s="144">
        <v>0</v>
      </c>
      <c r="M17" s="2"/>
    </row>
    <row r="18" spans="2:13">
      <c r="B18" s="2"/>
      <c r="C18" s="142" t="s">
        <v>310</v>
      </c>
      <c r="D18" s="143"/>
      <c r="E18" s="147" t="s">
        <v>206</v>
      </c>
      <c r="F18" s="147" t="s">
        <v>206</v>
      </c>
      <c r="G18" s="147" t="s">
        <v>206</v>
      </c>
      <c r="H18" s="144">
        <v>0</v>
      </c>
      <c r="I18" s="144">
        <v>0</v>
      </c>
      <c r="J18" s="144">
        <v>0</v>
      </c>
      <c r="K18" s="144">
        <v>0</v>
      </c>
      <c r="L18" s="144">
        <v>0</v>
      </c>
      <c r="M18" s="2"/>
    </row>
    <row r="19" spans="2:13">
      <c r="B19" s="2"/>
      <c r="C19" s="142" t="s">
        <v>311</v>
      </c>
      <c r="D19" s="143"/>
      <c r="E19" s="147" t="s">
        <v>206</v>
      </c>
      <c r="F19" s="147" t="s">
        <v>206</v>
      </c>
      <c r="G19" s="147" t="s">
        <v>206</v>
      </c>
      <c r="H19" s="144">
        <v>0</v>
      </c>
      <c r="I19" s="144">
        <v>0</v>
      </c>
      <c r="J19" s="144">
        <v>0</v>
      </c>
      <c r="K19" s="144">
        <v>0</v>
      </c>
      <c r="L19" s="144">
        <v>0</v>
      </c>
      <c r="M19" s="2"/>
    </row>
    <row r="20" spans="2:13">
      <c r="B20" s="2"/>
      <c r="C20" s="142" t="s">
        <v>312</v>
      </c>
      <c r="D20" s="143"/>
      <c r="E20" s="147" t="s">
        <v>206</v>
      </c>
      <c r="F20" s="147" t="s">
        <v>206</v>
      </c>
      <c r="G20" s="147" t="s">
        <v>206</v>
      </c>
      <c r="H20" s="144">
        <v>0</v>
      </c>
      <c r="I20" s="144">
        <v>0</v>
      </c>
      <c r="J20" s="144">
        <v>0</v>
      </c>
      <c r="K20" s="144">
        <v>0</v>
      </c>
      <c r="L20" s="144">
        <v>0</v>
      </c>
      <c r="M20" s="2"/>
    </row>
    <row r="21" spans="2:13">
      <c r="B21" s="2"/>
      <c r="C21" s="142" t="s">
        <v>313</v>
      </c>
      <c r="D21" s="143"/>
      <c r="E21" s="147" t="s">
        <v>206</v>
      </c>
      <c r="F21" s="147" t="s">
        <v>206</v>
      </c>
      <c r="G21" s="147" t="s">
        <v>206</v>
      </c>
      <c r="H21" s="144">
        <v>0</v>
      </c>
      <c r="I21" s="144">
        <v>0</v>
      </c>
      <c r="J21" s="144">
        <v>0</v>
      </c>
      <c r="K21" s="144">
        <v>0</v>
      </c>
      <c r="L21" s="144">
        <v>0</v>
      </c>
      <c r="M21" s="2"/>
    </row>
    <row r="22" spans="2:13">
      <c r="B22" s="2"/>
      <c r="C22" s="142" t="s">
        <v>314</v>
      </c>
      <c r="D22" s="143"/>
      <c r="E22" s="147" t="s">
        <v>206</v>
      </c>
      <c r="F22" s="147" t="s">
        <v>206</v>
      </c>
      <c r="G22" s="147" t="s">
        <v>206</v>
      </c>
      <c r="H22" s="144">
        <v>0</v>
      </c>
      <c r="I22" s="144">
        <v>0</v>
      </c>
      <c r="J22" s="144">
        <v>0</v>
      </c>
      <c r="K22" s="144">
        <v>0</v>
      </c>
      <c r="L22" s="144">
        <v>0</v>
      </c>
      <c r="M22" s="2"/>
    </row>
    <row r="23" spans="2:13">
      <c r="B23" s="2"/>
      <c r="C23" s="142" t="s">
        <v>315</v>
      </c>
      <c r="D23" s="143"/>
      <c r="E23" s="147" t="s">
        <v>206</v>
      </c>
      <c r="F23" s="147" t="s">
        <v>206</v>
      </c>
      <c r="G23" s="147" t="s">
        <v>206</v>
      </c>
      <c r="H23" s="144">
        <v>0</v>
      </c>
      <c r="I23" s="144">
        <v>0</v>
      </c>
      <c r="J23" s="144">
        <v>0</v>
      </c>
      <c r="K23" s="144">
        <v>0</v>
      </c>
      <c r="L23" s="144">
        <v>0</v>
      </c>
      <c r="M23" s="2"/>
    </row>
    <row r="24" spans="2:13">
      <c r="B24" s="2"/>
      <c r="C24" s="142" t="s">
        <v>316</v>
      </c>
      <c r="D24" s="143"/>
      <c r="E24" s="147" t="s">
        <v>206</v>
      </c>
      <c r="F24" s="147" t="s">
        <v>206</v>
      </c>
      <c r="G24" s="147" t="s">
        <v>206</v>
      </c>
      <c r="H24" s="144">
        <v>0</v>
      </c>
      <c r="I24" s="144">
        <v>0</v>
      </c>
      <c r="J24" s="144">
        <v>0</v>
      </c>
      <c r="K24" s="144">
        <v>0</v>
      </c>
      <c r="L24" s="144">
        <v>0</v>
      </c>
      <c r="M24" s="2"/>
    </row>
    <row r="25" spans="2:13">
      <c r="B25" s="2"/>
      <c r="C25" s="142" t="s">
        <v>317</v>
      </c>
      <c r="D25" s="143"/>
      <c r="E25" s="147" t="s">
        <v>206</v>
      </c>
      <c r="F25" s="147" t="s">
        <v>206</v>
      </c>
      <c r="G25" s="147" t="s">
        <v>206</v>
      </c>
      <c r="H25" s="144">
        <v>0</v>
      </c>
      <c r="I25" s="144">
        <v>0</v>
      </c>
      <c r="J25" s="144">
        <v>0</v>
      </c>
      <c r="K25" s="144">
        <v>0</v>
      </c>
      <c r="L25" s="144">
        <v>0</v>
      </c>
      <c r="M25" s="2"/>
    </row>
    <row r="26" spans="2:13">
      <c r="B26" s="2"/>
      <c r="C26" s="142" t="s">
        <v>318</v>
      </c>
      <c r="D26" s="143"/>
      <c r="E26" s="147" t="s">
        <v>206</v>
      </c>
      <c r="F26" s="147" t="s">
        <v>206</v>
      </c>
      <c r="G26" s="147" t="s">
        <v>206</v>
      </c>
      <c r="H26" s="144">
        <v>0</v>
      </c>
      <c r="I26" s="144">
        <v>0</v>
      </c>
      <c r="J26" s="144">
        <v>0</v>
      </c>
      <c r="K26" s="144">
        <v>0</v>
      </c>
      <c r="L26" s="144">
        <v>0</v>
      </c>
      <c r="M26" s="2"/>
    </row>
    <row r="27" spans="2:13">
      <c r="B27" s="2"/>
      <c r="C27" s="142" t="s">
        <v>319</v>
      </c>
      <c r="D27" s="143"/>
      <c r="E27" s="147" t="s">
        <v>206</v>
      </c>
      <c r="F27" s="147" t="s">
        <v>206</v>
      </c>
      <c r="G27" s="147" t="s">
        <v>206</v>
      </c>
      <c r="H27" s="144">
        <v>0</v>
      </c>
      <c r="I27" s="144">
        <v>0</v>
      </c>
      <c r="J27" s="144">
        <v>0</v>
      </c>
      <c r="K27" s="144">
        <v>0</v>
      </c>
      <c r="L27" s="144">
        <v>0</v>
      </c>
      <c r="M27" s="2"/>
    </row>
    <row r="28" spans="2:13">
      <c r="B28" s="2"/>
      <c r="C28" s="142" t="s">
        <v>320</v>
      </c>
      <c r="D28" s="143"/>
      <c r="E28" s="147" t="s">
        <v>206</v>
      </c>
      <c r="F28" s="147" t="s">
        <v>206</v>
      </c>
      <c r="G28" s="147" t="s">
        <v>206</v>
      </c>
      <c r="H28" s="144">
        <v>0</v>
      </c>
      <c r="I28" s="144">
        <v>0</v>
      </c>
      <c r="J28" s="144">
        <v>0</v>
      </c>
      <c r="K28" s="144">
        <v>0</v>
      </c>
      <c r="L28" s="144">
        <v>0</v>
      </c>
      <c r="M28" s="2"/>
    </row>
    <row r="29" spans="2:13">
      <c r="B29" s="2"/>
      <c r="C29" s="142" t="s">
        <v>321</v>
      </c>
      <c r="D29" s="143"/>
      <c r="E29" s="147" t="s">
        <v>206</v>
      </c>
      <c r="F29" s="147" t="s">
        <v>206</v>
      </c>
      <c r="G29" s="147" t="s">
        <v>206</v>
      </c>
      <c r="H29" s="144">
        <v>0</v>
      </c>
      <c r="I29" s="144">
        <v>0</v>
      </c>
      <c r="J29" s="144">
        <v>0</v>
      </c>
      <c r="K29" s="144">
        <v>0</v>
      </c>
      <c r="L29" s="144">
        <v>0</v>
      </c>
      <c r="M29" s="2"/>
    </row>
    <row r="30" spans="2:13">
      <c r="B30" s="2"/>
      <c r="C30" s="142" t="s">
        <v>322</v>
      </c>
      <c r="D30" s="143"/>
      <c r="E30" s="147" t="s">
        <v>206</v>
      </c>
      <c r="F30" s="147" t="s">
        <v>206</v>
      </c>
      <c r="G30" s="147" t="s">
        <v>206</v>
      </c>
      <c r="H30" s="144">
        <v>0</v>
      </c>
      <c r="I30" s="144">
        <v>0</v>
      </c>
      <c r="J30" s="144">
        <v>0</v>
      </c>
      <c r="K30" s="144">
        <v>0</v>
      </c>
      <c r="L30" s="144">
        <v>0</v>
      </c>
      <c r="M30" s="2"/>
    </row>
    <row r="31" spans="2:13">
      <c r="B31" s="2"/>
      <c r="C31" s="142" t="s">
        <v>323</v>
      </c>
      <c r="D31" s="143"/>
      <c r="E31" s="147" t="s">
        <v>206</v>
      </c>
      <c r="F31" s="147" t="s">
        <v>206</v>
      </c>
      <c r="G31" s="147" t="s">
        <v>206</v>
      </c>
      <c r="H31" s="144">
        <v>0</v>
      </c>
      <c r="I31" s="144">
        <v>0</v>
      </c>
      <c r="J31" s="144">
        <v>0</v>
      </c>
      <c r="K31" s="144">
        <v>0</v>
      </c>
      <c r="L31" s="144">
        <v>0</v>
      </c>
      <c r="M31" s="2"/>
    </row>
    <row r="32" spans="2:13">
      <c r="B32" s="2"/>
      <c r="C32" s="142" t="s">
        <v>324</v>
      </c>
      <c r="D32" s="143"/>
      <c r="E32" s="147" t="s">
        <v>206</v>
      </c>
      <c r="F32" s="147" t="s">
        <v>206</v>
      </c>
      <c r="G32" s="147" t="s">
        <v>206</v>
      </c>
      <c r="H32" s="144">
        <v>0</v>
      </c>
      <c r="I32" s="144">
        <v>0</v>
      </c>
      <c r="J32" s="144">
        <v>0</v>
      </c>
      <c r="K32" s="144">
        <v>0</v>
      </c>
      <c r="L32" s="144">
        <v>0</v>
      </c>
      <c r="M32" s="2"/>
    </row>
    <row r="33" spans="2:13">
      <c r="B33" s="2"/>
      <c r="C33" s="142" t="s">
        <v>325</v>
      </c>
      <c r="D33" s="143"/>
      <c r="E33" s="147" t="s">
        <v>206</v>
      </c>
      <c r="F33" s="147" t="s">
        <v>206</v>
      </c>
      <c r="G33" s="147" t="s">
        <v>206</v>
      </c>
      <c r="H33" s="144">
        <v>0</v>
      </c>
      <c r="I33" s="144">
        <v>0</v>
      </c>
      <c r="J33" s="144">
        <v>0</v>
      </c>
      <c r="K33" s="144">
        <v>0</v>
      </c>
      <c r="L33" s="144">
        <v>0</v>
      </c>
      <c r="M33" s="2"/>
    </row>
    <row r="34" spans="2:13">
      <c r="B34" s="2"/>
      <c r="C34" s="142" t="s">
        <v>326</v>
      </c>
      <c r="D34" s="143"/>
      <c r="E34" s="147" t="s">
        <v>206</v>
      </c>
      <c r="F34" s="147" t="s">
        <v>206</v>
      </c>
      <c r="G34" s="147" t="s">
        <v>206</v>
      </c>
      <c r="H34" s="144">
        <v>0</v>
      </c>
      <c r="I34" s="144">
        <v>0</v>
      </c>
      <c r="J34" s="144">
        <v>0</v>
      </c>
      <c r="K34" s="144">
        <v>0</v>
      </c>
      <c r="L34" s="144">
        <v>0</v>
      </c>
      <c r="M34" s="2"/>
    </row>
    <row r="35" spans="2:13">
      <c r="B35" s="2"/>
      <c r="C35" s="142" t="s">
        <v>327</v>
      </c>
      <c r="D35" s="143"/>
      <c r="E35" s="147" t="s">
        <v>206</v>
      </c>
      <c r="F35" s="147" t="s">
        <v>206</v>
      </c>
      <c r="G35" s="147" t="s">
        <v>206</v>
      </c>
      <c r="H35" s="144">
        <v>0</v>
      </c>
      <c r="I35" s="144">
        <v>0</v>
      </c>
      <c r="J35" s="144">
        <v>0</v>
      </c>
      <c r="K35" s="144">
        <v>0</v>
      </c>
      <c r="L35" s="144">
        <v>0</v>
      </c>
      <c r="M35" s="2"/>
    </row>
    <row r="36" spans="2:13">
      <c r="B36" s="2"/>
      <c r="C36" s="142" t="s">
        <v>328</v>
      </c>
      <c r="D36" s="143"/>
      <c r="E36" s="147" t="s">
        <v>206</v>
      </c>
      <c r="F36" s="147" t="s">
        <v>206</v>
      </c>
      <c r="G36" s="147" t="s">
        <v>206</v>
      </c>
      <c r="H36" s="144">
        <v>0</v>
      </c>
      <c r="I36" s="144">
        <v>0</v>
      </c>
      <c r="J36" s="144">
        <v>0</v>
      </c>
      <c r="K36" s="144">
        <v>0</v>
      </c>
      <c r="L36" s="144">
        <v>0</v>
      </c>
      <c r="M36" s="2"/>
    </row>
    <row r="37" spans="2:13">
      <c r="B37" s="2"/>
      <c r="C37" s="142" t="s">
        <v>329</v>
      </c>
      <c r="D37" s="143"/>
      <c r="E37" s="147" t="s">
        <v>206</v>
      </c>
      <c r="F37" s="147" t="s">
        <v>206</v>
      </c>
      <c r="G37" s="147" t="s">
        <v>206</v>
      </c>
      <c r="H37" s="144">
        <v>0</v>
      </c>
      <c r="I37" s="144">
        <v>0</v>
      </c>
      <c r="J37" s="144">
        <v>0</v>
      </c>
      <c r="K37" s="144">
        <v>0</v>
      </c>
      <c r="L37" s="144">
        <v>0</v>
      </c>
      <c r="M37" s="2"/>
    </row>
    <row r="38" spans="2:13">
      <c r="B38" s="2"/>
      <c r="C38" s="142" t="s">
        <v>330</v>
      </c>
      <c r="D38" s="143"/>
      <c r="E38" s="147" t="s">
        <v>206</v>
      </c>
      <c r="F38" s="147" t="s">
        <v>206</v>
      </c>
      <c r="G38" s="147" t="s">
        <v>206</v>
      </c>
      <c r="H38" s="144">
        <v>0</v>
      </c>
      <c r="I38" s="144">
        <v>0</v>
      </c>
      <c r="J38" s="144">
        <v>0</v>
      </c>
      <c r="K38" s="144">
        <v>0</v>
      </c>
      <c r="L38" s="144">
        <v>0</v>
      </c>
      <c r="M38" s="2"/>
    </row>
    <row r="39" spans="2:13">
      <c r="B39" s="2"/>
      <c r="C39" s="142" t="s">
        <v>331</v>
      </c>
      <c r="D39" s="143"/>
      <c r="E39" s="147" t="s">
        <v>206</v>
      </c>
      <c r="F39" s="147" t="s">
        <v>206</v>
      </c>
      <c r="G39" s="147" t="s">
        <v>206</v>
      </c>
      <c r="H39" s="144">
        <v>0</v>
      </c>
      <c r="I39" s="144">
        <v>0</v>
      </c>
      <c r="J39" s="144">
        <v>0</v>
      </c>
      <c r="K39" s="144">
        <v>0</v>
      </c>
      <c r="L39" s="144">
        <v>0</v>
      </c>
      <c r="M39" s="2"/>
    </row>
    <row r="40" spans="2:13">
      <c r="B40" s="2"/>
      <c r="C40" s="142" t="s">
        <v>332</v>
      </c>
      <c r="D40" s="143"/>
      <c r="E40" s="147" t="s">
        <v>206</v>
      </c>
      <c r="F40" s="147" t="s">
        <v>206</v>
      </c>
      <c r="G40" s="147" t="s">
        <v>206</v>
      </c>
      <c r="H40" s="144">
        <v>0</v>
      </c>
      <c r="I40" s="144">
        <v>0</v>
      </c>
      <c r="J40" s="144">
        <v>0</v>
      </c>
      <c r="K40" s="144">
        <v>0</v>
      </c>
      <c r="L40" s="144">
        <v>0</v>
      </c>
      <c r="M40" s="2"/>
    </row>
    <row r="41" spans="2:13">
      <c r="B41" s="2"/>
      <c r="C41" s="142" t="s">
        <v>333</v>
      </c>
      <c r="D41" s="143"/>
      <c r="E41" s="147" t="s">
        <v>206</v>
      </c>
      <c r="F41" s="147" t="s">
        <v>206</v>
      </c>
      <c r="G41" s="147" t="s">
        <v>206</v>
      </c>
      <c r="H41" s="144">
        <v>0</v>
      </c>
      <c r="I41" s="144">
        <v>0</v>
      </c>
      <c r="J41" s="144">
        <v>0</v>
      </c>
      <c r="K41" s="144">
        <v>0</v>
      </c>
      <c r="L41" s="144">
        <v>0</v>
      </c>
      <c r="M41" s="2"/>
    </row>
    <row r="42" spans="2:13">
      <c r="B42" s="2"/>
      <c r="C42" s="142" t="s">
        <v>334</v>
      </c>
      <c r="D42" s="143"/>
      <c r="E42" s="147" t="s">
        <v>206</v>
      </c>
      <c r="F42" s="147" t="s">
        <v>206</v>
      </c>
      <c r="G42" s="147" t="s">
        <v>206</v>
      </c>
      <c r="H42" s="144">
        <v>0</v>
      </c>
      <c r="I42" s="144">
        <v>0</v>
      </c>
      <c r="J42" s="144">
        <v>0</v>
      </c>
      <c r="K42" s="144">
        <v>0</v>
      </c>
      <c r="L42" s="144">
        <v>0</v>
      </c>
      <c r="M42" s="2"/>
    </row>
    <row r="43" spans="2:13">
      <c r="B43" s="2"/>
      <c r="C43" s="142" t="s">
        <v>335</v>
      </c>
      <c r="D43" s="143"/>
      <c r="E43" s="147" t="s">
        <v>206</v>
      </c>
      <c r="F43" s="147" t="s">
        <v>206</v>
      </c>
      <c r="G43" s="147" t="s">
        <v>206</v>
      </c>
      <c r="H43" s="144">
        <v>0</v>
      </c>
      <c r="I43" s="144">
        <v>0</v>
      </c>
      <c r="J43" s="144">
        <v>0</v>
      </c>
      <c r="K43" s="144">
        <v>0</v>
      </c>
      <c r="L43" s="144">
        <v>0</v>
      </c>
      <c r="M43" s="2"/>
    </row>
    <row r="44" spans="2:13">
      <c r="B44" s="2"/>
      <c r="C44" s="142" t="s">
        <v>336</v>
      </c>
      <c r="D44" s="143"/>
      <c r="E44" s="147" t="s">
        <v>206</v>
      </c>
      <c r="F44" s="147" t="s">
        <v>206</v>
      </c>
      <c r="G44" s="147" t="s">
        <v>206</v>
      </c>
      <c r="H44" s="144">
        <v>0</v>
      </c>
      <c r="I44" s="144">
        <v>0</v>
      </c>
      <c r="J44" s="144">
        <v>0</v>
      </c>
      <c r="K44" s="144">
        <v>0</v>
      </c>
      <c r="L44" s="144">
        <v>0</v>
      </c>
      <c r="M44" s="2"/>
    </row>
    <row r="45" spans="2:13">
      <c r="B45" s="2"/>
      <c r="C45" s="142" t="s">
        <v>337</v>
      </c>
      <c r="D45" s="143"/>
      <c r="E45" s="147" t="s">
        <v>206</v>
      </c>
      <c r="F45" s="147" t="s">
        <v>206</v>
      </c>
      <c r="G45" s="147" t="s">
        <v>206</v>
      </c>
      <c r="H45" s="144">
        <v>0</v>
      </c>
      <c r="I45" s="144">
        <v>0</v>
      </c>
      <c r="J45" s="144">
        <v>0</v>
      </c>
      <c r="K45" s="144">
        <v>0</v>
      </c>
      <c r="L45" s="144">
        <v>0</v>
      </c>
      <c r="M45" s="2"/>
    </row>
    <row r="46" spans="2:13">
      <c r="B46" s="2"/>
      <c r="C46" s="142" t="s">
        <v>338</v>
      </c>
      <c r="D46" s="143"/>
      <c r="E46" s="147" t="s">
        <v>206</v>
      </c>
      <c r="F46" s="147" t="s">
        <v>206</v>
      </c>
      <c r="G46" s="147" t="s">
        <v>206</v>
      </c>
      <c r="H46" s="144">
        <v>0</v>
      </c>
      <c r="I46" s="144">
        <v>0</v>
      </c>
      <c r="J46" s="144">
        <v>0</v>
      </c>
      <c r="K46" s="144">
        <v>0</v>
      </c>
      <c r="L46" s="144">
        <v>0</v>
      </c>
      <c r="M46" s="2"/>
    </row>
    <row r="47" spans="2:13">
      <c r="B47" s="2"/>
      <c r="C47" s="142" t="s">
        <v>339</v>
      </c>
      <c r="D47" s="143"/>
      <c r="E47" s="147" t="s">
        <v>206</v>
      </c>
      <c r="F47" s="147" t="s">
        <v>206</v>
      </c>
      <c r="G47" s="147" t="s">
        <v>206</v>
      </c>
      <c r="H47" s="144">
        <v>0</v>
      </c>
      <c r="I47" s="144">
        <v>0</v>
      </c>
      <c r="J47" s="144">
        <v>0</v>
      </c>
      <c r="K47" s="144">
        <v>0</v>
      </c>
      <c r="L47" s="144">
        <v>0</v>
      </c>
      <c r="M47" s="2"/>
    </row>
    <row r="48" spans="2:13">
      <c r="B48" s="2"/>
      <c r="C48" s="142" t="s">
        <v>340</v>
      </c>
      <c r="D48" s="143"/>
      <c r="E48" s="147" t="s">
        <v>206</v>
      </c>
      <c r="F48" s="147" t="s">
        <v>206</v>
      </c>
      <c r="G48" s="147" t="s">
        <v>206</v>
      </c>
      <c r="H48" s="144">
        <v>0</v>
      </c>
      <c r="I48" s="144">
        <v>0</v>
      </c>
      <c r="J48" s="144">
        <v>0</v>
      </c>
      <c r="K48" s="144">
        <v>0</v>
      </c>
      <c r="L48" s="144">
        <v>0</v>
      </c>
      <c r="M48" s="2"/>
    </row>
    <row r="49" spans="2:13">
      <c r="B49" s="2"/>
      <c r="C49" s="142" t="s">
        <v>341</v>
      </c>
      <c r="D49" s="143"/>
      <c r="E49" s="147" t="s">
        <v>206</v>
      </c>
      <c r="F49" s="147" t="s">
        <v>206</v>
      </c>
      <c r="G49" s="147" t="s">
        <v>206</v>
      </c>
      <c r="H49" s="144">
        <v>0</v>
      </c>
      <c r="I49" s="144">
        <v>0</v>
      </c>
      <c r="J49" s="144">
        <v>0</v>
      </c>
      <c r="K49" s="144">
        <v>0</v>
      </c>
      <c r="L49" s="144">
        <v>0</v>
      </c>
      <c r="M49" s="2"/>
    </row>
    <row r="50" spans="2:13">
      <c r="B50" s="2"/>
      <c r="C50" s="142" t="s">
        <v>342</v>
      </c>
      <c r="D50" s="143"/>
      <c r="E50" s="147" t="s">
        <v>206</v>
      </c>
      <c r="F50" s="147" t="s">
        <v>206</v>
      </c>
      <c r="G50" s="147" t="s">
        <v>206</v>
      </c>
      <c r="H50" s="144">
        <v>0</v>
      </c>
      <c r="I50" s="144">
        <v>0</v>
      </c>
      <c r="J50" s="144">
        <v>0</v>
      </c>
      <c r="K50" s="144">
        <v>0</v>
      </c>
      <c r="L50" s="144">
        <v>0</v>
      </c>
      <c r="M50" s="2"/>
    </row>
    <row r="51" spans="2:13">
      <c r="B51" s="2"/>
      <c r="C51" s="142" t="s">
        <v>343</v>
      </c>
      <c r="D51" s="143"/>
      <c r="E51" s="147" t="s">
        <v>206</v>
      </c>
      <c r="F51" s="147" t="s">
        <v>206</v>
      </c>
      <c r="G51" s="147" t="s">
        <v>206</v>
      </c>
      <c r="H51" s="144">
        <v>0</v>
      </c>
      <c r="I51" s="144">
        <v>0</v>
      </c>
      <c r="J51" s="144">
        <v>0</v>
      </c>
      <c r="K51" s="144">
        <v>0</v>
      </c>
      <c r="L51" s="144">
        <v>0</v>
      </c>
      <c r="M51" s="2"/>
    </row>
    <row r="52" spans="2:13">
      <c r="B52" s="2"/>
      <c r="C52" s="142" t="s">
        <v>344</v>
      </c>
      <c r="D52" s="143"/>
      <c r="E52" s="147" t="s">
        <v>206</v>
      </c>
      <c r="F52" s="147" t="s">
        <v>206</v>
      </c>
      <c r="G52" s="147" t="s">
        <v>206</v>
      </c>
      <c r="H52" s="144">
        <v>0</v>
      </c>
      <c r="I52" s="144">
        <v>0</v>
      </c>
      <c r="J52" s="144">
        <v>0</v>
      </c>
      <c r="K52" s="144">
        <v>0</v>
      </c>
      <c r="L52" s="144">
        <v>0</v>
      </c>
      <c r="M52" s="2"/>
    </row>
    <row r="53" spans="2:13">
      <c r="B53" s="2"/>
      <c r="C53" s="142" t="s">
        <v>345</v>
      </c>
      <c r="D53" s="143"/>
      <c r="E53" s="147" t="s">
        <v>206</v>
      </c>
      <c r="F53" s="147" t="s">
        <v>206</v>
      </c>
      <c r="G53" s="147" t="s">
        <v>206</v>
      </c>
      <c r="H53" s="144">
        <v>0</v>
      </c>
      <c r="I53" s="144">
        <v>0</v>
      </c>
      <c r="J53" s="144">
        <v>0</v>
      </c>
      <c r="K53" s="144">
        <v>0</v>
      </c>
      <c r="L53" s="144">
        <v>0</v>
      </c>
      <c r="M53" s="2"/>
    </row>
    <row r="54" spans="2:13">
      <c r="B54" s="2"/>
      <c r="C54" s="142" t="s">
        <v>346</v>
      </c>
      <c r="D54" s="143"/>
      <c r="E54" s="147" t="s">
        <v>206</v>
      </c>
      <c r="F54" s="147" t="s">
        <v>206</v>
      </c>
      <c r="G54" s="147" t="s">
        <v>206</v>
      </c>
      <c r="H54" s="144">
        <v>0</v>
      </c>
      <c r="I54" s="144">
        <v>0</v>
      </c>
      <c r="J54" s="144">
        <v>0</v>
      </c>
      <c r="K54" s="144">
        <v>0</v>
      </c>
      <c r="L54" s="144">
        <v>0</v>
      </c>
      <c r="M54" s="2"/>
    </row>
    <row r="55" spans="2:13">
      <c r="B55" s="2"/>
      <c r="C55" s="142" t="s">
        <v>347</v>
      </c>
      <c r="D55" s="143"/>
      <c r="E55" s="147" t="s">
        <v>206</v>
      </c>
      <c r="F55" s="147" t="s">
        <v>206</v>
      </c>
      <c r="G55" s="147" t="s">
        <v>206</v>
      </c>
      <c r="H55" s="144">
        <v>0</v>
      </c>
      <c r="I55" s="144">
        <v>0</v>
      </c>
      <c r="J55" s="144">
        <v>0</v>
      </c>
      <c r="K55" s="144">
        <v>0</v>
      </c>
      <c r="L55" s="144">
        <v>0</v>
      </c>
      <c r="M55" s="2"/>
    </row>
    <row r="56" spans="2:13">
      <c r="B56" s="2"/>
      <c r="C56" s="142" t="s">
        <v>348</v>
      </c>
      <c r="D56" s="143"/>
      <c r="E56" s="147" t="s">
        <v>206</v>
      </c>
      <c r="F56" s="147" t="s">
        <v>206</v>
      </c>
      <c r="G56" s="147" t="s">
        <v>206</v>
      </c>
      <c r="H56" s="144">
        <v>0</v>
      </c>
      <c r="I56" s="144">
        <v>0</v>
      </c>
      <c r="J56" s="144">
        <v>0</v>
      </c>
      <c r="K56" s="144">
        <v>0</v>
      </c>
      <c r="L56" s="144">
        <v>0</v>
      </c>
      <c r="M56" s="2"/>
    </row>
    <row r="57" spans="2:13">
      <c r="B57" s="2"/>
      <c r="C57" s="142" t="s">
        <v>349</v>
      </c>
      <c r="D57" s="143"/>
      <c r="E57" s="147" t="s">
        <v>206</v>
      </c>
      <c r="F57" s="147" t="s">
        <v>206</v>
      </c>
      <c r="G57" s="147" t="s">
        <v>206</v>
      </c>
      <c r="H57" s="144">
        <v>0</v>
      </c>
      <c r="I57" s="144">
        <v>0</v>
      </c>
      <c r="J57" s="144">
        <v>0</v>
      </c>
      <c r="K57" s="144">
        <v>0</v>
      </c>
      <c r="L57" s="144">
        <v>0</v>
      </c>
      <c r="M57" s="2"/>
    </row>
    <row r="58" spans="2:13">
      <c r="B58" s="2"/>
      <c r="C58" s="142" t="s">
        <v>350</v>
      </c>
      <c r="D58" s="143"/>
      <c r="E58" s="147" t="s">
        <v>206</v>
      </c>
      <c r="F58" s="147" t="s">
        <v>206</v>
      </c>
      <c r="G58" s="147" t="s">
        <v>206</v>
      </c>
      <c r="H58" s="144">
        <v>0</v>
      </c>
      <c r="I58" s="144">
        <v>0</v>
      </c>
      <c r="J58" s="144">
        <v>0</v>
      </c>
      <c r="K58" s="144">
        <v>0</v>
      </c>
      <c r="L58" s="144">
        <v>0</v>
      </c>
      <c r="M58" s="2"/>
    </row>
    <row r="59" spans="2:13">
      <c r="B59" s="2"/>
      <c r="C59" s="142" t="s">
        <v>351</v>
      </c>
      <c r="D59" s="143"/>
      <c r="E59" s="147" t="s">
        <v>206</v>
      </c>
      <c r="F59" s="147" t="s">
        <v>206</v>
      </c>
      <c r="G59" s="147" t="s">
        <v>206</v>
      </c>
      <c r="H59" s="144">
        <v>0</v>
      </c>
      <c r="I59" s="144">
        <v>0</v>
      </c>
      <c r="J59" s="144">
        <v>0</v>
      </c>
      <c r="K59" s="144">
        <v>0</v>
      </c>
      <c r="L59" s="144">
        <v>0</v>
      </c>
      <c r="M59" s="2"/>
    </row>
    <row r="60" spans="2:13">
      <c r="B60" s="2"/>
      <c r="C60" s="142" t="s">
        <v>352</v>
      </c>
      <c r="D60" s="143"/>
      <c r="E60" s="147" t="s">
        <v>206</v>
      </c>
      <c r="F60" s="147" t="s">
        <v>206</v>
      </c>
      <c r="G60" s="147" t="s">
        <v>206</v>
      </c>
      <c r="H60" s="144">
        <v>0</v>
      </c>
      <c r="I60" s="144">
        <v>0</v>
      </c>
      <c r="J60" s="144">
        <v>0</v>
      </c>
      <c r="K60" s="144">
        <v>0</v>
      </c>
      <c r="L60" s="144">
        <v>0</v>
      </c>
      <c r="M60" s="2"/>
    </row>
    <row r="61" spans="2:13">
      <c r="B61" s="2"/>
      <c r="C61" s="142" t="s">
        <v>353</v>
      </c>
      <c r="D61" s="143"/>
      <c r="E61" s="147" t="s">
        <v>206</v>
      </c>
      <c r="F61" s="147" t="s">
        <v>206</v>
      </c>
      <c r="G61" s="147" t="s">
        <v>206</v>
      </c>
      <c r="H61" s="144">
        <v>0</v>
      </c>
      <c r="I61" s="144">
        <v>0</v>
      </c>
      <c r="J61" s="144">
        <v>0</v>
      </c>
      <c r="K61" s="144">
        <v>0</v>
      </c>
      <c r="L61" s="144">
        <v>0</v>
      </c>
      <c r="M61" s="2"/>
    </row>
    <row r="62" spans="2:13">
      <c r="B62" s="2"/>
      <c r="C62" s="142" t="s">
        <v>354</v>
      </c>
      <c r="D62" s="143"/>
      <c r="E62" s="147" t="s">
        <v>206</v>
      </c>
      <c r="F62" s="147" t="s">
        <v>206</v>
      </c>
      <c r="G62" s="147" t="s">
        <v>206</v>
      </c>
      <c r="H62" s="144">
        <v>0</v>
      </c>
      <c r="I62" s="144">
        <v>0</v>
      </c>
      <c r="J62" s="144">
        <v>0</v>
      </c>
      <c r="K62" s="144">
        <v>0</v>
      </c>
      <c r="L62" s="144">
        <v>0</v>
      </c>
      <c r="M62" s="2"/>
    </row>
    <row r="63" spans="2:13">
      <c r="B63" s="2"/>
      <c r="C63" s="142" t="s">
        <v>355</v>
      </c>
      <c r="D63" s="143"/>
      <c r="E63" s="147" t="s">
        <v>206</v>
      </c>
      <c r="F63" s="147" t="s">
        <v>206</v>
      </c>
      <c r="G63" s="147" t="s">
        <v>206</v>
      </c>
      <c r="H63" s="144">
        <v>0</v>
      </c>
      <c r="I63" s="144">
        <v>0</v>
      </c>
      <c r="J63" s="144">
        <v>0</v>
      </c>
      <c r="K63" s="144">
        <v>0</v>
      </c>
      <c r="L63" s="144">
        <v>0</v>
      </c>
      <c r="M63" s="2"/>
    </row>
    <row r="64" spans="2:13">
      <c r="B64" s="2"/>
      <c r="C64" s="142" t="s">
        <v>356</v>
      </c>
      <c r="D64" s="143"/>
      <c r="E64" s="147" t="s">
        <v>206</v>
      </c>
      <c r="F64" s="147" t="s">
        <v>206</v>
      </c>
      <c r="G64" s="147" t="s">
        <v>206</v>
      </c>
      <c r="H64" s="144">
        <v>0</v>
      </c>
      <c r="I64" s="144">
        <v>0</v>
      </c>
      <c r="J64" s="144">
        <v>0</v>
      </c>
      <c r="K64" s="144">
        <v>0</v>
      </c>
      <c r="L64" s="144">
        <v>0</v>
      </c>
      <c r="M64" s="2"/>
    </row>
    <row r="65" spans="2:13">
      <c r="B65" s="2"/>
      <c r="C65" s="142" t="s">
        <v>357</v>
      </c>
      <c r="D65" s="143"/>
      <c r="E65" s="147" t="s">
        <v>206</v>
      </c>
      <c r="F65" s="147" t="s">
        <v>206</v>
      </c>
      <c r="G65" s="147" t="s">
        <v>206</v>
      </c>
      <c r="H65" s="144">
        <v>0</v>
      </c>
      <c r="I65" s="144">
        <v>0</v>
      </c>
      <c r="J65" s="144">
        <v>0</v>
      </c>
      <c r="K65" s="144">
        <v>0</v>
      </c>
      <c r="L65" s="144">
        <v>0</v>
      </c>
      <c r="M65" s="2"/>
    </row>
    <row r="66" spans="2:13">
      <c r="B66" s="2"/>
      <c r="C66" s="142" t="s">
        <v>358</v>
      </c>
      <c r="D66" s="143"/>
      <c r="E66" s="147" t="s">
        <v>206</v>
      </c>
      <c r="F66" s="147" t="s">
        <v>206</v>
      </c>
      <c r="G66" s="147" t="s">
        <v>206</v>
      </c>
      <c r="H66" s="144">
        <v>0</v>
      </c>
      <c r="I66" s="144">
        <v>0</v>
      </c>
      <c r="J66" s="144">
        <v>0</v>
      </c>
      <c r="K66" s="144">
        <v>0</v>
      </c>
      <c r="L66" s="144">
        <v>0</v>
      </c>
      <c r="M66" s="2"/>
    </row>
    <row r="67" spans="2:13">
      <c r="B67" s="2"/>
      <c r="C67" s="142" t="s">
        <v>359</v>
      </c>
      <c r="D67" s="143"/>
      <c r="E67" s="147" t="s">
        <v>206</v>
      </c>
      <c r="F67" s="147" t="s">
        <v>206</v>
      </c>
      <c r="G67" s="147" t="s">
        <v>206</v>
      </c>
      <c r="H67" s="144">
        <v>0</v>
      </c>
      <c r="I67" s="144">
        <v>0</v>
      </c>
      <c r="J67" s="144">
        <v>0</v>
      </c>
      <c r="K67" s="144">
        <v>0</v>
      </c>
      <c r="L67" s="144">
        <v>0</v>
      </c>
      <c r="M67" s="2"/>
    </row>
    <row r="68" spans="2:13">
      <c r="B68" s="2"/>
      <c r="C68" s="142" t="s">
        <v>360</v>
      </c>
      <c r="D68" s="143"/>
      <c r="E68" s="147" t="s">
        <v>206</v>
      </c>
      <c r="F68" s="147" t="s">
        <v>206</v>
      </c>
      <c r="G68" s="147" t="s">
        <v>206</v>
      </c>
      <c r="H68" s="144">
        <v>0</v>
      </c>
      <c r="I68" s="144">
        <v>0</v>
      </c>
      <c r="J68" s="144">
        <v>0</v>
      </c>
      <c r="K68" s="144">
        <v>0</v>
      </c>
      <c r="L68" s="144">
        <v>0</v>
      </c>
      <c r="M68" s="2"/>
    </row>
    <row r="69" spans="2:13">
      <c r="B69" s="2"/>
      <c r="C69" s="142" t="s">
        <v>361</v>
      </c>
      <c r="D69" s="143"/>
      <c r="E69" s="147" t="s">
        <v>206</v>
      </c>
      <c r="F69" s="147" t="s">
        <v>206</v>
      </c>
      <c r="G69" s="147" t="s">
        <v>206</v>
      </c>
      <c r="H69" s="144">
        <v>0</v>
      </c>
      <c r="I69" s="144">
        <v>0</v>
      </c>
      <c r="J69" s="144">
        <v>0</v>
      </c>
      <c r="K69" s="144">
        <v>0</v>
      </c>
      <c r="L69" s="144">
        <v>0</v>
      </c>
      <c r="M69" s="2"/>
    </row>
    <row r="70" spans="2:13">
      <c r="B70" s="2"/>
      <c r="C70" s="142" t="s">
        <v>362</v>
      </c>
      <c r="D70" s="143"/>
      <c r="E70" s="147" t="s">
        <v>206</v>
      </c>
      <c r="F70" s="147" t="s">
        <v>206</v>
      </c>
      <c r="G70" s="147" t="s">
        <v>206</v>
      </c>
      <c r="H70" s="144">
        <v>0</v>
      </c>
      <c r="I70" s="144">
        <v>0</v>
      </c>
      <c r="J70" s="144">
        <v>0</v>
      </c>
      <c r="K70" s="144">
        <v>0</v>
      </c>
      <c r="L70" s="144">
        <v>0</v>
      </c>
      <c r="M70" s="2"/>
    </row>
    <row r="71" spans="2:13">
      <c r="B71" s="2"/>
      <c r="C71" s="142" t="s">
        <v>363</v>
      </c>
      <c r="D71" s="143"/>
      <c r="E71" s="147" t="s">
        <v>206</v>
      </c>
      <c r="F71" s="147" t="s">
        <v>206</v>
      </c>
      <c r="G71" s="147" t="s">
        <v>206</v>
      </c>
      <c r="H71" s="144">
        <v>0</v>
      </c>
      <c r="I71" s="144">
        <v>0</v>
      </c>
      <c r="J71" s="144">
        <v>0</v>
      </c>
      <c r="K71" s="144">
        <v>0</v>
      </c>
      <c r="L71" s="144">
        <v>0</v>
      </c>
      <c r="M71" s="2"/>
    </row>
    <row r="72" spans="2:13">
      <c r="B72" s="2"/>
      <c r="C72" s="142" t="s">
        <v>364</v>
      </c>
      <c r="D72" s="143"/>
      <c r="E72" s="147" t="s">
        <v>206</v>
      </c>
      <c r="F72" s="147" t="s">
        <v>206</v>
      </c>
      <c r="G72" s="147" t="s">
        <v>206</v>
      </c>
      <c r="H72" s="144">
        <v>0</v>
      </c>
      <c r="I72" s="144">
        <v>0</v>
      </c>
      <c r="J72" s="144">
        <v>0</v>
      </c>
      <c r="K72" s="144">
        <v>0</v>
      </c>
      <c r="L72" s="144">
        <v>0</v>
      </c>
      <c r="M72" s="2"/>
    </row>
    <row r="73" spans="2:13">
      <c r="B73" s="2"/>
      <c r="C73" s="142" t="s">
        <v>365</v>
      </c>
      <c r="D73" s="143"/>
      <c r="E73" s="147" t="s">
        <v>206</v>
      </c>
      <c r="F73" s="147" t="s">
        <v>206</v>
      </c>
      <c r="G73" s="147" t="s">
        <v>206</v>
      </c>
      <c r="H73" s="144">
        <v>0</v>
      </c>
      <c r="I73" s="144">
        <v>0</v>
      </c>
      <c r="J73" s="144">
        <v>0</v>
      </c>
      <c r="K73" s="144">
        <v>0</v>
      </c>
      <c r="L73" s="144">
        <v>0</v>
      </c>
      <c r="M73" s="2"/>
    </row>
    <row r="74" spans="2:13">
      <c r="B74" s="2"/>
      <c r="C74" s="142" t="s">
        <v>366</v>
      </c>
      <c r="D74" s="143"/>
      <c r="E74" s="147" t="s">
        <v>206</v>
      </c>
      <c r="F74" s="147" t="s">
        <v>206</v>
      </c>
      <c r="G74" s="147" t="s">
        <v>206</v>
      </c>
      <c r="H74" s="144">
        <v>0</v>
      </c>
      <c r="I74" s="144">
        <v>0</v>
      </c>
      <c r="J74" s="144">
        <v>0</v>
      </c>
      <c r="K74" s="144">
        <v>0</v>
      </c>
      <c r="L74" s="144">
        <v>0</v>
      </c>
      <c r="M74" s="2"/>
    </row>
    <row r="75" spans="2:13">
      <c r="B75" s="2"/>
      <c r="C75" s="142" t="s">
        <v>367</v>
      </c>
      <c r="D75" s="143"/>
      <c r="E75" s="147" t="s">
        <v>206</v>
      </c>
      <c r="F75" s="147" t="s">
        <v>206</v>
      </c>
      <c r="G75" s="147" t="s">
        <v>206</v>
      </c>
      <c r="H75" s="144">
        <v>0</v>
      </c>
      <c r="I75" s="144">
        <v>0</v>
      </c>
      <c r="J75" s="144">
        <v>0</v>
      </c>
      <c r="K75" s="144">
        <v>0</v>
      </c>
      <c r="L75" s="144">
        <v>0</v>
      </c>
      <c r="M75" s="2"/>
    </row>
    <row r="76" spans="2:13">
      <c r="B76" s="2"/>
      <c r="C76" s="142" t="s">
        <v>368</v>
      </c>
      <c r="D76" s="143"/>
      <c r="E76" s="147" t="s">
        <v>206</v>
      </c>
      <c r="F76" s="147" t="s">
        <v>206</v>
      </c>
      <c r="G76" s="147" t="s">
        <v>206</v>
      </c>
      <c r="H76" s="144">
        <v>0</v>
      </c>
      <c r="I76" s="144">
        <v>0</v>
      </c>
      <c r="J76" s="144">
        <v>0</v>
      </c>
      <c r="K76" s="144">
        <v>0</v>
      </c>
      <c r="L76" s="144">
        <v>0</v>
      </c>
      <c r="M76" s="2"/>
    </row>
    <row r="77" spans="2:13">
      <c r="B77" s="2"/>
      <c r="C77" s="142" t="s">
        <v>369</v>
      </c>
      <c r="D77" s="143"/>
      <c r="E77" s="147" t="s">
        <v>206</v>
      </c>
      <c r="F77" s="147" t="s">
        <v>206</v>
      </c>
      <c r="G77" s="147" t="s">
        <v>206</v>
      </c>
      <c r="H77" s="144">
        <v>0</v>
      </c>
      <c r="I77" s="144">
        <v>0</v>
      </c>
      <c r="J77" s="144">
        <v>0</v>
      </c>
      <c r="K77" s="144">
        <v>0</v>
      </c>
      <c r="L77" s="144">
        <v>0</v>
      </c>
      <c r="M77" s="2"/>
    </row>
    <row r="78" spans="2:13">
      <c r="B78" s="2"/>
      <c r="C78" s="142" t="s">
        <v>370</v>
      </c>
      <c r="D78" s="143"/>
      <c r="E78" s="147" t="s">
        <v>206</v>
      </c>
      <c r="F78" s="147" t="s">
        <v>206</v>
      </c>
      <c r="G78" s="147" t="s">
        <v>206</v>
      </c>
      <c r="H78" s="144">
        <v>0</v>
      </c>
      <c r="I78" s="144">
        <v>0</v>
      </c>
      <c r="J78" s="144">
        <v>0</v>
      </c>
      <c r="K78" s="144">
        <v>0</v>
      </c>
      <c r="L78" s="144">
        <v>0</v>
      </c>
      <c r="M78" s="2"/>
    </row>
    <row r="79" spans="2:13">
      <c r="B79" s="2"/>
      <c r="C79" s="142" t="s">
        <v>371</v>
      </c>
      <c r="D79" s="143"/>
      <c r="E79" s="147" t="s">
        <v>206</v>
      </c>
      <c r="F79" s="147" t="s">
        <v>206</v>
      </c>
      <c r="G79" s="147" t="s">
        <v>206</v>
      </c>
      <c r="H79" s="144">
        <v>0</v>
      </c>
      <c r="I79" s="144">
        <v>0</v>
      </c>
      <c r="J79" s="144">
        <v>0</v>
      </c>
      <c r="K79" s="144">
        <v>0</v>
      </c>
      <c r="L79" s="144">
        <v>0</v>
      </c>
      <c r="M79" s="2"/>
    </row>
    <row r="80" spans="2:13">
      <c r="B80" s="2"/>
      <c r="C80" s="142" t="s">
        <v>372</v>
      </c>
      <c r="D80" s="143"/>
      <c r="E80" s="147" t="s">
        <v>206</v>
      </c>
      <c r="F80" s="147" t="s">
        <v>206</v>
      </c>
      <c r="G80" s="147" t="s">
        <v>206</v>
      </c>
      <c r="H80" s="144">
        <v>0</v>
      </c>
      <c r="I80" s="144">
        <v>0</v>
      </c>
      <c r="J80" s="144">
        <v>0</v>
      </c>
      <c r="K80" s="144">
        <v>0</v>
      </c>
      <c r="L80" s="144">
        <v>0</v>
      </c>
      <c r="M80" s="2"/>
    </row>
    <row r="81" spans="2:13">
      <c r="B81" s="2"/>
      <c r="C81" s="142" t="s">
        <v>373</v>
      </c>
      <c r="D81" s="143"/>
      <c r="E81" s="147" t="s">
        <v>206</v>
      </c>
      <c r="F81" s="147" t="s">
        <v>206</v>
      </c>
      <c r="G81" s="147" t="s">
        <v>206</v>
      </c>
      <c r="H81" s="144">
        <v>0</v>
      </c>
      <c r="I81" s="144">
        <v>0</v>
      </c>
      <c r="J81" s="144">
        <v>0</v>
      </c>
      <c r="K81" s="144">
        <v>0</v>
      </c>
      <c r="L81" s="144">
        <v>0</v>
      </c>
      <c r="M81" s="2"/>
    </row>
    <row r="82" spans="2:13">
      <c r="B82" s="2"/>
      <c r="C82" s="142" t="s">
        <v>374</v>
      </c>
      <c r="D82" s="143"/>
      <c r="E82" s="147" t="s">
        <v>206</v>
      </c>
      <c r="F82" s="147" t="s">
        <v>206</v>
      </c>
      <c r="G82" s="147" t="s">
        <v>206</v>
      </c>
      <c r="H82" s="144">
        <v>0</v>
      </c>
      <c r="I82" s="144">
        <v>0</v>
      </c>
      <c r="J82" s="144">
        <v>0</v>
      </c>
      <c r="K82" s="144">
        <v>0</v>
      </c>
      <c r="L82" s="144">
        <v>0</v>
      </c>
      <c r="M82" s="2"/>
    </row>
    <row r="83" spans="2:13">
      <c r="B83" s="2"/>
      <c r="C83" s="142" t="s">
        <v>375</v>
      </c>
      <c r="D83" s="143"/>
      <c r="E83" s="147" t="s">
        <v>206</v>
      </c>
      <c r="F83" s="147" t="s">
        <v>206</v>
      </c>
      <c r="G83" s="147" t="s">
        <v>206</v>
      </c>
      <c r="H83" s="144">
        <v>0</v>
      </c>
      <c r="I83" s="144">
        <v>0</v>
      </c>
      <c r="J83" s="144">
        <v>0</v>
      </c>
      <c r="K83" s="144">
        <v>0</v>
      </c>
      <c r="L83" s="144">
        <v>0</v>
      </c>
      <c r="M83" s="2"/>
    </row>
    <row r="84" spans="2:13">
      <c r="B84" s="2"/>
      <c r="C84" s="142" t="s">
        <v>376</v>
      </c>
      <c r="D84" s="143"/>
      <c r="E84" s="147" t="s">
        <v>206</v>
      </c>
      <c r="F84" s="147" t="s">
        <v>206</v>
      </c>
      <c r="G84" s="147" t="s">
        <v>206</v>
      </c>
      <c r="H84" s="144">
        <v>0</v>
      </c>
      <c r="I84" s="144">
        <v>0</v>
      </c>
      <c r="J84" s="144">
        <v>0</v>
      </c>
      <c r="K84" s="144">
        <v>0</v>
      </c>
      <c r="L84" s="144">
        <v>0</v>
      </c>
      <c r="M84" s="2"/>
    </row>
    <row r="85" spans="2:13">
      <c r="B85" s="2"/>
      <c r="C85" s="142" t="s">
        <v>377</v>
      </c>
      <c r="D85" s="143"/>
      <c r="E85" s="147" t="s">
        <v>206</v>
      </c>
      <c r="F85" s="147" t="s">
        <v>206</v>
      </c>
      <c r="G85" s="147" t="s">
        <v>206</v>
      </c>
      <c r="H85" s="144">
        <v>0</v>
      </c>
      <c r="I85" s="144">
        <v>0</v>
      </c>
      <c r="J85" s="144">
        <v>0</v>
      </c>
      <c r="K85" s="144">
        <v>0</v>
      </c>
      <c r="L85" s="144">
        <v>0</v>
      </c>
      <c r="M85" s="2"/>
    </row>
    <row r="86" spans="2:13">
      <c r="B86" s="2"/>
      <c r="C86" s="142" t="s">
        <v>378</v>
      </c>
      <c r="D86" s="143"/>
      <c r="E86" s="147" t="s">
        <v>206</v>
      </c>
      <c r="F86" s="147" t="s">
        <v>206</v>
      </c>
      <c r="G86" s="147" t="s">
        <v>206</v>
      </c>
      <c r="H86" s="144">
        <v>0</v>
      </c>
      <c r="I86" s="144">
        <v>0</v>
      </c>
      <c r="J86" s="144">
        <v>0</v>
      </c>
      <c r="K86" s="144">
        <v>0</v>
      </c>
      <c r="L86" s="144">
        <v>0</v>
      </c>
      <c r="M86" s="2"/>
    </row>
    <row r="87" spans="2:13">
      <c r="B87" s="2"/>
      <c r="C87" s="142" t="s">
        <v>379</v>
      </c>
      <c r="D87" s="143"/>
      <c r="E87" s="147" t="s">
        <v>206</v>
      </c>
      <c r="F87" s="147" t="s">
        <v>206</v>
      </c>
      <c r="G87" s="147" t="s">
        <v>206</v>
      </c>
      <c r="H87" s="144">
        <v>0</v>
      </c>
      <c r="I87" s="144">
        <v>0</v>
      </c>
      <c r="J87" s="144">
        <v>0</v>
      </c>
      <c r="K87" s="144">
        <v>0</v>
      </c>
      <c r="L87" s="144">
        <v>0</v>
      </c>
      <c r="M87" s="2"/>
    </row>
    <row r="88" spans="2:13">
      <c r="B88" s="2"/>
      <c r="C88" s="142" t="s">
        <v>380</v>
      </c>
      <c r="D88" s="143"/>
      <c r="E88" s="147" t="s">
        <v>206</v>
      </c>
      <c r="F88" s="147" t="s">
        <v>206</v>
      </c>
      <c r="G88" s="147" t="s">
        <v>206</v>
      </c>
      <c r="H88" s="144">
        <v>0</v>
      </c>
      <c r="I88" s="144">
        <v>0</v>
      </c>
      <c r="J88" s="144">
        <v>0</v>
      </c>
      <c r="K88" s="144">
        <v>0</v>
      </c>
      <c r="L88" s="144">
        <v>0</v>
      </c>
      <c r="M88" s="2"/>
    </row>
    <row r="89" spans="2:13">
      <c r="B89" s="2"/>
      <c r="C89" s="142" t="s">
        <v>381</v>
      </c>
      <c r="D89" s="143"/>
      <c r="E89" s="147" t="s">
        <v>206</v>
      </c>
      <c r="F89" s="147" t="s">
        <v>206</v>
      </c>
      <c r="G89" s="147" t="s">
        <v>206</v>
      </c>
      <c r="H89" s="144">
        <v>0</v>
      </c>
      <c r="I89" s="144">
        <v>0</v>
      </c>
      <c r="J89" s="144">
        <v>0</v>
      </c>
      <c r="K89" s="144">
        <v>0</v>
      </c>
      <c r="L89" s="144">
        <v>0</v>
      </c>
      <c r="M89" s="2"/>
    </row>
    <row r="90" spans="2:13">
      <c r="B90" s="2"/>
      <c r="C90" s="142" t="s">
        <v>382</v>
      </c>
      <c r="D90" s="143"/>
      <c r="E90" s="147" t="s">
        <v>206</v>
      </c>
      <c r="F90" s="147" t="s">
        <v>206</v>
      </c>
      <c r="G90" s="147" t="s">
        <v>206</v>
      </c>
      <c r="H90" s="144">
        <v>0</v>
      </c>
      <c r="I90" s="144">
        <v>0</v>
      </c>
      <c r="J90" s="144">
        <v>0</v>
      </c>
      <c r="K90" s="144">
        <v>0</v>
      </c>
      <c r="L90" s="144">
        <v>0</v>
      </c>
      <c r="M90" s="2"/>
    </row>
    <row r="91" spans="2:13">
      <c r="B91" s="2"/>
      <c r="C91" s="142" t="s">
        <v>383</v>
      </c>
      <c r="D91" s="143"/>
      <c r="E91" s="147" t="s">
        <v>206</v>
      </c>
      <c r="F91" s="147" t="s">
        <v>206</v>
      </c>
      <c r="G91" s="147" t="s">
        <v>206</v>
      </c>
      <c r="H91" s="144">
        <v>0</v>
      </c>
      <c r="I91" s="144">
        <v>0</v>
      </c>
      <c r="J91" s="144">
        <v>0</v>
      </c>
      <c r="K91" s="144">
        <v>0</v>
      </c>
      <c r="L91" s="144">
        <v>0</v>
      </c>
      <c r="M91" s="2"/>
    </row>
    <row r="92" spans="2:13">
      <c r="B92" s="2"/>
      <c r="C92" s="142" t="s">
        <v>384</v>
      </c>
      <c r="D92" s="143"/>
      <c r="E92" s="147" t="s">
        <v>206</v>
      </c>
      <c r="F92" s="147" t="s">
        <v>206</v>
      </c>
      <c r="G92" s="147" t="s">
        <v>206</v>
      </c>
      <c r="H92" s="144">
        <v>0</v>
      </c>
      <c r="I92" s="144">
        <v>0</v>
      </c>
      <c r="J92" s="144">
        <v>0</v>
      </c>
      <c r="K92" s="144">
        <v>0</v>
      </c>
      <c r="L92" s="144">
        <v>0</v>
      </c>
      <c r="M92" s="2"/>
    </row>
    <row r="93" spans="2:13">
      <c r="B93" s="2"/>
      <c r="C93" s="142" t="s">
        <v>385</v>
      </c>
      <c r="D93" s="143"/>
      <c r="E93" s="147" t="s">
        <v>206</v>
      </c>
      <c r="F93" s="147" t="s">
        <v>206</v>
      </c>
      <c r="G93" s="147" t="s">
        <v>206</v>
      </c>
      <c r="H93" s="144">
        <v>0</v>
      </c>
      <c r="I93" s="144">
        <v>0</v>
      </c>
      <c r="J93" s="144">
        <v>0</v>
      </c>
      <c r="K93" s="144">
        <v>0</v>
      </c>
      <c r="L93" s="144">
        <v>0</v>
      </c>
      <c r="M93" s="2"/>
    </row>
    <row r="94" spans="2:13">
      <c r="B94" s="2"/>
      <c r="C94" s="142" t="s">
        <v>386</v>
      </c>
      <c r="D94" s="143"/>
      <c r="E94" s="147" t="s">
        <v>206</v>
      </c>
      <c r="F94" s="147" t="s">
        <v>206</v>
      </c>
      <c r="G94" s="147" t="s">
        <v>206</v>
      </c>
      <c r="H94" s="144">
        <v>0</v>
      </c>
      <c r="I94" s="144">
        <v>0</v>
      </c>
      <c r="J94" s="144">
        <v>0</v>
      </c>
      <c r="K94" s="144">
        <v>0</v>
      </c>
      <c r="L94" s="144">
        <v>0</v>
      </c>
      <c r="M94" s="2"/>
    </row>
    <row r="95" spans="2:13">
      <c r="B95" s="2"/>
      <c r="C95" s="142" t="s">
        <v>387</v>
      </c>
      <c r="D95" s="143"/>
      <c r="E95" s="147" t="s">
        <v>206</v>
      </c>
      <c r="F95" s="147" t="s">
        <v>206</v>
      </c>
      <c r="G95" s="147" t="s">
        <v>206</v>
      </c>
      <c r="H95" s="144">
        <v>0</v>
      </c>
      <c r="I95" s="144">
        <v>0</v>
      </c>
      <c r="J95" s="144">
        <v>0</v>
      </c>
      <c r="K95" s="144">
        <v>0</v>
      </c>
      <c r="L95" s="144">
        <v>0</v>
      </c>
      <c r="M95" s="2"/>
    </row>
    <row r="96" spans="2:13">
      <c r="B96" s="2"/>
      <c r="C96" s="142" t="s">
        <v>388</v>
      </c>
      <c r="D96" s="143"/>
      <c r="E96" s="147" t="s">
        <v>206</v>
      </c>
      <c r="F96" s="147" t="s">
        <v>206</v>
      </c>
      <c r="G96" s="147" t="s">
        <v>206</v>
      </c>
      <c r="H96" s="144">
        <v>0</v>
      </c>
      <c r="I96" s="144">
        <v>0</v>
      </c>
      <c r="J96" s="144">
        <v>0</v>
      </c>
      <c r="K96" s="144">
        <v>0</v>
      </c>
      <c r="L96" s="144">
        <v>0</v>
      </c>
      <c r="M96" s="2"/>
    </row>
    <row r="97" spans="2:13">
      <c r="B97" s="2"/>
      <c r="C97" s="142" t="s">
        <v>389</v>
      </c>
      <c r="D97" s="143"/>
      <c r="E97" s="147" t="s">
        <v>206</v>
      </c>
      <c r="F97" s="147" t="s">
        <v>206</v>
      </c>
      <c r="G97" s="147" t="s">
        <v>206</v>
      </c>
      <c r="H97" s="144">
        <v>0</v>
      </c>
      <c r="I97" s="144">
        <v>0</v>
      </c>
      <c r="J97" s="144">
        <v>0</v>
      </c>
      <c r="K97" s="144">
        <v>0</v>
      </c>
      <c r="L97" s="144">
        <v>0</v>
      </c>
      <c r="M97" s="2"/>
    </row>
    <row r="98" spans="2:13">
      <c r="B98" s="2"/>
      <c r="C98" s="142" t="s">
        <v>390</v>
      </c>
      <c r="D98" s="143"/>
      <c r="E98" s="147" t="s">
        <v>206</v>
      </c>
      <c r="F98" s="147" t="s">
        <v>206</v>
      </c>
      <c r="G98" s="147" t="s">
        <v>206</v>
      </c>
      <c r="H98" s="144">
        <v>0</v>
      </c>
      <c r="I98" s="144">
        <v>0</v>
      </c>
      <c r="J98" s="144">
        <v>0</v>
      </c>
      <c r="K98" s="144">
        <v>0</v>
      </c>
      <c r="L98" s="144">
        <v>0</v>
      </c>
      <c r="M98" s="2"/>
    </row>
    <row r="99" spans="2:13">
      <c r="B99" s="2"/>
      <c r="C99" s="142" t="s">
        <v>391</v>
      </c>
      <c r="D99" s="143"/>
      <c r="E99" s="147" t="s">
        <v>206</v>
      </c>
      <c r="F99" s="147" t="s">
        <v>206</v>
      </c>
      <c r="G99" s="147" t="s">
        <v>206</v>
      </c>
      <c r="H99" s="144">
        <v>0</v>
      </c>
      <c r="I99" s="144">
        <v>0</v>
      </c>
      <c r="J99" s="144">
        <v>0</v>
      </c>
      <c r="K99" s="144">
        <v>0</v>
      </c>
      <c r="L99" s="144">
        <v>0</v>
      </c>
      <c r="M99" s="2"/>
    </row>
    <row r="100" spans="2:13">
      <c r="B100" s="2"/>
      <c r="C100" s="142" t="s">
        <v>392</v>
      </c>
      <c r="D100" s="143"/>
      <c r="E100" s="147" t="s">
        <v>206</v>
      </c>
      <c r="F100" s="147" t="s">
        <v>206</v>
      </c>
      <c r="G100" s="147" t="s">
        <v>206</v>
      </c>
      <c r="H100" s="144">
        <v>0</v>
      </c>
      <c r="I100" s="144">
        <v>0</v>
      </c>
      <c r="J100" s="144">
        <v>0</v>
      </c>
      <c r="K100" s="144">
        <v>0</v>
      </c>
      <c r="L100" s="144">
        <v>0</v>
      </c>
      <c r="M100" s="2"/>
    </row>
    <row r="101" spans="2:13">
      <c r="B101" s="2"/>
      <c r="C101" s="142" t="s">
        <v>393</v>
      </c>
      <c r="D101" s="143"/>
      <c r="E101" s="147" t="s">
        <v>206</v>
      </c>
      <c r="F101" s="147" t="s">
        <v>206</v>
      </c>
      <c r="G101" s="147" t="s">
        <v>206</v>
      </c>
      <c r="H101" s="144">
        <v>0</v>
      </c>
      <c r="I101" s="144">
        <v>0</v>
      </c>
      <c r="J101" s="144">
        <v>0</v>
      </c>
      <c r="K101" s="144">
        <v>0</v>
      </c>
      <c r="L101" s="144">
        <v>0</v>
      </c>
      <c r="M101" s="2"/>
    </row>
    <row r="102" spans="2:13">
      <c r="B102" s="2"/>
      <c r="C102" s="142" t="s">
        <v>394</v>
      </c>
      <c r="D102" s="143"/>
      <c r="E102" s="147" t="s">
        <v>206</v>
      </c>
      <c r="F102" s="147" t="s">
        <v>206</v>
      </c>
      <c r="G102" s="147" t="s">
        <v>206</v>
      </c>
      <c r="H102" s="144">
        <v>0</v>
      </c>
      <c r="I102" s="144">
        <v>0</v>
      </c>
      <c r="J102" s="144">
        <v>0</v>
      </c>
      <c r="K102" s="144">
        <v>0</v>
      </c>
      <c r="L102" s="144">
        <v>0</v>
      </c>
      <c r="M102" s="2"/>
    </row>
    <row r="103" spans="2:13">
      <c r="B103" s="2"/>
      <c r="C103" s="142" t="s">
        <v>395</v>
      </c>
      <c r="D103" s="143"/>
      <c r="E103" s="147" t="s">
        <v>206</v>
      </c>
      <c r="F103" s="147" t="s">
        <v>206</v>
      </c>
      <c r="G103" s="147" t="s">
        <v>206</v>
      </c>
      <c r="H103" s="144">
        <v>0</v>
      </c>
      <c r="I103" s="144">
        <v>0</v>
      </c>
      <c r="J103" s="144">
        <v>0</v>
      </c>
      <c r="K103" s="144">
        <v>0</v>
      </c>
      <c r="L103" s="144">
        <v>0</v>
      </c>
      <c r="M103" s="2"/>
    </row>
    <row r="104" spans="2:13">
      <c r="B104" s="2"/>
      <c r="C104" s="142" t="s">
        <v>396</v>
      </c>
      <c r="D104" s="143"/>
      <c r="E104" s="147" t="s">
        <v>206</v>
      </c>
      <c r="F104" s="147" t="s">
        <v>206</v>
      </c>
      <c r="G104" s="147" t="s">
        <v>206</v>
      </c>
      <c r="H104" s="144">
        <v>0</v>
      </c>
      <c r="I104" s="144">
        <v>0</v>
      </c>
      <c r="J104" s="144">
        <v>0</v>
      </c>
      <c r="K104" s="144">
        <v>0</v>
      </c>
      <c r="L104" s="144">
        <v>0</v>
      </c>
      <c r="M104" s="2"/>
    </row>
    <row r="105" spans="2:13">
      <c r="B105" s="2"/>
      <c r="C105" s="142" t="s">
        <v>397</v>
      </c>
      <c r="D105" s="143"/>
      <c r="E105" s="147" t="s">
        <v>206</v>
      </c>
      <c r="F105" s="147" t="s">
        <v>206</v>
      </c>
      <c r="G105" s="147" t="s">
        <v>206</v>
      </c>
      <c r="H105" s="144">
        <v>0</v>
      </c>
      <c r="I105" s="144">
        <v>0</v>
      </c>
      <c r="J105" s="144">
        <v>0</v>
      </c>
      <c r="K105" s="144">
        <v>0</v>
      </c>
      <c r="L105" s="144">
        <v>0</v>
      </c>
      <c r="M105" s="2"/>
    </row>
    <row r="106" spans="2:13">
      <c r="B106" s="2"/>
      <c r="C106" s="142" t="s">
        <v>398</v>
      </c>
      <c r="D106" s="143"/>
      <c r="E106" s="147" t="s">
        <v>206</v>
      </c>
      <c r="F106" s="147" t="s">
        <v>206</v>
      </c>
      <c r="G106" s="147" t="s">
        <v>206</v>
      </c>
      <c r="H106" s="144">
        <v>0</v>
      </c>
      <c r="I106" s="144">
        <v>0</v>
      </c>
      <c r="J106" s="144">
        <v>0</v>
      </c>
      <c r="K106" s="144">
        <v>0</v>
      </c>
      <c r="L106" s="144">
        <v>0</v>
      </c>
      <c r="M106" s="2"/>
    </row>
    <row r="107" spans="2:13">
      <c r="B107" s="2"/>
      <c r="C107" s="142" t="s">
        <v>399</v>
      </c>
      <c r="D107" s="143"/>
      <c r="E107" s="147" t="s">
        <v>206</v>
      </c>
      <c r="F107" s="147" t="s">
        <v>206</v>
      </c>
      <c r="G107" s="147" t="s">
        <v>206</v>
      </c>
      <c r="H107" s="144">
        <v>0</v>
      </c>
      <c r="I107" s="144">
        <v>0</v>
      </c>
      <c r="J107" s="144">
        <v>0</v>
      </c>
      <c r="K107" s="144">
        <v>0</v>
      </c>
      <c r="L107" s="144">
        <v>0</v>
      </c>
      <c r="M107" s="2"/>
    </row>
    <row r="108" spans="2:13">
      <c r="B108" s="2"/>
      <c r="C108" s="142" t="s">
        <v>400</v>
      </c>
      <c r="D108" s="143"/>
      <c r="E108" s="147" t="s">
        <v>206</v>
      </c>
      <c r="F108" s="147" t="s">
        <v>206</v>
      </c>
      <c r="G108" s="147" t="s">
        <v>206</v>
      </c>
      <c r="H108" s="144">
        <v>0</v>
      </c>
      <c r="I108" s="144">
        <v>0</v>
      </c>
      <c r="J108" s="144">
        <v>0</v>
      </c>
      <c r="K108" s="144">
        <v>0</v>
      </c>
      <c r="L108" s="144">
        <v>0</v>
      </c>
      <c r="M108" s="2"/>
    </row>
    <row r="109" spans="2:13">
      <c r="B109" s="2"/>
      <c r="C109" s="142" t="s">
        <v>401</v>
      </c>
      <c r="D109" s="143"/>
      <c r="E109" s="147" t="s">
        <v>206</v>
      </c>
      <c r="F109" s="147" t="s">
        <v>206</v>
      </c>
      <c r="G109" s="147" t="s">
        <v>206</v>
      </c>
      <c r="H109" s="144">
        <v>0</v>
      </c>
      <c r="I109" s="144">
        <v>0</v>
      </c>
      <c r="J109" s="144">
        <v>0</v>
      </c>
      <c r="K109" s="144">
        <v>0</v>
      </c>
      <c r="L109" s="144">
        <v>0</v>
      </c>
      <c r="M109" s="2"/>
    </row>
    <row r="110" spans="2:13">
      <c r="B110" s="2"/>
      <c r="C110" s="142" t="s">
        <v>402</v>
      </c>
      <c r="D110" s="143"/>
      <c r="E110" s="147" t="s">
        <v>206</v>
      </c>
      <c r="F110" s="147" t="s">
        <v>206</v>
      </c>
      <c r="G110" s="147" t="s">
        <v>206</v>
      </c>
      <c r="H110" s="144">
        <v>0</v>
      </c>
      <c r="I110" s="144">
        <v>0</v>
      </c>
      <c r="J110" s="144">
        <v>0</v>
      </c>
      <c r="K110" s="144">
        <v>0</v>
      </c>
      <c r="L110" s="144">
        <v>0</v>
      </c>
      <c r="M110" s="2"/>
    </row>
    <row r="111" spans="2:13">
      <c r="B111" s="2"/>
      <c r="C111" s="142" t="s">
        <v>403</v>
      </c>
      <c r="D111" s="143"/>
      <c r="E111" s="147" t="s">
        <v>206</v>
      </c>
      <c r="F111" s="147" t="s">
        <v>206</v>
      </c>
      <c r="G111" s="147" t="s">
        <v>206</v>
      </c>
      <c r="H111" s="144">
        <v>0</v>
      </c>
      <c r="I111" s="144">
        <v>0</v>
      </c>
      <c r="J111" s="144">
        <v>0</v>
      </c>
      <c r="K111" s="144">
        <v>0</v>
      </c>
      <c r="L111" s="144">
        <v>0</v>
      </c>
      <c r="M111" s="2"/>
    </row>
    <row r="112" spans="2:13">
      <c r="B112" s="2"/>
      <c r="C112" s="142" t="s">
        <v>404</v>
      </c>
      <c r="D112" s="143"/>
      <c r="E112" s="147" t="s">
        <v>206</v>
      </c>
      <c r="F112" s="147" t="s">
        <v>206</v>
      </c>
      <c r="G112" s="147" t="s">
        <v>206</v>
      </c>
      <c r="H112" s="144">
        <v>0</v>
      </c>
      <c r="I112" s="144">
        <v>0</v>
      </c>
      <c r="J112" s="144">
        <v>0</v>
      </c>
      <c r="K112" s="144">
        <v>0</v>
      </c>
      <c r="L112" s="144">
        <v>0</v>
      </c>
      <c r="M112" s="2"/>
    </row>
    <row r="113" spans="1:13">
      <c r="B113" s="2"/>
      <c r="C113" s="142" t="s">
        <v>405</v>
      </c>
      <c r="D113" s="143"/>
      <c r="E113" s="147" t="s">
        <v>206</v>
      </c>
      <c r="F113" s="147" t="s">
        <v>206</v>
      </c>
      <c r="G113" s="147" t="s">
        <v>206</v>
      </c>
      <c r="H113" s="144">
        <v>0</v>
      </c>
      <c r="I113" s="144">
        <v>0</v>
      </c>
      <c r="J113" s="144">
        <v>0</v>
      </c>
      <c r="K113" s="144">
        <v>0</v>
      </c>
      <c r="L113" s="144">
        <v>0</v>
      </c>
      <c r="M113" s="2"/>
    </row>
    <row r="114" spans="1:13" s="12" customFormat="1">
      <c r="B114" s="3"/>
      <c r="C114" s="145" t="s">
        <v>406</v>
      </c>
      <c r="D114" s="146"/>
      <c r="E114" s="147" t="s">
        <v>206</v>
      </c>
      <c r="F114" s="147" t="s">
        <v>206</v>
      </c>
      <c r="G114" s="147" t="s">
        <v>206</v>
      </c>
      <c r="H114" s="144">
        <v>0</v>
      </c>
      <c r="I114" s="144">
        <v>0</v>
      </c>
      <c r="J114" s="144">
        <v>0</v>
      </c>
      <c r="K114" s="144">
        <v>0</v>
      </c>
      <c r="L114" s="144">
        <v>0</v>
      </c>
      <c r="M114" s="3"/>
    </row>
    <row r="115" spans="1:13" s="12" customFormat="1">
      <c r="A115" s="15" t="s">
        <v>407</v>
      </c>
      <c r="B115" s="3"/>
      <c r="C115" s="145" t="s">
        <v>408</v>
      </c>
      <c r="D115" s="146"/>
      <c r="E115" s="147" t="s">
        <v>206</v>
      </c>
      <c r="F115" s="147" t="s">
        <v>206</v>
      </c>
      <c r="G115" s="147" t="s">
        <v>206</v>
      </c>
      <c r="H115" s="144">
        <v>0</v>
      </c>
      <c r="I115" s="144">
        <v>0</v>
      </c>
      <c r="J115" s="144">
        <v>0</v>
      </c>
      <c r="K115" s="144">
        <v>0</v>
      </c>
      <c r="L115" s="144">
        <v>0</v>
      </c>
      <c r="M115" s="3"/>
    </row>
    <row r="116" spans="1:13">
      <c r="A116" s="16" t="s">
        <v>409</v>
      </c>
      <c r="B116" s="2"/>
      <c r="C116" s="142" t="s">
        <v>410</v>
      </c>
      <c r="D116" s="143"/>
      <c r="E116" s="10" t="str">
        <f>""</f>
        <v/>
      </c>
      <c r="F116" s="10" t="str">
        <f>""</f>
        <v/>
      </c>
      <c r="G116" s="10" t="str">
        <f>""</f>
        <v/>
      </c>
      <c r="H116" s="8">
        <f>SUM(H16:H115)</f>
        <v>0</v>
      </c>
      <c r="I116" s="8">
        <f>SUM(I16:I115)</f>
        <v>0</v>
      </c>
      <c r="J116" s="8">
        <f>SUM(J16:J115)</f>
        <v>0</v>
      </c>
      <c r="K116" s="8">
        <f>SUM(K16:K115)</f>
        <v>0</v>
      </c>
      <c r="L116" s="8">
        <f>SUM(L16:L115)</f>
        <v>0</v>
      </c>
      <c r="M116" s="2"/>
    </row>
    <row r="117" spans="1:13">
      <c r="B117" s="2"/>
      <c r="C117" s="2"/>
      <c r="D117" s="2"/>
      <c r="E117" s="2"/>
      <c r="F117" s="2"/>
      <c r="G117" s="2"/>
      <c r="H117" s="2"/>
      <c r="I117" s="2"/>
      <c r="J117" s="2"/>
      <c r="K117" s="2"/>
      <c r="L117" s="2"/>
      <c r="M117" s="2"/>
    </row>
    <row r="118" spans="1:13" ht="5.0999999999999996" customHeight="1">
      <c r="B118" s="2"/>
      <c r="C118" s="2"/>
      <c r="D118" s="2"/>
      <c r="E118" s="2"/>
      <c r="F118" s="2"/>
      <c r="G118" s="2"/>
      <c r="H118" s="2"/>
      <c r="I118" s="2"/>
      <c r="J118" s="2"/>
      <c r="K118" s="2"/>
      <c r="L118" s="2"/>
      <c r="M118" s="2"/>
    </row>
  </sheetData>
  <sheetProtection formatColumns="0" formatRows="0" insertRows="0" deleteRows="0" selectLockedCells="1"/>
  <mergeCells count="916">
    <mergeCell ref="C7:L7"/>
    <mergeCell ref="C8:L8"/>
    <mergeCell ref="C9:L9"/>
    <mergeCell ref="C10:L10"/>
    <mergeCell ref="C11:L11"/>
    <mergeCell ref="C13:L13"/>
    <mergeCell ref="C14:D15"/>
    <mergeCell ref="E14:E15"/>
    <mergeCell ref="F14:F15"/>
    <mergeCell ref="G14:G15"/>
    <mergeCell ref="H14:H15"/>
    <mergeCell ref="I14:I15"/>
    <mergeCell ref="J14:J15"/>
    <mergeCell ref="K14:K15"/>
    <mergeCell ref="L14:L15"/>
    <mergeCell ref="I16"/>
    <mergeCell ref="J16"/>
    <mergeCell ref="K16"/>
    <mergeCell ref="L16"/>
    <mergeCell ref="C17:D17"/>
    <mergeCell ref="E17"/>
    <mergeCell ref="F17"/>
    <mergeCell ref="G17"/>
    <mergeCell ref="H17"/>
    <mergeCell ref="I17"/>
    <mergeCell ref="J17"/>
    <mergeCell ref="K17"/>
    <mergeCell ref="L17"/>
    <mergeCell ref="C16:D16"/>
    <mergeCell ref="E16"/>
    <mergeCell ref="F16"/>
    <mergeCell ref="G16"/>
    <mergeCell ref="H16"/>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E21"/>
    <mergeCell ref="F21"/>
    <mergeCell ref="G21"/>
    <mergeCell ref="H21"/>
    <mergeCell ref="I21"/>
    <mergeCell ref="J21"/>
    <mergeCell ref="K21"/>
    <mergeCell ref="L21"/>
    <mergeCell ref="C20:D20"/>
    <mergeCell ref="E20"/>
    <mergeCell ref="F20"/>
    <mergeCell ref="G20"/>
    <mergeCell ref="H20"/>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 ref="I32"/>
    <mergeCell ref="J32"/>
    <mergeCell ref="K32"/>
    <mergeCell ref="L32"/>
    <mergeCell ref="C33:D33"/>
    <mergeCell ref="E33"/>
    <mergeCell ref="F33"/>
    <mergeCell ref="G33"/>
    <mergeCell ref="H33"/>
    <mergeCell ref="I33"/>
    <mergeCell ref="J33"/>
    <mergeCell ref="K33"/>
    <mergeCell ref="L33"/>
    <mergeCell ref="C32:D32"/>
    <mergeCell ref="E32"/>
    <mergeCell ref="F32"/>
    <mergeCell ref="G32"/>
    <mergeCell ref="H32"/>
    <mergeCell ref="I34"/>
    <mergeCell ref="J34"/>
    <mergeCell ref="K34"/>
    <mergeCell ref="L34"/>
    <mergeCell ref="C35:D35"/>
    <mergeCell ref="E35"/>
    <mergeCell ref="F35"/>
    <mergeCell ref="G35"/>
    <mergeCell ref="H35"/>
    <mergeCell ref="I35"/>
    <mergeCell ref="J35"/>
    <mergeCell ref="K35"/>
    <mergeCell ref="L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I38"/>
    <mergeCell ref="J38"/>
    <mergeCell ref="K38"/>
    <mergeCell ref="L38"/>
    <mergeCell ref="C39:D39"/>
    <mergeCell ref="E39"/>
    <mergeCell ref="F39"/>
    <mergeCell ref="G39"/>
    <mergeCell ref="H39"/>
    <mergeCell ref="I39"/>
    <mergeCell ref="J39"/>
    <mergeCell ref="K39"/>
    <mergeCell ref="L39"/>
    <mergeCell ref="C38:D38"/>
    <mergeCell ref="E38"/>
    <mergeCell ref="F38"/>
    <mergeCell ref="G38"/>
    <mergeCell ref="H38"/>
    <mergeCell ref="I40"/>
    <mergeCell ref="J40"/>
    <mergeCell ref="K40"/>
    <mergeCell ref="L40"/>
    <mergeCell ref="C41:D41"/>
    <mergeCell ref="E41"/>
    <mergeCell ref="F41"/>
    <mergeCell ref="G41"/>
    <mergeCell ref="H41"/>
    <mergeCell ref="I41"/>
    <mergeCell ref="J41"/>
    <mergeCell ref="K41"/>
    <mergeCell ref="L41"/>
    <mergeCell ref="C40:D40"/>
    <mergeCell ref="E40"/>
    <mergeCell ref="F40"/>
    <mergeCell ref="G40"/>
    <mergeCell ref="H40"/>
    <mergeCell ref="I42"/>
    <mergeCell ref="J42"/>
    <mergeCell ref="K42"/>
    <mergeCell ref="L42"/>
    <mergeCell ref="C43:D43"/>
    <mergeCell ref="E43"/>
    <mergeCell ref="F43"/>
    <mergeCell ref="G43"/>
    <mergeCell ref="H43"/>
    <mergeCell ref="I43"/>
    <mergeCell ref="J43"/>
    <mergeCell ref="K43"/>
    <mergeCell ref="L43"/>
    <mergeCell ref="C42:D42"/>
    <mergeCell ref="E42"/>
    <mergeCell ref="F42"/>
    <mergeCell ref="G42"/>
    <mergeCell ref="H42"/>
    <mergeCell ref="I44"/>
    <mergeCell ref="J44"/>
    <mergeCell ref="K44"/>
    <mergeCell ref="L44"/>
    <mergeCell ref="C45:D45"/>
    <mergeCell ref="E45"/>
    <mergeCell ref="F45"/>
    <mergeCell ref="G45"/>
    <mergeCell ref="H45"/>
    <mergeCell ref="I45"/>
    <mergeCell ref="J45"/>
    <mergeCell ref="K45"/>
    <mergeCell ref="L45"/>
    <mergeCell ref="C44:D44"/>
    <mergeCell ref="E44"/>
    <mergeCell ref="F44"/>
    <mergeCell ref="G44"/>
    <mergeCell ref="H44"/>
    <mergeCell ref="I46"/>
    <mergeCell ref="J46"/>
    <mergeCell ref="K46"/>
    <mergeCell ref="L46"/>
    <mergeCell ref="C47:D47"/>
    <mergeCell ref="E47"/>
    <mergeCell ref="F47"/>
    <mergeCell ref="G47"/>
    <mergeCell ref="H47"/>
    <mergeCell ref="I47"/>
    <mergeCell ref="J47"/>
    <mergeCell ref="K47"/>
    <mergeCell ref="L47"/>
    <mergeCell ref="C46:D46"/>
    <mergeCell ref="E46"/>
    <mergeCell ref="F46"/>
    <mergeCell ref="G46"/>
    <mergeCell ref="H46"/>
    <mergeCell ref="I48"/>
    <mergeCell ref="J48"/>
    <mergeCell ref="K48"/>
    <mergeCell ref="L48"/>
    <mergeCell ref="C49:D49"/>
    <mergeCell ref="E49"/>
    <mergeCell ref="F49"/>
    <mergeCell ref="G49"/>
    <mergeCell ref="H49"/>
    <mergeCell ref="I49"/>
    <mergeCell ref="J49"/>
    <mergeCell ref="K49"/>
    <mergeCell ref="L49"/>
    <mergeCell ref="C48:D48"/>
    <mergeCell ref="E48"/>
    <mergeCell ref="F48"/>
    <mergeCell ref="G48"/>
    <mergeCell ref="H48"/>
    <mergeCell ref="I50"/>
    <mergeCell ref="J50"/>
    <mergeCell ref="K50"/>
    <mergeCell ref="L50"/>
    <mergeCell ref="C51:D51"/>
    <mergeCell ref="E51"/>
    <mergeCell ref="F51"/>
    <mergeCell ref="G51"/>
    <mergeCell ref="H51"/>
    <mergeCell ref="I51"/>
    <mergeCell ref="J51"/>
    <mergeCell ref="K51"/>
    <mergeCell ref="L51"/>
    <mergeCell ref="C50:D50"/>
    <mergeCell ref="E50"/>
    <mergeCell ref="F50"/>
    <mergeCell ref="G50"/>
    <mergeCell ref="H50"/>
    <mergeCell ref="I52"/>
    <mergeCell ref="J52"/>
    <mergeCell ref="K52"/>
    <mergeCell ref="L52"/>
    <mergeCell ref="C53:D53"/>
    <mergeCell ref="E53"/>
    <mergeCell ref="F53"/>
    <mergeCell ref="G53"/>
    <mergeCell ref="H53"/>
    <mergeCell ref="I53"/>
    <mergeCell ref="J53"/>
    <mergeCell ref="K53"/>
    <mergeCell ref="L53"/>
    <mergeCell ref="C52:D52"/>
    <mergeCell ref="E52"/>
    <mergeCell ref="F52"/>
    <mergeCell ref="G52"/>
    <mergeCell ref="H52"/>
    <mergeCell ref="I54"/>
    <mergeCell ref="J54"/>
    <mergeCell ref="K54"/>
    <mergeCell ref="L54"/>
    <mergeCell ref="C55:D55"/>
    <mergeCell ref="E55"/>
    <mergeCell ref="F55"/>
    <mergeCell ref="G55"/>
    <mergeCell ref="H55"/>
    <mergeCell ref="I55"/>
    <mergeCell ref="J55"/>
    <mergeCell ref="K55"/>
    <mergeCell ref="L55"/>
    <mergeCell ref="C54:D54"/>
    <mergeCell ref="E54"/>
    <mergeCell ref="F54"/>
    <mergeCell ref="G54"/>
    <mergeCell ref="H54"/>
    <mergeCell ref="I56"/>
    <mergeCell ref="J56"/>
    <mergeCell ref="K56"/>
    <mergeCell ref="L56"/>
    <mergeCell ref="C57:D57"/>
    <mergeCell ref="E57"/>
    <mergeCell ref="F57"/>
    <mergeCell ref="G57"/>
    <mergeCell ref="H57"/>
    <mergeCell ref="I57"/>
    <mergeCell ref="J57"/>
    <mergeCell ref="K57"/>
    <mergeCell ref="L57"/>
    <mergeCell ref="C56:D56"/>
    <mergeCell ref="E56"/>
    <mergeCell ref="F56"/>
    <mergeCell ref="G56"/>
    <mergeCell ref="H56"/>
    <mergeCell ref="I58"/>
    <mergeCell ref="J58"/>
    <mergeCell ref="K58"/>
    <mergeCell ref="L58"/>
    <mergeCell ref="C59:D59"/>
    <mergeCell ref="E59"/>
    <mergeCell ref="F59"/>
    <mergeCell ref="G59"/>
    <mergeCell ref="H59"/>
    <mergeCell ref="I59"/>
    <mergeCell ref="J59"/>
    <mergeCell ref="K59"/>
    <mergeCell ref="L59"/>
    <mergeCell ref="C58:D58"/>
    <mergeCell ref="E58"/>
    <mergeCell ref="F58"/>
    <mergeCell ref="G58"/>
    <mergeCell ref="H58"/>
    <mergeCell ref="I60"/>
    <mergeCell ref="J60"/>
    <mergeCell ref="K60"/>
    <mergeCell ref="L60"/>
    <mergeCell ref="C61:D61"/>
    <mergeCell ref="E61"/>
    <mergeCell ref="F61"/>
    <mergeCell ref="G61"/>
    <mergeCell ref="H61"/>
    <mergeCell ref="I61"/>
    <mergeCell ref="J61"/>
    <mergeCell ref="K61"/>
    <mergeCell ref="L61"/>
    <mergeCell ref="C60:D60"/>
    <mergeCell ref="E60"/>
    <mergeCell ref="F60"/>
    <mergeCell ref="G60"/>
    <mergeCell ref="H60"/>
    <mergeCell ref="I62"/>
    <mergeCell ref="J62"/>
    <mergeCell ref="K62"/>
    <mergeCell ref="L62"/>
    <mergeCell ref="C63:D63"/>
    <mergeCell ref="E63"/>
    <mergeCell ref="F63"/>
    <mergeCell ref="G63"/>
    <mergeCell ref="H63"/>
    <mergeCell ref="I63"/>
    <mergeCell ref="J63"/>
    <mergeCell ref="K63"/>
    <mergeCell ref="L63"/>
    <mergeCell ref="C62:D62"/>
    <mergeCell ref="E62"/>
    <mergeCell ref="F62"/>
    <mergeCell ref="G62"/>
    <mergeCell ref="H62"/>
    <mergeCell ref="I64"/>
    <mergeCell ref="J64"/>
    <mergeCell ref="K64"/>
    <mergeCell ref="L64"/>
    <mergeCell ref="C65:D65"/>
    <mergeCell ref="E65"/>
    <mergeCell ref="F65"/>
    <mergeCell ref="G65"/>
    <mergeCell ref="H65"/>
    <mergeCell ref="I65"/>
    <mergeCell ref="J65"/>
    <mergeCell ref="K65"/>
    <mergeCell ref="L65"/>
    <mergeCell ref="C64:D64"/>
    <mergeCell ref="E64"/>
    <mergeCell ref="F64"/>
    <mergeCell ref="G64"/>
    <mergeCell ref="H64"/>
    <mergeCell ref="I66"/>
    <mergeCell ref="J66"/>
    <mergeCell ref="K66"/>
    <mergeCell ref="L66"/>
    <mergeCell ref="C67:D67"/>
    <mergeCell ref="E67"/>
    <mergeCell ref="F67"/>
    <mergeCell ref="G67"/>
    <mergeCell ref="H67"/>
    <mergeCell ref="I67"/>
    <mergeCell ref="J67"/>
    <mergeCell ref="K67"/>
    <mergeCell ref="L67"/>
    <mergeCell ref="C66:D66"/>
    <mergeCell ref="E66"/>
    <mergeCell ref="F66"/>
    <mergeCell ref="G66"/>
    <mergeCell ref="H66"/>
    <mergeCell ref="I68"/>
    <mergeCell ref="J68"/>
    <mergeCell ref="K68"/>
    <mergeCell ref="L68"/>
    <mergeCell ref="C69:D69"/>
    <mergeCell ref="E69"/>
    <mergeCell ref="F69"/>
    <mergeCell ref="G69"/>
    <mergeCell ref="H69"/>
    <mergeCell ref="I69"/>
    <mergeCell ref="J69"/>
    <mergeCell ref="K69"/>
    <mergeCell ref="L69"/>
    <mergeCell ref="C68:D68"/>
    <mergeCell ref="E68"/>
    <mergeCell ref="F68"/>
    <mergeCell ref="G68"/>
    <mergeCell ref="H68"/>
    <mergeCell ref="I70"/>
    <mergeCell ref="J70"/>
    <mergeCell ref="K70"/>
    <mergeCell ref="L70"/>
    <mergeCell ref="C71:D71"/>
    <mergeCell ref="E71"/>
    <mergeCell ref="F71"/>
    <mergeCell ref="G71"/>
    <mergeCell ref="H71"/>
    <mergeCell ref="I71"/>
    <mergeCell ref="J71"/>
    <mergeCell ref="K71"/>
    <mergeCell ref="L71"/>
    <mergeCell ref="C70:D70"/>
    <mergeCell ref="E70"/>
    <mergeCell ref="F70"/>
    <mergeCell ref="G70"/>
    <mergeCell ref="H70"/>
    <mergeCell ref="I72"/>
    <mergeCell ref="J72"/>
    <mergeCell ref="K72"/>
    <mergeCell ref="L72"/>
    <mergeCell ref="C73:D73"/>
    <mergeCell ref="E73"/>
    <mergeCell ref="F73"/>
    <mergeCell ref="G73"/>
    <mergeCell ref="H73"/>
    <mergeCell ref="I73"/>
    <mergeCell ref="J73"/>
    <mergeCell ref="K73"/>
    <mergeCell ref="L73"/>
    <mergeCell ref="C72:D72"/>
    <mergeCell ref="E72"/>
    <mergeCell ref="F72"/>
    <mergeCell ref="G72"/>
    <mergeCell ref="H72"/>
    <mergeCell ref="I74"/>
    <mergeCell ref="J74"/>
    <mergeCell ref="K74"/>
    <mergeCell ref="L74"/>
    <mergeCell ref="C75:D75"/>
    <mergeCell ref="E75"/>
    <mergeCell ref="F75"/>
    <mergeCell ref="G75"/>
    <mergeCell ref="H75"/>
    <mergeCell ref="I75"/>
    <mergeCell ref="J75"/>
    <mergeCell ref="K75"/>
    <mergeCell ref="L75"/>
    <mergeCell ref="C74:D74"/>
    <mergeCell ref="E74"/>
    <mergeCell ref="F74"/>
    <mergeCell ref="G74"/>
    <mergeCell ref="H74"/>
    <mergeCell ref="I76"/>
    <mergeCell ref="J76"/>
    <mergeCell ref="K76"/>
    <mergeCell ref="L76"/>
    <mergeCell ref="C77:D77"/>
    <mergeCell ref="E77"/>
    <mergeCell ref="F77"/>
    <mergeCell ref="G77"/>
    <mergeCell ref="H77"/>
    <mergeCell ref="I77"/>
    <mergeCell ref="J77"/>
    <mergeCell ref="K77"/>
    <mergeCell ref="L77"/>
    <mergeCell ref="C76:D76"/>
    <mergeCell ref="E76"/>
    <mergeCell ref="F76"/>
    <mergeCell ref="G76"/>
    <mergeCell ref="H76"/>
    <mergeCell ref="I78"/>
    <mergeCell ref="J78"/>
    <mergeCell ref="K78"/>
    <mergeCell ref="L78"/>
    <mergeCell ref="C79:D79"/>
    <mergeCell ref="E79"/>
    <mergeCell ref="F79"/>
    <mergeCell ref="G79"/>
    <mergeCell ref="H79"/>
    <mergeCell ref="I79"/>
    <mergeCell ref="J79"/>
    <mergeCell ref="K79"/>
    <mergeCell ref="L79"/>
    <mergeCell ref="C78:D78"/>
    <mergeCell ref="E78"/>
    <mergeCell ref="F78"/>
    <mergeCell ref="G78"/>
    <mergeCell ref="H78"/>
    <mergeCell ref="I80"/>
    <mergeCell ref="J80"/>
    <mergeCell ref="K80"/>
    <mergeCell ref="L80"/>
    <mergeCell ref="C81:D81"/>
    <mergeCell ref="E81"/>
    <mergeCell ref="F81"/>
    <mergeCell ref="G81"/>
    <mergeCell ref="H81"/>
    <mergeCell ref="I81"/>
    <mergeCell ref="J81"/>
    <mergeCell ref="K81"/>
    <mergeCell ref="L81"/>
    <mergeCell ref="C80:D80"/>
    <mergeCell ref="E80"/>
    <mergeCell ref="F80"/>
    <mergeCell ref="G80"/>
    <mergeCell ref="H80"/>
    <mergeCell ref="I82"/>
    <mergeCell ref="J82"/>
    <mergeCell ref="K82"/>
    <mergeCell ref="L82"/>
    <mergeCell ref="C83:D83"/>
    <mergeCell ref="E83"/>
    <mergeCell ref="F83"/>
    <mergeCell ref="G83"/>
    <mergeCell ref="H83"/>
    <mergeCell ref="I83"/>
    <mergeCell ref="J83"/>
    <mergeCell ref="K83"/>
    <mergeCell ref="L83"/>
    <mergeCell ref="C82:D82"/>
    <mergeCell ref="E82"/>
    <mergeCell ref="F82"/>
    <mergeCell ref="G82"/>
    <mergeCell ref="H82"/>
    <mergeCell ref="I84"/>
    <mergeCell ref="J84"/>
    <mergeCell ref="K84"/>
    <mergeCell ref="L84"/>
    <mergeCell ref="C85:D85"/>
    <mergeCell ref="E85"/>
    <mergeCell ref="F85"/>
    <mergeCell ref="G85"/>
    <mergeCell ref="H85"/>
    <mergeCell ref="I85"/>
    <mergeCell ref="J85"/>
    <mergeCell ref="K85"/>
    <mergeCell ref="L85"/>
    <mergeCell ref="C84:D84"/>
    <mergeCell ref="E84"/>
    <mergeCell ref="F84"/>
    <mergeCell ref="G84"/>
    <mergeCell ref="H84"/>
    <mergeCell ref="I86"/>
    <mergeCell ref="J86"/>
    <mergeCell ref="K86"/>
    <mergeCell ref="L86"/>
    <mergeCell ref="C87:D87"/>
    <mergeCell ref="E87"/>
    <mergeCell ref="F87"/>
    <mergeCell ref="G87"/>
    <mergeCell ref="H87"/>
    <mergeCell ref="I87"/>
    <mergeCell ref="J87"/>
    <mergeCell ref="K87"/>
    <mergeCell ref="L87"/>
    <mergeCell ref="C86:D86"/>
    <mergeCell ref="E86"/>
    <mergeCell ref="F86"/>
    <mergeCell ref="G86"/>
    <mergeCell ref="H86"/>
    <mergeCell ref="I88"/>
    <mergeCell ref="J88"/>
    <mergeCell ref="K88"/>
    <mergeCell ref="L88"/>
    <mergeCell ref="C89:D89"/>
    <mergeCell ref="E89"/>
    <mergeCell ref="F89"/>
    <mergeCell ref="G89"/>
    <mergeCell ref="H89"/>
    <mergeCell ref="I89"/>
    <mergeCell ref="J89"/>
    <mergeCell ref="K89"/>
    <mergeCell ref="L89"/>
    <mergeCell ref="C88:D88"/>
    <mergeCell ref="E88"/>
    <mergeCell ref="F88"/>
    <mergeCell ref="G88"/>
    <mergeCell ref="H88"/>
    <mergeCell ref="I90"/>
    <mergeCell ref="J90"/>
    <mergeCell ref="K90"/>
    <mergeCell ref="L90"/>
    <mergeCell ref="C91:D91"/>
    <mergeCell ref="E91"/>
    <mergeCell ref="F91"/>
    <mergeCell ref="G91"/>
    <mergeCell ref="H91"/>
    <mergeCell ref="I91"/>
    <mergeCell ref="J91"/>
    <mergeCell ref="K91"/>
    <mergeCell ref="L91"/>
    <mergeCell ref="C90:D90"/>
    <mergeCell ref="E90"/>
    <mergeCell ref="F90"/>
    <mergeCell ref="G90"/>
    <mergeCell ref="H90"/>
    <mergeCell ref="I92"/>
    <mergeCell ref="J92"/>
    <mergeCell ref="K92"/>
    <mergeCell ref="L92"/>
    <mergeCell ref="C93:D93"/>
    <mergeCell ref="E93"/>
    <mergeCell ref="F93"/>
    <mergeCell ref="G93"/>
    <mergeCell ref="H93"/>
    <mergeCell ref="I93"/>
    <mergeCell ref="J93"/>
    <mergeCell ref="K93"/>
    <mergeCell ref="L93"/>
    <mergeCell ref="C92:D92"/>
    <mergeCell ref="E92"/>
    <mergeCell ref="F92"/>
    <mergeCell ref="G92"/>
    <mergeCell ref="H92"/>
    <mergeCell ref="I94"/>
    <mergeCell ref="J94"/>
    <mergeCell ref="K94"/>
    <mergeCell ref="L94"/>
    <mergeCell ref="C95:D95"/>
    <mergeCell ref="E95"/>
    <mergeCell ref="F95"/>
    <mergeCell ref="G95"/>
    <mergeCell ref="H95"/>
    <mergeCell ref="I95"/>
    <mergeCell ref="J95"/>
    <mergeCell ref="K95"/>
    <mergeCell ref="L95"/>
    <mergeCell ref="C94:D94"/>
    <mergeCell ref="E94"/>
    <mergeCell ref="F94"/>
    <mergeCell ref="G94"/>
    <mergeCell ref="H94"/>
    <mergeCell ref="I96"/>
    <mergeCell ref="J96"/>
    <mergeCell ref="K96"/>
    <mergeCell ref="L96"/>
    <mergeCell ref="C97:D97"/>
    <mergeCell ref="E97"/>
    <mergeCell ref="F97"/>
    <mergeCell ref="G97"/>
    <mergeCell ref="H97"/>
    <mergeCell ref="I97"/>
    <mergeCell ref="J97"/>
    <mergeCell ref="K97"/>
    <mergeCell ref="L97"/>
    <mergeCell ref="C96:D96"/>
    <mergeCell ref="E96"/>
    <mergeCell ref="F96"/>
    <mergeCell ref="G96"/>
    <mergeCell ref="H96"/>
    <mergeCell ref="I98"/>
    <mergeCell ref="J98"/>
    <mergeCell ref="K98"/>
    <mergeCell ref="L98"/>
    <mergeCell ref="C99:D99"/>
    <mergeCell ref="E99"/>
    <mergeCell ref="F99"/>
    <mergeCell ref="G99"/>
    <mergeCell ref="H99"/>
    <mergeCell ref="I99"/>
    <mergeCell ref="J99"/>
    <mergeCell ref="K99"/>
    <mergeCell ref="L99"/>
    <mergeCell ref="C98:D98"/>
    <mergeCell ref="E98"/>
    <mergeCell ref="F98"/>
    <mergeCell ref="G98"/>
    <mergeCell ref="H98"/>
    <mergeCell ref="I100"/>
    <mergeCell ref="J100"/>
    <mergeCell ref="K100"/>
    <mergeCell ref="L100"/>
    <mergeCell ref="C101:D101"/>
    <mergeCell ref="E101"/>
    <mergeCell ref="F101"/>
    <mergeCell ref="G101"/>
    <mergeCell ref="H101"/>
    <mergeCell ref="I101"/>
    <mergeCell ref="J101"/>
    <mergeCell ref="K101"/>
    <mergeCell ref="L101"/>
    <mergeCell ref="C100:D100"/>
    <mergeCell ref="E100"/>
    <mergeCell ref="F100"/>
    <mergeCell ref="G100"/>
    <mergeCell ref="H100"/>
    <mergeCell ref="I102"/>
    <mergeCell ref="J102"/>
    <mergeCell ref="K102"/>
    <mergeCell ref="L102"/>
    <mergeCell ref="C103:D103"/>
    <mergeCell ref="E103"/>
    <mergeCell ref="F103"/>
    <mergeCell ref="G103"/>
    <mergeCell ref="H103"/>
    <mergeCell ref="I103"/>
    <mergeCell ref="J103"/>
    <mergeCell ref="K103"/>
    <mergeCell ref="L103"/>
    <mergeCell ref="C102:D102"/>
    <mergeCell ref="E102"/>
    <mergeCell ref="F102"/>
    <mergeCell ref="G102"/>
    <mergeCell ref="H102"/>
    <mergeCell ref="I104"/>
    <mergeCell ref="J104"/>
    <mergeCell ref="K104"/>
    <mergeCell ref="L104"/>
    <mergeCell ref="C105:D105"/>
    <mergeCell ref="E105"/>
    <mergeCell ref="F105"/>
    <mergeCell ref="G105"/>
    <mergeCell ref="H105"/>
    <mergeCell ref="I105"/>
    <mergeCell ref="J105"/>
    <mergeCell ref="K105"/>
    <mergeCell ref="L105"/>
    <mergeCell ref="C104:D104"/>
    <mergeCell ref="E104"/>
    <mergeCell ref="F104"/>
    <mergeCell ref="G104"/>
    <mergeCell ref="H104"/>
    <mergeCell ref="I106"/>
    <mergeCell ref="J106"/>
    <mergeCell ref="K106"/>
    <mergeCell ref="L106"/>
    <mergeCell ref="C107:D107"/>
    <mergeCell ref="E107"/>
    <mergeCell ref="F107"/>
    <mergeCell ref="G107"/>
    <mergeCell ref="H107"/>
    <mergeCell ref="I107"/>
    <mergeCell ref="J107"/>
    <mergeCell ref="K107"/>
    <mergeCell ref="L107"/>
    <mergeCell ref="C106:D106"/>
    <mergeCell ref="E106"/>
    <mergeCell ref="F106"/>
    <mergeCell ref="G106"/>
    <mergeCell ref="H106"/>
    <mergeCell ref="I108"/>
    <mergeCell ref="J108"/>
    <mergeCell ref="K108"/>
    <mergeCell ref="L108"/>
    <mergeCell ref="C109:D109"/>
    <mergeCell ref="E109"/>
    <mergeCell ref="F109"/>
    <mergeCell ref="G109"/>
    <mergeCell ref="H109"/>
    <mergeCell ref="I109"/>
    <mergeCell ref="J109"/>
    <mergeCell ref="K109"/>
    <mergeCell ref="L109"/>
    <mergeCell ref="C108:D108"/>
    <mergeCell ref="E108"/>
    <mergeCell ref="F108"/>
    <mergeCell ref="G108"/>
    <mergeCell ref="H108"/>
    <mergeCell ref="I110"/>
    <mergeCell ref="J110"/>
    <mergeCell ref="K110"/>
    <mergeCell ref="L110"/>
    <mergeCell ref="C111:D111"/>
    <mergeCell ref="E111"/>
    <mergeCell ref="F111"/>
    <mergeCell ref="G111"/>
    <mergeCell ref="H111"/>
    <mergeCell ref="I111"/>
    <mergeCell ref="J111"/>
    <mergeCell ref="K111"/>
    <mergeCell ref="L111"/>
    <mergeCell ref="C110:D110"/>
    <mergeCell ref="E110"/>
    <mergeCell ref="F110"/>
    <mergeCell ref="G110"/>
    <mergeCell ref="H110"/>
    <mergeCell ref="I112"/>
    <mergeCell ref="J112"/>
    <mergeCell ref="K112"/>
    <mergeCell ref="L112"/>
    <mergeCell ref="C113:D113"/>
    <mergeCell ref="E113"/>
    <mergeCell ref="F113"/>
    <mergeCell ref="G113"/>
    <mergeCell ref="H113"/>
    <mergeCell ref="I113"/>
    <mergeCell ref="J113"/>
    <mergeCell ref="K113"/>
    <mergeCell ref="L113"/>
    <mergeCell ref="C112:D112"/>
    <mergeCell ref="E112"/>
    <mergeCell ref="F112"/>
    <mergeCell ref="G112"/>
    <mergeCell ref="H112"/>
    <mergeCell ref="C116:D116"/>
    <mergeCell ref="I114"/>
    <mergeCell ref="J114"/>
    <mergeCell ref="K114"/>
    <mergeCell ref="L114"/>
    <mergeCell ref="C115:D115"/>
    <mergeCell ref="E115"/>
    <mergeCell ref="F115"/>
    <mergeCell ref="G115"/>
    <mergeCell ref="H115"/>
    <mergeCell ref="I115"/>
    <mergeCell ref="J115"/>
    <mergeCell ref="K115"/>
    <mergeCell ref="L115"/>
    <mergeCell ref="C114:D114"/>
    <mergeCell ref="E114"/>
    <mergeCell ref="F114"/>
    <mergeCell ref="G114"/>
    <mergeCell ref="H114"/>
  </mergeCells>
  <dataValidations count="500">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s>
  <printOptions horizontalCentered="1"/>
  <pageMargins left="0.7" right="0.7" top="0.75" bottom="0.75" header="0.3" footer="0.3"/>
  <pageSetup paperSize="150" scale="32" orientation="portrait" horizontalDpi="200" verticalDpi="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pageSetUpPr fitToPage="1"/>
  </sheetPr>
  <dimension ref="B2:L85"/>
  <sheetViews>
    <sheetView showGridLines="0" view="pageBreakPreview" zoomScale="55" zoomScaleNormal="85" zoomScaleSheetLayoutView="55" workbookViewId="0">
      <selection activeCell="C44" sqref="C44"/>
    </sheetView>
  </sheetViews>
  <sheetFormatPr defaultRowHeight="15"/>
  <cols>
    <col min="1" max="1" width="9.140625" style="1" customWidth="1"/>
    <col min="2" max="2" width="1" style="1" customWidth="1"/>
    <col min="3" max="3" width="86.7109375" style="1" bestFit="1" customWidth="1"/>
    <col min="4" max="11" width="20.7109375" style="1" customWidth="1"/>
    <col min="12" max="12" width="1" style="1" customWidth="1"/>
    <col min="13" max="13" width="9.140625" style="1" customWidth="1"/>
    <col min="14" max="16384" width="9.140625" style="1"/>
  </cols>
  <sheetData>
    <row r="2" spans="2:12" ht="5.0999999999999996" customHeight="1">
      <c r="B2" s="5" t="s">
        <v>35</v>
      </c>
      <c r="C2" s="2"/>
      <c r="D2" s="2"/>
      <c r="E2" s="2"/>
      <c r="F2" s="2"/>
      <c r="G2" s="2"/>
      <c r="H2" s="2"/>
      <c r="I2" s="2"/>
      <c r="J2" s="2"/>
      <c r="K2" s="2"/>
      <c r="L2" s="2"/>
    </row>
    <row r="3" spans="2:12" hidden="1">
      <c r="B3" s="5" t="s">
        <v>7</v>
      </c>
      <c r="C3" s="20"/>
      <c r="D3" s="2"/>
      <c r="E3" s="2"/>
      <c r="F3" s="2"/>
      <c r="G3" s="2"/>
      <c r="H3" s="2"/>
      <c r="I3" s="2"/>
      <c r="J3" s="2"/>
      <c r="K3" s="2"/>
      <c r="L3" s="2"/>
    </row>
    <row r="4" spans="2:12" hidden="1">
      <c r="B4" s="2"/>
      <c r="C4" s="20"/>
      <c r="D4" s="2"/>
      <c r="E4" s="2"/>
      <c r="F4" s="2"/>
      <c r="G4" s="2"/>
      <c r="H4" s="2"/>
      <c r="I4" s="2"/>
      <c r="J4" s="2"/>
      <c r="K4" s="2"/>
      <c r="L4" s="2"/>
    </row>
    <row r="5" spans="2:12" hidden="1">
      <c r="B5" s="2"/>
      <c r="C5" s="20"/>
      <c r="D5" s="2"/>
      <c r="E5" s="2"/>
      <c r="F5" s="2"/>
      <c r="G5" s="2"/>
      <c r="H5" s="2"/>
      <c r="I5" s="2"/>
      <c r="J5" s="2"/>
      <c r="K5" s="2"/>
      <c r="L5" s="2"/>
    </row>
    <row r="6" spans="2:12" hidden="1">
      <c r="B6" s="2"/>
      <c r="C6" s="29"/>
      <c r="D6" s="2"/>
      <c r="E6" s="2"/>
      <c r="F6" s="2"/>
      <c r="G6" s="2"/>
      <c r="H6" s="2"/>
      <c r="I6" s="2"/>
      <c r="J6" s="2"/>
      <c r="K6" s="2"/>
      <c r="L6" s="2"/>
    </row>
    <row r="7" spans="2:12" ht="17.25">
      <c r="B7" s="2"/>
      <c r="C7" s="123" t="str">
        <f>UPPER('Data Umum'!D7)</f>
        <v/>
      </c>
      <c r="D7" s="123"/>
      <c r="E7" s="123"/>
      <c r="F7" s="123"/>
      <c r="G7" s="123"/>
      <c r="H7" s="123"/>
      <c r="I7" s="123"/>
      <c r="J7" s="123"/>
      <c r="K7" s="123"/>
      <c r="L7" s="2"/>
    </row>
    <row r="8" spans="2:12">
      <c r="B8" s="2"/>
      <c r="C8" s="124" t="s">
        <v>1095</v>
      </c>
      <c r="D8" s="124"/>
      <c r="E8" s="124"/>
      <c r="F8" s="124"/>
      <c r="G8" s="124"/>
      <c r="H8" s="124"/>
      <c r="I8" s="124"/>
      <c r="J8" s="124"/>
      <c r="K8" s="124"/>
      <c r="L8" s="2"/>
    </row>
    <row r="9" spans="2:12">
      <c r="B9" s="2"/>
      <c r="C9" s="124" t="s">
        <v>41</v>
      </c>
      <c r="D9" s="124"/>
      <c r="E9" s="124"/>
      <c r="F9" s="124"/>
      <c r="G9" s="124"/>
      <c r="H9" s="124"/>
      <c r="I9" s="124"/>
      <c r="J9" s="124"/>
      <c r="K9" s="124"/>
      <c r="L9" s="2"/>
    </row>
    <row r="10" spans="2:12">
      <c r="B10" s="2"/>
      <c r="C10" s="124" t="s">
        <v>42</v>
      </c>
      <c r="D10" s="124"/>
      <c r="E10" s="124"/>
      <c r="F10" s="124"/>
      <c r="G10" s="124"/>
      <c r="H10" s="124"/>
      <c r="I10" s="124"/>
      <c r="J10" s="124"/>
      <c r="K10" s="124"/>
      <c r="L10" s="2"/>
    </row>
    <row r="11" spans="2:12">
      <c r="B11" s="2"/>
      <c r="C11" s="125" t="str">
        <f>""</f>
        <v/>
      </c>
      <c r="D11" s="125"/>
      <c r="E11" s="125"/>
      <c r="F11" s="125"/>
      <c r="G11" s="125"/>
      <c r="H11" s="125"/>
      <c r="I11" s="125"/>
      <c r="J11" s="125"/>
      <c r="K11" s="125"/>
      <c r="L11" s="2"/>
    </row>
    <row r="12" spans="2:12" hidden="1">
      <c r="B12" s="2"/>
      <c r="C12" s="31"/>
      <c r="D12" s="31"/>
      <c r="E12" s="31"/>
      <c r="F12" s="31"/>
      <c r="G12" s="31"/>
      <c r="H12" s="31"/>
      <c r="I12" s="31"/>
      <c r="J12" s="31"/>
      <c r="K12" s="31"/>
      <c r="L12" s="2"/>
    </row>
    <row r="13" spans="2:12">
      <c r="B13" s="2"/>
      <c r="C13" s="126" t="s">
        <v>43</v>
      </c>
      <c r="D13" s="126"/>
      <c r="E13" s="126"/>
      <c r="F13" s="126"/>
      <c r="G13" s="126"/>
      <c r="H13" s="126"/>
      <c r="I13" s="126"/>
      <c r="J13" s="126"/>
      <c r="K13" s="126"/>
      <c r="L13" s="2"/>
    </row>
    <row r="14" spans="2:12">
      <c r="B14" s="2"/>
      <c r="C14" s="127" t="s">
        <v>44</v>
      </c>
      <c r="D14" s="127" t="str">
        <f>"Tradisional"</f>
        <v>Tradisional</v>
      </c>
      <c r="E14" s="128"/>
      <c r="F14" s="127" t="str">
        <f>"PAYDI"</f>
        <v>PAYDI</v>
      </c>
      <c r="G14" s="128"/>
      <c r="H14" s="127" t="str">
        <f>"Jurnal Eliminasi"</f>
        <v>Jurnal Eliminasi</v>
      </c>
      <c r="I14" s="128"/>
      <c r="J14" s="127" t="str">
        <f>"Gabungan"</f>
        <v>Gabungan</v>
      </c>
      <c r="K14" s="128"/>
      <c r="L14" s="2"/>
    </row>
    <row r="15" spans="2:12">
      <c r="B15" s="2"/>
      <c r="C15" s="128"/>
      <c r="D15" s="127" t="str">
        <f>"Saldo SAK"</f>
        <v>Saldo SAK</v>
      </c>
      <c r="E15" s="127" t="str">
        <f>"Saldo SAP"</f>
        <v>Saldo SAP</v>
      </c>
      <c r="F15" s="127" t="str">
        <f>"Saldo SAK"</f>
        <v>Saldo SAK</v>
      </c>
      <c r="G15" s="127" t="str">
        <f>"Saldo SAP"</f>
        <v>Saldo SAP</v>
      </c>
      <c r="H15" s="127" t="str">
        <f>"Saldo SAK"</f>
        <v>Saldo SAK</v>
      </c>
      <c r="I15" s="127" t="str">
        <f>"Saldo SAP"</f>
        <v>Saldo SAP</v>
      </c>
      <c r="J15" s="127" t="str">
        <f>"Saldo SAK"</f>
        <v>Saldo SAK</v>
      </c>
      <c r="K15" s="127" t="str">
        <f>"Saldo SAP"</f>
        <v>Saldo SAP</v>
      </c>
      <c r="L15" s="2"/>
    </row>
    <row r="16" spans="2:12">
      <c r="B16" s="2"/>
      <c r="C16" s="40" t="s">
        <v>45</v>
      </c>
      <c r="D16" s="34"/>
      <c r="E16" s="34"/>
      <c r="F16" s="34"/>
      <c r="G16" s="34"/>
      <c r="H16" s="34"/>
      <c r="I16" s="34"/>
      <c r="J16" s="35"/>
      <c r="K16" s="35"/>
      <c r="L16" s="2"/>
    </row>
    <row r="17" spans="2:12">
      <c r="B17" s="2"/>
      <c r="C17" s="41" t="s">
        <v>46</v>
      </c>
      <c r="D17" s="34"/>
      <c r="E17" s="34"/>
      <c r="F17" s="34"/>
      <c r="G17" s="34"/>
      <c r="H17" s="34"/>
      <c r="I17" s="34"/>
      <c r="J17" s="36"/>
      <c r="K17" s="36"/>
      <c r="L17" s="2"/>
    </row>
    <row r="18" spans="2:12" ht="15" customHeight="1">
      <c r="B18" s="2"/>
      <c r="C18" s="42" t="s">
        <v>47</v>
      </c>
      <c r="D18" s="121"/>
      <c r="E18" s="121"/>
      <c r="F18" s="121"/>
      <c r="G18" s="121"/>
      <c r="H18" s="121"/>
      <c r="I18" s="121"/>
      <c r="J18" s="36"/>
      <c r="K18" s="36"/>
      <c r="L18" s="2"/>
    </row>
    <row r="19" spans="2:12" ht="15" customHeight="1">
      <c r="B19" s="2"/>
      <c r="C19" s="42" t="s">
        <v>48</v>
      </c>
      <c r="D19" s="122"/>
      <c r="E19" s="122"/>
      <c r="F19" s="122"/>
      <c r="G19" s="122"/>
      <c r="H19" s="122"/>
      <c r="I19" s="122"/>
      <c r="J19" s="37"/>
      <c r="K19" s="37"/>
      <c r="L19" s="2"/>
    </row>
    <row r="20" spans="2:12">
      <c r="B20" s="2"/>
      <c r="C20" s="42" t="s">
        <v>49</v>
      </c>
      <c r="D20" s="121"/>
      <c r="E20" s="121"/>
      <c r="F20" s="121"/>
      <c r="G20" s="121"/>
      <c r="H20" s="121"/>
      <c r="I20" s="121"/>
      <c r="J20" s="36"/>
      <c r="K20" s="36"/>
      <c r="L20" s="2"/>
    </row>
    <row r="21" spans="2:12">
      <c r="B21" s="2"/>
      <c r="C21" s="42" t="s">
        <v>50</v>
      </c>
      <c r="D21" s="121"/>
      <c r="E21" s="121"/>
      <c r="F21" s="121"/>
      <c r="G21" s="121"/>
      <c r="H21" s="121"/>
      <c r="I21" s="121"/>
      <c r="J21" s="36"/>
      <c r="K21" s="36"/>
      <c r="L21" s="2"/>
    </row>
    <row r="22" spans="2:12">
      <c r="B22" s="2"/>
      <c r="C22" s="45" t="s">
        <v>1052</v>
      </c>
      <c r="D22" s="44"/>
      <c r="E22" s="44"/>
      <c r="F22" s="44"/>
      <c r="G22" s="44"/>
      <c r="H22" s="44"/>
      <c r="I22" s="44"/>
      <c r="J22" s="36"/>
      <c r="K22" s="36"/>
      <c r="L22" s="2"/>
    </row>
    <row r="23" spans="2:12">
      <c r="B23" s="2"/>
      <c r="C23" s="42" t="s">
        <v>51</v>
      </c>
      <c r="D23" s="121"/>
      <c r="E23" s="121"/>
      <c r="F23" s="121"/>
      <c r="G23" s="121"/>
      <c r="H23" s="121"/>
      <c r="I23" s="121"/>
      <c r="J23" s="36"/>
      <c r="K23" s="36"/>
      <c r="L23" s="2"/>
    </row>
    <row r="24" spans="2:12" ht="15" customHeight="1">
      <c r="B24" s="2"/>
      <c r="C24" s="42" t="s">
        <v>52</v>
      </c>
      <c r="D24" s="121"/>
      <c r="E24" s="121"/>
      <c r="F24" s="121"/>
      <c r="G24" s="121"/>
      <c r="H24" s="121"/>
      <c r="I24" s="121"/>
      <c r="J24" s="36"/>
      <c r="K24" s="36"/>
      <c r="L24" s="2"/>
    </row>
    <row r="25" spans="2:12" ht="15" customHeight="1">
      <c r="B25" s="2"/>
      <c r="C25" s="42" t="s">
        <v>53</v>
      </c>
      <c r="D25" s="121"/>
      <c r="E25" s="121"/>
      <c r="F25" s="121"/>
      <c r="G25" s="121"/>
      <c r="H25" s="121"/>
      <c r="I25" s="121"/>
      <c r="J25" s="36"/>
      <c r="K25" s="36"/>
      <c r="L25" s="2"/>
    </row>
    <row r="26" spans="2:12" ht="15" customHeight="1">
      <c r="B26" s="2"/>
      <c r="C26" s="42" t="s">
        <v>54</v>
      </c>
      <c r="D26" s="121"/>
      <c r="E26" s="121"/>
      <c r="F26" s="121"/>
      <c r="G26" s="121"/>
      <c r="H26" s="121"/>
      <c r="I26" s="121"/>
      <c r="J26" s="36"/>
      <c r="K26" s="36"/>
      <c r="L26" s="2"/>
    </row>
    <row r="27" spans="2:12" ht="15" customHeight="1">
      <c r="B27" s="2"/>
      <c r="C27" s="42" t="s">
        <v>55</v>
      </c>
      <c r="D27" s="121"/>
      <c r="E27" s="121"/>
      <c r="F27" s="121"/>
      <c r="G27" s="121"/>
      <c r="H27" s="121"/>
      <c r="I27" s="121"/>
      <c r="J27" s="36"/>
      <c r="K27" s="36"/>
      <c r="L27" s="2"/>
    </row>
    <row r="28" spans="2:12">
      <c r="B28" s="2"/>
      <c r="C28" s="42" t="s">
        <v>56</v>
      </c>
      <c r="D28" s="121"/>
      <c r="E28" s="121"/>
      <c r="F28" s="121"/>
      <c r="G28" s="121"/>
      <c r="H28" s="121"/>
      <c r="I28" s="121"/>
      <c r="J28" s="36"/>
      <c r="K28" s="36"/>
      <c r="L28" s="2"/>
    </row>
    <row r="29" spans="2:12">
      <c r="B29" s="2"/>
      <c r="C29" s="42" t="s">
        <v>57</v>
      </c>
      <c r="D29" s="121"/>
      <c r="E29" s="121"/>
      <c r="F29" s="121"/>
      <c r="G29" s="121"/>
      <c r="H29" s="121"/>
      <c r="I29" s="121"/>
      <c r="J29" s="36"/>
      <c r="K29" s="36"/>
      <c r="L29" s="2"/>
    </row>
    <row r="30" spans="2:12" ht="15" customHeight="1">
      <c r="B30" s="2"/>
      <c r="C30" s="42" t="s">
        <v>58</v>
      </c>
      <c r="D30" s="121"/>
      <c r="E30" s="121"/>
      <c r="F30" s="38"/>
      <c r="G30" s="36"/>
      <c r="H30" s="121"/>
      <c r="I30" s="121"/>
      <c r="J30" s="36"/>
      <c r="K30" s="36"/>
      <c r="L30" s="2"/>
    </row>
    <row r="31" spans="2:12" ht="15" customHeight="1">
      <c r="B31" s="2"/>
      <c r="C31" s="48" t="s">
        <v>1053</v>
      </c>
      <c r="D31" s="44"/>
      <c r="E31" s="44"/>
      <c r="F31" s="38"/>
      <c r="G31" s="36"/>
      <c r="H31" s="44"/>
      <c r="I31" s="44"/>
      <c r="J31" s="36"/>
      <c r="K31" s="36"/>
      <c r="L31" s="2"/>
    </row>
    <row r="32" spans="2:12">
      <c r="B32" s="2"/>
      <c r="C32" s="42" t="s">
        <v>59</v>
      </c>
      <c r="D32" s="121"/>
      <c r="E32" s="121"/>
      <c r="F32" s="121"/>
      <c r="G32" s="121"/>
      <c r="H32" s="121"/>
      <c r="I32" s="121"/>
      <c r="J32" s="36"/>
      <c r="K32" s="36"/>
      <c r="L32" s="2"/>
    </row>
    <row r="33" spans="2:12" ht="15" customHeight="1">
      <c r="B33" s="2"/>
      <c r="C33" s="42" t="s">
        <v>60</v>
      </c>
      <c r="D33" s="121"/>
      <c r="E33" s="121"/>
      <c r="F33" s="38"/>
      <c r="G33" s="36"/>
      <c r="H33" s="121"/>
      <c r="I33" s="121"/>
      <c r="J33" s="36"/>
      <c r="K33" s="36"/>
      <c r="L33" s="2"/>
    </row>
    <row r="34" spans="2:12" ht="15" customHeight="1">
      <c r="B34" s="2"/>
      <c r="C34" s="42" t="s">
        <v>61</v>
      </c>
      <c r="D34" s="121"/>
      <c r="E34" s="121"/>
      <c r="F34" s="38"/>
      <c r="G34" s="36"/>
      <c r="H34" s="121"/>
      <c r="I34" s="121"/>
      <c r="J34" s="36"/>
      <c r="K34" s="36"/>
      <c r="L34" s="2"/>
    </row>
    <row r="35" spans="2:12" ht="15" customHeight="1">
      <c r="B35" s="2"/>
      <c r="C35" s="42" t="s">
        <v>62</v>
      </c>
      <c r="D35" s="121"/>
      <c r="E35" s="121"/>
      <c r="F35" s="38"/>
      <c r="G35" s="36"/>
      <c r="H35" s="121"/>
      <c r="I35" s="121"/>
      <c r="J35" s="36"/>
      <c r="K35" s="36"/>
      <c r="L35" s="2"/>
    </row>
    <row r="36" spans="2:12">
      <c r="B36" s="2"/>
      <c r="C36" s="42" t="s">
        <v>63</v>
      </c>
      <c r="D36" s="121"/>
      <c r="E36" s="121"/>
      <c r="F36" s="121"/>
      <c r="G36" s="121"/>
      <c r="H36" s="121"/>
      <c r="I36" s="121"/>
      <c r="J36" s="36"/>
      <c r="K36" s="36"/>
      <c r="L36" s="2"/>
    </row>
    <row r="37" spans="2:12" ht="15" customHeight="1">
      <c r="B37" s="2"/>
      <c r="C37" s="42" t="s">
        <v>64</v>
      </c>
      <c r="D37" s="121"/>
      <c r="E37" s="121"/>
      <c r="F37" s="38"/>
      <c r="G37" s="36"/>
      <c r="H37" s="121"/>
      <c r="I37" s="121"/>
      <c r="J37" s="36"/>
      <c r="K37" s="36"/>
      <c r="L37" s="2"/>
    </row>
    <row r="38" spans="2:12">
      <c r="B38" s="2"/>
      <c r="C38" s="42" t="s">
        <v>65</v>
      </c>
      <c r="D38" s="121"/>
      <c r="E38" s="121"/>
      <c r="F38" s="38"/>
      <c r="G38" s="36"/>
      <c r="H38" s="121"/>
      <c r="I38" s="121"/>
      <c r="J38" s="36"/>
      <c r="K38" s="36"/>
      <c r="L38" s="2"/>
    </row>
    <row r="39" spans="2:12">
      <c r="B39" s="2"/>
      <c r="C39" s="42" t="s">
        <v>66</v>
      </c>
      <c r="D39" s="121"/>
      <c r="E39" s="38"/>
      <c r="F39" s="38"/>
      <c r="G39" s="36"/>
      <c r="H39" s="121"/>
      <c r="I39" s="121"/>
      <c r="J39" s="36"/>
      <c r="K39" s="38"/>
      <c r="L39" s="2"/>
    </row>
    <row r="40" spans="2:12">
      <c r="B40" s="2"/>
      <c r="C40" s="41" t="s">
        <v>67</v>
      </c>
      <c r="D40" s="36"/>
      <c r="E40" s="36"/>
      <c r="F40" s="36"/>
      <c r="G40" s="36"/>
      <c r="H40" s="36"/>
      <c r="I40" s="36"/>
      <c r="J40" s="36"/>
      <c r="K40" s="36"/>
      <c r="L40" s="2"/>
    </row>
    <row r="41" spans="2:12">
      <c r="B41" s="2"/>
      <c r="C41" s="41" t="s">
        <v>68</v>
      </c>
      <c r="D41" s="34"/>
      <c r="E41" s="34"/>
      <c r="F41" s="34"/>
      <c r="G41" s="34"/>
      <c r="H41" s="34"/>
      <c r="I41" s="34"/>
      <c r="J41" s="36"/>
      <c r="K41" s="36"/>
      <c r="L41" s="2"/>
    </row>
    <row r="42" spans="2:12">
      <c r="B42" s="2"/>
      <c r="C42" s="42" t="s">
        <v>69</v>
      </c>
      <c r="D42" s="121"/>
      <c r="E42" s="121"/>
      <c r="F42" s="121"/>
      <c r="G42" s="121"/>
      <c r="H42" s="121"/>
      <c r="I42" s="121"/>
      <c r="J42" s="36"/>
      <c r="K42" s="36"/>
      <c r="L42" s="2"/>
    </row>
    <row r="43" spans="2:12" ht="15" customHeight="1">
      <c r="B43" s="2"/>
      <c r="C43" s="42" t="s">
        <v>70</v>
      </c>
      <c r="D43" s="121"/>
      <c r="E43" s="121"/>
      <c r="F43" s="121"/>
      <c r="G43" s="121"/>
      <c r="H43" s="121"/>
      <c r="I43" s="121"/>
      <c r="J43" s="36"/>
      <c r="K43" s="36"/>
      <c r="L43" s="2"/>
    </row>
    <row r="44" spans="2:12" ht="15" customHeight="1">
      <c r="B44" s="2"/>
      <c r="C44" s="42" t="s">
        <v>71</v>
      </c>
      <c r="D44" s="121"/>
      <c r="E44" s="121"/>
      <c r="F44" s="38"/>
      <c r="G44" s="36"/>
      <c r="H44" s="121"/>
      <c r="I44" s="121"/>
      <c r="J44" s="36"/>
      <c r="K44" s="36"/>
      <c r="L44" s="2"/>
    </row>
    <row r="45" spans="2:12">
      <c r="B45" s="2"/>
      <c r="C45" s="42" t="s">
        <v>72</v>
      </c>
      <c r="D45" s="121"/>
      <c r="E45" s="121"/>
      <c r="F45" s="38"/>
      <c r="G45" s="36"/>
      <c r="H45" s="121"/>
      <c r="I45" s="121"/>
      <c r="J45" s="36"/>
      <c r="K45" s="36"/>
      <c r="L45" s="2"/>
    </row>
    <row r="46" spans="2:12" ht="15" customHeight="1">
      <c r="B46" s="2"/>
      <c r="C46" s="42" t="s">
        <v>73</v>
      </c>
      <c r="D46" s="121"/>
      <c r="E46" s="121"/>
      <c r="F46" s="38"/>
      <c r="G46" s="36"/>
      <c r="H46" s="121"/>
      <c r="I46" s="121"/>
      <c r="J46" s="36"/>
      <c r="K46" s="36"/>
      <c r="L46" s="2"/>
    </row>
    <row r="47" spans="2:12" ht="15" customHeight="1">
      <c r="B47" s="2"/>
      <c r="C47" s="42" t="s">
        <v>74</v>
      </c>
      <c r="D47" s="121"/>
      <c r="E47" s="121"/>
      <c r="F47" s="38"/>
      <c r="G47" s="36"/>
      <c r="H47" s="121"/>
      <c r="I47" s="121"/>
      <c r="J47" s="36"/>
      <c r="K47" s="36"/>
      <c r="L47" s="2"/>
    </row>
    <row r="48" spans="2:12">
      <c r="B48" s="2"/>
      <c r="C48" s="42" t="s">
        <v>75</v>
      </c>
      <c r="D48" s="121"/>
      <c r="E48" s="121"/>
      <c r="F48" s="38"/>
      <c r="G48" s="36"/>
      <c r="H48" s="121"/>
      <c r="I48" s="121"/>
      <c r="J48" s="36"/>
      <c r="K48" s="36"/>
      <c r="L48" s="2"/>
    </row>
    <row r="49" spans="2:12" ht="15" customHeight="1">
      <c r="B49" s="2"/>
      <c r="C49" s="42" t="s">
        <v>76</v>
      </c>
      <c r="D49" s="121"/>
      <c r="E49" s="121"/>
      <c r="F49" s="121"/>
      <c r="G49" s="121"/>
      <c r="H49" s="121"/>
      <c r="I49" s="121"/>
      <c r="J49" s="36"/>
      <c r="K49" s="36"/>
      <c r="L49" s="2"/>
    </row>
    <row r="50" spans="2:12" ht="15" customHeight="1">
      <c r="B50" s="2"/>
      <c r="C50" s="42" t="s">
        <v>77</v>
      </c>
      <c r="D50" s="121"/>
      <c r="E50" s="121"/>
      <c r="F50" s="38"/>
      <c r="G50" s="36"/>
      <c r="H50" s="121"/>
      <c r="I50" s="121"/>
      <c r="J50" s="36"/>
      <c r="K50" s="36"/>
      <c r="L50" s="2"/>
    </row>
    <row r="51" spans="2:12" ht="15" customHeight="1">
      <c r="B51" s="2"/>
      <c r="C51" s="42" t="s">
        <v>78</v>
      </c>
      <c r="D51" s="121"/>
      <c r="E51" s="121"/>
      <c r="F51" s="38"/>
      <c r="G51" s="36"/>
      <c r="H51" s="121"/>
      <c r="I51" s="121"/>
      <c r="J51" s="36"/>
      <c r="K51" s="36"/>
      <c r="L51" s="2"/>
    </row>
    <row r="52" spans="2:12">
      <c r="B52" s="2"/>
      <c r="C52" s="42" t="s">
        <v>79</v>
      </c>
      <c r="D52" s="121"/>
      <c r="E52" s="38"/>
      <c r="F52" s="38"/>
      <c r="G52" s="36"/>
      <c r="H52" s="121"/>
      <c r="I52" s="121"/>
      <c r="J52" s="36"/>
      <c r="K52" s="38"/>
      <c r="L52" s="2"/>
    </row>
    <row r="53" spans="2:12">
      <c r="B53" s="2"/>
      <c r="C53" s="42" t="s">
        <v>80</v>
      </c>
      <c r="D53" s="121"/>
      <c r="E53" s="38"/>
      <c r="F53" s="121"/>
      <c r="G53" s="36"/>
      <c r="H53" s="121"/>
      <c r="I53" s="121"/>
      <c r="J53" s="36"/>
      <c r="K53" s="38"/>
      <c r="L53" s="2"/>
    </row>
    <row r="54" spans="2:12" ht="15" customHeight="1">
      <c r="B54" s="2"/>
      <c r="C54" s="41" t="s">
        <v>81</v>
      </c>
      <c r="D54" s="36"/>
      <c r="E54" s="36"/>
      <c r="F54" s="36"/>
      <c r="G54" s="36"/>
      <c r="H54" s="36"/>
      <c r="I54" s="36"/>
      <c r="J54" s="36"/>
      <c r="K54" s="36"/>
      <c r="L54" s="2"/>
    </row>
    <row r="55" spans="2:12">
      <c r="B55" s="2"/>
      <c r="C55" s="41" t="s">
        <v>82</v>
      </c>
      <c r="D55" s="36"/>
      <c r="E55" s="36"/>
      <c r="F55" s="36"/>
      <c r="G55" s="36"/>
      <c r="H55" s="36"/>
      <c r="I55" s="36"/>
      <c r="J55" s="36"/>
      <c r="K55" s="36"/>
      <c r="L55" s="2"/>
    </row>
    <row r="56" spans="2:12" ht="15" customHeight="1">
      <c r="B56" s="2"/>
      <c r="C56" s="40" t="s">
        <v>83</v>
      </c>
      <c r="D56" s="34"/>
      <c r="E56" s="34"/>
      <c r="F56" s="34"/>
      <c r="G56" s="34"/>
      <c r="H56" s="34"/>
      <c r="I56" s="34"/>
      <c r="J56" s="36"/>
      <c r="K56" s="36"/>
      <c r="L56" s="2"/>
    </row>
    <row r="57" spans="2:12">
      <c r="B57" s="2"/>
      <c r="C57" s="41" t="s">
        <v>84</v>
      </c>
      <c r="D57" s="34"/>
      <c r="E57" s="34"/>
      <c r="F57" s="34"/>
      <c r="G57" s="34"/>
      <c r="H57" s="34"/>
      <c r="I57" s="34"/>
      <c r="J57" s="36"/>
      <c r="K57" s="36"/>
      <c r="L57" s="2"/>
    </row>
    <row r="58" spans="2:12">
      <c r="B58" s="2"/>
      <c r="C58" s="42" t="s">
        <v>85</v>
      </c>
      <c r="D58" s="34"/>
      <c r="E58" s="34"/>
      <c r="F58" s="34"/>
      <c r="G58" s="34"/>
      <c r="H58" s="34"/>
      <c r="I58" s="34"/>
      <c r="J58" s="36"/>
      <c r="K58" s="36"/>
      <c r="L58" s="2"/>
    </row>
    <row r="59" spans="2:12">
      <c r="B59" s="2"/>
      <c r="C59" s="43" t="s">
        <v>86</v>
      </c>
      <c r="D59" s="121"/>
      <c r="E59" s="121"/>
      <c r="F59" s="121"/>
      <c r="G59" s="121"/>
      <c r="H59" s="121"/>
      <c r="I59" s="121"/>
      <c r="J59" s="36"/>
      <c r="K59" s="36"/>
      <c r="L59" s="2"/>
    </row>
    <row r="60" spans="2:12" ht="15" customHeight="1">
      <c r="B60" s="2"/>
      <c r="C60" s="43" t="s">
        <v>87</v>
      </c>
      <c r="D60" s="121"/>
      <c r="E60" s="121"/>
      <c r="F60" s="38"/>
      <c r="G60" s="36"/>
      <c r="H60" s="121"/>
      <c r="I60" s="121"/>
      <c r="J60" s="36"/>
      <c r="K60" s="36"/>
      <c r="L60" s="2"/>
    </row>
    <row r="61" spans="2:12" ht="15" customHeight="1">
      <c r="B61" s="2"/>
      <c r="C61" s="43" t="s">
        <v>88</v>
      </c>
      <c r="D61" s="121"/>
      <c r="E61" s="121"/>
      <c r="F61" s="38"/>
      <c r="G61" s="36"/>
      <c r="H61" s="121"/>
      <c r="I61" s="121"/>
      <c r="J61" s="36"/>
      <c r="K61" s="36"/>
      <c r="L61" s="2"/>
    </row>
    <row r="62" spans="2:12">
      <c r="B62" s="2"/>
      <c r="C62" s="43" t="s">
        <v>89</v>
      </c>
      <c r="D62" s="121"/>
      <c r="E62" s="121"/>
      <c r="F62" s="121"/>
      <c r="G62" s="121"/>
      <c r="H62" s="121"/>
      <c r="I62" s="121"/>
      <c r="J62" s="36"/>
      <c r="K62" s="36"/>
      <c r="L62" s="2"/>
    </row>
    <row r="63" spans="2:12">
      <c r="B63" s="2"/>
      <c r="C63" s="43" t="s">
        <v>90</v>
      </c>
      <c r="D63" s="121"/>
      <c r="E63" s="121"/>
      <c r="F63" s="38"/>
      <c r="G63" s="36"/>
      <c r="H63" s="121"/>
      <c r="I63" s="121"/>
      <c r="J63" s="36"/>
      <c r="K63" s="36"/>
      <c r="L63" s="2"/>
    </row>
    <row r="64" spans="2:12" ht="15" customHeight="1">
      <c r="B64" s="2"/>
      <c r="C64" s="43" t="s">
        <v>91</v>
      </c>
      <c r="D64" s="121"/>
      <c r="E64" s="121"/>
      <c r="F64" s="38"/>
      <c r="G64" s="36"/>
      <c r="H64" s="121"/>
      <c r="I64" s="121"/>
      <c r="J64" s="36"/>
      <c r="K64" s="36"/>
      <c r="L64" s="2"/>
    </row>
    <row r="65" spans="2:12">
      <c r="B65" s="2"/>
      <c r="C65" s="43" t="s">
        <v>92</v>
      </c>
      <c r="D65" s="121"/>
      <c r="E65" s="121"/>
      <c r="F65" s="121"/>
      <c r="G65" s="121"/>
      <c r="H65" s="121"/>
      <c r="I65" s="121"/>
      <c r="J65" s="36"/>
      <c r="K65" s="36"/>
      <c r="L65" s="2"/>
    </row>
    <row r="66" spans="2:12">
      <c r="B66" s="2"/>
      <c r="C66" s="42" t="s">
        <v>93</v>
      </c>
      <c r="D66" s="36"/>
      <c r="E66" s="36"/>
      <c r="F66" s="36"/>
      <c r="G66" s="36"/>
      <c r="H66" s="36"/>
      <c r="I66" s="36"/>
      <c r="J66" s="36"/>
      <c r="K66" s="36"/>
      <c r="L66" s="2"/>
    </row>
    <row r="67" spans="2:12">
      <c r="B67" s="2"/>
      <c r="C67" s="42" t="s">
        <v>94</v>
      </c>
      <c r="D67" s="34"/>
      <c r="E67" s="34"/>
      <c r="F67" s="34"/>
      <c r="G67" s="34"/>
      <c r="H67" s="34"/>
      <c r="I67" s="34"/>
      <c r="J67" s="36"/>
      <c r="K67" s="36"/>
      <c r="L67" s="2"/>
    </row>
    <row r="68" spans="2:12">
      <c r="B68" s="2"/>
      <c r="C68" s="43" t="s">
        <v>95</v>
      </c>
      <c r="D68" s="121"/>
      <c r="E68" s="121"/>
      <c r="F68" s="121"/>
      <c r="G68" s="121"/>
      <c r="H68" s="121"/>
      <c r="I68" s="121"/>
      <c r="J68" s="36"/>
      <c r="K68" s="36"/>
      <c r="L68" s="2"/>
    </row>
    <row r="69" spans="2:12" ht="15" customHeight="1">
      <c r="B69" s="2"/>
      <c r="C69" s="43" t="s">
        <v>96</v>
      </c>
      <c r="D69" s="121"/>
      <c r="E69" s="121"/>
      <c r="F69" s="38"/>
      <c r="G69" s="36"/>
      <c r="H69" s="121"/>
      <c r="I69" s="121"/>
      <c r="J69" s="36"/>
      <c r="K69" s="36"/>
      <c r="L69" s="2"/>
    </row>
    <row r="70" spans="2:12">
      <c r="B70" s="2"/>
      <c r="C70" s="43" t="s">
        <v>97</v>
      </c>
      <c r="D70" s="121"/>
      <c r="E70" s="121"/>
      <c r="F70" s="38"/>
      <c r="G70" s="36"/>
      <c r="H70" s="121"/>
      <c r="I70" s="121"/>
      <c r="J70" s="36"/>
      <c r="K70" s="36"/>
      <c r="L70" s="2"/>
    </row>
    <row r="71" spans="2:12" ht="15" customHeight="1">
      <c r="B71" s="2"/>
      <c r="C71" s="43" t="s">
        <v>98</v>
      </c>
      <c r="D71" s="121"/>
      <c r="E71" s="121"/>
      <c r="F71" s="38"/>
      <c r="G71" s="36"/>
      <c r="H71" s="121"/>
      <c r="I71" s="121"/>
      <c r="J71" s="36"/>
      <c r="K71" s="36"/>
      <c r="L71" s="2"/>
    </row>
    <row r="72" spans="2:12" ht="15" customHeight="1">
      <c r="B72" s="2"/>
      <c r="C72" s="42" t="s">
        <v>99</v>
      </c>
      <c r="D72" s="36"/>
      <c r="E72" s="36"/>
      <c r="F72" s="36"/>
      <c r="G72" s="36"/>
      <c r="H72" s="36"/>
      <c r="I72" s="36"/>
      <c r="J72" s="36"/>
      <c r="K72" s="36"/>
      <c r="L72" s="2"/>
    </row>
    <row r="73" spans="2:12">
      <c r="B73" s="2"/>
      <c r="C73" s="42" t="s">
        <v>100</v>
      </c>
      <c r="D73" s="36"/>
      <c r="E73" s="36"/>
      <c r="F73" s="36"/>
      <c r="G73" s="36"/>
      <c r="H73" s="36"/>
      <c r="I73" s="36"/>
      <c r="J73" s="36"/>
      <c r="K73" s="36"/>
      <c r="L73" s="2"/>
    </row>
    <row r="74" spans="2:12" ht="15" customHeight="1">
      <c r="B74" s="2"/>
      <c r="C74" s="42" t="s">
        <v>101</v>
      </c>
      <c r="D74" s="121"/>
      <c r="E74" s="121"/>
      <c r="F74" s="36"/>
      <c r="G74" s="36"/>
      <c r="H74" s="121"/>
      <c r="I74" s="121"/>
      <c r="J74" s="36"/>
      <c r="K74" s="36"/>
      <c r="L74" s="2"/>
    </row>
    <row r="75" spans="2:12">
      <c r="B75" s="2"/>
      <c r="C75" s="41" t="s">
        <v>102</v>
      </c>
      <c r="D75" s="39"/>
      <c r="E75" s="39"/>
      <c r="F75" s="39"/>
      <c r="G75" s="39"/>
      <c r="H75" s="121"/>
      <c r="I75" s="121"/>
      <c r="J75" s="39"/>
      <c r="K75" s="39"/>
      <c r="L75" s="2"/>
    </row>
    <row r="76" spans="2:12">
      <c r="B76" s="2"/>
      <c r="C76" s="42" t="s">
        <v>103</v>
      </c>
      <c r="D76" s="121"/>
      <c r="E76" s="121"/>
      <c r="F76" s="36"/>
      <c r="G76" s="36"/>
      <c r="H76" s="121"/>
      <c r="I76" s="121"/>
      <c r="J76" s="36"/>
      <c r="K76" s="36"/>
      <c r="L76" s="2"/>
    </row>
    <row r="77" spans="2:12">
      <c r="B77" s="2"/>
      <c r="C77" s="42" t="s">
        <v>104</v>
      </c>
      <c r="D77" s="121"/>
      <c r="E77" s="121"/>
      <c r="F77" s="35"/>
      <c r="G77" s="36"/>
      <c r="H77" s="121"/>
      <c r="I77" s="121"/>
      <c r="J77" s="36"/>
      <c r="K77" s="36"/>
      <c r="L77" s="2"/>
    </row>
    <row r="78" spans="2:12">
      <c r="B78" s="2"/>
      <c r="C78" s="42" t="s">
        <v>105</v>
      </c>
      <c r="D78" s="121"/>
      <c r="E78" s="121"/>
      <c r="F78" s="36"/>
      <c r="G78" s="36"/>
      <c r="H78" s="121"/>
      <c r="I78" s="121"/>
      <c r="J78" s="36"/>
      <c r="K78" s="36"/>
      <c r="L78" s="2"/>
    </row>
    <row r="79" spans="2:12" ht="15" customHeight="1">
      <c r="B79" s="2"/>
      <c r="C79" s="42" t="s">
        <v>106</v>
      </c>
      <c r="D79" s="121"/>
      <c r="E79" s="121"/>
      <c r="F79" s="38"/>
      <c r="G79" s="36"/>
      <c r="H79" s="121"/>
      <c r="I79" s="121"/>
      <c r="J79" s="36"/>
      <c r="K79" s="36"/>
      <c r="L79" s="2"/>
    </row>
    <row r="80" spans="2:12" ht="15" customHeight="1">
      <c r="B80" s="2"/>
      <c r="C80" s="42" t="s">
        <v>107</v>
      </c>
      <c r="D80" s="38"/>
      <c r="E80" s="121"/>
      <c r="F80" s="38"/>
      <c r="G80" s="121"/>
      <c r="H80" s="121"/>
      <c r="I80" s="121"/>
      <c r="J80" s="38"/>
      <c r="K80" s="36"/>
      <c r="L80" s="2"/>
    </row>
    <row r="81" spans="2:12" ht="15" customHeight="1">
      <c r="B81" s="2"/>
      <c r="C81" s="42" t="s">
        <v>108</v>
      </c>
      <c r="D81" s="38"/>
      <c r="E81" s="121"/>
      <c r="F81" s="38"/>
      <c r="G81" s="121"/>
      <c r="H81" s="121"/>
      <c r="I81" s="121"/>
      <c r="J81" s="38"/>
      <c r="K81" s="36"/>
      <c r="L81" s="2"/>
    </row>
    <row r="82" spans="2:12">
      <c r="B82" s="2"/>
      <c r="C82" s="41" t="s">
        <v>109</v>
      </c>
      <c r="D82" s="36"/>
      <c r="E82" s="36"/>
      <c r="F82" s="36"/>
      <c r="G82" s="36"/>
      <c r="H82" s="36"/>
      <c r="I82" s="36"/>
      <c r="J82" s="36"/>
      <c r="K82" s="36"/>
      <c r="L82" s="2"/>
    </row>
    <row r="83" spans="2:12" ht="15" customHeight="1">
      <c r="B83" s="2"/>
      <c r="C83" s="41" t="s">
        <v>110</v>
      </c>
      <c r="D83" s="36"/>
      <c r="E83" s="36"/>
      <c r="F83" s="36"/>
      <c r="G83" s="36"/>
      <c r="H83" s="36"/>
      <c r="I83" s="36"/>
      <c r="J83" s="36"/>
      <c r="K83" s="36"/>
      <c r="L83" s="2"/>
    </row>
    <row r="84" spans="2:12">
      <c r="B84" s="2"/>
      <c r="C84" s="2"/>
      <c r="D84" s="2"/>
      <c r="E84" s="2"/>
      <c r="F84" s="2"/>
      <c r="G84" s="2"/>
      <c r="H84" s="2"/>
      <c r="I84" s="2"/>
      <c r="J84" s="2"/>
      <c r="K84" s="2"/>
      <c r="L84" s="2"/>
    </row>
    <row r="85" spans="2:12" ht="5.0999999999999996" customHeight="1">
      <c r="B85" s="2"/>
      <c r="C85" s="2"/>
      <c r="D85" s="2"/>
      <c r="E85" s="2"/>
      <c r="F85" s="2"/>
      <c r="G85" s="2"/>
      <c r="H85" s="2"/>
      <c r="I85" s="2"/>
      <c r="J85" s="2"/>
      <c r="K85" s="2"/>
      <c r="L85" s="2"/>
    </row>
  </sheetData>
  <sheetProtection formatColumns="0" formatRows="0" selectLockedCells="1"/>
  <mergeCells count="259">
    <mergeCell ref="C7:K7"/>
    <mergeCell ref="C8:K8"/>
    <mergeCell ref="C9:K9"/>
    <mergeCell ref="C10:K10"/>
    <mergeCell ref="C11:K11"/>
    <mergeCell ref="C13:K13"/>
    <mergeCell ref="C14:C15"/>
    <mergeCell ref="D15"/>
    <mergeCell ref="E15"/>
    <mergeCell ref="D14:E14"/>
    <mergeCell ref="F15"/>
    <mergeCell ref="G15"/>
    <mergeCell ref="F14:G14"/>
    <mergeCell ref="H15"/>
    <mergeCell ref="I15"/>
    <mergeCell ref="H14:I14"/>
    <mergeCell ref="J15"/>
    <mergeCell ref="J14:K14"/>
    <mergeCell ref="K15"/>
    <mergeCell ref="F18"/>
    <mergeCell ref="G18"/>
    <mergeCell ref="H18"/>
    <mergeCell ref="I18"/>
    <mergeCell ref="D19"/>
    <mergeCell ref="E19"/>
    <mergeCell ref="F19"/>
    <mergeCell ref="G19"/>
    <mergeCell ref="H19"/>
    <mergeCell ref="I19"/>
    <mergeCell ref="D18"/>
    <mergeCell ref="E18"/>
    <mergeCell ref="H20"/>
    <mergeCell ref="I20"/>
    <mergeCell ref="D21"/>
    <mergeCell ref="E21"/>
    <mergeCell ref="F21"/>
    <mergeCell ref="G21"/>
    <mergeCell ref="H21"/>
    <mergeCell ref="I21"/>
    <mergeCell ref="D20"/>
    <mergeCell ref="E20"/>
    <mergeCell ref="F20"/>
    <mergeCell ref="G20"/>
    <mergeCell ref="H23"/>
    <mergeCell ref="I23"/>
    <mergeCell ref="D24"/>
    <mergeCell ref="E24"/>
    <mergeCell ref="F24"/>
    <mergeCell ref="G24"/>
    <mergeCell ref="H24"/>
    <mergeCell ref="I24"/>
    <mergeCell ref="D23"/>
    <mergeCell ref="E23"/>
    <mergeCell ref="F23"/>
    <mergeCell ref="G23"/>
    <mergeCell ref="H25"/>
    <mergeCell ref="I25"/>
    <mergeCell ref="D26"/>
    <mergeCell ref="E26"/>
    <mergeCell ref="F26"/>
    <mergeCell ref="G26"/>
    <mergeCell ref="H26"/>
    <mergeCell ref="I26"/>
    <mergeCell ref="D25"/>
    <mergeCell ref="E25"/>
    <mergeCell ref="F25"/>
    <mergeCell ref="G25"/>
    <mergeCell ref="H27"/>
    <mergeCell ref="I27"/>
    <mergeCell ref="D28"/>
    <mergeCell ref="E28"/>
    <mergeCell ref="F28"/>
    <mergeCell ref="G28"/>
    <mergeCell ref="H28"/>
    <mergeCell ref="I28"/>
    <mergeCell ref="D27"/>
    <mergeCell ref="E27"/>
    <mergeCell ref="F27"/>
    <mergeCell ref="G27"/>
    <mergeCell ref="H29"/>
    <mergeCell ref="I29"/>
    <mergeCell ref="D30"/>
    <mergeCell ref="E30"/>
    <mergeCell ref="H30"/>
    <mergeCell ref="I30"/>
    <mergeCell ref="D29"/>
    <mergeCell ref="E29"/>
    <mergeCell ref="F29"/>
    <mergeCell ref="G29"/>
    <mergeCell ref="D35"/>
    <mergeCell ref="E35"/>
    <mergeCell ref="H35"/>
    <mergeCell ref="I35"/>
    <mergeCell ref="D34"/>
    <mergeCell ref="E34"/>
    <mergeCell ref="H34"/>
    <mergeCell ref="I34"/>
    <mergeCell ref="H32"/>
    <mergeCell ref="I32"/>
    <mergeCell ref="D33"/>
    <mergeCell ref="E33"/>
    <mergeCell ref="H33"/>
    <mergeCell ref="I33"/>
    <mergeCell ref="D32"/>
    <mergeCell ref="E32"/>
    <mergeCell ref="F32"/>
    <mergeCell ref="G32"/>
    <mergeCell ref="D39"/>
    <mergeCell ref="H39"/>
    <mergeCell ref="I39"/>
    <mergeCell ref="D38"/>
    <mergeCell ref="E38"/>
    <mergeCell ref="H38"/>
    <mergeCell ref="I38"/>
    <mergeCell ref="H36"/>
    <mergeCell ref="I36"/>
    <mergeCell ref="D37"/>
    <mergeCell ref="E37"/>
    <mergeCell ref="H37"/>
    <mergeCell ref="I37"/>
    <mergeCell ref="D36"/>
    <mergeCell ref="E36"/>
    <mergeCell ref="F36"/>
    <mergeCell ref="G36"/>
    <mergeCell ref="D45"/>
    <mergeCell ref="E45"/>
    <mergeCell ref="H45"/>
    <mergeCell ref="I45"/>
    <mergeCell ref="D44"/>
    <mergeCell ref="E44"/>
    <mergeCell ref="H44"/>
    <mergeCell ref="I44"/>
    <mergeCell ref="G42"/>
    <mergeCell ref="H42"/>
    <mergeCell ref="I42"/>
    <mergeCell ref="D43"/>
    <mergeCell ref="E43"/>
    <mergeCell ref="F43"/>
    <mergeCell ref="G43"/>
    <mergeCell ref="H43"/>
    <mergeCell ref="I43"/>
    <mergeCell ref="D42"/>
    <mergeCell ref="E42"/>
    <mergeCell ref="F42"/>
    <mergeCell ref="D48"/>
    <mergeCell ref="E48"/>
    <mergeCell ref="H48"/>
    <mergeCell ref="I48"/>
    <mergeCell ref="D47"/>
    <mergeCell ref="E47"/>
    <mergeCell ref="H47"/>
    <mergeCell ref="I47"/>
    <mergeCell ref="D46"/>
    <mergeCell ref="E46"/>
    <mergeCell ref="H46"/>
    <mergeCell ref="I46"/>
    <mergeCell ref="H49"/>
    <mergeCell ref="I49"/>
    <mergeCell ref="D50"/>
    <mergeCell ref="E50"/>
    <mergeCell ref="H50"/>
    <mergeCell ref="I50"/>
    <mergeCell ref="D49"/>
    <mergeCell ref="E49"/>
    <mergeCell ref="F49"/>
    <mergeCell ref="G49"/>
    <mergeCell ref="D52"/>
    <mergeCell ref="H52"/>
    <mergeCell ref="I52"/>
    <mergeCell ref="D53"/>
    <mergeCell ref="F53"/>
    <mergeCell ref="H53"/>
    <mergeCell ref="I53"/>
    <mergeCell ref="D51"/>
    <mergeCell ref="E51"/>
    <mergeCell ref="H51"/>
    <mergeCell ref="I51"/>
    <mergeCell ref="D61"/>
    <mergeCell ref="E61"/>
    <mergeCell ref="H61"/>
    <mergeCell ref="I61"/>
    <mergeCell ref="H59"/>
    <mergeCell ref="I59"/>
    <mergeCell ref="D60"/>
    <mergeCell ref="E60"/>
    <mergeCell ref="H60"/>
    <mergeCell ref="I60"/>
    <mergeCell ref="D59"/>
    <mergeCell ref="E59"/>
    <mergeCell ref="F59"/>
    <mergeCell ref="G59"/>
    <mergeCell ref="D64"/>
    <mergeCell ref="E64"/>
    <mergeCell ref="H64"/>
    <mergeCell ref="I64"/>
    <mergeCell ref="H62"/>
    <mergeCell ref="I62"/>
    <mergeCell ref="D63"/>
    <mergeCell ref="E63"/>
    <mergeCell ref="H63"/>
    <mergeCell ref="I63"/>
    <mergeCell ref="D62"/>
    <mergeCell ref="E62"/>
    <mergeCell ref="F62"/>
    <mergeCell ref="G62"/>
    <mergeCell ref="D70"/>
    <mergeCell ref="E70"/>
    <mergeCell ref="H70"/>
    <mergeCell ref="I70"/>
    <mergeCell ref="D69"/>
    <mergeCell ref="E69"/>
    <mergeCell ref="H69"/>
    <mergeCell ref="I69"/>
    <mergeCell ref="H65"/>
    <mergeCell ref="I65"/>
    <mergeCell ref="D68"/>
    <mergeCell ref="E68"/>
    <mergeCell ref="F68"/>
    <mergeCell ref="G68"/>
    <mergeCell ref="H68"/>
    <mergeCell ref="I68"/>
    <mergeCell ref="D65"/>
    <mergeCell ref="E65"/>
    <mergeCell ref="F65"/>
    <mergeCell ref="G65"/>
    <mergeCell ref="H74"/>
    <mergeCell ref="I74"/>
    <mergeCell ref="H75"/>
    <mergeCell ref="I75"/>
    <mergeCell ref="D74"/>
    <mergeCell ref="E74"/>
    <mergeCell ref="D71"/>
    <mergeCell ref="E71"/>
    <mergeCell ref="H71"/>
    <mergeCell ref="I71"/>
    <mergeCell ref="D78"/>
    <mergeCell ref="E78"/>
    <mergeCell ref="H78"/>
    <mergeCell ref="I78"/>
    <mergeCell ref="D77"/>
    <mergeCell ref="E77"/>
    <mergeCell ref="H77"/>
    <mergeCell ref="I77"/>
    <mergeCell ref="D76"/>
    <mergeCell ref="E76"/>
    <mergeCell ref="H76"/>
    <mergeCell ref="I76"/>
    <mergeCell ref="E81"/>
    <mergeCell ref="G81"/>
    <mergeCell ref="H81"/>
    <mergeCell ref="I81"/>
    <mergeCell ref="E80"/>
    <mergeCell ref="G80"/>
    <mergeCell ref="H80"/>
    <mergeCell ref="I80"/>
    <mergeCell ref="D79"/>
    <mergeCell ref="E79"/>
    <mergeCell ref="H79"/>
    <mergeCell ref="I79"/>
  </mergeCells>
  <dataValidations count="1">
    <dataValidation type="decimal" showErrorMessage="1" errorTitle="Kesalahan Jenis Data" error="Data yang dimasukkan harus berupa Angka!" sqref="G80:I81 E80:E81 H74:I79 D76:E79 D74:E74 H69:I71 D69:E71 D68:I68 F65:I65 D60:E65 H63:I64 F62:I62 H60:I61 D59:I59 H50:I53 F53 D52:D53 D44:E51 F49:I49 H44:I48 D42:I43 H37:I39 D39 D30:E38 F36:I36 H33:I35 F32:I32 H30:I31 D18:I29">
      <formula1>-1000000000000000000</formula1>
      <formula2>1000000000000000000</formula2>
    </dataValidation>
  </dataValidations>
  <printOptions horizontalCentered="1"/>
  <pageMargins left="0.7" right="0.7" top="0.75" bottom="0.75" header="0.3" footer="0.3"/>
  <pageSetup paperSize="150" scale="44" orientation="landscape" horizontalDpi="200" verticalDpi="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2:M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11" sqref="C11:L11"/>
    </sheetView>
  </sheetViews>
  <sheetFormatPr defaultRowHeight="1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624</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0"/>
      <c r="D6" s="20"/>
      <c r="E6" s="2"/>
      <c r="F6" s="2"/>
      <c r="G6" s="2"/>
      <c r="H6" s="2"/>
      <c r="I6" s="2"/>
      <c r="J6" s="2"/>
      <c r="K6" s="2"/>
      <c r="L6" s="2"/>
      <c r="M6" s="2"/>
    </row>
    <row r="7" spans="2:13" ht="17.25">
      <c r="B7" s="2"/>
      <c r="C7" s="156" t="str">
        <f>UPPER('Data Umum'!D7)</f>
        <v/>
      </c>
      <c r="D7" s="156"/>
      <c r="E7" s="157"/>
      <c r="F7" s="157"/>
      <c r="G7" s="157"/>
      <c r="H7" s="157"/>
      <c r="I7" s="157"/>
      <c r="J7" s="157"/>
      <c r="K7" s="157"/>
      <c r="L7" s="157"/>
      <c r="M7" s="2"/>
    </row>
    <row r="8" spans="2:13">
      <c r="B8" s="2"/>
      <c r="C8" s="158" t="s">
        <v>1095</v>
      </c>
      <c r="D8" s="158"/>
      <c r="E8" s="129"/>
      <c r="F8" s="129"/>
      <c r="G8" s="129"/>
      <c r="H8" s="129"/>
      <c r="I8" s="129"/>
      <c r="J8" s="129"/>
      <c r="K8" s="129"/>
      <c r="L8" s="129"/>
      <c r="M8" s="2"/>
    </row>
    <row r="9" spans="2:13">
      <c r="B9" s="2"/>
      <c r="C9" s="158" t="s">
        <v>625</v>
      </c>
      <c r="D9" s="158"/>
      <c r="E9" s="129"/>
      <c r="F9" s="129"/>
      <c r="G9" s="129"/>
      <c r="H9" s="129"/>
      <c r="I9" s="129"/>
      <c r="J9" s="129"/>
      <c r="K9" s="129"/>
      <c r="L9" s="129"/>
      <c r="M9" s="2"/>
    </row>
    <row r="10" spans="2:13">
      <c r="B10" s="2"/>
      <c r="C10" s="158" t="s">
        <v>1098</v>
      </c>
      <c r="D10" s="158"/>
      <c r="E10" s="129"/>
      <c r="F10" s="129"/>
      <c r="G10" s="129"/>
      <c r="H10" s="129"/>
      <c r="I10" s="129"/>
      <c r="J10" s="129"/>
      <c r="K10" s="129"/>
      <c r="L10" s="129"/>
      <c r="M10" s="2"/>
    </row>
    <row r="11" spans="2:13">
      <c r="B11" s="2"/>
      <c r="C11" s="159" t="str">
        <f>""</f>
        <v/>
      </c>
      <c r="D11" s="159"/>
      <c r="E11" s="130"/>
      <c r="F11" s="130"/>
      <c r="G11" s="130"/>
      <c r="H11" s="130"/>
      <c r="I11" s="130"/>
      <c r="J11" s="130"/>
      <c r="K11" s="130"/>
      <c r="L11" s="130"/>
      <c r="M11" s="2"/>
    </row>
    <row r="12" spans="2:13" hidden="1">
      <c r="B12" s="2"/>
      <c r="C12" s="20"/>
      <c r="D12" s="20"/>
      <c r="E12" s="2"/>
      <c r="F12" s="2"/>
      <c r="G12" s="2"/>
      <c r="H12" s="2"/>
      <c r="I12" s="2"/>
      <c r="J12" s="2"/>
      <c r="K12" s="2"/>
      <c r="L12" s="2"/>
      <c r="M12" s="2"/>
    </row>
    <row r="13" spans="2:13">
      <c r="B13" s="2"/>
      <c r="C13" s="160" t="s">
        <v>43</v>
      </c>
      <c r="D13" s="160"/>
      <c r="E13" s="161"/>
      <c r="F13" s="161"/>
      <c r="G13" s="161"/>
      <c r="H13" s="161"/>
      <c r="I13" s="161"/>
      <c r="J13" s="161"/>
      <c r="K13" s="161"/>
      <c r="L13" s="161"/>
      <c r="M13" s="2"/>
    </row>
    <row r="14" spans="2:13">
      <c r="B14" s="2"/>
      <c r="C14" s="127" t="s">
        <v>308</v>
      </c>
      <c r="D14" s="128"/>
      <c r="E14" s="162" t="str">
        <f>"Nama Produk"</f>
        <v>Nama Produk</v>
      </c>
      <c r="F14" s="162" t="str">
        <f>"Nama Pemegang Polis"</f>
        <v>Nama Pemegang Polis</v>
      </c>
      <c r="G14" s="162" t="str">
        <f>"Jenis Pinjaman Polis"</f>
        <v>Jenis Pinjaman Polis</v>
      </c>
      <c r="H14" s="162" t="str">
        <f>"Jumlah Polis"</f>
        <v>Jumlah Polis</v>
      </c>
      <c r="I14" s="162" t="str">
        <f>"Nilai Tunai Polis Yang Dijaminkan"</f>
        <v>Nilai Tunai Polis Yang Dijaminkan</v>
      </c>
      <c r="J14" s="162" t="str">
        <f>"Saldo SAK"</f>
        <v>Saldo SAK</v>
      </c>
      <c r="K14" s="162" t="str">
        <f>"AYD"</f>
        <v>AYD</v>
      </c>
      <c r="L14" s="162" t="str">
        <f>"Saldo SAK Lancar (Kurang dari satu tahun)"</f>
        <v>Saldo SAK Lancar (Kurang dari satu tahun)</v>
      </c>
      <c r="M14" s="2"/>
    </row>
    <row r="15" spans="2:13">
      <c r="B15" s="2"/>
      <c r="C15" s="128"/>
      <c r="D15" s="128"/>
      <c r="E15" s="163"/>
      <c r="F15" s="163"/>
      <c r="G15" s="163"/>
      <c r="H15" s="163"/>
      <c r="I15" s="163"/>
      <c r="J15" s="163"/>
      <c r="K15" s="163"/>
      <c r="L15" s="163"/>
      <c r="M15" s="2"/>
    </row>
    <row r="16" spans="2:13">
      <c r="B16" s="2"/>
      <c r="C16" s="137" t="s">
        <v>7</v>
      </c>
      <c r="D16" s="128"/>
      <c r="E16" s="147" t="s">
        <v>206</v>
      </c>
      <c r="F16" s="147" t="s">
        <v>206</v>
      </c>
      <c r="G16" s="147" t="s">
        <v>206</v>
      </c>
      <c r="H16" s="144">
        <v>0</v>
      </c>
      <c r="I16" s="144">
        <v>0</v>
      </c>
      <c r="J16" s="144">
        <v>0</v>
      </c>
      <c r="K16" s="144">
        <v>0</v>
      </c>
      <c r="L16" s="144">
        <v>0</v>
      </c>
      <c r="M16" s="2"/>
    </row>
    <row r="17" spans="2:13">
      <c r="B17" s="2"/>
      <c r="C17" s="142" t="s">
        <v>309</v>
      </c>
      <c r="D17" s="143"/>
      <c r="E17" s="147" t="s">
        <v>206</v>
      </c>
      <c r="F17" s="147" t="s">
        <v>206</v>
      </c>
      <c r="G17" s="147" t="s">
        <v>206</v>
      </c>
      <c r="H17" s="144">
        <v>0</v>
      </c>
      <c r="I17" s="144">
        <v>0</v>
      </c>
      <c r="J17" s="144">
        <v>0</v>
      </c>
      <c r="K17" s="144">
        <v>0</v>
      </c>
      <c r="L17" s="144">
        <v>0</v>
      </c>
      <c r="M17" s="2"/>
    </row>
    <row r="18" spans="2:13">
      <c r="B18" s="2"/>
      <c r="C18" s="142" t="s">
        <v>310</v>
      </c>
      <c r="D18" s="143"/>
      <c r="E18" s="147" t="s">
        <v>206</v>
      </c>
      <c r="F18" s="147" t="s">
        <v>206</v>
      </c>
      <c r="G18" s="147" t="s">
        <v>206</v>
      </c>
      <c r="H18" s="144">
        <v>0</v>
      </c>
      <c r="I18" s="144">
        <v>0</v>
      </c>
      <c r="J18" s="144">
        <v>0</v>
      </c>
      <c r="K18" s="144">
        <v>0</v>
      </c>
      <c r="L18" s="144">
        <v>0</v>
      </c>
      <c r="M18" s="2"/>
    </row>
    <row r="19" spans="2:13">
      <c r="B19" s="2"/>
      <c r="C19" s="142" t="s">
        <v>311</v>
      </c>
      <c r="D19" s="143"/>
      <c r="E19" s="147" t="s">
        <v>206</v>
      </c>
      <c r="F19" s="147" t="s">
        <v>206</v>
      </c>
      <c r="G19" s="147" t="s">
        <v>206</v>
      </c>
      <c r="H19" s="144">
        <v>0</v>
      </c>
      <c r="I19" s="144">
        <v>0</v>
      </c>
      <c r="J19" s="144">
        <v>0</v>
      </c>
      <c r="K19" s="144">
        <v>0</v>
      </c>
      <c r="L19" s="144">
        <v>0</v>
      </c>
      <c r="M19" s="2"/>
    </row>
    <row r="20" spans="2:13">
      <c r="B20" s="2"/>
      <c r="C20" s="142" t="s">
        <v>312</v>
      </c>
      <c r="D20" s="143"/>
      <c r="E20" s="147" t="s">
        <v>206</v>
      </c>
      <c r="F20" s="147" t="s">
        <v>206</v>
      </c>
      <c r="G20" s="147" t="s">
        <v>206</v>
      </c>
      <c r="H20" s="144">
        <v>0</v>
      </c>
      <c r="I20" s="144">
        <v>0</v>
      </c>
      <c r="J20" s="144">
        <v>0</v>
      </c>
      <c r="K20" s="144">
        <v>0</v>
      </c>
      <c r="L20" s="144">
        <v>0</v>
      </c>
      <c r="M20" s="2"/>
    </row>
    <row r="21" spans="2:13">
      <c r="B21" s="2"/>
      <c r="C21" s="142" t="s">
        <v>313</v>
      </c>
      <c r="D21" s="143"/>
      <c r="E21" s="147" t="s">
        <v>206</v>
      </c>
      <c r="F21" s="147" t="s">
        <v>206</v>
      </c>
      <c r="G21" s="147" t="s">
        <v>206</v>
      </c>
      <c r="H21" s="144">
        <v>0</v>
      </c>
      <c r="I21" s="144">
        <v>0</v>
      </c>
      <c r="J21" s="144">
        <v>0</v>
      </c>
      <c r="K21" s="144">
        <v>0</v>
      </c>
      <c r="L21" s="144">
        <v>0</v>
      </c>
      <c r="M21" s="2"/>
    </row>
    <row r="22" spans="2:13">
      <c r="B22" s="2"/>
      <c r="C22" s="142" t="s">
        <v>314</v>
      </c>
      <c r="D22" s="143"/>
      <c r="E22" s="147" t="s">
        <v>206</v>
      </c>
      <c r="F22" s="147" t="s">
        <v>206</v>
      </c>
      <c r="G22" s="147" t="s">
        <v>206</v>
      </c>
      <c r="H22" s="144">
        <v>0</v>
      </c>
      <c r="I22" s="144">
        <v>0</v>
      </c>
      <c r="J22" s="144">
        <v>0</v>
      </c>
      <c r="K22" s="144">
        <v>0</v>
      </c>
      <c r="L22" s="144">
        <v>0</v>
      </c>
      <c r="M22" s="2"/>
    </row>
    <row r="23" spans="2:13">
      <c r="B23" s="2"/>
      <c r="C23" s="142" t="s">
        <v>315</v>
      </c>
      <c r="D23" s="143"/>
      <c r="E23" s="147" t="s">
        <v>206</v>
      </c>
      <c r="F23" s="147" t="s">
        <v>206</v>
      </c>
      <c r="G23" s="147" t="s">
        <v>206</v>
      </c>
      <c r="H23" s="144">
        <v>0</v>
      </c>
      <c r="I23" s="144">
        <v>0</v>
      </c>
      <c r="J23" s="144">
        <v>0</v>
      </c>
      <c r="K23" s="144">
        <v>0</v>
      </c>
      <c r="L23" s="144">
        <v>0</v>
      </c>
      <c r="M23" s="2"/>
    </row>
    <row r="24" spans="2:13">
      <c r="B24" s="2"/>
      <c r="C24" s="142" t="s">
        <v>316</v>
      </c>
      <c r="D24" s="143"/>
      <c r="E24" s="147" t="s">
        <v>206</v>
      </c>
      <c r="F24" s="147" t="s">
        <v>206</v>
      </c>
      <c r="G24" s="147" t="s">
        <v>206</v>
      </c>
      <c r="H24" s="144">
        <v>0</v>
      </c>
      <c r="I24" s="144">
        <v>0</v>
      </c>
      <c r="J24" s="144">
        <v>0</v>
      </c>
      <c r="K24" s="144">
        <v>0</v>
      </c>
      <c r="L24" s="144">
        <v>0</v>
      </c>
      <c r="M24" s="2"/>
    </row>
    <row r="25" spans="2:13">
      <c r="B25" s="2"/>
      <c r="C25" s="142" t="s">
        <v>317</v>
      </c>
      <c r="D25" s="143"/>
      <c r="E25" s="147" t="s">
        <v>206</v>
      </c>
      <c r="F25" s="147" t="s">
        <v>206</v>
      </c>
      <c r="G25" s="147" t="s">
        <v>206</v>
      </c>
      <c r="H25" s="144">
        <v>0</v>
      </c>
      <c r="I25" s="144">
        <v>0</v>
      </c>
      <c r="J25" s="144">
        <v>0</v>
      </c>
      <c r="K25" s="144">
        <v>0</v>
      </c>
      <c r="L25" s="144">
        <v>0</v>
      </c>
      <c r="M25" s="2"/>
    </row>
    <row r="26" spans="2:13">
      <c r="B26" s="2"/>
      <c r="C26" s="142" t="s">
        <v>318</v>
      </c>
      <c r="D26" s="143"/>
      <c r="E26" s="147" t="s">
        <v>206</v>
      </c>
      <c r="F26" s="147" t="s">
        <v>206</v>
      </c>
      <c r="G26" s="147" t="s">
        <v>206</v>
      </c>
      <c r="H26" s="144">
        <v>0</v>
      </c>
      <c r="I26" s="144">
        <v>0</v>
      </c>
      <c r="J26" s="144">
        <v>0</v>
      </c>
      <c r="K26" s="144">
        <v>0</v>
      </c>
      <c r="L26" s="144">
        <v>0</v>
      </c>
      <c r="M26" s="2"/>
    </row>
    <row r="27" spans="2:13">
      <c r="B27" s="2"/>
      <c r="C27" s="142" t="s">
        <v>319</v>
      </c>
      <c r="D27" s="143"/>
      <c r="E27" s="147" t="s">
        <v>206</v>
      </c>
      <c r="F27" s="147" t="s">
        <v>206</v>
      </c>
      <c r="G27" s="147" t="s">
        <v>206</v>
      </c>
      <c r="H27" s="144">
        <v>0</v>
      </c>
      <c r="I27" s="144">
        <v>0</v>
      </c>
      <c r="J27" s="144">
        <v>0</v>
      </c>
      <c r="K27" s="144">
        <v>0</v>
      </c>
      <c r="L27" s="144">
        <v>0</v>
      </c>
      <c r="M27" s="2"/>
    </row>
    <row r="28" spans="2:13">
      <c r="B28" s="2"/>
      <c r="C28" s="142" t="s">
        <v>320</v>
      </c>
      <c r="D28" s="143"/>
      <c r="E28" s="147" t="s">
        <v>206</v>
      </c>
      <c r="F28" s="147" t="s">
        <v>206</v>
      </c>
      <c r="G28" s="147" t="s">
        <v>206</v>
      </c>
      <c r="H28" s="144">
        <v>0</v>
      </c>
      <c r="I28" s="144">
        <v>0</v>
      </c>
      <c r="J28" s="144">
        <v>0</v>
      </c>
      <c r="K28" s="144">
        <v>0</v>
      </c>
      <c r="L28" s="144">
        <v>0</v>
      </c>
      <c r="M28" s="2"/>
    </row>
    <row r="29" spans="2:13">
      <c r="B29" s="2"/>
      <c r="C29" s="142" t="s">
        <v>321</v>
      </c>
      <c r="D29" s="143"/>
      <c r="E29" s="147" t="s">
        <v>206</v>
      </c>
      <c r="F29" s="147" t="s">
        <v>206</v>
      </c>
      <c r="G29" s="147" t="s">
        <v>206</v>
      </c>
      <c r="H29" s="144">
        <v>0</v>
      </c>
      <c r="I29" s="144">
        <v>0</v>
      </c>
      <c r="J29" s="144">
        <v>0</v>
      </c>
      <c r="K29" s="144">
        <v>0</v>
      </c>
      <c r="L29" s="144">
        <v>0</v>
      </c>
      <c r="M29" s="2"/>
    </row>
    <row r="30" spans="2:13">
      <c r="B30" s="2"/>
      <c r="C30" s="142" t="s">
        <v>322</v>
      </c>
      <c r="D30" s="143"/>
      <c r="E30" s="147" t="s">
        <v>206</v>
      </c>
      <c r="F30" s="147" t="s">
        <v>206</v>
      </c>
      <c r="G30" s="147" t="s">
        <v>206</v>
      </c>
      <c r="H30" s="144">
        <v>0</v>
      </c>
      <c r="I30" s="144">
        <v>0</v>
      </c>
      <c r="J30" s="144">
        <v>0</v>
      </c>
      <c r="K30" s="144">
        <v>0</v>
      </c>
      <c r="L30" s="144">
        <v>0</v>
      </c>
      <c r="M30" s="2"/>
    </row>
    <row r="31" spans="2:13">
      <c r="B31" s="2"/>
      <c r="C31" s="142" t="s">
        <v>323</v>
      </c>
      <c r="D31" s="143"/>
      <c r="E31" s="147" t="s">
        <v>206</v>
      </c>
      <c r="F31" s="147" t="s">
        <v>206</v>
      </c>
      <c r="G31" s="147" t="s">
        <v>206</v>
      </c>
      <c r="H31" s="144">
        <v>0</v>
      </c>
      <c r="I31" s="144">
        <v>0</v>
      </c>
      <c r="J31" s="144">
        <v>0</v>
      </c>
      <c r="K31" s="144">
        <v>0</v>
      </c>
      <c r="L31" s="144">
        <v>0</v>
      </c>
      <c r="M31" s="2"/>
    </row>
    <row r="32" spans="2:13">
      <c r="B32" s="2"/>
      <c r="C32" s="142" t="s">
        <v>324</v>
      </c>
      <c r="D32" s="143"/>
      <c r="E32" s="147" t="s">
        <v>206</v>
      </c>
      <c r="F32" s="147" t="s">
        <v>206</v>
      </c>
      <c r="G32" s="147" t="s">
        <v>206</v>
      </c>
      <c r="H32" s="144">
        <v>0</v>
      </c>
      <c r="I32" s="144">
        <v>0</v>
      </c>
      <c r="J32" s="144">
        <v>0</v>
      </c>
      <c r="K32" s="144">
        <v>0</v>
      </c>
      <c r="L32" s="144">
        <v>0</v>
      </c>
      <c r="M32" s="2"/>
    </row>
    <row r="33" spans="2:13">
      <c r="B33" s="2"/>
      <c r="C33" s="142" t="s">
        <v>325</v>
      </c>
      <c r="D33" s="143"/>
      <c r="E33" s="147" t="s">
        <v>206</v>
      </c>
      <c r="F33" s="147" t="s">
        <v>206</v>
      </c>
      <c r="G33" s="147" t="s">
        <v>206</v>
      </c>
      <c r="H33" s="144">
        <v>0</v>
      </c>
      <c r="I33" s="144">
        <v>0</v>
      </c>
      <c r="J33" s="144">
        <v>0</v>
      </c>
      <c r="K33" s="144">
        <v>0</v>
      </c>
      <c r="L33" s="144">
        <v>0</v>
      </c>
      <c r="M33" s="2"/>
    </row>
    <row r="34" spans="2:13">
      <c r="B34" s="2"/>
      <c r="C34" s="142" t="s">
        <v>326</v>
      </c>
      <c r="D34" s="143"/>
      <c r="E34" s="147" t="s">
        <v>206</v>
      </c>
      <c r="F34" s="147" t="s">
        <v>206</v>
      </c>
      <c r="G34" s="147" t="s">
        <v>206</v>
      </c>
      <c r="H34" s="144">
        <v>0</v>
      </c>
      <c r="I34" s="144">
        <v>0</v>
      </c>
      <c r="J34" s="144">
        <v>0</v>
      </c>
      <c r="K34" s="144">
        <v>0</v>
      </c>
      <c r="L34" s="144">
        <v>0</v>
      </c>
      <c r="M34" s="2"/>
    </row>
    <row r="35" spans="2:13">
      <c r="B35" s="2"/>
      <c r="C35" s="142" t="s">
        <v>327</v>
      </c>
      <c r="D35" s="143"/>
      <c r="E35" s="147" t="s">
        <v>206</v>
      </c>
      <c r="F35" s="147" t="s">
        <v>206</v>
      </c>
      <c r="G35" s="147" t="s">
        <v>206</v>
      </c>
      <c r="H35" s="144">
        <v>0</v>
      </c>
      <c r="I35" s="144">
        <v>0</v>
      </c>
      <c r="J35" s="144">
        <v>0</v>
      </c>
      <c r="K35" s="144">
        <v>0</v>
      </c>
      <c r="L35" s="144">
        <v>0</v>
      </c>
      <c r="M35" s="2"/>
    </row>
    <row r="36" spans="2:13">
      <c r="B36" s="2"/>
      <c r="C36" s="142" t="s">
        <v>328</v>
      </c>
      <c r="D36" s="143"/>
      <c r="E36" s="147" t="s">
        <v>206</v>
      </c>
      <c r="F36" s="147" t="s">
        <v>206</v>
      </c>
      <c r="G36" s="147" t="s">
        <v>206</v>
      </c>
      <c r="H36" s="144">
        <v>0</v>
      </c>
      <c r="I36" s="144">
        <v>0</v>
      </c>
      <c r="J36" s="144">
        <v>0</v>
      </c>
      <c r="K36" s="144">
        <v>0</v>
      </c>
      <c r="L36" s="144">
        <v>0</v>
      </c>
      <c r="M36" s="2"/>
    </row>
    <row r="37" spans="2:13">
      <c r="B37" s="2"/>
      <c r="C37" s="142" t="s">
        <v>329</v>
      </c>
      <c r="D37" s="143"/>
      <c r="E37" s="147" t="s">
        <v>206</v>
      </c>
      <c r="F37" s="147" t="s">
        <v>206</v>
      </c>
      <c r="G37" s="147" t="s">
        <v>206</v>
      </c>
      <c r="H37" s="144">
        <v>0</v>
      </c>
      <c r="I37" s="144">
        <v>0</v>
      </c>
      <c r="J37" s="144">
        <v>0</v>
      </c>
      <c r="K37" s="144">
        <v>0</v>
      </c>
      <c r="L37" s="144">
        <v>0</v>
      </c>
      <c r="M37" s="2"/>
    </row>
    <row r="38" spans="2:13">
      <c r="B38" s="2"/>
      <c r="C38" s="142" t="s">
        <v>330</v>
      </c>
      <c r="D38" s="143"/>
      <c r="E38" s="147" t="s">
        <v>206</v>
      </c>
      <c r="F38" s="147" t="s">
        <v>206</v>
      </c>
      <c r="G38" s="147" t="s">
        <v>206</v>
      </c>
      <c r="H38" s="144">
        <v>0</v>
      </c>
      <c r="I38" s="144">
        <v>0</v>
      </c>
      <c r="J38" s="144">
        <v>0</v>
      </c>
      <c r="K38" s="144">
        <v>0</v>
      </c>
      <c r="L38" s="144">
        <v>0</v>
      </c>
      <c r="M38" s="2"/>
    </row>
    <row r="39" spans="2:13">
      <c r="B39" s="2"/>
      <c r="C39" s="142" t="s">
        <v>331</v>
      </c>
      <c r="D39" s="143"/>
      <c r="E39" s="147" t="s">
        <v>206</v>
      </c>
      <c r="F39" s="147" t="s">
        <v>206</v>
      </c>
      <c r="G39" s="147" t="s">
        <v>206</v>
      </c>
      <c r="H39" s="144">
        <v>0</v>
      </c>
      <c r="I39" s="144">
        <v>0</v>
      </c>
      <c r="J39" s="144">
        <v>0</v>
      </c>
      <c r="K39" s="144">
        <v>0</v>
      </c>
      <c r="L39" s="144">
        <v>0</v>
      </c>
      <c r="M39" s="2"/>
    </row>
    <row r="40" spans="2:13">
      <c r="B40" s="2"/>
      <c r="C40" s="142" t="s">
        <v>332</v>
      </c>
      <c r="D40" s="143"/>
      <c r="E40" s="147" t="s">
        <v>206</v>
      </c>
      <c r="F40" s="147" t="s">
        <v>206</v>
      </c>
      <c r="G40" s="147" t="s">
        <v>206</v>
      </c>
      <c r="H40" s="144">
        <v>0</v>
      </c>
      <c r="I40" s="144">
        <v>0</v>
      </c>
      <c r="J40" s="144">
        <v>0</v>
      </c>
      <c r="K40" s="144">
        <v>0</v>
      </c>
      <c r="L40" s="144">
        <v>0</v>
      </c>
      <c r="M40" s="2"/>
    </row>
    <row r="41" spans="2:13">
      <c r="B41" s="2"/>
      <c r="C41" s="142" t="s">
        <v>333</v>
      </c>
      <c r="D41" s="143"/>
      <c r="E41" s="147" t="s">
        <v>206</v>
      </c>
      <c r="F41" s="147" t="s">
        <v>206</v>
      </c>
      <c r="G41" s="147" t="s">
        <v>206</v>
      </c>
      <c r="H41" s="144">
        <v>0</v>
      </c>
      <c r="I41" s="144">
        <v>0</v>
      </c>
      <c r="J41" s="144">
        <v>0</v>
      </c>
      <c r="K41" s="144">
        <v>0</v>
      </c>
      <c r="L41" s="144">
        <v>0</v>
      </c>
      <c r="M41" s="2"/>
    </row>
    <row r="42" spans="2:13">
      <c r="B42" s="2"/>
      <c r="C42" s="142" t="s">
        <v>334</v>
      </c>
      <c r="D42" s="143"/>
      <c r="E42" s="147" t="s">
        <v>206</v>
      </c>
      <c r="F42" s="147" t="s">
        <v>206</v>
      </c>
      <c r="G42" s="147" t="s">
        <v>206</v>
      </c>
      <c r="H42" s="144">
        <v>0</v>
      </c>
      <c r="I42" s="144">
        <v>0</v>
      </c>
      <c r="J42" s="144">
        <v>0</v>
      </c>
      <c r="K42" s="144">
        <v>0</v>
      </c>
      <c r="L42" s="144">
        <v>0</v>
      </c>
      <c r="M42" s="2"/>
    </row>
    <row r="43" spans="2:13">
      <c r="B43" s="2"/>
      <c r="C43" s="142" t="s">
        <v>335</v>
      </c>
      <c r="D43" s="143"/>
      <c r="E43" s="147" t="s">
        <v>206</v>
      </c>
      <c r="F43" s="147" t="s">
        <v>206</v>
      </c>
      <c r="G43" s="147" t="s">
        <v>206</v>
      </c>
      <c r="H43" s="144">
        <v>0</v>
      </c>
      <c r="I43" s="144">
        <v>0</v>
      </c>
      <c r="J43" s="144">
        <v>0</v>
      </c>
      <c r="K43" s="144">
        <v>0</v>
      </c>
      <c r="L43" s="144">
        <v>0</v>
      </c>
      <c r="M43" s="2"/>
    </row>
    <row r="44" spans="2:13">
      <c r="B44" s="2"/>
      <c r="C44" s="142" t="s">
        <v>336</v>
      </c>
      <c r="D44" s="143"/>
      <c r="E44" s="147" t="s">
        <v>206</v>
      </c>
      <c r="F44" s="147" t="s">
        <v>206</v>
      </c>
      <c r="G44" s="147" t="s">
        <v>206</v>
      </c>
      <c r="H44" s="144">
        <v>0</v>
      </c>
      <c r="I44" s="144">
        <v>0</v>
      </c>
      <c r="J44" s="144">
        <v>0</v>
      </c>
      <c r="K44" s="144">
        <v>0</v>
      </c>
      <c r="L44" s="144">
        <v>0</v>
      </c>
      <c r="M44" s="2"/>
    </row>
    <row r="45" spans="2:13">
      <c r="B45" s="2"/>
      <c r="C45" s="142" t="s">
        <v>337</v>
      </c>
      <c r="D45" s="143"/>
      <c r="E45" s="147" t="s">
        <v>206</v>
      </c>
      <c r="F45" s="147" t="s">
        <v>206</v>
      </c>
      <c r="G45" s="147" t="s">
        <v>206</v>
      </c>
      <c r="H45" s="144">
        <v>0</v>
      </c>
      <c r="I45" s="144">
        <v>0</v>
      </c>
      <c r="J45" s="144">
        <v>0</v>
      </c>
      <c r="K45" s="144">
        <v>0</v>
      </c>
      <c r="L45" s="144">
        <v>0</v>
      </c>
      <c r="M45" s="2"/>
    </row>
    <row r="46" spans="2:13">
      <c r="B46" s="2"/>
      <c r="C46" s="142" t="s">
        <v>338</v>
      </c>
      <c r="D46" s="143"/>
      <c r="E46" s="147" t="s">
        <v>206</v>
      </c>
      <c r="F46" s="147" t="s">
        <v>206</v>
      </c>
      <c r="G46" s="147" t="s">
        <v>206</v>
      </c>
      <c r="H46" s="144">
        <v>0</v>
      </c>
      <c r="I46" s="144">
        <v>0</v>
      </c>
      <c r="J46" s="144">
        <v>0</v>
      </c>
      <c r="K46" s="144">
        <v>0</v>
      </c>
      <c r="L46" s="144">
        <v>0</v>
      </c>
      <c r="M46" s="2"/>
    </row>
    <row r="47" spans="2:13">
      <c r="B47" s="2"/>
      <c r="C47" s="142" t="s">
        <v>339</v>
      </c>
      <c r="D47" s="143"/>
      <c r="E47" s="147" t="s">
        <v>206</v>
      </c>
      <c r="F47" s="147" t="s">
        <v>206</v>
      </c>
      <c r="G47" s="147" t="s">
        <v>206</v>
      </c>
      <c r="H47" s="144">
        <v>0</v>
      </c>
      <c r="I47" s="144">
        <v>0</v>
      </c>
      <c r="J47" s="144">
        <v>0</v>
      </c>
      <c r="K47" s="144">
        <v>0</v>
      </c>
      <c r="L47" s="144">
        <v>0</v>
      </c>
      <c r="M47" s="2"/>
    </row>
    <row r="48" spans="2:13">
      <c r="B48" s="2"/>
      <c r="C48" s="142" t="s">
        <v>340</v>
      </c>
      <c r="D48" s="143"/>
      <c r="E48" s="147" t="s">
        <v>206</v>
      </c>
      <c r="F48" s="147" t="s">
        <v>206</v>
      </c>
      <c r="G48" s="147" t="s">
        <v>206</v>
      </c>
      <c r="H48" s="144">
        <v>0</v>
      </c>
      <c r="I48" s="144">
        <v>0</v>
      </c>
      <c r="J48" s="144">
        <v>0</v>
      </c>
      <c r="K48" s="144">
        <v>0</v>
      </c>
      <c r="L48" s="144">
        <v>0</v>
      </c>
      <c r="M48" s="2"/>
    </row>
    <row r="49" spans="2:13">
      <c r="B49" s="2"/>
      <c r="C49" s="142" t="s">
        <v>341</v>
      </c>
      <c r="D49" s="143"/>
      <c r="E49" s="147" t="s">
        <v>206</v>
      </c>
      <c r="F49" s="147" t="s">
        <v>206</v>
      </c>
      <c r="G49" s="147" t="s">
        <v>206</v>
      </c>
      <c r="H49" s="144">
        <v>0</v>
      </c>
      <c r="I49" s="144">
        <v>0</v>
      </c>
      <c r="J49" s="144">
        <v>0</v>
      </c>
      <c r="K49" s="144">
        <v>0</v>
      </c>
      <c r="L49" s="144">
        <v>0</v>
      </c>
      <c r="M49" s="2"/>
    </row>
    <row r="50" spans="2:13">
      <c r="B50" s="2"/>
      <c r="C50" s="142" t="s">
        <v>342</v>
      </c>
      <c r="D50" s="143"/>
      <c r="E50" s="147" t="s">
        <v>206</v>
      </c>
      <c r="F50" s="147" t="s">
        <v>206</v>
      </c>
      <c r="G50" s="147" t="s">
        <v>206</v>
      </c>
      <c r="H50" s="144">
        <v>0</v>
      </c>
      <c r="I50" s="144">
        <v>0</v>
      </c>
      <c r="J50" s="144">
        <v>0</v>
      </c>
      <c r="K50" s="144">
        <v>0</v>
      </c>
      <c r="L50" s="144">
        <v>0</v>
      </c>
      <c r="M50" s="2"/>
    </row>
    <row r="51" spans="2:13">
      <c r="B51" s="2"/>
      <c r="C51" s="142" t="s">
        <v>343</v>
      </c>
      <c r="D51" s="143"/>
      <c r="E51" s="147" t="s">
        <v>206</v>
      </c>
      <c r="F51" s="147" t="s">
        <v>206</v>
      </c>
      <c r="G51" s="147" t="s">
        <v>206</v>
      </c>
      <c r="H51" s="144">
        <v>0</v>
      </c>
      <c r="I51" s="144">
        <v>0</v>
      </c>
      <c r="J51" s="144">
        <v>0</v>
      </c>
      <c r="K51" s="144">
        <v>0</v>
      </c>
      <c r="L51" s="144">
        <v>0</v>
      </c>
      <c r="M51" s="2"/>
    </row>
    <row r="52" spans="2:13">
      <c r="B52" s="2"/>
      <c r="C52" s="142" t="s">
        <v>344</v>
      </c>
      <c r="D52" s="143"/>
      <c r="E52" s="147" t="s">
        <v>206</v>
      </c>
      <c r="F52" s="147" t="s">
        <v>206</v>
      </c>
      <c r="G52" s="147" t="s">
        <v>206</v>
      </c>
      <c r="H52" s="144">
        <v>0</v>
      </c>
      <c r="I52" s="144">
        <v>0</v>
      </c>
      <c r="J52" s="144">
        <v>0</v>
      </c>
      <c r="K52" s="144">
        <v>0</v>
      </c>
      <c r="L52" s="144">
        <v>0</v>
      </c>
      <c r="M52" s="2"/>
    </row>
    <row r="53" spans="2:13">
      <c r="B53" s="2"/>
      <c r="C53" s="142" t="s">
        <v>345</v>
      </c>
      <c r="D53" s="143"/>
      <c r="E53" s="147" t="s">
        <v>206</v>
      </c>
      <c r="F53" s="147" t="s">
        <v>206</v>
      </c>
      <c r="G53" s="147" t="s">
        <v>206</v>
      </c>
      <c r="H53" s="144">
        <v>0</v>
      </c>
      <c r="I53" s="144">
        <v>0</v>
      </c>
      <c r="J53" s="144">
        <v>0</v>
      </c>
      <c r="K53" s="144">
        <v>0</v>
      </c>
      <c r="L53" s="144">
        <v>0</v>
      </c>
      <c r="M53" s="2"/>
    </row>
    <row r="54" spans="2:13">
      <c r="B54" s="2"/>
      <c r="C54" s="142" t="s">
        <v>346</v>
      </c>
      <c r="D54" s="143"/>
      <c r="E54" s="147" t="s">
        <v>206</v>
      </c>
      <c r="F54" s="147" t="s">
        <v>206</v>
      </c>
      <c r="G54" s="147" t="s">
        <v>206</v>
      </c>
      <c r="H54" s="144">
        <v>0</v>
      </c>
      <c r="I54" s="144">
        <v>0</v>
      </c>
      <c r="J54" s="144">
        <v>0</v>
      </c>
      <c r="K54" s="144">
        <v>0</v>
      </c>
      <c r="L54" s="144">
        <v>0</v>
      </c>
      <c r="M54" s="2"/>
    </row>
    <row r="55" spans="2:13">
      <c r="B55" s="2"/>
      <c r="C55" s="142" t="s">
        <v>347</v>
      </c>
      <c r="D55" s="143"/>
      <c r="E55" s="147" t="s">
        <v>206</v>
      </c>
      <c r="F55" s="147" t="s">
        <v>206</v>
      </c>
      <c r="G55" s="147" t="s">
        <v>206</v>
      </c>
      <c r="H55" s="144">
        <v>0</v>
      </c>
      <c r="I55" s="144">
        <v>0</v>
      </c>
      <c r="J55" s="144">
        <v>0</v>
      </c>
      <c r="K55" s="144">
        <v>0</v>
      </c>
      <c r="L55" s="144">
        <v>0</v>
      </c>
      <c r="M55" s="2"/>
    </row>
    <row r="56" spans="2:13">
      <c r="B56" s="2"/>
      <c r="C56" s="142" t="s">
        <v>348</v>
      </c>
      <c r="D56" s="143"/>
      <c r="E56" s="147" t="s">
        <v>206</v>
      </c>
      <c r="F56" s="147" t="s">
        <v>206</v>
      </c>
      <c r="G56" s="147" t="s">
        <v>206</v>
      </c>
      <c r="H56" s="144">
        <v>0</v>
      </c>
      <c r="I56" s="144">
        <v>0</v>
      </c>
      <c r="J56" s="144">
        <v>0</v>
      </c>
      <c r="K56" s="144">
        <v>0</v>
      </c>
      <c r="L56" s="144">
        <v>0</v>
      </c>
      <c r="M56" s="2"/>
    </row>
    <row r="57" spans="2:13">
      <c r="B57" s="2"/>
      <c r="C57" s="142" t="s">
        <v>349</v>
      </c>
      <c r="D57" s="143"/>
      <c r="E57" s="147" t="s">
        <v>206</v>
      </c>
      <c r="F57" s="147" t="s">
        <v>206</v>
      </c>
      <c r="G57" s="147" t="s">
        <v>206</v>
      </c>
      <c r="H57" s="144">
        <v>0</v>
      </c>
      <c r="I57" s="144">
        <v>0</v>
      </c>
      <c r="J57" s="144">
        <v>0</v>
      </c>
      <c r="K57" s="144">
        <v>0</v>
      </c>
      <c r="L57" s="144">
        <v>0</v>
      </c>
      <c r="M57" s="2"/>
    </row>
    <row r="58" spans="2:13">
      <c r="B58" s="2"/>
      <c r="C58" s="142" t="s">
        <v>350</v>
      </c>
      <c r="D58" s="143"/>
      <c r="E58" s="147" t="s">
        <v>206</v>
      </c>
      <c r="F58" s="147" t="s">
        <v>206</v>
      </c>
      <c r="G58" s="147" t="s">
        <v>206</v>
      </c>
      <c r="H58" s="144">
        <v>0</v>
      </c>
      <c r="I58" s="144">
        <v>0</v>
      </c>
      <c r="J58" s="144">
        <v>0</v>
      </c>
      <c r="K58" s="144">
        <v>0</v>
      </c>
      <c r="L58" s="144">
        <v>0</v>
      </c>
      <c r="M58" s="2"/>
    </row>
    <row r="59" spans="2:13">
      <c r="B59" s="2"/>
      <c r="C59" s="142" t="s">
        <v>351</v>
      </c>
      <c r="D59" s="143"/>
      <c r="E59" s="147" t="s">
        <v>206</v>
      </c>
      <c r="F59" s="147" t="s">
        <v>206</v>
      </c>
      <c r="G59" s="147" t="s">
        <v>206</v>
      </c>
      <c r="H59" s="144">
        <v>0</v>
      </c>
      <c r="I59" s="144">
        <v>0</v>
      </c>
      <c r="J59" s="144">
        <v>0</v>
      </c>
      <c r="K59" s="144">
        <v>0</v>
      </c>
      <c r="L59" s="144">
        <v>0</v>
      </c>
      <c r="M59" s="2"/>
    </row>
    <row r="60" spans="2:13">
      <c r="B60" s="2"/>
      <c r="C60" s="142" t="s">
        <v>352</v>
      </c>
      <c r="D60" s="143"/>
      <c r="E60" s="147" t="s">
        <v>206</v>
      </c>
      <c r="F60" s="147" t="s">
        <v>206</v>
      </c>
      <c r="G60" s="147" t="s">
        <v>206</v>
      </c>
      <c r="H60" s="144">
        <v>0</v>
      </c>
      <c r="I60" s="144">
        <v>0</v>
      </c>
      <c r="J60" s="144">
        <v>0</v>
      </c>
      <c r="K60" s="144">
        <v>0</v>
      </c>
      <c r="L60" s="144">
        <v>0</v>
      </c>
      <c r="M60" s="2"/>
    </row>
    <row r="61" spans="2:13">
      <c r="B61" s="2"/>
      <c r="C61" s="142" t="s">
        <v>353</v>
      </c>
      <c r="D61" s="143"/>
      <c r="E61" s="147" t="s">
        <v>206</v>
      </c>
      <c r="F61" s="147" t="s">
        <v>206</v>
      </c>
      <c r="G61" s="147" t="s">
        <v>206</v>
      </c>
      <c r="H61" s="144">
        <v>0</v>
      </c>
      <c r="I61" s="144">
        <v>0</v>
      </c>
      <c r="J61" s="144">
        <v>0</v>
      </c>
      <c r="K61" s="144">
        <v>0</v>
      </c>
      <c r="L61" s="144">
        <v>0</v>
      </c>
      <c r="M61" s="2"/>
    </row>
    <row r="62" spans="2:13">
      <c r="B62" s="2"/>
      <c r="C62" s="142" t="s">
        <v>354</v>
      </c>
      <c r="D62" s="143"/>
      <c r="E62" s="147" t="s">
        <v>206</v>
      </c>
      <c r="F62" s="147" t="s">
        <v>206</v>
      </c>
      <c r="G62" s="147" t="s">
        <v>206</v>
      </c>
      <c r="H62" s="144">
        <v>0</v>
      </c>
      <c r="I62" s="144">
        <v>0</v>
      </c>
      <c r="J62" s="144">
        <v>0</v>
      </c>
      <c r="K62" s="144">
        <v>0</v>
      </c>
      <c r="L62" s="144">
        <v>0</v>
      </c>
      <c r="M62" s="2"/>
    </row>
    <row r="63" spans="2:13">
      <c r="B63" s="2"/>
      <c r="C63" s="142" t="s">
        <v>355</v>
      </c>
      <c r="D63" s="143"/>
      <c r="E63" s="147" t="s">
        <v>206</v>
      </c>
      <c r="F63" s="147" t="s">
        <v>206</v>
      </c>
      <c r="G63" s="147" t="s">
        <v>206</v>
      </c>
      <c r="H63" s="144">
        <v>0</v>
      </c>
      <c r="I63" s="144">
        <v>0</v>
      </c>
      <c r="J63" s="144">
        <v>0</v>
      </c>
      <c r="K63" s="144">
        <v>0</v>
      </c>
      <c r="L63" s="144">
        <v>0</v>
      </c>
      <c r="M63" s="2"/>
    </row>
    <row r="64" spans="2:13">
      <c r="B64" s="2"/>
      <c r="C64" s="142" t="s">
        <v>356</v>
      </c>
      <c r="D64" s="143"/>
      <c r="E64" s="147" t="s">
        <v>206</v>
      </c>
      <c r="F64" s="147" t="s">
        <v>206</v>
      </c>
      <c r="G64" s="147" t="s">
        <v>206</v>
      </c>
      <c r="H64" s="144">
        <v>0</v>
      </c>
      <c r="I64" s="144">
        <v>0</v>
      </c>
      <c r="J64" s="144">
        <v>0</v>
      </c>
      <c r="K64" s="144">
        <v>0</v>
      </c>
      <c r="L64" s="144">
        <v>0</v>
      </c>
      <c r="M64" s="2"/>
    </row>
    <row r="65" spans="2:13">
      <c r="B65" s="2"/>
      <c r="C65" s="142" t="s">
        <v>357</v>
      </c>
      <c r="D65" s="143"/>
      <c r="E65" s="147" t="s">
        <v>206</v>
      </c>
      <c r="F65" s="147" t="s">
        <v>206</v>
      </c>
      <c r="G65" s="147" t="s">
        <v>206</v>
      </c>
      <c r="H65" s="144">
        <v>0</v>
      </c>
      <c r="I65" s="144">
        <v>0</v>
      </c>
      <c r="J65" s="144">
        <v>0</v>
      </c>
      <c r="K65" s="144">
        <v>0</v>
      </c>
      <c r="L65" s="144">
        <v>0</v>
      </c>
      <c r="M65" s="2"/>
    </row>
    <row r="66" spans="2:13">
      <c r="B66" s="2"/>
      <c r="C66" s="142" t="s">
        <v>358</v>
      </c>
      <c r="D66" s="143"/>
      <c r="E66" s="147" t="s">
        <v>206</v>
      </c>
      <c r="F66" s="147" t="s">
        <v>206</v>
      </c>
      <c r="G66" s="147" t="s">
        <v>206</v>
      </c>
      <c r="H66" s="144">
        <v>0</v>
      </c>
      <c r="I66" s="144">
        <v>0</v>
      </c>
      <c r="J66" s="144">
        <v>0</v>
      </c>
      <c r="K66" s="144">
        <v>0</v>
      </c>
      <c r="L66" s="144">
        <v>0</v>
      </c>
      <c r="M66" s="2"/>
    </row>
    <row r="67" spans="2:13">
      <c r="B67" s="2"/>
      <c r="C67" s="142" t="s">
        <v>359</v>
      </c>
      <c r="D67" s="143"/>
      <c r="E67" s="147" t="s">
        <v>206</v>
      </c>
      <c r="F67" s="147" t="s">
        <v>206</v>
      </c>
      <c r="G67" s="147" t="s">
        <v>206</v>
      </c>
      <c r="H67" s="144">
        <v>0</v>
      </c>
      <c r="I67" s="144">
        <v>0</v>
      </c>
      <c r="J67" s="144">
        <v>0</v>
      </c>
      <c r="K67" s="144">
        <v>0</v>
      </c>
      <c r="L67" s="144">
        <v>0</v>
      </c>
      <c r="M67" s="2"/>
    </row>
    <row r="68" spans="2:13">
      <c r="B68" s="2"/>
      <c r="C68" s="142" t="s">
        <v>360</v>
      </c>
      <c r="D68" s="143"/>
      <c r="E68" s="147" t="s">
        <v>206</v>
      </c>
      <c r="F68" s="147" t="s">
        <v>206</v>
      </c>
      <c r="G68" s="147" t="s">
        <v>206</v>
      </c>
      <c r="H68" s="144">
        <v>0</v>
      </c>
      <c r="I68" s="144">
        <v>0</v>
      </c>
      <c r="J68" s="144">
        <v>0</v>
      </c>
      <c r="K68" s="144">
        <v>0</v>
      </c>
      <c r="L68" s="144">
        <v>0</v>
      </c>
      <c r="M68" s="2"/>
    </row>
    <row r="69" spans="2:13">
      <c r="B69" s="2"/>
      <c r="C69" s="142" t="s">
        <v>361</v>
      </c>
      <c r="D69" s="143"/>
      <c r="E69" s="147" t="s">
        <v>206</v>
      </c>
      <c r="F69" s="147" t="s">
        <v>206</v>
      </c>
      <c r="G69" s="147" t="s">
        <v>206</v>
      </c>
      <c r="H69" s="144">
        <v>0</v>
      </c>
      <c r="I69" s="144">
        <v>0</v>
      </c>
      <c r="J69" s="144">
        <v>0</v>
      </c>
      <c r="K69" s="144">
        <v>0</v>
      </c>
      <c r="L69" s="144">
        <v>0</v>
      </c>
      <c r="M69" s="2"/>
    </row>
    <row r="70" spans="2:13">
      <c r="B70" s="2"/>
      <c r="C70" s="142" t="s">
        <v>362</v>
      </c>
      <c r="D70" s="143"/>
      <c r="E70" s="147" t="s">
        <v>206</v>
      </c>
      <c r="F70" s="147" t="s">
        <v>206</v>
      </c>
      <c r="G70" s="147" t="s">
        <v>206</v>
      </c>
      <c r="H70" s="144">
        <v>0</v>
      </c>
      <c r="I70" s="144">
        <v>0</v>
      </c>
      <c r="J70" s="144">
        <v>0</v>
      </c>
      <c r="K70" s="144">
        <v>0</v>
      </c>
      <c r="L70" s="144">
        <v>0</v>
      </c>
      <c r="M70" s="2"/>
    </row>
    <row r="71" spans="2:13">
      <c r="B71" s="2"/>
      <c r="C71" s="142" t="s">
        <v>363</v>
      </c>
      <c r="D71" s="143"/>
      <c r="E71" s="147" t="s">
        <v>206</v>
      </c>
      <c r="F71" s="147" t="s">
        <v>206</v>
      </c>
      <c r="G71" s="147" t="s">
        <v>206</v>
      </c>
      <c r="H71" s="144">
        <v>0</v>
      </c>
      <c r="I71" s="144">
        <v>0</v>
      </c>
      <c r="J71" s="144">
        <v>0</v>
      </c>
      <c r="K71" s="144">
        <v>0</v>
      </c>
      <c r="L71" s="144">
        <v>0</v>
      </c>
      <c r="M71" s="2"/>
    </row>
    <row r="72" spans="2:13">
      <c r="B72" s="2"/>
      <c r="C72" s="142" t="s">
        <v>364</v>
      </c>
      <c r="D72" s="143"/>
      <c r="E72" s="147" t="s">
        <v>206</v>
      </c>
      <c r="F72" s="147" t="s">
        <v>206</v>
      </c>
      <c r="G72" s="147" t="s">
        <v>206</v>
      </c>
      <c r="H72" s="144">
        <v>0</v>
      </c>
      <c r="I72" s="144">
        <v>0</v>
      </c>
      <c r="J72" s="144">
        <v>0</v>
      </c>
      <c r="K72" s="144">
        <v>0</v>
      </c>
      <c r="L72" s="144">
        <v>0</v>
      </c>
      <c r="M72" s="2"/>
    </row>
    <row r="73" spans="2:13">
      <c r="B73" s="2"/>
      <c r="C73" s="142" t="s">
        <v>365</v>
      </c>
      <c r="D73" s="143"/>
      <c r="E73" s="147" t="s">
        <v>206</v>
      </c>
      <c r="F73" s="147" t="s">
        <v>206</v>
      </c>
      <c r="G73" s="147" t="s">
        <v>206</v>
      </c>
      <c r="H73" s="144">
        <v>0</v>
      </c>
      <c r="I73" s="144">
        <v>0</v>
      </c>
      <c r="J73" s="144">
        <v>0</v>
      </c>
      <c r="K73" s="144">
        <v>0</v>
      </c>
      <c r="L73" s="144">
        <v>0</v>
      </c>
      <c r="M73" s="2"/>
    </row>
    <row r="74" spans="2:13">
      <c r="B74" s="2"/>
      <c r="C74" s="142" t="s">
        <v>366</v>
      </c>
      <c r="D74" s="143"/>
      <c r="E74" s="147" t="s">
        <v>206</v>
      </c>
      <c r="F74" s="147" t="s">
        <v>206</v>
      </c>
      <c r="G74" s="147" t="s">
        <v>206</v>
      </c>
      <c r="H74" s="144">
        <v>0</v>
      </c>
      <c r="I74" s="144">
        <v>0</v>
      </c>
      <c r="J74" s="144">
        <v>0</v>
      </c>
      <c r="K74" s="144">
        <v>0</v>
      </c>
      <c r="L74" s="144">
        <v>0</v>
      </c>
      <c r="M74" s="2"/>
    </row>
    <row r="75" spans="2:13">
      <c r="B75" s="2"/>
      <c r="C75" s="142" t="s">
        <v>367</v>
      </c>
      <c r="D75" s="143"/>
      <c r="E75" s="147" t="s">
        <v>206</v>
      </c>
      <c r="F75" s="147" t="s">
        <v>206</v>
      </c>
      <c r="G75" s="147" t="s">
        <v>206</v>
      </c>
      <c r="H75" s="144">
        <v>0</v>
      </c>
      <c r="I75" s="144">
        <v>0</v>
      </c>
      <c r="J75" s="144">
        <v>0</v>
      </c>
      <c r="K75" s="144">
        <v>0</v>
      </c>
      <c r="L75" s="144">
        <v>0</v>
      </c>
      <c r="M75" s="2"/>
    </row>
    <row r="76" spans="2:13">
      <c r="B76" s="2"/>
      <c r="C76" s="142" t="s">
        <v>368</v>
      </c>
      <c r="D76" s="143"/>
      <c r="E76" s="147" t="s">
        <v>206</v>
      </c>
      <c r="F76" s="147" t="s">
        <v>206</v>
      </c>
      <c r="G76" s="147" t="s">
        <v>206</v>
      </c>
      <c r="H76" s="144">
        <v>0</v>
      </c>
      <c r="I76" s="144">
        <v>0</v>
      </c>
      <c r="J76" s="144">
        <v>0</v>
      </c>
      <c r="K76" s="144">
        <v>0</v>
      </c>
      <c r="L76" s="144">
        <v>0</v>
      </c>
      <c r="M76" s="2"/>
    </row>
    <row r="77" spans="2:13">
      <c r="B77" s="2"/>
      <c r="C77" s="142" t="s">
        <v>369</v>
      </c>
      <c r="D77" s="143"/>
      <c r="E77" s="147" t="s">
        <v>206</v>
      </c>
      <c r="F77" s="147" t="s">
        <v>206</v>
      </c>
      <c r="G77" s="147" t="s">
        <v>206</v>
      </c>
      <c r="H77" s="144">
        <v>0</v>
      </c>
      <c r="I77" s="144">
        <v>0</v>
      </c>
      <c r="J77" s="144">
        <v>0</v>
      </c>
      <c r="K77" s="144">
        <v>0</v>
      </c>
      <c r="L77" s="144">
        <v>0</v>
      </c>
      <c r="M77" s="2"/>
    </row>
    <row r="78" spans="2:13">
      <c r="B78" s="2"/>
      <c r="C78" s="142" t="s">
        <v>370</v>
      </c>
      <c r="D78" s="143"/>
      <c r="E78" s="147" t="s">
        <v>206</v>
      </c>
      <c r="F78" s="147" t="s">
        <v>206</v>
      </c>
      <c r="G78" s="147" t="s">
        <v>206</v>
      </c>
      <c r="H78" s="144">
        <v>0</v>
      </c>
      <c r="I78" s="144">
        <v>0</v>
      </c>
      <c r="J78" s="144">
        <v>0</v>
      </c>
      <c r="K78" s="144">
        <v>0</v>
      </c>
      <c r="L78" s="144">
        <v>0</v>
      </c>
      <c r="M78" s="2"/>
    </row>
    <row r="79" spans="2:13">
      <c r="B79" s="2"/>
      <c r="C79" s="142" t="s">
        <v>371</v>
      </c>
      <c r="D79" s="143"/>
      <c r="E79" s="147" t="s">
        <v>206</v>
      </c>
      <c r="F79" s="147" t="s">
        <v>206</v>
      </c>
      <c r="G79" s="147" t="s">
        <v>206</v>
      </c>
      <c r="H79" s="144">
        <v>0</v>
      </c>
      <c r="I79" s="144">
        <v>0</v>
      </c>
      <c r="J79" s="144">
        <v>0</v>
      </c>
      <c r="K79" s="144">
        <v>0</v>
      </c>
      <c r="L79" s="144">
        <v>0</v>
      </c>
      <c r="M79" s="2"/>
    </row>
    <row r="80" spans="2:13">
      <c r="B80" s="2"/>
      <c r="C80" s="142" t="s">
        <v>372</v>
      </c>
      <c r="D80" s="143"/>
      <c r="E80" s="147" t="s">
        <v>206</v>
      </c>
      <c r="F80" s="147" t="s">
        <v>206</v>
      </c>
      <c r="G80" s="147" t="s">
        <v>206</v>
      </c>
      <c r="H80" s="144">
        <v>0</v>
      </c>
      <c r="I80" s="144">
        <v>0</v>
      </c>
      <c r="J80" s="144">
        <v>0</v>
      </c>
      <c r="K80" s="144">
        <v>0</v>
      </c>
      <c r="L80" s="144">
        <v>0</v>
      </c>
      <c r="M80" s="2"/>
    </row>
    <row r="81" spans="2:13">
      <c r="B81" s="2"/>
      <c r="C81" s="142" t="s">
        <v>373</v>
      </c>
      <c r="D81" s="143"/>
      <c r="E81" s="147" t="s">
        <v>206</v>
      </c>
      <c r="F81" s="147" t="s">
        <v>206</v>
      </c>
      <c r="G81" s="147" t="s">
        <v>206</v>
      </c>
      <c r="H81" s="144">
        <v>0</v>
      </c>
      <c r="I81" s="144">
        <v>0</v>
      </c>
      <c r="J81" s="144">
        <v>0</v>
      </c>
      <c r="K81" s="144">
        <v>0</v>
      </c>
      <c r="L81" s="144">
        <v>0</v>
      </c>
      <c r="M81" s="2"/>
    </row>
    <row r="82" spans="2:13">
      <c r="B82" s="2"/>
      <c r="C82" s="142" t="s">
        <v>374</v>
      </c>
      <c r="D82" s="143"/>
      <c r="E82" s="147" t="s">
        <v>206</v>
      </c>
      <c r="F82" s="147" t="s">
        <v>206</v>
      </c>
      <c r="G82" s="147" t="s">
        <v>206</v>
      </c>
      <c r="H82" s="144">
        <v>0</v>
      </c>
      <c r="I82" s="144">
        <v>0</v>
      </c>
      <c r="J82" s="144">
        <v>0</v>
      </c>
      <c r="K82" s="144">
        <v>0</v>
      </c>
      <c r="L82" s="144">
        <v>0</v>
      </c>
      <c r="M82" s="2"/>
    </row>
    <row r="83" spans="2:13">
      <c r="B83" s="2"/>
      <c r="C83" s="142" t="s">
        <v>375</v>
      </c>
      <c r="D83" s="143"/>
      <c r="E83" s="147" t="s">
        <v>206</v>
      </c>
      <c r="F83" s="147" t="s">
        <v>206</v>
      </c>
      <c r="G83" s="147" t="s">
        <v>206</v>
      </c>
      <c r="H83" s="144">
        <v>0</v>
      </c>
      <c r="I83" s="144">
        <v>0</v>
      </c>
      <c r="J83" s="144">
        <v>0</v>
      </c>
      <c r="K83" s="144">
        <v>0</v>
      </c>
      <c r="L83" s="144">
        <v>0</v>
      </c>
      <c r="M83" s="2"/>
    </row>
    <row r="84" spans="2:13">
      <c r="B84" s="2"/>
      <c r="C84" s="142" t="s">
        <v>376</v>
      </c>
      <c r="D84" s="143"/>
      <c r="E84" s="147" t="s">
        <v>206</v>
      </c>
      <c r="F84" s="147" t="s">
        <v>206</v>
      </c>
      <c r="G84" s="147" t="s">
        <v>206</v>
      </c>
      <c r="H84" s="144">
        <v>0</v>
      </c>
      <c r="I84" s="144">
        <v>0</v>
      </c>
      <c r="J84" s="144">
        <v>0</v>
      </c>
      <c r="K84" s="144">
        <v>0</v>
      </c>
      <c r="L84" s="144">
        <v>0</v>
      </c>
      <c r="M84" s="2"/>
    </row>
    <row r="85" spans="2:13">
      <c r="B85" s="2"/>
      <c r="C85" s="142" t="s">
        <v>377</v>
      </c>
      <c r="D85" s="143"/>
      <c r="E85" s="147" t="s">
        <v>206</v>
      </c>
      <c r="F85" s="147" t="s">
        <v>206</v>
      </c>
      <c r="G85" s="147" t="s">
        <v>206</v>
      </c>
      <c r="H85" s="144">
        <v>0</v>
      </c>
      <c r="I85" s="144">
        <v>0</v>
      </c>
      <c r="J85" s="144">
        <v>0</v>
      </c>
      <c r="K85" s="144">
        <v>0</v>
      </c>
      <c r="L85" s="144">
        <v>0</v>
      </c>
      <c r="M85" s="2"/>
    </row>
    <row r="86" spans="2:13">
      <c r="B86" s="2"/>
      <c r="C86" s="142" t="s">
        <v>378</v>
      </c>
      <c r="D86" s="143"/>
      <c r="E86" s="147" t="s">
        <v>206</v>
      </c>
      <c r="F86" s="147" t="s">
        <v>206</v>
      </c>
      <c r="G86" s="147" t="s">
        <v>206</v>
      </c>
      <c r="H86" s="144">
        <v>0</v>
      </c>
      <c r="I86" s="144">
        <v>0</v>
      </c>
      <c r="J86" s="144">
        <v>0</v>
      </c>
      <c r="K86" s="144">
        <v>0</v>
      </c>
      <c r="L86" s="144">
        <v>0</v>
      </c>
      <c r="M86" s="2"/>
    </row>
    <row r="87" spans="2:13">
      <c r="B87" s="2"/>
      <c r="C87" s="142" t="s">
        <v>379</v>
      </c>
      <c r="D87" s="143"/>
      <c r="E87" s="147" t="s">
        <v>206</v>
      </c>
      <c r="F87" s="147" t="s">
        <v>206</v>
      </c>
      <c r="G87" s="147" t="s">
        <v>206</v>
      </c>
      <c r="H87" s="144">
        <v>0</v>
      </c>
      <c r="I87" s="144">
        <v>0</v>
      </c>
      <c r="J87" s="144">
        <v>0</v>
      </c>
      <c r="K87" s="144">
        <v>0</v>
      </c>
      <c r="L87" s="144">
        <v>0</v>
      </c>
      <c r="M87" s="2"/>
    </row>
    <row r="88" spans="2:13">
      <c r="B88" s="2"/>
      <c r="C88" s="142" t="s">
        <v>380</v>
      </c>
      <c r="D88" s="143"/>
      <c r="E88" s="147" t="s">
        <v>206</v>
      </c>
      <c r="F88" s="147" t="s">
        <v>206</v>
      </c>
      <c r="G88" s="147" t="s">
        <v>206</v>
      </c>
      <c r="H88" s="144">
        <v>0</v>
      </c>
      <c r="I88" s="144">
        <v>0</v>
      </c>
      <c r="J88" s="144">
        <v>0</v>
      </c>
      <c r="K88" s="144">
        <v>0</v>
      </c>
      <c r="L88" s="144">
        <v>0</v>
      </c>
      <c r="M88" s="2"/>
    </row>
    <row r="89" spans="2:13">
      <c r="B89" s="2"/>
      <c r="C89" s="142" t="s">
        <v>381</v>
      </c>
      <c r="D89" s="143"/>
      <c r="E89" s="147" t="s">
        <v>206</v>
      </c>
      <c r="F89" s="147" t="s">
        <v>206</v>
      </c>
      <c r="G89" s="147" t="s">
        <v>206</v>
      </c>
      <c r="H89" s="144">
        <v>0</v>
      </c>
      <c r="I89" s="144">
        <v>0</v>
      </c>
      <c r="J89" s="144">
        <v>0</v>
      </c>
      <c r="K89" s="144">
        <v>0</v>
      </c>
      <c r="L89" s="144">
        <v>0</v>
      </c>
      <c r="M89" s="2"/>
    </row>
    <row r="90" spans="2:13">
      <c r="B90" s="2"/>
      <c r="C90" s="142" t="s">
        <v>382</v>
      </c>
      <c r="D90" s="143"/>
      <c r="E90" s="147" t="s">
        <v>206</v>
      </c>
      <c r="F90" s="147" t="s">
        <v>206</v>
      </c>
      <c r="G90" s="147" t="s">
        <v>206</v>
      </c>
      <c r="H90" s="144">
        <v>0</v>
      </c>
      <c r="I90" s="144">
        <v>0</v>
      </c>
      <c r="J90" s="144">
        <v>0</v>
      </c>
      <c r="K90" s="144">
        <v>0</v>
      </c>
      <c r="L90" s="144">
        <v>0</v>
      </c>
      <c r="M90" s="2"/>
    </row>
    <row r="91" spans="2:13">
      <c r="B91" s="2"/>
      <c r="C91" s="142" t="s">
        <v>383</v>
      </c>
      <c r="D91" s="143"/>
      <c r="E91" s="147" t="s">
        <v>206</v>
      </c>
      <c r="F91" s="147" t="s">
        <v>206</v>
      </c>
      <c r="G91" s="147" t="s">
        <v>206</v>
      </c>
      <c r="H91" s="144">
        <v>0</v>
      </c>
      <c r="I91" s="144">
        <v>0</v>
      </c>
      <c r="J91" s="144">
        <v>0</v>
      </c>
      <c r="K91" s="144">
        <v>0</v>
      </c>
      <c r="L91" s="144">
        <v>0</v>
      </c>
      <c r="M91" s="2"/>
    </row>
    <row r="92" spans="2:13">
      <c r="B92" s="2"/>
      <c r="C92" s="142" t="s">
        <v>384</v>
      </c>
      <c r="D92" s="143"/>
      <c r="E92" s="147" t="s">
        <v>206</v>
      </c>
      <c r="F92" s="147" t="s">
        <v>206</v>
      </c>
      <c r="G92" s="147" t="s">
        <v>206</v>
      </c>
      <c r="H92" s="144">
        <v>0</v>
      </c>
      <c r="I92" s="144">
        <v>0</v>
      </c>
      <c r="J92" s="144">
        <v>0</v>
      </c>
      <c r="K92" s="144">
        <v>0</v>
      </c>
      <c r="L92" s="144">
        <v>0</v>
      </c>
      <c r="M92" s="2"/>
    </row>
    <row r="93" spans="2:13">
      <c r="B93" s="2"/>
      <c r="C93" s="142" t="s">
        <v>385</v>
      </c>
      <c r="D93" s="143"/>
      <c r="E93" s="147" t="s">
        <v>206</v>
      </c>
      <c r="F93" s="147" t="s">
        <v>206</v>
      </c>
      <c r="G93" s="147" t="s">
        <v>206</v>
      </c>
      <c r="H93" s="144">
        <v>0</v>
      </c>
      <c r="I93" s="144">
        <v>0</v>
      </c>
      <c r="J93" s="144">
        <v>0</v>
      </c>
      <c r="K93" s="144">
        <v>0</v>
      </c>
      <c r="L93" s="144">
        <v>0</v>
      </c>
      <c r="M93" s="2"/>
    </row>
    <row r="94" spans="2:13">
      <c r="B94" s="2"/>
      <c r="C94" s="142" t="s">
        <v>386</v>
      </c>
      <c r="D94" s="143"/>
      <c r="E94" s="147" t="s">
        <v>206</v>
      </c>
      <c r="F94" s="147" t="s">
        <v>206</v>
      </c>
      <c r="G94" s="147" t="s">
        <v>206</v>
      </c>
      <c r="H94" s="144">
        <v>0</v>
      </c>
      <c r="I94" s="144">
        <v>0</v>
      </c>
      <c r="J94" s="144">
        <v>0</v>
      </c>
      <c r="K94" s="144">
        <v>0</v>
      </c>
      <c r="L94" s="144">
        <v>0</v>
      </c>
      <c r="M94" s="2"/>
    </row>
    <row r="95" spans="2:13">
      <c r="B95" s="2"/>
      <c r="C95" s="142" t="s">
        <v>387</v>
      </c>
      <c r="D95" s="143"/>
      <c r="E95" s="147" t="s">
        <v>206</v>
      </c>
      <c r="F95" s="147" t="s">
        <v>206</v>
      </c>
      <c r="G95" s="147" t="s">
        <v>206</v>
      </c>
      <c r="H95" s="144">
        <v>0</v>
      </c>
      <c r="I95" s="144">
        <v>0</v>
      </c>
      <c r="J95" s="144">
        <v>0</v>
      </c>
      <c r="K95" s="144">
        <v>0</v>
      </c>
      <c r="L95" s="144">
        <v>0</v>
      </c>
      <c r="M95" s="2"/>
    </row>
    <row r="96" spans="2:13">
      <c r="B96" s="2"/>
      <c r="C96" s="142" t="s">
        <v>388</v>
      </c>
      <c r="D96" s="143"/>
      <c r="E96" s="147" t="s">
        <v>206</v>
      </c>
      <c r="F96" s="147" t="s">
        <v>206</v>
      </c>
      <c r="G96" s="147" t="s">
        <v>206</v>
      </c>
      <c r="H96" s="144">
        <v>0</v>
      </c>
      <c r="I96" s="144">
        <v>0</v>
      </c>
      <c r="J96" s="144">
        <v>0</v>
      </c>
      <c r="K96" s="144">
        <v>0</v>
      </c>
      <c r="L96" s="144">
        <v>0</v>
      </c>
      <c r="M96" s="2"/>
    </row>
    <row r="97" spans="2:13">
      <c r="B97" s="2"/>
      <c r="C97" s="142" t="s">
        <v>389</v>
      </c>
      <c r="D97" s="143"/>
      <c r="E97" s="147" t="s">
        <v>206</v>
      </c>
      <c r="F97" s="147" t="s">
        <v>206</v>
      </c>
      <c r="G97" s="147" t="s">
        <v>206</v>
      </c>
      <c r="H97" s="144">
        <v>0</v>
      </c>
      <c r="I97" s="144">
        <v>0</v>
      </c>
      <c r="J97" s="144">
        <v>0</v>
      </c>
      <c r="K97" s="144">
        <v>0</v>
      </c>
      <c r="L97" s="144">
        <v>0</v>
      </c>
      <c r="M97" s="2"/>
    </row>
    <row r="98" spans="2:13">
      <c r="B98" s="2"/>
      <c r="C98" s="142" t="s">
        <v>390</v>
      </c>
      <c r="D98" s="143"/>
      <c r="E98" s="147" t="s">
        <v>206</v>
      </c>
      <c r="F98" s="147" t="s">
        <v>206</v>
      </c>
      <c r="G98" s="147" t="s">
        <v>206</v>
      </c>
      <c r="H98" s="144">
        <v>0</v>
      </c>
      <c r="I98" s="144">
        <v>0</v>
      </c>
      <c r="J98" s="144">
        <v>0</v>
      </c>
      <c r="K98" s="144">
        <v>0</v>
      </c>
      <c r="L98" s="144">
        <v>0</v>
      </c>
      <c r="M98" s="2"/>
    </row>
    <row r="99" spans="2:13">
      <c r="B99" s="2"/>
      <c r="C99" s="142" t="s">
        <v>391</v>
      </c>
      <c r="D99" s="143"/>
      <c r="E99" s="147" t="s">
        <v>206</v>
      </c>
      <c r="F99" s="147" t="s">
        <v>206</v>
      </c>
      <c r="G99" s="147" t="s">
        <v>206</v>
      </c>
      <c r="H99" s="144">
        <v>0</v>
      </c>
      <c r="I99" s="144">
        <v>0</v>
      </c>
      <c r="J99" s="144">
        <v>0</v>
      </c>
      <c r="K99" s="144">
        <v>0</v>
      </c>
      <c r="L99" s="144">
        <v>0</v>
      </c>
      <c r="M99" s="2"/>
    </row>
    <row r="100" spans="2:13">
      <c r="B100" s="2"/>
      <c r="C100" s="142" t="s">
        <v>392</v>
      </c>
      <c r="D100" s="143"/>
      <c r="E100" s="147" t="s">
        <v>206</v>
      </c>
      <c r="F100" s="147" t="s">
        <v>206</v>
      </c>
      <c r="G100" s="147" t="s">
        <v>206</v>
      </c>
      <c r="H100" s="144">
        <v>0</v>
      </c>
      <c r="I100" s="144">
        <v>0</v>
      </c>
      <c r="J100" s="144">
        <v>0</v>
      </c>
      <c r="K100" s="144">
        <v>0</v>
      </c>
      <c r="L100" s="144">
        <v>0</v>
      </c>
      <c r="M100" s="2"/>
    </row>
    <row r="101" spans="2:13">
      <c r="B101" s="2"/>
      <c r="C101" s="142" t="s">
        <v>393</v>
      </c>
      <c r="D101" s="143"/>
      <c r="E101" s="147" t="s">
        <v>206</v>
      </c>
      <c r="F101" s="147" t="s">
        <v>206</v>
      </c>
      <c r="G101" s="147" t="s">
        <v>206</v>
      </c>
      <c r="H101" s="144">
        <v>0</v>
      </c>
      <c r="I101" s="144">
        <v>0</v>
      </c>
      <c r="J101" s="144">
        <v>0</v>
      </c>
      <c r="K101" s="144">
        <v>0</v>
      </c>
      <c r="L101" s="144">
        <v>0</v>
      </c>
      <c r="M101" s="2"/>
    </row>
    <row r="102" spans="2:13">
      <c r="B102" s="2"/>
      <c r="C102" s="142" t="s">
        <v>394</v>
      </c>
      <c r="D102" s="143"/>
      <c r="E102" s="147" t="s">
        <v>206</v>
      </c>
      <c r="F102" s="147" t="s">
        <v>206</v>
      </c>
      <c r="G102" s="147" t="s">
        <v>206</v>
      </c>
      <c r="H102" s="144">
        <v>0</v>
      </c>
      <c r="I102" s="144">
        <v>0</v>
      </c>
      <c r="J102" s="144">
        <v>0</v>
      </c>
      <c r="K102" s="144">
        <v>0</v>
      </c>
      <c r="L102" s="144">
        <v>0</v>
      </c>
      <c r="M102" s="2"/>
    </row>
    <row r="103" spans="2:13">
      <c r="B103" s="2"/>
      <c r="C103" s="142" t="s">
        <v>395</v>
      </c>
      <c r="D103" s="143"/>
      <c r="E103" s="147" t="s">
        <v>206</v>
      </c>
      <c r="F103" s="147" t="s">
        <v>206</v>
      </c>
      <c r="G103" s="147" t="s">
        <v>206</v>
      </c>
      <c r="H103" s="144">
        <v>0</v>
      </c>
      <c r="I103" s="144">
        <v>0</v>
      </c>
      <c r="J103" s="144">
        <v>0</v>
      </c>
      <c r="K103" s="144">
        <v>0</v>
      </c>
      <c r="L103" s="144">
        <v>0</v>
      </c>
      <c r="M103" s="2"/>
    </row>
    <row r="104" spans="2:13">
      <c r="B104" s="2"/>
      <c r="C104" s="142" t="s">
        <v>396</v>
      </c>
      <c r="D104" s="143"/>
      <c r="E104" s="147" t="s">
        <v>206</v>
      </c>
      <c r="F104" s="147" t="s">
        <v>206</v>
      </c>
      <c r="G104" s="147" t="s">
        <v>206</v>
      </c>
      <c r="H104" s="144">
        <v>0</v>
      </c>
      <c r="I104" s="144">
        <v>0</v>
      </c>
      <c r="J104" s="144">
        <v>0</v>
      </c>
      <c r="K104" s="144">
        <v>0</v>
      </c>
      <c r="L104" s="144">
        <v>0</v>
      </c>
      <c r="M104" s="2"/>
    </row>
    <row r="105" spans="2:13">
      <c r="B105" s="2"/>
      <c r="C105" s="142" t="s">
        <v>397</v>
      </c>
      <c r="D105" s="143"/>
      <c r="E105" s="147" t="s">
        <v>206</v>
      </c>
      <c r="F105" s="147" t="s">
        <v>206</v>
      </c>
      <c r="G105" s="147" t="s">
        <v>206</v>
      </c>
      <c r="H105" s="144">
        <v>0</v>
      </c>
      <c r="I105" s="144">
        <v>0</v>
      </c>
      <c r="J105" s="144">
        <v>0</v>
      </c>
      <c r="K105" s="144">
        <v>0</v>
      </c>
      <c r="L105" s="144">
        <v>0</v>
      </c>
      <c r="M105" s="2"/>
    </row>
    <row r="106" spans="2:13">
      <c r="B106" s="2"/>
      <c r="C106" s="142" t="s">
        <v>398</v>
      </c>
      <c r="D106" s="143"/>
      <c r="E106" s="147" t="s">
        <v>206</v>
      </c>
      <c r="F106" s="147" t="s">
        <v>206</v>
      </c>
      <c r="G106" s="147" t="s">
        <v>206</v>
      </c>
      <c r="H106" s="144">
        <v>0</v>
      </c>
      <c r="I106" s="144">
        <v>0</v>
      </c>
      <c r="J106" s="144">
        <v>0</v>
      </c>
      <c r="K106" s="144">
        <v>0</v>
      </c>
      <c r="L106" s="144">
        <v>0</v>
      </c>
      <c r="M106" s="2"/>
    </row>
    <row r="107" spans="2:13">
      <c r="B107" s="2"/>
      <c r="C107" s="142" t="s">
        <v>399</v>
      </c>
      <c r="D107" s="143"/>
      <c r="E107" s="147" t="s">
        <v>206</v>
      </c>
      <c r="F107" s="147" t="s">
        <v>206</v>
      </c>
      <c r="G107" s="147" t="s">
        <v>206</v>
      </c>
      <c r="H107" s="144">
        <v>0</v>
      </c>
      <c r="I107" s="144">
        <v>0</v>
      </c>
      <c r="J107" s="144">
        <v>0</v>
      </c>
      <c r="K107" s="144">
        <v>0</v>
      </c>
      <c r="L107" s="144">
        <v>0</v>
      </c>
      <c r="M107" s="2"/>
    </row>
    <row r="108" spans="2:13">
      <c r="B108" s="2"/>
      <c r="C108" s="142" t="s">
        <v>400</v>
      </c>
      <c r="D108" s="143"/>
      <c r="E108" s="147" t="s">
        <v>206</v>
      </c>
      <c r="F108" s="147" t="s">
        <v>206</v>
      </c>
      <c r="G108" s="147" t="s">
        <v>206</v>
      </c>
      <c r="H108" s="144">
        <v>0</v>
      </c>
      <c r="I108" s="144">
        <v>0</v>
      </c>
      <c r="J108" s="144">
        <v>0</v>
      </c>
      <c r="K108" s="144">
        <v>0</v>
      </c>
      <c r="L108" s="144">
        <v>0</v>
      </c>
      <c r="M108" s="2"/>
    </row>
    <row r="109" spans="2:13">
      <c r="B109" s="2"/>
      <c r="C109" s="142" t="s">
        <v>401</v>
      </c>
      <c r="D109" s="143"/>
      <c r="E109" s="147" t="s">
        <v>206</v>
      </c>
      <c r="F109" s="147" t="s">
        <v>206</v>
      </c>
      <c r="G109" s="147" t="s">
        <v>206</v>
      </c>
      <c r="H109" s="144">
        <v>0</v>
      </c>
      <c r="I109" s="144">
        <v>0</v>
      </c>
      <c r="J109" s="144">
        <v>0</v>
      </c>
      <c r="K109" s="144">
        <v>0</v>
      </c>
      <c r="L109" s="144">
        <v>0</v>
      </c>
      <c r="M109" s="2"/>
    </row>
    <row r="110" spans="2:13">
      <c r="B110" s="2"/>
      <c r="C110" s="142" t="s">
        <v>402</v>
      </c>
      <c r="D110" s="143"/>
      <c r="E110" s="147" t="s">
        <v>206</v>
      </c>
      <c r="F110" s="147" t="s">
        <v>206</v>
      </c>
      <c r="G110" s="147" t="s">
        <v>206</v>
      </c>
      <c r="H110" s="144">
        <v>0</v>
      </c>
      <c r="I110" s="144">
        <v>0</v>
      </c>
      <c r="J110" s="144">
        <v>0</v>
      </c>
      <c r="K110" s="144">
        <v>0</v>
      </c>
      <c r="L110" s="144">
        <v>0</v>
      </c>
      <c r="M110" s="2"/>
    </row>
    <row r="111" spans="2:13">
      <c r="B111" s="2"/>
      <c r="C111" s="142" t="s">
        <v>403</v>
      </c>
      <c r="D111" s="143"/>
      <c r="E111" s="147" t="s">
        <v>206</v>
      </c>
      <c r="F111" s="147" t="s">
        <v>206</v>
      </c>
      <c r="G111" s="147" t="s">
        <v>206</v>
      </c>
      <c r="H111" s="144">
        <v>0</v>
      </c>
      <c r="I111" s="144">
        <v>0</v>
      </c>
      <c r="J111" s="144">
        <v>0</v>
      </c>
      <c r="K111" s="144">
        <v>0</v>
      </c>
      <c r="L111" s="144">
        <v>0</v>
      </c>
      <c r="M111" s="2"/>
    </row>
    <row r="112" spans="2:13">
      <c r="B112" s="2"/>
      <c r="C112" s="142" t="s">
        <v>404</v>
      </c>
      <c r="D112" s="143"/>
      <c r="E112" s="147" t="s">
        <v>206</v>
      </c>
      <c r="F112" s="147" t="s">
        <v>206</v>
      </c>
      <c r="G112" s="147" t="s">
        <v>206</v>
      </c>
      <c r="H112" s="144">
        <v>0</v>
      </c>
      <c r="I112" s="144">
        <v>0</v>
      </c>
      <c r="J112" s="144">
        <v>0</v>
      </c>
      <c r="K112" s="144">
        <v>0</v>
      </c>
      <c r="L112" s="144">
        <v>0</v>
      </c>
      <c r="M112" s="2"/>
    </row>
    <row r="113" spans="1:13">
      <c r="B113" s="2"/>
      <c r="C113" s="142" t="s">
        <v>405</v>
      </c>
      <c r="D113" s="143"/>
      <c r="E113" s="147" t="s">
        <v>206</v>
      </c>
      <c r="F113" s="147" t="s">
        <v>206</v>
      </c>
      <c r="G113" s="147" t="s">
        <v>206</v>
      </c>
      <c r="H113" s="144">
        <v>0</v>
      </c>
      <c r="I113" s="144">
        <v>0</v>
      </c>
      <c r="J113" s="144">
        <v>0</v>
      </c>
      <c r="K113" s="144">
        <v>0</v>
      </c>
      <c r="L113" s="144">
        <v>0</v>
      </c>
      <c r="M113" s="2"/>
    </row>
    <row r="114" spans="1:13" s="12" customFormat="1">
      <c r="B114" s="3"/>
      <c r="C114" s="145" t="s">
        <v>406</v>
      </c>
      <c r="D114" s="146"/>
      <c r="E114" s="147" t="s">
        <v>206</v>
      </c>
      <c r="F114" s="147" t="s">
        <v>206</v>
      </c>
      <c r="G114" s="147" t="s">
        <v>206</v>
      </c>
      <c r="H114" s="144">
        <v>0</v>
      </c>
      <c r="I114" s="144">
        <v>0</v>
      </c>
      <c r="J114" s="144">
        <v>0</v>
      </c>
      <c r="K114" s="144">
        <v>0</v>
      </c>
      <c r="L114" s="144">
        <v>0</v>
      </c>
      <c r="M114" s="3"/>
    </row>
    <row r="115" spans="1:13" s="12" customFormat="1">
      <c r="A115" s="15" t="s">
        <v>407</v>
      </c>
      <c r="B115" s="3"/>
      <c r="C115" s="145" t="s">
        <v>408</v>
      </c>
      <c r="D115" s="146"/>
      <c r="E115" s="147" t="s">
        <v>206</v>
      </c>
      <c r="F115" s="147" t="s">
        <v>206</v>
      </c>
      <c r="G115" s="147" t="s">
        <v>206</v>
      </c>
      <c r="H115" s="144">
        <v>0</v>
      </c>
      <c r="I115" s="144">
        <v>0</v>
      </c>
      <c r="J115" s="144">
        <v>0</v>
      </c>
      <c r="K115" s="144">
        <v>0</v>
      </c>
      <c r="L115" s="144">
        <v>0</v>
      </c>
      <c r="M115" s="3"/>
    </row>
    <row r="116" spans="1:13">
      <c r="A116" s="16" t="s">
        <v>409</v>
      </c>
      <c r="B116" s="2"/>
      <c r="C116" s="142" t="s">
        <v>410</v>
      </c>
      <c r="D116" s="143"/>
      <c r="E116" s="10" t="str">
        <f>""</f>
        <v/>
      </c>
      <c r="F116" s="10" t="str">
        <f>""</f>
        <v/>
      </c>
      <c r="G116" s="10" t="str">
        <f>""</f>
        <v/>
      </c>
      <c r="H116" s="8">
        <f>SUM(H16:H115)</f>
        <v>0</v>
      </c>
      <c r="I116" s="8">
        <f>SUM(I16:I115)</f>
        <v>0</v>
      </c>
      <c r="J116" s="8">
        <f>SUM(J16:J115)</f>
        <v>0</v>
      </c>
      <c r="K116" s="8">
        <f>SUM(K16:K115)</f>
        <v>0</v>
      </c>
      <c r="L116" s="8">
        <f>SUM(L16:L115)</f>
        <v>0</v>
      </c>
      <c r="M116" s="2"/>
    </row>
    <row r="117" spans="1:13">
      <c r="B117" s="2"/>
      <c r="C117" s="2"/>
      <c r="D117" s="2"/>
      <c r="E117" s="2"/>
      <c r="F117" s="2"/>
      <c r="G117" s="2"/>
      <c r="H117" s="2"/>
      <c r="I117" s="2"/>
      <c r="J117" s="2"/>
      <c r="K117" s="2"/>
      <c r="L117" s="2"/>
      <c r="M117" s="2"/>
    </row>
    <row r="118" spans="1:13" ht="5.0999999999999996" customHeight="1">
      <c r="B118" s="2"/>
      <c r="C118" s="2"/>
      <c r="D118" s="2"/>
      <c r="E118" s="2"/>
      <c r="F118" s="2"/>
      <c r="G118" s="2"/>
      <c r="H118" s="2"/>
      <c r="I118" s="2"/>
      <c r="J118" s="2"/>
      <c r="K118" s="2"/>
      <c r="L118" s="2"/>
      <c r="M118" s="2"/>
    </row>
  </sheetData>
  <sheetProtection formatColumns="0" formatRows="0" insertRows="0" deleteRows="0" selectLockedCells="1"/>
  <mergeCells count="916">
    <mergeCell ref="C7:L7"/>
    <mergeCell ref="C8:L8"/>
    <mergeCell ref="C9:L9"/>
    <mergeCell ref="C10:L10"/>
    <mergeCell ref="C11:L11"/>
    <mergeCell ref="C13:L13"/>
    <mergeCell ref="C14:D15"/>
    <mergeCell ref="E14:E15"/>
    <mergeCell ref="F14:F15"/>
    <mergeCell ref="G14:G15"/>
    <mergeCell ref="H14:H15"/>
    <mergeCell ref="I14:I15"/>
    <mergeCell ref="J14:J15"/>
    <mergeCell ref="K14:K15"/>
    <mergeCell ref="L14:L15"/>
    <mergeCell ref="I16"/>
    <mergeCell ref="J16"/>
    <mergeCell ref="K16"/>
    <mergeCell ref="L16"/>
    <mergeCell ref="C17:D17"/>
    <mergeCell ref="E17"/>
    <mergeCell ref="F17"/>
    <mergeCell ref="G17"/>
    <mergeCell ref="H17"/>
    <mergeCell ref="I17"/>
    <mergeCell ref="J17"/>
    <mergeCell ref="K17"/>
    <mergeCell ref="L17"/>
    <mergeCell ref="C16:D16"/>
    <mergeCell ref="E16"/>
    <mergeCell ref="F16"/>
    <mergeCell ref="G16"/>
    <mergeCell ref="H16"/>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E21"/>
    <mergeCell ref="F21"/>
    <mergeCell ref="G21"/>
    <mergeCell ref="H21"/>
    <mergeCell ref="I21"/>
    <mergeCell ref="J21"/>
    <mergeCell ref="K21"/>
    <mergeCell ref="L21"/>
    <mergeCell ref="C20:D20"/>
    <mergeCell ref="E20"/>
    <mergeCell ref="F20"/>
    <mergeCell ref="G20"/>
    <mergeCell ref="H20"/>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 ref="I32"/>
    <mergeCell ref="J32"/>
    <mergeCell ref="K32"/>
    <mergeCell ref="L32"/>
    <mergeCell ref="C33:D33"/>
    <mergeCell ref="E33"/>
    <mergeCell ref="F33"/>
    <mergeCell ref="G33"/>
    <mergeCell ref="H33"/>
    <mergeCell ref="I33"/>
    <mergeCell ref="J33"/>
    <mergeCell ref="K33"/>
    <mergeCell ref="L33"/>
    <mergeCell ref="C32:D32"/>
    <mergeCell ref="E32"/>
    <mergeCell ref="F32"/>
    <mergeCell ref="G32"/>
    <mergeCell ref="H32"/>
    <mergeCell ref="I34"/>
    <mergeCell ref="J34"/>
    <mergeCell ref="K34"/>
    <mergeCell ref="L34"/>
    <mergeCell ref="C35:D35"/>
    <mergeCell ref="E35"/>
    <mergeCell ref="F35"/>
    <mergeCell ref="G35"/>
    <mergeCell ref="H35"/>
    <mergeCell ref="I35"/>
    <mergeCell ref="J35"/>
    <mergeCell ref="K35"/>
    <mergeCell ref="L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I38"/>
    <mergeCell ref="J38"/>
    <mergeCell ref="K38"/>
    <mergeCell ref="L38"/>
    <mergeCell ref="C39:D39"/>
    <mergeCell ref="E39"/>
    <mergeCell ref="F39"/>
    <mergeCell ref="G39"/>
    <mergeCell ref="H39"/>
    <mergeCell ref="I39"/>
    <mergeCell ref="J39"/>
    <mergeCell ref="K39"/>
    <mergeCell ref="L39"/>
    <mergeCell ref="C38:D38"/>
    <mergeCell ref="E38"/>
    <mergeCell ref="F38"/>
    <mergeCell ref="G38"/>
    <mergeCell ref="H38"/>
    <mergeCell ref="I40"/>
    <mergeCell ref="J40"/>
    <mergeCell ref="K40"/>
    <mergeCell ref="L40"/>
    <mergeCell ref="C41:D41"/>
    <mergeCell ref="E41"/>
    <mergeCell ref="F41"/>
    <mergeCell ref="G41"/>
    <mergeCell ref="H41"/>
    <mergeCell ref="I41"/>
    <mergeCell ref="J41"/>
    <mergeCell ref="K41"/>
    <mergeCell ref="L41"/>
    <mergeCell ref="C40:D40"/>
    <mergeCell ref="E40"/>
    <mergeCell ref="F40"/>
    <mergeCell ref="G40"/>
    <mergeCell ref="H40"/>
    <mergeCell ref="I42"/>
    <mergeCell ref="J42"/>
    <mergeCell ref="K42"/>
    <mergeCell ref="L42"/>
    <mergeCell ref="C43:D43"/>
    <mergeCell ref="E43"/>
    <mergeCell ref="F43"/>
    <mergeCell ref="G43"/>
    <mergeCell ref="H43"/>
    <mergeCell ref="I43"/>
    <mergeCell ref="J43"/>
    <mergeCell ref="K43"/>
    <mergeCell ref="L43"/>
    <mergeCell ref="C42:D42"/>
    <mergeCell ref="E42"/>
    <mergeCell ref="F42"/>
    <mergeCell ref="G42"/>
    <mergeCell ref="H42"/>
    <mergeCell ref="I44"/>
    <mergeCell ref="J44"/>
    <mergeCell ref="K44"/>
    <mergeCell ref="L44"/>
    <mergeCell ref="C45:D45"/>
    <mergeCell ref="E45"/>
    <mergeCell ref="F45"/>
    <mergeCell ref="G45"/>
    <mergeCell ref="H45"/>
    <mergeCell ref="I45"/>
    <mergeCell ref="J45"/>
    <mergeCell ref="K45"/>
    <mergeCell ref="L45"/>
    <mergeCell ref="C44:D44"/>
    <mergeCell ref="E44"/>
    <mergeCell ref="F44"/>
    <mergeCell ref="G44"/>
    <mergeCell ref="H44"/>
    <mergeCell ref="I46"/>
    <mergeCell ref="J46"/>
    <mergeCell ref="K46"/>
    <mergeCell ref="L46"/>
    <mergeCell ref="C47:D47"/>
    <mergeCell ref="E47"/>
    <mergeCell ref="F47"/>
    <mergeCell ref="G47"/>
    <mergeCell ref="H47"/>
    <mergeCell ref="I47"/>
    <mergeCell ref="J47"/>
    <mergeCell ref="K47"/>
    <mergeCell ref="L47"/>
    <mergeCell ref="C46:D46"/>
    <mergeCell ref="E46"/>
    <mergeCell ref="F46"/>
    <mergeCell ref="G46"/>
    <mergeCell ref="H46"/>
    <mergeCell ref="I48"/>
    <mergeCell ref="J48"/>
    <mergeCell ref="K48"/>
    <mergeCell ref="L48"/>
    <mergeCell ref="C49:D49"/>
    <mergeCell ref="E49"/>
    <mergeCell ref="F49"/>
    <mergeCell ref="G49"/>
    <mergeCell ref="H49"/>
    <mergeCell ref="I49"/>
    <mergeCell ref="J49"/>
    <mergeCell ref="K49"/>
    <mergeCell ref="L49"/>
    <mergeCell ref="C48:D48"/>
    <mergeCell ref="E48"/>
    <mergeCell ref="F48"/>
    <mergeCell ref="G48"/>
    <mergeCell ref="H48"/>
    <mergeCell ref="I50"/>
    <mergeCell ref="J50"/>
    <mergeCell ref="K50"/>
    <mergeCell ref="L50"/>
    <mergeCell ref="C51:D51"/>
    <mergeCell ref="E51"/>
    <mergeCell ref="F51"/>
    <mergeCell ref="G51"/>
    <mergeCell ref="H51"/>
    <mergeCell ref="I51"/>
    <mergeCell ref="J51"/>
    <mergeCell ref="K51"/>
    <mergeCell ref="L51"/>
    <mergeCell ref="C50:D50"/>
    <mergeCell ref="E50"/>
    <mergeCell ref="F50"/>
    <mergeCell ref="G50"/>
    <mergeCell ref="H50"/>
    <mergeCell ref="I52"/>
    <mergeCell ref="J52"/>
    <mergeCell ref="K52"/>
    <mergeCell ref="L52"/>
    <mergeCell ref="C53:D53"/>
    <mergeCell ref="E53"/>
    <mergeCell ref="F53"/>
    <mergeCell ref="G53"/>
    <mergeCell ref="H53"/>
    <mergeCell ref="I53"/>
    <mergeCell ref="J53"/>
    <mergeCell ref="K53"/>
    <mergeCell ref="L53"/>
    <mergeCell ref="C52:D52"/>
    <mergeCell ref="E52"/>
    <mergeCell ref="F52"/>
    <mergeCell ref="G52"/>
    <mergeCell ref="H52"/>
    <mergeCell ref="I54"/>
    <mergeCell ref="J54"/>
    <mergeCell ref="K54"/>
    <mergeCell ref="L54"/>
    <mergeCell ref="C55:D55"/>
    <mergeCell ref="E55"/>
    <mergeCell ref="F55"/>
    <mergeCell ref="G55"/>
    <mergeCell ref="H55"/>
    <mergeCell ref="I55"/>
    <mergeCell ref="J55"/>
    <mergeCell ref="K55"/>
    <mergeCell ref="L55"/>
    <mergeCell ref="C54:D54"/>
    <mergeCell ref="E54"/>
    <mergeCell ref="F54"/>
    <mergeCell ref="G54"/>
    <mergeCell ref="H54"/>
    <mergeCell ref="I56"/>
    <mergeCell ref="J56"/>
    <mergeCell ref="K56"/>
    <mergeCell ref="L56"/>
    <mergeCell ref="C57:D57"/>
    <mergeCell ref="E57"/>
    <mergeCell ref="F57"/>
    <mergeCell ref="G57"/>
    <mergeCell ref="H57"/>
    <mergeCell ref="I57"/>
    <mergeCell ref="J57"/>
    <mergeCell ref="K57"/>
    <mergeCell ref="L57"/>
    <mergeCell ref="C56:D56"/>
    <mergeCell ref="E56"/>
    <mergeCell ref="F56"/>
    <mergeCell ref="G56"/>
    <mergeCell ref="H56"/>
    <mergeCell ref="I58"/>
    <mergeCell ref="J58"/>
    <mergeCell ref="K58"/>
    <mergeCell ref="L58"/>
    <mergeCell ref="C59:D59"/>
    <mergeCell ref="E59"/>
    <mergeCell ref="F59"/>
    <mergeCell ref="G59"/>
    <mergeCell ref="H59"/>
    <mergeCell ref="I59"/>
    <mergeCell ref="J59"/>
    <mergeCell ref="K59"/>
    <mergeCell ref="L59"/>
    <mergeCell ref="C58:D58"/>
    <mergeCell ref="E58"/>
    <mergeCell ref="F58"/>
    <mergeCell ref="G58"/>
    <mergeCell ref="H58"/>
    <mergeCell ref="I60"/>
    <mergeCell ref="J60"/>
    <mergeCell ref="K60"/>
    <mergeCell ref="L60"/>
    <mergeCell ref="C61:D61"/>
    <mergeCell ref="E61"/>
    <mergeCell ref="F61"/>
    <mergeCell ref="G61"/>
    <mergeCell ref="H61"/>
    <mergeCell ref="I61"/>
    <mergeCell ref="J61"/>
    <mergeCell ref="K61"/>
    <mergeCell ref="L61"/>
    <mergeCell ref="C60:D60"/>
    <mergeCell ref="E60"/>
    <mergeCell ref="F60"/>
    <mergeCell ref="G60"/>
    <mergeCell ref="H60"/>
    <mergeCell ref="I62"/>
    <mergeCell ref="J62"/>
    <mergeCell ref="K62"/>
    <mergeCell ref="L62"/>
    <mergeCell ref="C63:D63"/>
    <mergeCell ref="E63"/>
    <mergeCell ref="F63"/>
    <mergeCell ref="G63"/>
    <mergeCell ref="H63"/>
    <mergeCell ref="I63"/>
    <mergeCell ref="J63"/>
    <mergeCell ref="K63"/>
    <mergeCell ref="L63"/>
    <mergeCell ref="C62:D62"/>
    <mergeCell ref="E62"/>
    <mergeCell ref="F62"/>
    <mergeCell ref="G62"/>
    <mergeCell ref="H62"/>
    <mergeCell ref="I64"/>
    <mergeCell ref="J64"/>
    <mergeCell ref="K64"/>
    <mergeCell ref="L64"/>
    <mergeCell ref="C65:D65"/>
    <mergeCell ref="E65"/>
    <mergeCell ref="F65"/>
    <mergeCell ref="G65"/>
    <mergeCell ref="H65"/>
    <mergeCell ref="I65"/>
    <mergeCell ref="J65"/>
    <mergeCell ref="K65"/>
    <mergeCell ref="L65"/>
    <mergeCell ref="C64:D64"/>
    <mergeCell ref="E64"/>
    <mergeCell ref="F64"/>
    <mergeCell ref="G64"/>
    <mergeCell ref="H64"/>
    <mergeCell ref="I66"/>
    <mergeCell ref="J66"/>
    <mergeCell ref="K66"/>
    <mergeCell ref="L66"/>
    <mergeCell ref="C67:D67"/>
    <mergeCell ref="E67"/>
    <mergeCell ref="F67"/>
    <mergeCell ref="G67"/>
    <mergeCell ref="H67"/>
    <mergeCell ref="I67"/>
    <mergeCell ref="J67"/>
    <mergeCell ref="K67"/>
    <mergeCell ref="L67"/>
    <mergeCell ref="C66:D66"/>
    <mergeCell ref="E66"/>
    <mergeCell ref="F66"/>
    <mergeCell ref="G66"/>
    <mergeCell ref="H66"/>
    <mergeCell ref="I68"/>
    <mergeCell ref="J68"/>
    <mergeCell ref="K68"/>
    <mergeCell ref="L68"/>
    <mergeCell ref="C69:D69"/>
    <mergeCell ref="E69"/>
    <mergeCell ref="F69"/>
    <mergeCell ref="G69"/>
    <mergeCell ref="H69"/>
    <mergeCell ref="I69"/>
    <mergeCell ref="J69"/>
    <mergeCell ref="K69"/>
    <mergeCell ref="L69"/>
    <mergeCell ref="C68:D68"/>
    <mergeCell ref="E68"/>
    <mergeCell ref="F68"/>
    <mergeCell ref="G68"/>
    <mergeCell ref="H68"/>
    <mergeCell ref="I70"/>
    <mergeCell ref="J70"/>
    <mergeCell ref="K70"/>
    <mergeCell ref="L70"/>
    <mergeCell ref="C71:D71"/>
    <mergeCell ref="E71"/>
    <mergeCell ref="F71"/>
    <mergeCell ref="G71"/>
    <mergeCell ref="H71"/>
    <mergeCell ref="I71"/>
    <mergeCell ref="J71"/>
    <mergeCell ref="K71"/>
    <mergeCell ref="L71"/>
    <mergeCell ref="C70:D70"/>
    <mergeCell ref="E70"/>
    <mergeCell ref="F70"/>
    <mergeCell ref="G70"/>
    <mergeCell ref="H70"/>
    <mergeCell ref="I72"/>
    <mergeCell ref="J72"/>
    <mergeCell ref="K72"/>
    <mergeCell ref="L72"/>
    <mergeCell ref="C73:D73"/>
    <mergeCell ref="E73"/>
    <mergeCell ref="F73"/>
    <mergeCell ref="G73"/>
    <mergeCell ref="H73"/>
    <mergeCell ref="I73"/>
    <mergeCell ref="J73"/>
    <mergeCell ref="K73"/>
    <mergeCell ref="L73"/>
    <mergeCell ref="C72:D72"/>
    <mergeCell ref="E72"/>
    <mergeCell ref="F72"/>
    <mergeCell ref="G72"/>
    <mergeCell ref="H72"/>
    <mergeCell ref="I74"/>
    <mergeCell ref="J74"/>
    <mergeCell ref="K74"/>
    <mergeCell ref="L74"/>
    <mergeCell ref="C75:D75"/>
    <mergeCell ref="E75"/>
    <mergeCell ref="F75"/>
    <mergeCell ref="G75"/>
    <mergeCell ref="H75"/>
    <mergeCell ref="I75"/>
    <mergeCell ref="J75"/>
    <mergeCell ref="K75"/>
    <mergeCell ref="L75"/>
    <mergeCell ref="C74:D74"/>
    <mergeCell ref="E74"/>
    <mergeCell ref="F74"/>
    <mergeCell ref="G74"/>
    <mergeCell ref="H74"/>
    <mergeCell ref="I76"/>
    <mergeCell ref="J76"/>
    <mergeCell ref="K76"/>
    <mergeCell ref="L76"/>
    <mergeCell ref="C77:D77"/>
    <mergeCell ref="E77"/>
    <mergeCell ref="F77"/>
    <mergeCell ref="G77"/>
    <mergeCell ref="H77"/>
    <mergeCell ref="I77"/>
    <mergeCell ref="J77"/>
    <mergeCell ref="K77"/>
    <mergeCell ref="L77"/>
    <mergeCell ref="C76:D76"/>
    <mergeCell ref="E76"/>
    <mergeCell ref="F76"/>
    <mergeCell ref="G76"/>
    <mergeCell ref="H76"/>
    <mergeCell ref="I78"/>
    <mergeCell ref="J78"/>
    <mergeCell ref="K78"/>
    <mergeCell ref="L78"/>
    <mergeCell ref="C79:D79"/>
    <mergeCell ref="E79"/>
    <mergeCell ref="F79"/>
    <mergeCell ref="G79"/>
    <mergeCell ref="H79"/>
    <mergeCell ref="I79"/>
    <mergeCell ref="J79"/>
    <mergeCell ref="K79"/>
    <mergeCell ref="L79"/>
    <mergeCell ref="C78:D78"/>
    <mergeCell ref="E78"/>
    <mergeCell ref="F78"/>
    <mergeCell ref="G78"/>
    <mergeCell ref="H78"/>
    <mergeCell ref="I80"/>
    <mergeCell ref="J80"/>
    <mergeCell ref="K80"/>
    <mergeCell ref="L80"/>
    <mergeCell ref="C81:D81"/>
    <mergeCell ref="E81"/>
    <mergeCell ref="F81"/>
    <mergeCell ref="G81"/>
    <mergeCell ref="H81"/>
    <mergeCell ref="I81"/>
    <mergeCell ref="J81"/>
    <mergeCell ref="K81"/>
    <mergeCell ref="L81"/>
    <mergeCell ref="C80:D80"/>
    <mergeCell ref="E80"/>
    <mergeCell ref="F80"/>
    <mergeCell ref="G80"/>
    <mergeCell ref="H80"/>
    <mergeCell ref="I82"/>
    <mergeCell ref="J82"/>
    <mergeCell ref="K82"/>
    <mergeCell ref="L82"/>
    <mergeCell ref="C83:D83"/>
    <mergeCell ref="E83"/>
    <mergeCell ref="F83"/>
    <mergeCell ref="G83"/>
    <mergeCell ref="H83"/>
    <mergeCell ref="I83"/>
    <mergeCell ref="J83"/>
    <mergeCell ref="K83"/>
    <mergeCell ref="L83"/>
    <mergeCell ref="C82:D82"/>
    <mergeCell ref="E82"/>
    <mergeCell ref="F82"/>
    <mergeCell ref="G82"/>
    <mergeCell ref="H82"/>
    <mergeCell ref="I84"/>
    <mergeCell ref="J84"/>
    <mergeCell ref="K84"/>
    <mergeCell ref="L84"/>
    <mergeCell ref="C85:D85"/>
    <mergeCell ref="E85"/>
    <mergeCell ref="F85"/>
    <mergeCell ref="G85"/>
    <mergeCell ref="H85"/>
    <mergeCell ref="I85"/>
    <mergeCell ref="J85"/>
    <mergeCell ref="K85"/>
    <mergeCell ref="L85"/>
    <mergeCell ref="C84:D84"/>
    <mergeCell ref="E84"/>
    <mergeCell ref="F84"/>
    <mergeCell ref="G84"/>
    <mergeCell ref="H84"/>
    <mergeCell ref="I86"/>
    <mergeCell ref="J86"/>
    <mergeCell ref="K86"/>
    <mergeCell ref="L86"/>
    <mergeCell ref="C87:D87"/>
    <mergeCell ref="E87"/>
    <mergeCell ref="F87"/>
    <mergeCell ref="G87"/>
    <mergeCell ref="H87"/>
    <mergeCell ref="I87"/>
    <mergeCell ref="J87"/>
    <mergeCell ref="K87"/>
    <mergeCell ref="L87"/>
    <mergeCell ref="C86:D86"/>
    <mergeCell ref="E86"/>
    <mergeCell ref="F86"/>
    <mergeCell ref="G86"/>
    <mergeCell ref="H86"/>
    <mergeCell ref="I88"/>
    <mergeCell ref="J88"/>
    <mergeCell ref="K88"/>
    <mergeCell ref="L88"/>
    <mergeCell ref="C89:D89"/>
    <mergeCell ref="E89"/>
    <mergeCell ref="F89"/>
    <mergeCell ref="G89"/>
    <mergeCell ref="H89"/>
    <mergeCell ref="I89"/>
    <mergeCell ref="J89"/>
    <mergeCell ref="K89"/>
    <mergeCell ref="L89"/>
    <mergeCell ref="C88:D88"/>
    <mergeCell ref="E88"/>
    <mergeCell ref="F88"/>
    <mergeCell ref="G88"/>
    <mergeCell ref="H88"/>
    <mergeCell ref="I90"/>
    <mergeCell ref="J90"/>
    <mergeCell ref="K90"/>
    <mergeCell ref="L90"/>
    <mergeCell ref="C91:D91"/>
    <mergeCell ref="E91"/>
    <mergeCell ref="F91"/>
    <mergeCell ref="G91"/>
    <mergeCell ref="H91"/>
    <mergeCell ref="I91"/>
    <mergeCell ref="J91"/>
    <mergeCell ref="K91"/>
    <mergeCell ref="L91"/>
    <mergeCell ref="C90:D90"/>
    <mergeCell ref="E90"/>
    <mergeCell ref="F90"/>
    <mergeCell ref="G90"/>
    <mergeCell ref="H90"/>
    <mergeCell ref="I92"/>
    <mergeCell ref="J92"/>
    <mergeCell ref="K92"/>
    <mergeCell ref="L92"/>
    <mergeCell ref="C93:D93"/>
    <mergeCell ref="E93"/>
    <mergeCell ref="F93"/>
    <mergeCell ref="G93"/>
    <mergeCell ref="H93"/>
    <mergeCell ref="I93"/>
    <mergeCell ref="J93"/>
    <mergeCell ref="K93"/>
    <mergeCell ref="L93"/>
    <mergeCell ref="C92:D92"/>
    <mergeCell ref="E92"/>
    <mergeCell ref="F92"/>
    <mergeCell ref="G92"/>
    <mergeCell ref="H92"/>
    <mergeCell ref="I94"/>
    <mergeCell ref="J94"/>
    <mergeCell ref="K94"/>
    <mergeCell ref="L94"/>
    <mergeCell ref="C95:D95"/>
    <mergeCell ref="E95"/>
    <mergeCell ref="F95"/>
    <mergeCell ref="G95"/>
    <mergeCell ref="H95"/>
    <mergeCell ref="I95"/>
    <mergeCell ref="J95"/>
    <mergeCell ref="K95"/>
    <mergeCell ref="L95"/>
    <mergeCell ref="C94:D94"/>
    <mergeCell ref="E94"/>
    <mergeCell ref="F94"/>
    <mergeCell ref="G94"/>
    <mergeCell ref="H94"/>
    <mergeCell ref="I96"/>
    <mergeCell ref="J96"/>
    <mergeCell ref="K96"/>
    <mergeCell ref="L96"/>
    <mergeCell ref="C97:D97"/>
    <mergeCell ref="E97"/>
    <mergeCell ref="F97"/>
    <mergeCell ref="G97"/>
    <mergeCell ref="H97"/>
    <mergeCell ref="I97"/>
    <mergeCell ref="J97"/>
    <mergeCell ref="K97"/>
    <mergeCell ref="L97"/>
    <mergeCell ref="C96:D96"/>
    <mergeCell ref="E96"/>
    <mergeCell ref="F96"/>
    <mergeCell ref="G96"/>
    <mergeCell ref="H96"/>
    <mergeCell ref="I98"/>
    <mergeCell ref="J98"/>
    <mergeCell ref="K98"/>
    <mergeCell ref="L98"/>
    <mergeCell ref="C99:D99"/>
    <mergeCell ref="E99"/>
    <mergeCell ref="F99"/>
    <mergeCell ref="G99"/>
    <mergeCell ref="H99"/>
    <mergeCell ref="I99"/>
    <mergeCell ref="J99"/>
    <mergeCell ref="K99"/>
    <mergeCell ref="L99"/>
    <mergeCell ref="C98:D98"/>
    <mergeCell ref="E98"/>
    <mergeCell ref="F98"/>
    <mergeCell ref="G98"/>
    <mergeCell ref="H98"/>
    <mergeCell ref="I100"/>
    <mergeCell ref="J100"/>
    <mergeCell ref="K100"/>
    <mergeCell ref="L100"/>
    <mergeCell ref="C101:D101"/>
    <mergeCell ref="E101"/>
    <mergeCell ref="F101"/>
    <mergeCell ref="G101"/>
    <mergeCell ref="H101"/>
    <mergeCell ref="I101"/>
    <mergeCell ref="J101"/>
    <mergeCell ref="K101"/>
    <mergeCell ref="L101"/>
    <mergeCell ref="C100:D100"/>
    <mergeCell ref="E100"/>
    <mergeCell ref="F100"/>
    <mergeCell ref="G100"/>
    <mergeCell ref="H100"/>
    <mergeCell ref="I102"/>
    <mergeCell ref="J102"/>
    <mergeCell ref="K102"/>
    <mergeCell ref="L102"/>
    <mergeCell ref="C103:D103"/>
    <mergeCell ref="E103"/>
    <mergeCell ref="F103"/>
    <mergeCell ref="G103"/>
    <mergeCell ref="H103"/>
    <mergeCell ref="I103"/>
    <mergeCell ref="J103"/>
    <mergeCell ref="K103"/>
    <mergeCell ref="L103"/>
    <mergeCell ref="C102:D102"/>
    <mergeCell ref="E102"/>
    <mergeCell ref="F102"/>
    <mergeCell ref="G102"/>
    <mergeCell ref="H102"/>
    <mergeCell ref="I104"/>
    <mergeCell ref="J104"/>
    <mergeCell ref="K104"/>
    <mergeCell ref="L104"/>
    <mergeCell ref="C105:D105"/>
    <mergeCell ref="E105"/>
    <mergeCell ref="F105"/>
    <mergeCell ref="G105"/>
    <mergeCell ref="H105"/>
    <mergeCell ref="I105"/>
    <mergeCell ref="J105"/>
    <mergeCell ref="K105"/>
    <mergeCell ref="L105"/>
    <mergeCell ref="C104:D104"/>
    <mergeCell ref="E104"/>
    <mergeCell ref="F104"/>
    <mergeCell ref="G104"/>
    <mergeCell ref="H104"/>
    <mergeCell ref="I106"/>
    <mergeCell ref="J106"/>
    <mergeCell ref="K106"/>
    <mergeCell ref="L106"/>
    <mergeCell ref="C107:D107"/>
    <mergeCell ref="E107"/>
    <mergeCell ref="F107"/>
    <mergeCell ref="G107"/>
    <mergeCell ref="H107"/>
    <mergeCell ref="I107"/>
    <mergeCell ref="J107"/>
    <mergeCell ref="K107"/>
    <mergeCell ref="L107"/>
    <mergeCell ref="C106:D106"/>
    <mergeCell ref="E106"/>
    <mergeCell ref="F106"/>
    <mergeCell ref="G106"/>
    <mergeCell ref="H106"/>
    <mergeCell ref="I108"/>
    <mergeCell ref="J108"/>
    <mergeCell ref="K108"/>
    <mergeCell ref="L108"/>
    <mergeCell ref="C109:D109"/>
    <mergeCell ref="E109"/>
    <mergeCell ref="F109"/>
    <mergeCell ref="G109"/>
    <mergeCell ref="H109"/>
    <mergeCell ref="I109"/>
    <mergeCell ref="J109"/>
    <mergeCell ref="K109"/>
    <mergeCell ref="L109"/>
    <mergeCell ref="C108:D108"/>
    <mergeCell ref="E108"/>
    <mergeCell ref="F108"/>
    <mergeCell ref="G108"/>
    <mergeCell ref="H108"/>
    <mergeCell ref="I110"/>
    <mergeCell ref="J110"/>
    <mergeCell ref="K110"/>
    <mergeCell ref="L110"/>
    <mergeCell ref="C111:D111"/>
    <mergeCell ref="E111"/>
    <mergeCell ref="F111"/>
    <mergeCell ref="G111"/>
    <mergeCell ref="H111"/>
    <mergeCell ref="I111"/>
    <mergeCell ref="J111"/>
    <mergeCell ref="K111"/>
    <mergeCell ref="L111"/>
    <mergeCell ref="C110:D110"/>
    <mergeCell ref="E110"/>
    <mergeCell ref="F110"/>
    <mergeCell ref="G110"/>
    <mergeCell ref="H110"/>
    <mergeCell ref="I112"/>
    <mergeCell ref="J112"/>
    <mergeCell ref="K112"/>
    <mergeCell ref="L112"/>
    <mergeCell ref="C113:D113"/>
    <mergeCell ref="E113"/>
    <mergeCell ref="F113"/>
    <mergeCell ref="G113"/>
    <mergeCell ref="H113"/>
    <mergeCell ref="I113"/>
    <mergeCell ref="J113"/>
    <mergeCell ref="K113"/>
    <mergeCell ref="L113"/>
    <mergeCell ref="C112:D112"/>
    <mergeCell ref="E112"/>
    <mergeCell ref="F112"/>
    <mergeCell ref="G112"/>
    <mergeCell ref="H112"/>
    <mergeCell ref="C116:D116"/>
    <mergeCell ref="I114"/>
    <mergeCell ref="J114"/>
    <mergeCell ref="K114"/>
    <mergeCell ref="L114"/>
    <mergeCell ref="C115:D115"/>
    <mergeCell ref="E115"/>
    <mergeCell ref="F115"/>
    <mergeCell ref="G115"/>
    <mergeCell ref="H115"/>
    <mergeCell ref="I115"/>
    <mergeCell ref="J115"/>
    <mergeCell ref="K115"/>
    <mergeCell ref="L115"/>
    <mergeCell ref="C114:D114"/>
    <mergeCell ref="E114"/>
    <mergeCell ref="F114"/>
    <mergeCell ref="G114"/>
    <mergeCell ref="H114"/>
  </mergeCells>
  <dataValidations count="500">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s>
  <printOptions horizontalCentered="1"/>
  <pageMargins left="0.7" right="0.7" top="0.75" bottom="0.75" header="0.3" footer="0.3"/>
  <pageSetup paperSize="150" scale="32" orientation="portrait" horizontalDpi="200" verticalDpi="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2:H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N39" sqref="N39"/>
    </sheetView>
  </sheetViews>
  <sheetFormatPr defaultRowHeight="15"/>
  <cols>
    <col min="1" max="1" width="9.140625" style="1" customWidth="1"/>
    <col min="2" max="3" width="1" style="1" customWidth="1"/>
    <col min="4" max="4" width="20" style="1" customWidth="1"/>
    <col min="5" max="7" width="30" style="1" customWidth="1"/>
    <col min="8" max="8" width="1" style="1" customWidth="1"/>
    <col min="9" max="9" width="9.140625" style="1" customWidth="1"/>
    <col min="10" max="16384" width="9.140625" style="1"/>
  </cols>
  <sheetData>
    <row r="2" spans="2:8" ht="5.0999999999999996" customHeight="1">
      <c r="B2" s="5" t="s">
        <v>626</v>
      </c>
      <c r="C2" s="2"/>
      <c r="D2" s="2"/>
      <c r="E2" s="2"/>
      <c r="F2" s="2"/>
      <c r="G2" s="2"/>
      <c r="H2" s="2"/>
    </row>
    <row r="3" spans="2:8" hidden="1">
      <c r="B3" s="5" t="s">
        <v>7</v>
      </c>
      <c r="C3" s="20"/>
      <c r="D3" s="20"/>
      <c r="E3" s="2"/>
      <c r="F3" s="2"/>
      <c r="G3" s="2"/>
      <c r="H3" s="2"/>
    </row>
    <row r="4" spans="2:8" hidden="1">
      <c r="B4" s="2"/>
      <c r="C4" s="20"/>
      <c r="D4" s="20"/>
      <c r="E4" s="2"/>
      <c r="F4" s="2"/>
      <c r="G4" s="2"/>
      <c r="H4" s="2"/>
    </row>
    <row r="5" spans="2:8" hidden="1">
      <c r="B5" s="2"/>
      <c r="C5" s="20"/>
      <c r="D5" s="20"/>
      <c r="E5" s="2"/>
      <c r="F5" s="2"/>
      <c r="G5" s="2"/>
      <c r="H5" s="2"/>
    </row>
    <row r="6" spans="2:8" hidden="1">
      <c r="B6" s="2"/>
      <c r="C6" s="20"/>
      <c r="D6" s="20"/>
      <c r="E6" s="2"/>
      <c r="F6" s="2"/>
      <c r="G6" s="2"/>
      <c r="H6" s="2"/>
    </row>
    <row r="7" spans="2:8" ht="17.25">
      <c r="B7" s="2"/>
      <c r="C7" s="156" t="str">
        <f>UPPER('Data Umum'!D7)</f>
        <v/>
      </c>
      <c r="D7" s="156"/>
      <c r="E7" s="157"/>
      <c r="F7" s="157"/>
      <c r="G7" s="157"/>
      <c r="H7" s="2"/>
    </row>
    <row r="8" spans="2:8">
      <c r="B8" s="2"/>
      <c r="C8" s="158" t="s">
        <v>1095</v>
      </c>
      <c r="D8" s="158"/>
      <c r="E8" s="129"/>
      <c r="F8" s="129"/>
      <c r="G8" s="129"/>
      <c r="H8" s="2"/>
    </row>
    <row r="9" spans="2:8">
      <c r="B9" s="2"/>
      <c r="C9" s="158" t="s">
        <v>627</v>
      </c>
      <c r="D9" s="158"/>
      <c r="E9" s="129"/>
      <c r="F9" s="129"/>
      <c r="G9" s="129"/>
      <c r="H9" s="2"/>
    </row>
    <row r="10" spans="2:8">
      <c r="B10" s="2"/>
      <c r="C10" s="158" t="s">
        <v>1099</v>
      </c>
      <c r="D10" s="158"/>
      <c r="E10" s="129"/>
      <c r="F10" s="129"/>
      <c r="G10" s="129"/>
      <c r="H10" s="2"/>
    </row>
    <row r="11" spans="2:8">
      <c r="B11" s="2"/>
      <c r="C11" s="159" t="str">
        <f>""</f>
        <v/>
      </c>
      <c r="D11" s="159"/>
      <c r="E11" s="130"/>
      <c r="F11" s="130"/>
      <c r="G11" s="130"/>
      <c r="H11" s="2"/>
    </row>
    <row r="12" spans="2:8" hidden="1">
      <c r="B12" s="2"/>
      <c r="C12" s="20"/>
      <c r="D12" s="20"/>
      <c r="E12" s="2"/>
      <c r="F12" s="2"/>
      <c r="G12" s="2"/>
      <c r="H12" s="2"/>
    </row>
    <row r="13" spans="2:8">
      <c r="B13" s="2"/>
      <c r="C13" s="160" t="s">
        <v>43</v>
      </c>
      <c r="D13" s="160"/>
      <c r="E13" s="161"/>
      <c r="F13" s="161"/>
      <c r="G13" s="161"/>
      <c r="H13" s="2"/>
    </row>
    <row r="14" spans="2:8">
      <c r="B14" s="2"/>
      <c r="C14" s="127" t="s">
        <v>308</v>
      </c>
      <c r="D14" s="128"/>
      <c r="E14" s="162" t="str">
        <f>"Uraian"</f>
        <v>Uraian</v>
      </c>
      <c r="F14" s="162" t="str">
        <f>"Sektor Ekonomi"</f>
        <v>Sektor Ekonomi</v>
      </c>
      <c r="G14" s="162" t="str">
        <f>"Jumlah"</f>
        <v>Jumlah</v>
      </c>
      <c r="H14" s="2"/>
    </row>
    <row r="15" spans="2:8">
      <c r="B15" s="2"/>
      <c r="C15" s="128"/>
      <c r="D15" s="128"/>
      <c r="E15" s="163"/>
      <c r="F15" s="163"/>
      <c r="G15" s="163"/>
      <c r="H15" s="2"/>
    </row>
    <row r="16" spans="2:8">
      <c r="B16" s="2"/>
      <c r="C16" s="137" t="s">
        <v>7</v>
      </c>
      <c r="D16" s="128"/>
      <c r="E16" s="147" t="s">
        <v>206</v>
      </c>
      <c r="F16" s="147" t="s">
        <v>206</v>
      </c>
      <c r="G16" s="144">
        <v>0</v>
      </c>
      <c r="H16" s="2"/>
    </row>
    <row r="17" spans="2:8">
      <c r="B17" s="2"/>
      <c r="C17" s="142" t="s">
        <v>309</v>
      </c>
      <c r="D17" s="143"/>
      <c r="E17" s="147" t="s">
        <v>206</v>
      </c>
      <c r="F17" s="147" t="s">
        <v>206</v>
      </c>
      <c r="G17" s="144">
        <v>0</v>
      </c>
      <c r="H17" s="2"/>
    </row>
    <row r="18" spans="2:8">
      <c r="B18" s="2"/>
      <c r="C18" s="142" t="s">
        <v>310</v>
      </c>
      <c r="D18" s="143"/>
      <c r="E18" s="147" t="s">
        <v>206</v>
      </c>
      <c r="F18" s="147" t="s">
        <v>206</v>
      </c>
      <c r="G18" s="144">
        <v>0</v>
      </c>
      <c r="H18" s="2"/>
    </row>
    <row r="19" spans="2:8">
      <c r="B19" s="2"/>
      <c r="C19" s="142" t="s">
        <v>311</v>
      </c>
      <c r="D19" s="143"/>
      <c r="E19" s="147" t="s">
        <v>206</v>
      </c>
      <c r="F19" s="147" t="s">
        <v>206</v>
      </c>
      <c r="G19" s="144">
        <v>0</v>
      </c>
      <c r="H19" s="2"/>
    </row>
    <row r="20" spans="2:8">
      <c r="B20" s="2"/>
      <c r="C20" s="142" t="s">
        <v>312</v>
      </c>
      <c r="D20" s="143"/>
      <c r="E20" s="147" t="s">
        <v>206</v>
      </c>
      <c r="F20" s="147" t="s">
        <v>206</v>
      </c>
      <c r="G20" s="144">
        <v>0</v>
      </c>
      <c r="H20" s="2"/>
    </row>
    <row r="21" spans="2:8">
      <c r="B21" s="2"/>
      <c r="C21" s="142" t="s">
        <v>313</v>
      </c>
      <c r="D21" s="143"/>
      <c r="E21" s="147" t="s">
        <v>206</v>
      </c>
      <c r="F21" s="147" t="s">
        <v>206</v>
      </c>
      <c r="G21" s="144">
        <v>0</v>
      </c>
      <c r="H21" s="2"/>
    </row>
    <row r="22" spans="2:8">
      <c r="B22" s="2"/>
      <c r="C22" s="142" t="s">
        <v>314</v>
      </c>
      <c r="D22" s="143"/>
      <c r="E22" s="147" t="s">
        <v>206</v>
      </c>
      <c r="F22" s="147" t="s">
        <v>206</v>
      </c>
      <c r="G22" s="144">
        <v>0</v>
      </c>
      <c r="H22" s="2"/>
    </row>
    <row r="23" spans="2:8">
      <c r="B23" s="2"/>
      <c r="C23" s="142" t="s">
        <v>315</v>
      </c>
      <c r="D23" s="143"/>
      <c r="E23" s="147" t="s">
        <v>206</v>
      </c>
      <c r="F23" s="147" t="s">
        <v>206</v>
      </c>
      <c r="G23" s="144">
        <v>0</v>
      </c>
      <c r="H23" s="2"/>
    </row>
    <row r="24" spans="2:8">
      <c r="B24" s="2"/>
      <c r="C24" s="142" t="s">
        <v>316</v>
      </c>
      <c r="D24" s="143"/>
      <c r="E24" s="147" t="s">
        <v>206</v>
      </c>
      <c r="F24" s="147" t="s">
        <v>206</v>
      </c>
      <c r="G24" s="144">
        <v>0</v>
      </c>
      <c r="H24" s="2"/>
    </row>
    <row r="25" spans="2:8">
      <c r="B25" s="2"/>
      <c r="C25" s="142" t="s">
        <v>317</v>
      </c>
      <c r="D25" s="143"/>
      <c r="E25" s="147" t="s">
        <v>206</v>
      </c>
      <c r="F25" s="147" t="s">
        <v>206</v>
      </c>
      <c r="G25" s="144">
        <v>0</v>
      </c>
      <c r="H25" s="2"/>
    </row>
    <row r="26" spans="2:8">
      <c r="B26" s="2"/>
      <c r="C26" s="142" t="s">
        <v>318</v>
      </c>
      <c r="D26" s="143"/>
      <c r="E26" s="147" t="s">
        <v>206</v>
      </c>
      <c r="F26" s="147" t="s">
        <v>206</v>
      </c>
      <c r="G26" s="144">
        <v>0</v>
      </c>
      <c r="H26" s="2"/>
    </row>
    <row r="27" spans="2:8">
      <c r="B27" s="2"/>
      <c r="C27" s="142" t="s">
        <v>319</v>
      </c>
      <c r="D27" s="143"/>
      <c r="E27" s="147" t="s">
        <v>206</v>
      </c>
      <c r="F27" s="147" t="s">
        <v>206</v>
      </c>
      <c r="G27" s="144">
        <v>0</v>
      </c>
      <c r="H27" s="2"/>
    </row>
    <row r="28" spans="2:8">
      <c r="B28" s="2"/>
      <c r="C28" s="142" t="s">
        <v>320</v>
      </c>
      <c r="D28" s="143"/>
      <c r="E28" s="147" t="s">
        <v>206</v>
      </c>
      <c r="F28" s="147" t="s">
        <v>206</v>
      </c>
      <c r="G28" s="144">
        <v>0</v>
      </c>
      <c r="H28" s="2"/>
    </row>
    <row r="29" spans="2:8">
      <c r="B29" s="2"/>
      <c r="C29" s="142" t="s">
        <v>321</v>
      </c>
      <c r="D29" s="143"/>
      <c r="E29" s="147" t="s">
        <v>206</v>
      </c>
      <c r="F29" s="147" t="s">
        <v>206</v>
      </c>
      <c r="G29" s="144">
        <v>0</v>
      </c>
      <c r="H29" s="2"/>
    </row>
    <row r="30" spans="2:8">
      <c r="B30" s="2"/>
      <c r="C30" s="142" t="s">
        <v>322</v>
      </c>
      <c r="D30" s="143"/>
      <c r="E30" s="147" t="s">
        <v>206</v>
      </c>
      <c r="F30" s="147" t="s">
        <v>206</v>
      </c>
      <c r="G30" s="144">
        <v>0</v>
      </c>
      <c r="H30" s="2"/>
    </row>
    <row r="31" spans="2:8">
      <c r="B31" s="2"/>
      <c r="C31" s="142" t="s">
        <v>323</v>
      </c>
      <c r="D31" s="143"/>
      <c r="E31" s="147" t="s">
        <v>206</v>
      </c>
      <c r="F31" s="147" t="s">
        <v>206</v>
      </c>
      <c r="G31" s="144">
        <v>0</v>
      </c>
      <c r="H31" s="2"/>
    </row>
    <row r="32" spans="2:8">
      <c r="B32" s="2"/>
      <c r="C32" s="142" t="s">
        <v>324</v>
      </c>
      <c r="D32" s="143"/>
      <c r="E32" s="147" t="s">
        <v>206</v>
      </c>
      <c r="F32" s="147" t="s">
        <v>206</v>
      </c>
      <c r="G32" s="144">
        <v>0</v>
      </c>
      <c r="H32" s="2"/>
    </row>
    <row r="33" spans="2:8">
      <c r="B33" s="2"/>
      <c r="C33" s="142" t="s">
        <v>325</v>
      </c>
      <c r="D33" s="143"/>
      <c r="E33" s="147" t="s">
        <v>206</v>
      </c>
      <c r="F33" s="147" t="s">
        <v>206</v>
      </c>
      <c r="G33" s="144">
        <v>0</v>
      </c>
      <c r="H33" s="2"/>
    </row>
    <row r="34" spans="2:8">
      <c r="B34" s="2"/>
      <c r="C34" s="142" t="s">
        <v>326</v>
      </c>
      <c r="D34" s="143"/>
      <c r="E34" s="147" t="s">
        <v>206</v>
      </c>
      <c r="F34" s="147" t="s">
        <v>206</v>
      </c>
      <c r="G34" s="144">
        <v>0</v>
      </c>
      <c r="H34" s="2"/>
    </row>
    <row r="35" spans="2:8">
      <c r="B35" s="2"/>
      <c r="C35" s="142" t="s">
        <v>327</v>
      </c>
      <c r="D35" s="143"/>
      <c r="E35" s="147" t="s">
        <v>206</v>
      </c>
      <c r="F35" s="147" t="s">
        <v>206</v>
      </c>
      <c r="G35" s="144">
        <v>0</v>
      </c>
      <c r="H35" s="2"/>
    </row>
    <row r="36" spans="2:8">
      <c r="B36" s="2"/>
      <c r="C36" s="142" t="s">
        <v>328</v>
      </c>
      <c r="D36" s="143"/>
      <c r="E36" s="147" t="s">
        <v>206</v>
      </c>
      <c r="F36" s="147" t="s">
        <v>206</v>
      </c>
      <c r="G36" s="144">
        <v>0</v>
      </c>
      <c r="H36" s="2"/>
    </row>
    <row r="37" spans="2:8">
      <c r="B37" s="2"/>
      <c r="C37" s="142" t="s">
        <v>329</v>
      </c>
      <c r="D37" s="143"/>
      <c r="E37" s="147" t="s">
        <v>206</v>
      </c>
      <c r="F37" s="147" t="s">
        <v>206</v>
      </c>
      <c r="G37" s="144">
        <v>0</v>
      </c>
      <c r="H37" s="2"/>
    </row>
    <row r="38" spans="2:8">
      <c r="B38" s="2"/>
      <c r="C38" s="142" t="s">
        <v>330</v>
      </c>
      <c r="D38" s="143"/>
      <c r="E38" s="147" t="s">
        <v>206</v>
      </c>
      <c r="F38" s="147" t="s">
        <v>206</v>
      </c>
      <c r="G38" s="144">
        <v>0</v>
      </c>
      <c r="H38" s="2"/>
    </row>
    <row r="39" spans="2:8">
      <c r="B39" s="2"/>
      <c r="C39" s="142" t="s">
        <v>331</v>
      </c>
      <c r="D39" s="143"/>
      <c r="E39" s="147" t="s">
        <v>206</v>
      </c>
      <c r="F39" s="147" t="s">
        <v>206</v>
      </c>
      <c r="G39" s="144">
        <v>0</v>
      </c>
      <c r="H39" s="2"/>
    </row>
    <row r="40" spans="2:8">
      <c r="B40" s="2"/>
      <c r="C40" s="142" t="s">
        <v>332</v>
      </c>
      <c r="D40" s="143"/>
      <c r="E40" s="147" t="s">
        <v>206</v>
      </c>
      <c r="F40" s="147" t="s">
        <v>206</v>
      </c>
      <c r="G40" s="144">
        <v>0</v>
      </c>
      <c r="H40" s="2"/>
    </row>
    <row r="41" spans="2:8">
      <c r="B41" s="2"/>
      <c r="C41" s="142" t="s">
        <v>333</v>
      </c>
      <c r="D41" s="143"/>
      <c r="E41" s="147" t="s">
        <v>206</v>
      </c>
      <c r="F41" s="147" t="s">
        <v>206</v>
      </c>
      <c r="G41" s="144">
        <v>0</v>
      </c>
      <c r="H41" s="2"/>
    </row>
    <row r="42" spans="2:8">
      <c r="B42" s="2"/>
      <c r="C42" s="142" t="s">
        <v>334</v>
      </c>
      <c r="D42" s="143"/>
      <c r="E42" s="147" t="s">
        <v>206</v>
      </c>
      <c r="F42" s="147" t="s">
        <v>206</v>
      </c>
      <c r="G42" s="144">
        <v>0</v>
      </c>
      <c r="H42" s="2"/>
    </row>
    <row r="43" spans="2:8">
      <c r="B43" s="2"/>
      <c r="C43" s="142" t="s">
        <v>335</v>
      </c>
      <c r="D43" s="143"/>
      <c r="E43" s="147" t="s">
        <v>206</v>
      </c>
      <c r="F43" s="147" t="s">
        <v>206</v>
      </c>
      <c r="G43" s="144">
        <v>0</v>
      </c>
      <c r="H43" s="2"/>
    </row>
    <row r="44" spans="2:8">
      <c r="B44" s="2"/>
      <c r="C44" s="142" t="s">
        <v>336</v>
      </c>
      <c r="D44" s="143"/>
      <c r="E44" s="147" t="s">
        <v>206</v>
      </c>
      <c r="F44" s="147" t="s">
        <v>206</v>
      </c>
      <c r="G44" s="144">
        <v>0</v>
      </c>
      <c r="H44" s="2"/>
    </row>
    <row r="45" spans="2:8">
      <c r="B45" s="2"/>
      <c r="C45" s="142" t="s">
        <v>337</v>
      </c>
      <c r="D45" s="143"/>
      <c r="E45" s="147" t="s">
        <v>206</v>
      </c>
      <c r="F45" s="147" t="s">
        <v>206</v>
      </c>
      <c r="G45" s="144">
        <v>0</v>
      </c>
      <c r="H45" s="2"/>
    </row>
    <row r="46" spans="2:8">
      <c r="B46" s="2"/>
      <c r="C46" s="142" t="s">
        <v>338</v>
      </c>
      <c r="D46" s="143"/>
      <c r="E46" s="147" t="s">
        <v>206</v>
      </c>
      <c r="F46" s="147" t="s">
        <v>206</v>
      </c>
      <c r="G46" s="144">
        <v>0</v>
      </c>
      <c r="H46" s="2"/>
    </row>
    <row r="47" spans="2:8">
      <c r="B47" s="2"/>
      <c r="C47" s="142" t="s">
        <v>339</v>
      </c>
      <c r="D47" s="143"/>
      <c r="E47" s="147" t="s">
        <v>206</v>
      </c>
      <c r="F47" s="147" t="s">
        <v>206</v>
      </c>
      <c r="G47" s="144">
        <v>0</v>
      </c>
      <c r="H47" s="2"/>
    </row>
    <row r="48" spans="2:8">
      <c r="B48" s="2"/>
      <c r="C48" s="142" t="s">
        <v>340</v>
      </c>
      <c r="D48" s="143"/>
      <c r="E48" s="147" t="s">
        <v>206</v>
      </c>
      <c r="F48" s="147" t="s">
        <v>206</v>
      </c>
      <c r="G48" s="144">
        <v>0</v>
      </c>
      <c r="H48" s="2"/>
    </row>
    <row r="49" spans="2:8">
      <c r="B49" s="2"/>
      <c r="C49" s="142" t="s">
        <v>341</v>
      </c>
      <c r="D49" s="143"/>
      <c r="E49" s="147" t="s">
        <v>206</v>
      </c>
      <c r="F49" s="147" t="s">
        <v>206</v>
      </c>
      <c r="G49" s="144">
        <v>0</v>
      </c>
      <c r="H49" s="2"/>
    </row>
    <row r="50" spans="2:8">
      <c r="B50" s="2"/>
      <c r="C50" s="142" t="s">
        <v>342</v>
      </c>
      <c r="D50" s="143"/>
      <c r="E50" s="147" t="s">
        <v>206</v>
      </c>
      <c r="F50" s="147" t="s">
        <v>206</v>
      </c>
      <c r="G50" s="144">
        <v>0</v>
      </c>
      <c r="H50" s="2"/>
    </row>
    <row r="51" spans="2:8">
      <c r="B51" s="2"/>
      <c r="C51" s="142" t="s">
        <v>343</v>
      </c>
      <c r="D51" s="143"/>
      <c r="E51" s="147" t="s">
        <v>206</v>
      </c>
      <c r="F51" s="147" t="s">
        <v>206</v>
      </c>
      <c r="G51" s="144">
        <v>0</v>
      </c>
      <c r="H51" s="2"/>
    </row>
    <row r="52" spans="2:8">
      <c r="B52" s="2"/>
      <c r="C52" s="142" t="s">
        <v>344</v>
      </c>
      <c r="D52" s="143"/>
      <c r="E52" s="147" t="s">
        <v>206</v>
      </c>
      <c r="F52" s="147" t="s">
        <v>206</v>
      </c>
      <c r="G52" s="144">
        <v>0</v>
      </c>
      <c r="H52" s="2"/>
    </row>
    <row r="53" spans="2:8">
      <c r="B53" s="2"/>
      <c r="C53" s="142" t="s">
        <v>345</v>
      </c>
      <c r="D53" s="143"/>
      <c r="E53" s="147" t="s">
        <v>206</v>
      </c>
      <c r="F53" s="147" t="s">
        <v>206</v>
      </c>
      <c r="G53" s="144">
        <v>0</v>
      </c>
      <c r="H53" s="2"/>
    </row>
    <row r="54" spans="2:8">
      <c r="B54" s="2"/>
      <c r="C54" s="142" t="s">
        <v>346</v>
      </c>
      <c r="D54" s="143"/>
      <c r="E54" s="147" t="s">
        <v>206</v>
      </c>
      <c r="F54" s="147" t="s">
        <v>206</v>
      </c>
      <c r="G54" s="144">
        <v>0</v>
      </c>
      <c r="H54" s="2"/>
    </row>
    <row r="55" spans="2:8">
      <c r="B55" s="2"/>
      <c r="C55" s="142" t="s">
        <v>347</v>
      </c>
      <c r="D55" s="143"/>
      <c r="E55" s="147" t="s">
        <v>206</v>
      </c>
      <c r="F55" s="147" t="s">
        <v>206</v>
      </c>
      <c r="G55" s="144">
        <v>0</v>
      </c>
      <c r="H55" s="2"/>
    </row>
    <row r="56" spans="2:8">
      <c r="B56" s="2"/>
      <c r="C56" s="142" t="s">
        <v>348</v>
      </c>
      <c r="D56" s="143"/>
      <c r="E56" s="147" t="s">
        <v>206</v>
      </c>
      <c r="F56" s="147" t="s">
        <v>206</v>
      </c>
      <c r="G56" s="144">
        <v>0</v>
      </c>
      <c r="H56" s="2"/>
    </row>
    <row r="57" spans="2:8">
      <c r="B57" s="2"/>
      <c r="C57" s="142" t="s">
        <v>349</v>
      </c>
      <c r="D57" s="143"/>
      <c r="E57" s="147" t="s">
        <v>206</v>
      </c>
      <c r="F57" s="147" t="s">
        <v>206</v>
      </c>
      <c r="G57" s="144">
        <v>0</v>
      </c>
      <c r="H57" s="2"/>
    </row>
    <row r="58" spans="2:8">
      <c r="B58" s="2"/>
      <c r="C58" s="142" t="s">
        <v>350</v>
      </c>
      <c r="D58" s="143"/>
      <c r="E58" s="147" t="s">
        <v>206</v>
      </c>
      <c r="F58" s="147" t="s">
        <v>206</v>
      </c>
      <c r="G58" s="144">
        <v>0</v>
      </c>
      <c r="H58" s="2"/>
    </row>
    <row r="59" spans="2:8">
      <c r="B59" s="2"/>
      <c r="C59" s="142" t="s">
        <v>351</v>
      </c>
      <c r="D59" s="143"/>
      <c r="E59" s="147" t="s">
        <v>206</v>
      </c>
      <c r="F59" s="147" t="s">
        <v>206</v>
      </c>
      <c r="G59" s="144">
        <v>0</v>
      </c>
      <c r="H59" s="2"/>
    </row>
    <row r="60" spans="2:8">
      <c r="B60" s="2"/>
      <c r="C60" s="142" t="s">
        <v>352</v>
      </c>
      <c r="D60" s="143"/>
      <c r="E60" s="147" t="s">
        <v>206</v>
      </c>
      <c r="F60" s="147" t="s">
        <v>206</v>
      </c>
      <c r="G60" s="144">
        <v>0</v>
      </c>
      <c r="H60" s="2"/>
    </row>
    <row r="61" spans="2:8">
      <c r="B61" s="2"/>
      <c r="C61" s="142" t="s">
        <v>353</v>
      </c>
      <c r="D61" s="143"/>
      <c r="E61" s="147" t="s">
        <v>206</v>
      </c>
      <c r="F61" s="147" t="s">
        <v>206</v>
      </c>
      <c r="G61" s="144">
        <v>0</v>
      </c>
      <c r="H61" s="2"/>
    </row>
    <row r="62" spans="2:8">
      <c r="B62" s="2"/>
      <c r="C62" s="142" t="s">
        <v>354</v>
      </c>
      <c r="D62" s="143"/>
      <c r="E62" s="147" t="s">
        <v>206</v>
      </c>
      <c r="F62" s="147" t="s">
        <v>206</v>
      </c>
      <c r="G62" s="144">
        <v>0</v>
      </c>
      <c r="H62" s="2"/>
    </row>
    <row r="63" spans="2:8">
      <c r="B63" s="2"/>
      <c r="C63" s="142" t="s">
        <v>355</v>
      </c>
      <c r="D63" s="143"/>
      <c r="E63" s="147" t="s">
        <v>206</v>
      </c>
      <c r="F63" s="147" t="s">
        <v>206</v>
      </c>
      <c r="G63" s="144">
        <v>0</v>
      </c>
      <c r="H63" s="2"/>
    </row>
    <row r="64" spans="2:8">
      <c r="B64" s="2"/>
      <c r="C64" s="142" t="s">
        <v>356</v>
      </c>
      <c r="D64" s="143"/>
      <c r="E64" s="147" t="s">
        <v>206</v>
      </c>
      <c r="F64" s="147" t="s">
        <v>206</v>
      </c>
      <c r="G64" s="144">
        <v>0</v>
      </c>
      <c r="H64" s="2"/>
    </row>
    <row r="65" spans="2:8">
      <c r="B65" s="2"/>
      <c r="C65" s="142" t="s">
        <v>357</v>
      </c>
      <c r="D65" s="143"/>
      <c r="E65" s="147" t="s">
        <v>206</v>
      </c>
      <c r="F65" s="147" t="s">
        <v>206</v>
      </c>
      <c r="G65" s="144">
        <v>0</v>
      </c>
      <c r="H65" s="2"/>
    </row>
    <row r="66" spans="2:8">
      <c r="B66" s="2"/>
      <c r="C66" s="142" t="s">
        <v>358</v>
      </c>
      <c r="D66" s="143"/>
      <c r="E66" s="147" t="s">
        <v>206</v>
      </c>
      <c r="F66" s="147" t="s">
        <v>206</v>
      </c>
      <c r="G66" s="144">
        <v>0</v>
      </c>
      <c r="H66" s="2"/>
    </row>
    <row r="67" spans="2:8">
      <c r="B67" s="2"/>
      <c r="C67" s="142" t="s">
        <v>359</v>
      </c>
      <c r="D67" s="143"/>
      <c r="E67" s="147" t="s">
        <v>206</v>
      </c>
      <c r="F67" s="147" t="s">
        <v>206</v>
      </c>
      <c r="G67" s="144">
        <v>0</v>
      </c>
      <c r="H67" s="2"/>
    </row>
    <row r="68" spans="2:8">
      <c r="B68" s="2"/>
      <c r="C68" s="142" t="s">
        <v>360</v>
      </c>
      <c r="D68" s="143"/>
      <c r="E68" s="147" t="s">
        <v>206</v>
      </c>
      <c r="F68" s="147" t="s">
        <v>206</v>
      </c>
      <c r="G68" s="144">
        <v>0</v>
      </c>
      <c r="H68" s="2"/>
    </row>
    <row r="69" spans="2:8">
      <c r="B69" s="2"/>
      <c r="C69" s="142" t="s">
        <v>361</v>
      </c>
      <c r="D69" s="143"/>
      <c r="E69" s="147" t="s">
        <v>206</v>
      </c>
      <c r="F69" s="147" t="s">
        <v>206</v>
      </c>
      <c r="G69" s="144">
        <v>0</v>
      </c>
      <c r="H69" s="2"/>
    </row>
    <row r="70" spans="2:8">
      <c r="B70" s="2"/>
      <c r="C70" s="142" t="s">
        <v>362</v>
      </c>
      <c r="D70" s="143"/>
      <c r="E70" s="147" t="s">
        <v>206</v>
      </c>
      <c r="F70" s="147" t="s">
        <v>206</v>
      </c>
      <c r="G70" s="144">
        <v>0</v>
      </c>
      <c r="H70" s="2"/>
    </row>
    <row r="71" spans="2:8">
      <c r="B71" s="2"/>
      <c r="C71" s="142" t="s">
        <v>363</v>
      </c>
      <c r="D71" s="143"/>
      <c r="E71" s="147" t="s">
        <v>206</v>
      </c>
      <c r="F71" s="147" t="s">
        <v>206</v>
      </c>
      <c r="G71" s="144">
        <v>0</v>
      </c>
      <c r="H71" s="2"/>
    </row>
    <row r="72" spans="2:8">
      <c r="B72" s="2"/>
      <c r="C72" s="142" t="s">
        <v>364</v>
      </c>
      <c r="D72" s="143"/>
      <c r="E72" s="147" t="s">
        <v>206</v>
      </c>
      <c r="F72" s="147" t="s">
        <v>206</v>
      </c>
      <c r="G72" s="144">
        <v>0</v>
      </c>
      <c r="H72" s="2"/>
    </row>
    <row r="73" spans="2:8">
      <c r="B73" s="2"/>
      <c r="C73" s="142" t="s">
        <v>365</v>
      </c>
      <c r="D73" s="143"/>
      <c r="E73" s="147" t="s">
        <v>206</v>
      </c>
      <c r="F73" s="147" t="s">
        <v>206</v>
      </c>
      <c r="G73" s="144">
        <v>0</v>
      </c>
      <c r="H73" s="2"/>
    </row>
    <row r="74" spans="2:8">
      <c r="B74" s="2"/>
      <c r="C74" s="142" t="s">
        <v>366</v>
      </c>
      <c r="D74" s="143"/>
      <c r="E74" s="147" t="s">
        <v>206</v>
      </c>
      <c r="F74" s="147" t="s">
        <v>206</v>
      </c>
      <c r="G74" s="144">
        <v>0</v>
      </c>
      <c r="H74" s="2"/>
    </row>
    <row r="75" spans="2:8">
      <c r="B75" s="2"/>
      <c r="C75" s="142" t="s">
        <v>367</v>
      </c>
      <c r="D75" s="143"/>
      <c r="E75" s="147" t="s">
        <v>206</v>
      </c>
      <c r="F75" s="147" t="s">
        <v>206</v>
      </c>
      <c r="G75" s="144">
        <v>0</v>
      </c>
      <c r="H75" s="2"/>
    </row>
    <row r="76" spans="2:8">
      <c r="B76" s="2"/>
      <c r="C76" s="142" t="s">
        <v>368</v>
      </c>
      <c r="D76" s="143"/>
      <c r="E76" s="147" t="s">
        <v>206</v>
      </c>
      <c r="F76" s="147" t="s">
        <v>206</v>
      </c>
      <c r="G76" s="144">
        <v>0</v>
      </c>
      <c r="H76" s="2"/>
    </row>
    <row r="77" spans="2:8">
      <c r="B77" s="2"/>
      <c r="C77" s="142" t="s">
        <v>369</v>
      </c>
      <c r="D77" s="143"/>
      <c r="E77" s="147" t="s">
        <v>206</v>
      </c>
      <c r="F77" s="147" t="s">
        <v>206</v>
      </c>
      <c r="G77" s="144">
        <v>0</v>
      </c>
      <c r="H77" s="2"/>
    </row>
    <row r="78" spans="2:8">
      <c r="B78" s="2"/>
      <c r="C78" s="142" t="s">
        <v>370</v>
      </c>
      <c r="D78" s="143"/>
      <c r="E78" s="147" t="s">
        <v>206</v>
      </c>
      <c r="F78" s="147" t="s">
        <v>206</v>
      </c>
      <c r="G78" s="144">
        <v>0</v>
      </c>
      <c r="H78" s="2"/>
    </row>
    <row r="79" spans="2:8">
      <c r="B79" s="2"/>
      <c r="C79" s="142" t="s">
        <v>371</v>
      </c>
      <c r="D79" s="143"/>
      <c r="E79" s="147" t="s">
        <v>206</v>
      </c>
      <c r="F79" s="147" t="s">
        <v>206</v>
      </c>
      <c r="G79" s="144">
        <v>0</v>
      </c>
      <c r="H79" s="2"/>
    </row>
    <row r="80" spans="2:8">
      <c r="B80" s="2"/>
      <c r="C80" s="142" t="s">
        <v>372</v>
      </c>
      <c r="D80" s="143"/>
      <c r="E80" s="147" t="s">
        <v>206</v>
      </c>
      <c r="F80" s="147" t="s">
        <v>206</v>
      </c>
      <c r="G80" s="144">
        <v>0</v>
      </c>
      <c r="H80" s="2"/>
    </row>
    <row r="81" spans="2:8">
      <c r="B81" s="2"/>
      <c r="C81" s="142" t="s">
        <v>373</v>
      </c>
      <c r="D81" s="143"/>
      <c r="E81" s="147" t="s">
        <v>206</v>
      </c>
      <c r="F81" s="147" t="s">
        <v>206</v>
      </c>
      <c r="G81" s="144">
        <v>0</v>
      </c>
      <c r="H81" s="2"/>
    </row>
    <row r="82" spans="2:8">
      <c r="B82" s="2"/>
      <c r="C82" s="142" t="s">
        <v>374</v>
      </c>
      <c r="D82" s="143"/>
      <c r="E82" s="147" t="s">
        <v>206</v>
      </c>
      <c r="F82" s="147" t="s">
        <v>206</v>
      </c>
      <c r="G82" s="144">
        <v>0</v>
      </c>
      <c r="H82" s="2"/>
    </row>
    <row r="83" spans="2:8">
      <c r="B83" s="2"/>
      <c r="C83" s="142" t="s">
        <v>375</v>
      </c>
      <c r="D83" s="143"/>
      <c r="E83" s="147" t="s">
        <v>206</v>
      </c>
      <c r="F83" s="147" t="s">
        <v>206</v>
      </c>
      <c r="G83" s="144">
        <v>0</v>
      </c>
      <c r="H83" s="2"/>
    </row>
    <row r="84" spans="2:8">
      <c r="B84" s="2"/>
      <c r="C84" s="142" t="s">
        <v>376</v>
      </c>
      <c r="D84" s="143"/>
      <c r="E84" s="147" t="s">
        <v>206</v>
      </c>
      <c r="F84" s="147" t="s">
        <v>206</v>
      </c>
      <c r="G84" s="144">
        <v>0</v>
      </c>
      <c r="H84" s="2"/>
    </row>
    <row r="85" spans="2:8">
      <c r="B85" s="2"/>
      <c r="C85" s="142" t="s">
        <v>377</v>
      </c>
      <c r="D85" s="143"/>
      <c r="E85" s="147" t="s">
        <v>206</v>
      </c>
      <c r="F85" s="147" t="s">
        <v>206</v>
      </c>
      <c r="G85" s="144">
        <v>0</v>
      </c>
      <c r="H85" s="2"/>
    </row>
    <row r="86" spans="2:8">
      <c r="B86" s="2"/>
      <c r="C86" s="142" t="s">
        <v>378</v>
      </c>
      <c r="D86" s="143"/>
      <c r="E86" s="147" t="s">
        <v>206</v>
      </c>
      <c r="F86" s="147" t="s">
        <v>206</v>
      </c>
      <c r="G86" s="144">
        <v>0</v>
      </c>
      <c r="H86" s="2"/>
    </row>
    <row r="87" spans="2:8">
      <c r="B87" s="2"/>
      <c r="C87" s="142" t="s">
        <v>379</v>
      </c>
      <c r="D87" s="143"/>
      <c r="E87" s="147" t="s">
        <v>206</v>
      </c>
      <c r="F87" s="147" t="s">
        <v>206</v>
      </c>
      <c r="G87" s="144">
        <v>0</v>
      </c>
      <c r="H87" s="2"/>
    </row>
    <row r="88" spans="2:8">
      <c r="B88" s="2"/>
      <c r="C88" s="142" t="s">
        <v>380</v>
      </c>
      <c r="D88" s="143"/>
      <c r="E88" s="147" t="s">
        <v>206</v>
      </c>
      <c r="F88" s="147" t="s">
        <v>206</v>
      </c>
      <c r="G88" s="144">
        <v>0</v>
      </c>
      <c r="H88" s="2"/>
    </row>
    <row r="89" spans="2:8">
      <c r="B89" s="2"/>
      <c r="C89" s="142" t="s">
        <v>381</v>
      </c>
      <c r="D89" s="143"/>
      <c r="E89" s="147" t="s">
        <v>206</v>
      </c>
      <c r="F89" s="147" t="s">
        <v>206</v>
      </c>
      <c r="G89" s="144">
        <v>0</v>
      </c>
      <c r="H89" s="2"/>
    </row>
    <row r="90" spans="2:8">
      <c r="B90" s="2"/>
      <c r="C90" s="142" t="s">
        <v>382</v>
      </c>
      <c r="D90" s="143"/>
      <c r="E90" s="147" t="s">
        <v>206</v>
      </c>
      <c r="F90" s="147" t="s">
        <v>206</v>
      </c>
      <c r="G90" s="144">
        <v>0</v>
      </c>
      <c r="H90" s="2"/>
    </row>
    <row r="91" spans="2:8">
      <c r="B91" s="2"/>
      <c r="C91" s="142" t="s">
        <v>383</v>
      </c>
      <c r="D91" s="143"/>
      <c r="E91" s="147" t="s">
        <v>206</v>
      </c>
      <c r="F91" s="147" t="s">
        <v>206</v>
      </c>
      <c r="G91" s="144">
        <v>0</v>
      </c>
      <c r="H91" s="2"/>
    </row>
    <row r="92" spans="2:8">
      <c r="B92" s="2"/>
      <c r="C92" s="142" t="s">
        <v>384</v>
      </c>
      <c r="D92" s="143"/>
      <c r="E92" s="147" t="s">
        <v>206</v>
      </c>
      <c r="F92" s="147" t="s">
        <v>206</v>
      </c>
      <c r="G92" s="144">
        <v>0</v>
      </c>
      <c r="H92" s="2"/>
    </row>
    <row r="93" spans="2:8">
      <c r="B93" s="2"/>
      <c r="C93" s="142" t="s">
        <v>385</v>
      </c>
      <c r="D93" s="143"/>
      <c r="E93" s="147" t="s">
        <v>206</v>
      </c>
      <c r="F93" s="147" t="s">
        <v>206</v>
      </c>
      <c r="G93" s="144">
        <v>0</v>
      </c>
      <c r="H93" s="2"/>
    </row>
    <row r="94" spans="2:8">
      <c r="B94" s="2"/>
      <c r="C94" s="142" t="s">
        <v>386</v>
      </c>
      <c r="D94" s="143"/>
      <c r="E94" s="147" t="s">
        <v>206</v>
      </c>
      <c r="F94" s="147" t="s">
        <v>206</v>
      </c>
      <c r="G94" s="144">
        <v>0</v>
      </c>
      <c r="H94" s="2"/>
    </row>
    <row r="95" spans="2:8">
      <c r="B95" s="2"/>
      <c r="C95" s="142" t="s">
        <v>387</v>
      </c>
      <c r="D95" s="143"/>
      <c r="E95" s="147" t="s">
        <v>206</v>
      </c>
      <c r="F95" s="147" t="s">
        <v>206</v>
      </c>
      <c r="G95" s="144">
        <v>0</v>
      </c>
      <c r="H95" s="2"/>
    </row>
    <row r="96" spans="2:8">
      <c r="B96" s="2"/>
      <c r="C96" s="142" t="s">
        <v>388</v>
      </c>
      <c r="D96" s="143"/>
      <c r="E96" s="147" t="s">
        <v>206</v>
      </c>
      <c r="F96" s="147" t="s">
        <v>206</v>
      </c>
      <c r="G96" s="144">
        <v>0</v>
      </c>
      <c r="H96" s="2"/>
    </row>
    <row r="97" spans="2:8">
      <c r="B97" s="2"/>
      <c r="C97" s="142" t="s">
        <v>389</v>
      </c>
      <c r="D97" s="143"/>
      <c r="E97" s="147" t="s">
        <v>206</v>
      </c>
      <c r="F97" s="147" t="s">
        <v>206</v>
      </c>
      <c r="G97" s="144">
        <v>0</v>
      </c>
      <c r="H97" s="2"/>
    </row>
    <row r="98" spans="2:8">
      <c r="B98" s="2"/>
      <c r="C98" s="142" t="s">
        <v>390</v>
      </c>
      <c r="D98" s="143"/>
      <c r="E98" s="147" t="s">
        <v>206</v>
      </c>
      <c r="F98" s="147" t="s">
        <v>206</v>
      </c>
      <c r="G98" s="144">
        <v>0</v>
      </c>
      <c r="H98" s="2"/>
    </row>
    <row r="99" spans="2:8">
      <c r="B99" s="2"/>
      <c r="C99" s="142" t="s">
        <v>391</v>
      </c>
      <c r="D99" s="143"/>
      <c r="E99" s="147" t="s">
        <v>206</v>
      </c>
      <c r="F99" s="147" t="s">
        <v>206</v>
      </c>
      <c r="G99" s="144">
        <v>0</v>
      </c>
      <c r="H99" s="2"/>
    </row>
    <row r="100" spans="2:8">
      <c r="B100" s="2"/>
      <c r="C100" s="142" t="s">
        <v>392</v>
      </c>
      <c r="D100" s="143"/>
      <c r="E100" s="147" t="s">
        <v>206</v>
      </c>
      <c r="F100" s="147" t="s">
        <v>206</v>
      </c>
      <c r="G100" s="144">
        <v>0</v>
      </c>
      <c r="H100" s="2"/>
    </row>
    <row r="101" spans="2:8">
      <c r="B101" s="2"/>
      <c r="C101" s="142" t="s">
        <v>393</v>
      </c>
      <c r="D101" s="143"/>
      <c r="E101" s="147" t="s">
        <v>206</v>
      </c>
      <c r="F101" s="147" t="s">
        <v>206</v>
      </c>
      <c r="G101" s="144">
        <v>0</v>
      </c>
      <c r="H101" s="2"/>
    </row>
    <row r="102" spans="2:8">
      <c r="B102" s="2"/>
      <c r="C102" s="142" t="s">
        <v>394</v>
      </c>
      <c r="D102" s="143"/>
      <c r="E102" s="147" t="s">
        <v>206</v>
      </c>
      <c r="F102" s="147" t="s">
        <v>206</v>
      </c>
      <c r="G102" s="144">
        <v>0</v>
      </c>
      <c r="H102" s="2"/>
    </row>
    <row r="103" spans="2:8">
      <c r="B103" s="2"/>
      <c r="C103" s="142" t="s">
        <v>395</v>
      </c>
      <c r="D103" s="143"/>
      <c r="E103" s="147" t="s">
        <v>206</v>
      </c>
      <c r="F103" s="147" t="s">
        <v>206</v>
      </c>
      <c r="G103" s="144">
        <v>0</v>
      </c>
      <c r="H103" s="2"/>
    </row>
    <row r="104" spans="2:8">
      <c r="B104" s="2"/>
      <c r="C104" s="142" t="s">
        <v>396</v>
      </c>
      <c r="D104" s="143"/>
      <c r="E104" s="147" t="s">
        <v>206</v>
      </c>
      <c r="F104" s="147" t="s">
        <v>206</v>
      </c>
      <c r="G104" s="144">
        <v>0</v>
      </c>
      <c r="H104" s="2"/>
    </row>
    <row r="105" spans="2:8">
      <c r="B105" s="2"/>
      <c r="C105" s="142" t="s">
        <v>397</v>
      </c>
      <c r="D105" s="143"/>
      <c r="E105" s="147" t="s">
        <v>206</v>
      </c>
      <c r="F105" s="147" t="s">
        <v>206</v>
      </c>
      <c r="G105" s="144">
        <v>0</v>
      </c>
      <c r="H105" s="2"/>
    </row>
    <row r="106" spans="2:8">
      <c r="B106" s="2"/>
      <c r="C106" s="142" t="s">
        <v>398</v>
      </c>
      <c r="D106" s="143"/>
      <c r="E106" s="147" t="s">
        <v>206</v>
      </c>
      <c r="F106" s="147" t="s">
        <v>206</v>
      </c>
      <c r="G106" s="144">
        <v>0</v>
      </c>
      <c r="H106" s="2"/>
    </row>
    <row r="107" spans="2:8">
      <c r="B107" s="2"/>
      <c r="C107" s="142" t="s">
        <v>399</v>
      </c>
      <c r="D107" s="143"/>
      <c r="E107" s="147" t="s">
        <v>206</v>
      </c>
      <c r="F107" s="147" t="s">
        <v>206</v>
      </c>
      <c r="G107" s="144">
        <v>0</v>
      </c>
      <c r="H107" s="2"/>
    </row>
    <row r="108" spans="2:8">
      <c r="B108" s="2"/>
      <c r="C108" s="142" t="s">
        <v>400</v>
      </c>
      <c r="D108" s="143"/>
      <c r="E108" s="147" t="s">
        <v>206</v>
      </c>
      <c r="F108" s="147" t="s">
        <v>206</v>
      </c>
      <c r="G108" s="144">
        <v>0</v>
      </c>
      <c r="H108" s="2"/>
    </row>
    <row r="109" spans="2:8">
      <c r="B109" s="2"/>
      <c r="C109" s="142" t="s">
        <v>401</v>
      </c>
      <c r="D109" s="143"/>
      <c r="E109" s="147" t="s">
        <v>206</v>
      </c>
      <c r="F109" s="147" t="s">
        <v>206</v>
      </c>
      <c r="G109" s="144">
        <v>0</v>
      </c>
      <c r="H109" s="2"/>
    </row>
    <row r="110" spans="2:8">
      <c r="B110" s="2"/>
      <c r="C110" s="142" t="s">
        <v>402</v>
      </c>
      <c r="D110" s="143"/>
      <c r="E110" s="147" t="s">
        <v>206</v>
      </c>
      <c r="F110" s="147" t="s">
        <v>206</v>
      </c>
      <c r="G110" s="144">
        <v>0</v>
      </c>
      <c r="H110" s="2"/>
    </row>
    <row r="111" spans="2:8">
      <c r="B111" s="2"/>
      <c r="C111" s="142" t="s">
        <v>403</v>
      </c>
      <c r="D111" s="143"/>
      <c r="E111" s="147" t="s">
        <v>206</v>
      </c>
      <c r="F111" s="147" t="s">
        <v>206</v>
      </c>
      <c r="G111" s="144">
        <v>0</v>
      </c>
      <c r="H111" s="2"/>
    </row>
    <row r="112" spans="2:8">
      <c r="B112" s="2"/>
      <c r="C112" s="142" t="s">
        <v>404</v>
      </c>
      <c r="D112" s="143"/>
      <c r="E112" s="147" t="s">
        <v>206</v>
      </c>
      <c r="F112" s="147" t="s">
        <v>206</v>
      </c>
      <c r="G112" s="144">
        <v>0</v>
      </c>
      <c r="H112" s="2"/>
    </row>
    <row r="113" spans="1:8">
      <c r="B113" s="2"/>
      <c r="C113" s="142" t="s">
        <v>405</v>
      </c>
      <c r="D113" s="143"/>
      <c r="E113" s="147" t="s">
        <v>206</v>
      </c>
      <c r="F113" s="147" t="s">
        <v>206</v>
      </c>
      <c r="G113" s="144">
        <v>0</v>
      </c>
      <c r="H113" s="2"/>
    </row>
    <row r="114" spans="1:8" s="12" customFormat="1">
      <c r="B114" s="3"/>
      <c r="C114" s="145" t="s">
        <v>406</v>
      </c>
      <c r="D114" s="146"/>
      <c r="E114" s="147" t="s">
        <v>206</v>
      </c>
      <c r="F114" s="147" t="s">
        <v>206</v>
      </c>
      <c r="G114" s="144">
        <v>0</v>
      </c>
      <c r="H114" s="3"/>
    </row>
    <row r="115" spans="1:8" s="12" customFormat="1">
      <c r="A115" s="15" t="s">
        <v>407</v>
      </c>
      <c r="B115" s="3"/>
      <c r="C115" s="145" t="s">
        <v>408</v>
      </c>
      <c r="D115" s="146"/>
      <c r="E115" s="147" t="s">
        <v>206</v>
      </c>
      <c r="F115" s="147" t="s">
        <v>206</v>
      </c>
      <c r="G115" s="144">
        <v>0</v>
      </c>
      <c r="H115" s="3"/>
    </row>
    <row r="116" spans="1:8">
      <c r="A116" s="16" t="s">
        <v>409</v>
      </c>
      <c r="B116" s="2"/>
      <c r="C116" s="142" t="s">
        <v>410</v>
      </c>
      <c r="D116" s="143"/>
      <c r="E116" s="10" t="str">
        <f>""</f>
        <v/>
      </c>
      <c r="F116" s="10" t="str">
        <f>""</f>
        <v/>
      </c>
      <c r="G116" s="8">
        <f>SUM(G16:G115)</f>
        <v>0</v>
      </c>
      <c r="H116" s="2"/>
    </row>
    <row r="117" spans="1:8">
      <c r="B117" s="2"/>
      <c r="C117" s="2"/>
      <c r="D117" s="2"/>
      <c r="E117" s="2"/>
      <c r="F117" s="2"/>
      <c r="G117" s="2"/>
      <c r="H117" s="2"/>
    </row>
    <row r="118" spans="1:8" ht="5.0999999999999996" customHeight="1">
      <c r="B118" s="2"/>
      <c r="C118" s="2"/>
      <c r="D118" s="2"/>
      <c r="E118" s="2"/>
      <c r="F118" s="2"/>
      <c r="G118" s="2"/>
      <c r="H118" s="2"/>
    </row>
  </sheetData>
  <sheetProtection formatColumns="0" formatRows="0" insertRows="0" deleteRows="0" selectLockedCells="1"/>
  <mergeCells count="411">
    <mergeCell ref="C7:G7"/>
    <mergeCell ref="C8:G8"/>
    <mergeCell ref="C9:G9"/>
    <mergeCell ref="C10:G10"/>
    <mergeCell ref="C11:G11"/>
    <mergeCell ref="C16:D16"/>
    <mergeCell ref="E16"/>
    <mergeCell ref="F16"/>
    <mergeCell ref="G16"/>
    <mergeCell ref="C17:D17"/>
    <mergeCell ref="E17"/>
    <mergeCell ref="F17"/>
    <mergeCell ref="G17"/>
    <mergeCell ref="C13:G13"/>
    <mergeCell ref="C14:D15"/>
    <mergeCell ref="E14:E15"/>
    <mergeCell ref="F14:F15"/>
    <mergeCell ref="G14:G15"/>
    <mergeCell ref="C20:D20"/>
    <mergeCell ref="E20"/>
    <mergeCell ref="F20"/>
    <mergeCell ref="G20"/>
    <mergeCell ref="C21:D21"/>
    <mergeCell ref="E21"/>
    <mergeCell ref="F21"/>
    <mergeCell ref="G21"/>
    <mergeCell ref="C18:D18"/>
    <mergeCell ref="E18"/>
    <mergeCell ref="F18"/>
    <mergeCell ref="G18"/>
    <mergeCell ref="C19:D19"/>
    <mergeCell ref="E19"/>
    <mergeCell ref="F19"/>
    <mergeCell ref="G19"/>
    <mergeCell ref="C24:D24"/>
    <mergeCell ref="E24"/>
    <mergeCell ref="F24"/>
    <mergeCell ref="G24"/>
    <mergeCell ref="C25:D25"/>
    <mergeCell ref="E25"/>
    <mergeCell ref="F25"/>
    <mergeCell ref="G25"/>
    <mergeCell ref="C22:D22"/>
    <mergeCell ref="E22"/>
    <mergeCell ref="F22"/>
    <mergeCell ref="G22"/>
    <mergeCell ref="C23:D23"/>
    <mergeCell ref="E23"/>
    <mergeCell ref="F23"/>
    <mergeCell ref="G23"/>
    <mergeCell ref="C28:D28"/>
    <mergeCell ref="E28"/>
    <mergeCell ref="F28"/>
    <mergeCell ref="G28"/>
    <mergeCell ref="C29:D29"/>
    <mergeCell ref="E29"/>
    <mergeCell ref="F29"/>
    <mergeCell ref="G29"/>
    <mergeCell ref="C26:D26"/>
    <mergeCell ref="E26"/>
    <mergeCell ref="F26"/>
    <mergeCell ref="G26"/>
    <mergeCell ref="C27:D27"/>
    <mergeCell ref="E27"/>
    <mergeCell ref="F27"/>
    <mergeCell ref="G27"/>
    <mergeCell ref="C32:D32"/>
    <mergeCell ref="E32"/>
    <mergeCell ref="F32"/>
    <mergeCell ref="G32"/>
    <mergeCell ref="C33:D33"/>
    <mergeCell ref="E33"/>
    <mergeCell ref="F33"/>
    <mergeCell ref="G33"/>
    <mergeCell ref="C30:D30"/>
    <mergeCell ref="E30"/>
    <mergeCell ref="F30"/>
    <mergeCell ref="G30"/>
    <mergeCell ref="C31:D31"/>
    <mergeCell ref="E31"/>
    <mergeCell ref="F31"/>
    <mergeCell ref="G31"/>
    <mergeCell ref="C36:D36"/>
    <mergeCell ref="E36"/>
    <mergeCell ref="F36"/>
    <mergeCell ref="G36"/>
    <mergeCell ref="C37:D37"/>
    <mergeCell ref="E37"/>
    <mergeCell ref="F37"/>
    <mergeCell ref="G37"/>
    <mergeCell ref="C34:D34"/>
    <mergeCell ref="E34"/>
    <mergeCell ref="F34"/>
    <mergeCell ref="G34"/>
    <mergeCell ref="C35:D35"/>
    <mergeCell ref="E35"/>
    <mergeCell ref="F35"/>
    <mergeCell ref="G35"/>
    <mergeCell ref="C40:D40"/>
    <mergeCell ref="E40"/>
    <mergeCell ref="F40"/>
    <mergeCell ref="G40"/>
    <mergeCell ref="C41:D41"/>
    <mergeCell ref="E41"/>
    <mergeCell ref="F41"/>
    <mergeCell ref="G41"/>
    <mergeCell ref="C38:D38"/>
    <mergeCell ref="E38"/>
    <mergeCell ref="F38"/>
    <mergeCell ref="G38"/>
    <mergeCell ref="C39:D39"/>
    <mergeCell ref="E39"/>
    <mergeCell ref="F39"/>
    <mergeCell ref="G39"/>
    <mergeCell ref="C44:D44"/>
    <mergeCell ref="E44"/>
    <mergeCell ref="F44"/>
    <mergeCell ref="G44"/>
    <mergeCell ref="C45:D45"/>
    <mergeCell ref="E45"/>
    <mergeCell ref="F45"/>
    <mergeCell ref="G45"/>
    <mergeCell ref="C42:D42"/>
    <mergeCell ref="E42"/>
    <mergeCell ref="F42"/>
    <mergeCell ref="G42"/>
    <mergeCell ref="C43:D43"/>
    <mergeCell ref="E43"/>
    <mergeCell ref="F43"/>
    <mergeCell ref="G43"/>
    <mergeCell ref="C48:D48"/>
    <mergeCell ref="E48"/>
    <mergeCell ref="F48"/>
    <mergeCell ref="G48"/>
    <mergeCell ref="C49:D49"/>
    <mergeCell ref="E49"/>
    <mergeCell ref="F49"/>
    <mergeCell ref="G49"/>
    <mergeCell ref="C46:D46"/>
    <mergeCell ref="E46"/>
    <mergeCell ref="F46"/>
    <mergeCell ref="G46"/>
    <mergeCell ref="C47:D47"/>
    <mergeCell ref="E47"/>
    <mergeCell ref="F47"/>
    <mergeCell ref="G47"/>
    <mergeCell ref="C52:D52"/>
    <mergeCell ref="E52"/>
    <mergeCell ref="F52"/>
    <mergeCell ref="G52"/>
    <mergeCell ref="C53:D53"/>
    <mergeCell ref="E53"/>
    <mergeCell ref="F53"/>
    <mergeCell ref="G53"/>
    <mergeCell ref="C50:D50"/>
    <mergeCell ref="E50"/>
    <mergeCell ref="F50"/>
    <mergeCell ref="G50"/>
    <mergeCell ref="C51:D51"/>
    <mergeCell ref="E51"/>
    <mergeCell ref="F51"/>
    <mergeCell ref="G51"/>
    <mergeCell ref="C56:D56"/>
    <mergeCell ref="E56"/>
    <mergeCell ref="F56"/>
    <mergeCell ref="G56"/>
    <mergeCell ref="C57:D57"/>
    <mergeCell ref="E57"/>
    <mergeCell ref="F57"/>
    <mergeCell ref="G57"/>
    <mergeCell ref="C54:D54"/>
    <mergeCell ref="E54"/>
    <mergeCell ref="F54"/>
    <mergeCell ref="G54"/>
    <mergeCell ref="C55:D55"/>
    <mergeCell ref="E55"/>
    <mergeCell ref="F55"/>
    <mergeCell ref="G55"/>
    <mergeCell ref="C60:D60"/>
    <mergeCell ref="E60"/>
    <mergeCell ref="F60"/>
    <mergeCell ref="G60"/>
    <mergeCell ref="C61:D61"/>
    <mergeCell ref="E61"/>
    <mergeCell ref="F61"/>
    <mergeCell ref="G61"/>
    <mergeCell ref="C58:D58"/>
    <mergeCell ref="E58"/>
    <mergeCell ref="F58"/>
    <mergeCell ref="G58"/>
    <mergeCell ref="C59:D59"/>
    <mergeCell ref="E59"/>
    <mergeCell ref="F59"/>
    <mergeCell ref="G59"/>
    <mergeCell ref="C64:D64"/>
    <mergeCell ref="E64"/>
    <mergeCell ref="F64"/>
    <mergeCell ref="G64"/>
    <mergeCell ref="C65:D65"/>
    <mergeCell ref="E65"/>
    <mergeCell ref="F65"/>
    <mergeCell ref="G65"/>
    <mergeCell ref="C62:D62"/>
    <mergeCell ref="E62"/>
    <mergeCell ref="F62"/>
    <mergeCell ref="G62"/>
    <mergeCell ref="C63:D63"/>
    <mergeCell ref="E63"/>
    <mergeCell ref="F63"/>
    <mergeCell ref="G63"/>
    <mergeCell ref="C68:D68"/>
    <mergeCell ref="E68"/>
    <mergeCell ref="F68"/>
    <mergeCell ref="G68"/>
    <mergeCell ref="C69:D69"/>
    <mergeCell ref="E69"/>
    <mergeCell ref="F69"/>
    <mergeCell ref="G69"/>
    <mergeCell ref="C66:D66"/>
    <mergeCell ref="E66"/>
    <mergeCell ref="F66"/>
    <mergeCell ref="G66"/>
    <mergeCell ref="C67:D67"/>
    <mergeCell ref="E67"/>
    <mergeCell ref="F67"/>
    <mergeCell ref="G67"/>
    <mergeCell ref="C72:D72"/>
    <mergeCell ref="E72"/>
    <mergeCell ref="F72"/>
    <mergeCell ref="G72"/>
    <mergeCell ref="C73:D73"/>
    <mergeCell ref="E73"/>
    <mergeCell ref="F73"/>
    <mergeCell ref="G73"/>
    <mergeCell ref="C70:D70"/>
    <mergeCell ref="E70"/>
    <mergeCell ref="F70"/>
    <mergeCell ref="G70"/>
    <mergeCell ref="C71:D71"/>
    <mergeCell ref="E71"/>
    <mergeCell ref="F71"/>
    <mergeCell ref="G71"/>
    <mergeCell ref="C76:D76"/>
    <mergeCell ref="E76"/>
    <mergeCell ref="F76"/>
    <mergeCell ref="G76"/>
    <mergeCell ref="C77:D77"/>
    <mergeCell ref="E77"/>
    <mergeCell ref="F77"/>
    <mergeCell ref="G77"/>
    <mergeCell ref="C74:D74"/>
    <mergeCell ref="E74"/>
    <mergeCell ref="F74"/>
    <mergeCell ref="G74"/>
    <mergeCell ref="C75:D75"/>
    <mergeCell ref="E75"/>
    <mergeCell ref="F75"/>
    <mergeCell ref="G75"/>
    <mergeCell ref="C80:D80"/>
    <mergeCell ref="E80"/>
    <mergeCell ref="F80"/>
    <mergeCell ref="G80"/>
    <mergeCell ref="C81:D81"/>
    <mergeCell ref="E81"/>
    <mergeCell ref="F81"/>
    <mergeCell ref="G81"/>
    <mergeCell ref="C78:D78"/>
    <mergeCell ref="E78"/>
    <mergeCell ref="F78"/>
    <mergeCell ref="G78"/>
    <mergeCell ref="C79:D79"/>
    <mergeCell ref="E79"/>
    <mergeCell ref="F79"/>
    <mergeCell ref="G79"/>
    <mergeCell ref="C84:D84"/>
    <mergeCell ref="E84"/>
    <mergeCell ref="F84"/>
    <mergeCell ref="G84"/>
    <mergeCell ref="C85:D85"/>
    <mergeCell ref="E85"/>
    <mergeCell ref="F85"/>
    <mergeCell ref="G85"/>
    <mergeCell ref="C82:D82"/>
    <mergeCell ref="E82"/>
    <mergeCell ref="F82"/>
    <mergeCell ref="G82"/>
    <mergeCell ref="C83:D83"/>
    <mergeCell ref="E83"/>
    <mergeCell ref="F83"/>
    <mergeCell ref="G83"/>
    <mergeCell ref="C88:D88"/>
    <mergeCell ref="E88"/>
    <mergeCell ref="F88"/>
    <mergeCell ref="G88"/>
    <mergeCell ref="C89:D89"/>
    <mergeCell ref="E89"/>
    <mergeCell ref="F89"/>
    <mergeCell ref="G89"/>
    <mergeCell ref="C86:D86"/>
    <mergeCell ref="E86"/>
    <mergeCell ref="F86"/>
    <mergeCell ref="G86"/>
    <mergeCell ref="C87:D87"/>
    <mergeCell ref="E87"/>
    <mergeCell ref="F87"/>
    <mergeCell ref="G87"/>
    <mergeCell ref="C92:D92"/>
    <mergeCell ref="E92"/>
    <mergeCell ref="F92"/>
    <mergeCell ref="G92"/>
    <mergeCell ref="C93:D93"/>
    <mergeCell ref="E93"/>
    <mergeCell ref="F93"/>
    <mergeCell ref="G93"/>
    <mergeCell ref="C90:D90"/>
    <mergeCell ref="E90"/>
    <mergeCell ref="F90"/>
    <mergeCell ref="G90"/>
    <mergeCell ref="C91:D91"/>
    <mergeCell ref="E91"/>
    <mergeCell ref="F91"/>
    <mergeCell ref="G91"/>
    <mergeCell ref="C96:D96"/>
    <mergeCell ref="E96"/>
    <mergeCell ref="F96"/>
    <mergeCell ref="G96"/>
    <mergeCell ref="C97:D97"/>
    <mergeCell ref="E97"/>
    <mergeCell ref="F97"/>
    <mergeCell ref="G97"/>
    <mergeCell ref="C94:D94"/>
    <mergeCell ref="E94"/>
    <mergeCell ref="F94"/>
    <mergeCell ref="G94"/>
    <mergeCell ref="C95:D95"/>
    <mergeCell ref="E95"/>
    <mergeCell ref="F95"/>
    <mergeCell ref="G95"/>
    <mergeCell ref="C100:D100"/>
    <mergeCell ref="E100"/>
    <mergeCell ref="F100"/>
    <mergeCell ref="G100"/>
    <mergeCell ref="C101:D101"/>
    <mergeCell ref="E101"/>
    <mergeCell ref="F101"/>
    <mergeCell ref="G101"/>
    <mergeCell ref="C98:D98"/>
    <mergeCell ref="E98"/>
    <mergeCell ref="F98"/>
    <mergeCell ref="G98"/>
    <mergeCell ref="C99:D99"/>
    <mergeCell ref="E99"/>
    <mergeCell ref="F99"/>
    <mergeCell ref="G99"/>
    <mergeCell ref="C104:D104"/>
    <mergeCell ref="E104"/>
    <mergeCell ref="F104"/>
    <mergeCell ref="G104"/>
    <mergeCell ref="C105:D105"/>
    <mergeCell ref="E105"/>
    <mergeCell ref="F105"/>
    <mergeCell ref="G105"/>
    <mergeCell ref="C102:D102"/>
    <mergeCell ref="E102"/>
    <mergeCell ref="F102"/>
    <mergeCell ref="G102"/>
    <mergeCell ref="C103:D103"/>
    <mergeCell ref="E103"/>
    <mergeCell ref="F103"/>
    <mergeCell ref="G103"/>
    <mergeCell ref="C108:D108"/>
    <mergeCell ref="E108"/>
    <mergeCell ref="F108"/>
    <mergeCell ref="G108"/>
    <mergeCell ref="C109:D109"/>
    <mergeCell ref="E109"/>
    <mergeCell ref="F109"/>
    <mergeCell ref="G109"/>
    <mergeCell ref="C106:D106"/>
    <mergeCell ref="E106"/>
    <mergeCell ref="F106"/>
    <mergeCell ref="G106"/>
    <mergeCell ref="C107:D107"/>
    <mergeCell ref="E107"/>
    <mergeCell ref="F107"/>
    <mergeCell ref="G107"/>
    <mergeCell ref="C112:D112"/>
    <mergeCell ref="E112"/>
    <mergeCell ref="F112"/>
    <mergeCell ref="G112"/>
    <mergeCell ref="C113:D113"/>
    <mergeCell ref="E113"/>
    <mergeCell ref="F113"/>
    <mergeCell ref="G113"/>
    <mergeCell ref="C110:D110"/>
    <mergeCell ref="E110"/>
    <mergeCell ref="F110"/>
    <mergeCell ref="G110"/>
    <mergeCell ref="C111:D111"/>
    <mergeCell ref="E111"/>
    <mergeCell ref="F111"/>
    <mergeCell ref="G111"/>
    <mergeCell ref="C116:D116"/>
    <mergeCell ref="C114:D114"/>
    <mergeCell ref="E114"/>
    <mergeCell ref="F114"/>
    <mergeCell ref="G114"/>
    <mergeCell ref="C115:D115"/>
    <mergeCell ref="E115"/>
    <mergeCell ref="F115"/>
    <mergeCell ref="G115"/>
  </mergeCells>
  <dataValidations count="1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2:I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J34" sqref="J34"/>
    </sheetView>
  </sheetViews>
  <sheetFormatPr defaultRowHeight="15"/>
  <cols>
    <col min="1" max="1" width="9.140625" style="1" customWidth="1"/>
    <col min="2" max="3" width="1" style="1" customWidth="1"/>
    <col min="4" max="4" width="20" style="1" customWidth="1"/>
    <col min="5" max="8" width="30" style="1" customWidth="1"/>
    <col min="9" max="9" width="1" style="1" customWidth="1"/>
    <col min="10" max="10" width="9.140625" style="1" customWidth="1"/>
    <col min="11" max="16384" width="9.140625" style="1"/>
  </cols>
  <sheetData>
    <row r="2" spans="2:9" ht="5.0999999999999996" customHeight="1">
      <c r="B2" s="5" t="s">
        <v>629</v>
      </c>
      <c r="C2" s="2"/>
      <c r="D2" s="2"/>
      <c r="E2" s="2"/>
      <c r="F2" s="2"/>
      <c r="G2" s="2"/>
      <c r="H2" s="2"/>
      <c r="I2" s="2"/>
    </row>
    <row r="3" spans="2:9" hidden="1">
      <c r="B3" s="5" t="s">
        <v>7</v>
      </c>
      <c r="C3" s="20"/>
      <c r="D3" s="20"/>
      <c r="E3" s="2"/>
      <c r="F3" s="2"/>
      <c r="G3" s="2"/>
      <c r="H3" s="2"/>
      <c r="I3" s="2"/>
    </row>
    <row r="4" spans="2:9" hidden="1">
      <c r="B4" s="2"/>
      <c r="C4" s="20"/>
      <c r="D4" s="20"/>
      <c r="E4" s="2"/>
      <c r="F4" s="2"/>
      <c r="G4" s="2"/>
      <c r="H4" s="2"/>
      <c r="I4" s="2"/>
    </row>
    <row r="5" spans="2:9" hidden="1">
      <c r="B5" s="2"/>
      <c r="C5" s="20"/>
      <c r="D5" s="20"/>
      <c r="E5" s="2"/>
      <c r="F5" s="2"/>
      <c r="G5" s="2"/>
      <c r="H5" s="2"/>
      <c r="I5" s="2"/>
    </row>
    <row r="6" spans="2:9" hidden="1">
      <c r="B6" s="2"/>
      <c r="C6" s="20"/>
      <c r="D6" s="20"/>
      <c r="E6" s="2"/>
      <c r="F6" s="2"/>
      <c r="G6" s="2"/>
      <c r="H6" s="2"/>
      <c r="I6" s="2"/>
    </row>
    <row r="7" spans="2:9" ht="17.25">
      <c r="B7" s="2"/>
      <c r="C7" s="156" t="str">
        <f>UPPER('Data Umum'!D7)</f>
        <v/>
      </c>
      <c r="D7" s="156"/>
      <c r="E7" s="157"/>
      <c r="F7" s="157"/>
      <c r="G7" s="157"/>
      <c r="H7" s="157"/>
      <c r="I7" s="2"/>
    </row>
    <row r="8" spans="2:9">
      <c r="B8" s="2"/>
      <c r="C8" s="158" t="s">
        <v>1095</v>
      </c>
      <c r="D8" s="158"/>
      <c r="E8" s="129"/>
      <c r="F8" s="129"/>
      <c r="G8" s="129"/>
      <c r="H8" s="129"/>
      <c r="I8" s="2"/>
    </row>
    <row r="9" spans="2:9">
      <c r="B9" s="2"/>
      <c r="C9" s="158" t="s">
        <v>630</v>
      </c>
      <c r="D9" s="158"/>
      <c r="E9" s="129"/>
      <c r="F9" s="129"/>
      <c r="G9" s="129"/>
      <c r="H9" s="129"/>
      <c r="I9" s="2"/>
    </row>
    <row r="10" spans="2:9">
      <c r="B10" s="2"/>
      <c r="C10" s="158" t="s">
        <v>631</v>
      </c>
      <c r="D10" s="158"/>
      <c r="E10" s="129"/>
      <c r="F10" s="129"/>
      <c r="G10" s="129"/>
      <c r="H10" s="129"/>
      <c r="I10" s="2"/>
    </row>
    <row r="11" spans="2:9">
      <c r="B11" s="2"/>
      <c r="C11" s="159" t="str">
        <f>""</f>
        <v/>
      </c>
      <c r="D11" s="159"/>
      <c r="E11" s="130"/>
      <c r="F11" s="130"/>
      <c r="G11" s="130"/>
      <c r="H11" s="130"/>
      <c r="I11" s="2"/>
    </row>
    <row r="12" spans="2:9" hidden="1">
      <c r="B12" s="2"/>
      <c r="C12" s="20"/>
      <c r="D12" s="20"/>
      <c r="E12" s="2"/>
      <c r="F12" s="2"/>
      <c r="G12" s="2"/>
      <c r="H12" s="2"/>
      <c r="I12" s="2"/>
    </row>
    <row r="13" spans="2:9">
      <c r="B13" s="2"/>
      <c r="C13" s="160" t="s">
        <v>43</v>
      </c>
      <c r="D13" s="160"/>
      <c r="E13" s="161"/>
      <c r="F13" s="161"/>
      <c r="G13" s="161"/>
      <c r="H13" s="161"/>
      <c r="I13" s="2"/>
    </row>
    <row r="14" spans="2:9">
      <c r="B14" s="2"/>
      <c r="C14" s="127" t="s">
        <v>308</v>
      </c>
      <c r="D14" s="128"/>
      <c r="E14" s="162" t="str">
        <f>"Uraian"</f>
        <v>Uraian</v>
      </c>
      <c r="F14" s="162" t="str">
        <f>"Jenis"</f>
        <v>Jenis</v>
      </c>
      <c r="G14" s="162" t="str">
        <f>"Saldo SAK"</f>
        <v>Saldo SAK</v>
      </c>
      <c r="H14" s="162" t="str">
        <f>"AYD"</f>
        <v>AYD</v>
      </c>
      <c r="I14" s="2"/>
    </row>
    <row r="15" spans="2:9">
      <c r="B15" s="2"/>
      <c r="C15" s="128"/>
      <c r="D15" s="128"/>
      <c r="E15" s="163"/>
      <c r="F15" s="163"/>
      <c r="G15" s="163"/>
      <c r="H15" s="163"/>
      <c r="I15" s="2"/>
    </row>
    <row r="16" spans="2:9">
      <c r="B16" s="2"/>
      <c r="C16" s="137" t="s">
        <v>7</v>
      </c>
      <c r="D16" s="128"/>
      <c r="E16" s="147" t="s">
        <v>206</v>
      </c>
      <c r="F16" s="147" t="s">
        <v>206</v>
      </c>
      <c r="G16" s="144">
        <v>0</v>
      </c>
      <c r="H16" s="144">
        <v>0</v>
      </c>
      <c r="I16" s="2"/>
    </row>
    <row r="17" spans="2:9">
      <c r="B17" s="2"/>
      <c r="C17" s="142" t="s">
        <v>309</v>
      </c>
      <c r="D17" s="143"/>
      <c r="E17" s="147" t="s">
        <v>206</v>
      </c>
      <c r="F17" s="147" t="s">
        <v>206</v>
      </c>
      <c r="G17" s="144">
        <v>0</v>
      </c>
      <c r="H17" s="144">
        <v>0</v>
      </c>
      <c r="I17" s="2"/>
    </row>
    <row r="18" spans="2:9">
      <c r="B18" s="2"/>
      <c r="C18" s="142" t="s">
        <v>310</v>
      </c>
      <c r="D18" s="143"/>
      <c r="E18" s="147" t="s">
        <v>206</v>
      </c>
      <c r="F18" s="147" t="s">
        <v>206</v>
      </c>
      <c r="G18" s="144">
        <v>0</v>
      </c>
      <c r="H18" s="144">
        <v>0</v>
      </c>
      <c r="I18" s="2"/>
    </row>
    <row r="19" spans="2:9">
      <c r="B19" s="2"/>
      <c r="C19" s="142" t="s">
        <v>311</v>
      </c>
      <c r="D19" s="143"/>
      <c r="E19" s="147" t="s">
        <v>206</v>
      </c>
      <c r="F19" s="147" t="s">
        <v>206</v>
      </c>
      <c r="G19" s="144">
        <v>0</v>
      </c>
      <c r="H19" s="144">
        <v>0</v>
      </c>
      <c r="I19" s="2"/>
    </row>
    <row r="20" spans="2:9">
      <c r="B20" s="2"/>
      <c r="C20" s="142" t="s">
        <v>312</v>
      </c>
      <c r="D20" s="143"/>
      <c r="E20" s="147" t="s">
        <v>206</v>
      </c>
      <c r="F20" s="147" t="s">
        <v>206</v>
      </c>
      <c r="G20" s="144">
        <v>0</v>
      </c>
      <c r="H20" s="144">
        <v>0</v>
      </c>
      <c r="I20" s="2"/>
    </row>
    <row r="21" spans="2:9">
      <c r="B21" s="2"/>
      <c r="C21" s="142" t="s">
        <v>313</v>
      </c>
      <c r="D21" s="143"/>
      <c r="E21" s="147" t="s">
        <v>206</v>
      </c>
      <c r="F21" s="147" t="s">
        <v>206</v>
      </c>
      <c r="G21" s="144">
        <v>0</v>
      </c>
      <c r="H21" s="144">
        <v>0</v>
      </c>
      <c r="I21" s="2"/>
    </row>
    <row r="22" spans="2:9">
      <c r="B22" s="2"/>
      <c r="C22" s="142" t="s">
        <v>314</v>
      </c>
      <c r="D22" s="143"/>
      <c r="E22" s="147" t="s">
        <v>206</v>
      </c>
      <c r="F22" s="147" t="s">
        <v>206</v>
      </c>
      <c r="G22" s="144">
        <v>0</v>
      </c>
      <c r="H22" s="144">
        <v>0</v>
      </c>
      <c r="I22" s="2"/>
    </row>
    <row r="23" spans="2:9">
      <c r="B23" s="2"/>
      <c r="C23" s="142" t="s">
        <v>315</v>
      </c>
      <c r="D23" s="143"/>
      <c r="E23" s="147" t="s">
        <v>206</v>
      </c>
      <c r="F23" s="147" t="s">
        <v>206</v>
      </c>
      <c r="G23" s="144">
        <v>0</v>
      </c>
      <c r="H23" s="144">
        <v>0</v>
      </c>
      <c r="I23" s="2"/>
    </row>
    <row r="24" spans="2:9">
      <c r="B24" s="2"/>
      <c r="C24" s="142" t="s">
        <v>316</v>
      </c>
      <c r="D24" s="143"/>
      <c r="E24" s="147" t="s">
        <v>206</v>
      </c>
      <c r="F24" s="147" t="s">
        <v>206</v>
      </c>
      <c r="G24" s="144">
        <v>0</v>
      </c>
      <c r="H24" s="144">
        <v>0</v>
      </c>
      <c r="I24" s="2"/>
    </row>
    <row r="25" spans="2:9">
      <c r="B25" s="2"/>
      <c r="C25" s="142" t="s">
        <v>317</v>
      </c>
      <c r="D25" s="143"/>
      <c r="E25" s="147" t="s">
        <v>206</v>
      </c>
      <c r="F25" s="147" t="s">
        <v>206</v>
      </c>
      <c r="G25" s="144">
        <v>0</v>
      </c>
      <c r="H25" s="144">
        <v>0</v>
      </c>
      <c r="I25" s="2"/>
    </row>
    <row r="26" spans="2:9">
      <c r="B26" s="2"/>
      <c r="C26" s="142" t="s">
        <v>318</v>
      </c>
      <c r="D26" s="143"/>
      <c r="E26" s="147" t="s">
        <v>206</v>
      </c>
      <c r="F26" s="147" t="s">
        <v>206</v>
      </c>
      <c r="G26" s="144">
        <v>0</v>
      </c>
      <c r="H26" s="144">
        <v>0</v>
      </c>
      <c r="I26" s="2"/>
    </row>
    <row r="27" spans="2:9">
      <c r="B27" s="2"/>
      <c r="C27" s="142" t="s">
        <v>319</v>
      </c>
      <c r="D27" s="143"/>
      <c r="E27" s="147" t="s">
        <v>206</v>
      </c>
      <c r="F27" s="147" t="s">
        <v>206</v>
      </c>
      <c r="G27" s="144">
        <v>0</v>
      </c>
      <c r="H27" s="144">
        <v>0</v>
      </c>
      <c r="I27" s="2"/>
    </row>
    <row r="28" spans="2:9">
      <c r="B28" s="2"/>
      <c r="C28" s="142" t="s">
        <v>320</v>
      </c>
      <c r="D28" s="143"/>
      <c r="E28" s="147" t="s">
        <v>206</v>
      </c>
      <c r="F28" s="147" t="s">
        <v>206</v>
      </c>
      <c r="G28" s="144">
        <v>0</v>
      </c>
      <c r="H28" s="144">
        <v>0</v>
      </c>
      <c r="I28" s="2"/>
    </row>
    <row r="29" spans="2:9">
      <c r="B29" s="2"/>
      <c r="C29" s="142" t="s">
        <v>321</v>
      </c>
      <c r="D29" s="143"/>
      <c r="E29" s="147" t="s">
        <v>206</v>
      </c>
      <c r="F29" s="147" t="s">
        <v>206</v>
      </c>
      <c r="G29" s="144">
        <v>0</v>
      </c>
      <c r="H29" s="144">
        <v>0</v>
      </c>
      <c r="I29" s="2"/>
    </row>
    <row r="30" spans="2:9">
      <c r="B30" s="2"/>
      <c r="C30" s="142" t="s">
        <v>322</v>
      </c>
      <c r="D30" s="143"/>
      <c r="E30" s="147" t="s">
        <v>206</v>
      </c>
      <c r="F30" s="147" t="s">
        <v>206</v>
      </c>
      <c r="G30" s="144">
        <v>0</v>
      </c>
      <c r="H30" s="144">
        <v>0</v>
      </c>
      <c r="I30" s="2"/>
    </row>
    <row r="31" spans="2:9">
      <c r="B31" s="2"/>
      <c r="C31" s="142" t="s">
        <v>323</v>
      </c>
      <c r="D31" s="143"/>
      <c r="E31" s="147" t="s">
        <v>206</v>
      </c>
      <c r="F31" s="147" t="s">
        <v>206</v>
      </c>
      <c r="G31" s="144">
        <v>0</v>
      </c>
      <c r="H31" s="144">
        <v>0</v>
      </c>
      <c r="I31" s="2"/>
    </row>
    <row r="32" spans="2:9">
      <c r="B32" s="2"/>
      <c r="C32" s="142" t="s">
        <v>324</v>
      </c>
      <c r="D32" s="143"/>
      <c r="E32" s="147" t="s">
        <v>206</v>
      </c>
      <c r="F32" s="147" t="s">
        <v>206</v>
      </c>
      <c r="G32" s="144">
        <v>0</v>
      </c>
      <c r="H32" s="144">
        <v>0</v>
      </c>
      <c r="I32" s="2"/>
    </row>
    <row r="33" spans="2:9">
      <c r="B33" s="2"/>
      <c r="C33" s="142" t="s">
        <v>325</v>
      </c>
      <c r="D33" s="143"/>
      <c r="E33" s="147" t="s">
        <v>206</v>
      </c>
      <c r="F33" s="147" t="s">
        <v>206</v>
      </c>
      <c r="G33" s="144">
        <v>0</v>
      </c>
      <c r="H33" s="144">
        <v>0</v>
      </c>
      <c r="I33" s="2"/>
    </row>
    <row r="34" spans="2:9">
      <c r="B34" s="2"/>
      <c r="C34" s="142" t="s">
        <v>326</v>
      </c>
      <c r="D34" s="143"/>
      <c r="E34" s="147" t="s">
        <v>206</v>
      </c>
      <c r="F34" s="147" t="s">
        <v>206</v>
      </c>
      <c r="G34" s="144">
        <v>0</v>
      </c>
      <c r="H34" s="144">
        <v>0</v>
      </c>
      <c r="I34" s="2"/>
    </row>
    <row r="35" spans="2:9">
      <c r="B35" s="2"/>
      <c r="C35" s="142" t="s">
        <v>327</v>
      </c>
      <c r="D35" s="143"/>
      <c r="E35" s="147" t="s">
        <v>206</v>
      </c>
      <c r="F35" s="147" t="s">
        <v>206</v>
      </c>
      <c r="G35" s="144">
        <v>0</v>
      </c>
      <c r="H35" s="144">
        <v>0</v>
      </c>
      <c r="I35" s="2"/>
    </row>
    <row r="36" spans="2:9">
      <c r="B36" s="2"/>
      <c r="C36" s="142" t="s">
        <v>328</v>
      </c>
      <c r="D36" s="143"/>
      <c r="E36" s="147" t="s">
        <v>206</v>
      </c>
      <c r="F36" s="147" t="s">
        <v>206</v>
      </c>
      <c r="G36" s="144">
        <v>0</v>
      </c>
      <c r="H36" s="144">
        <v>0</v>
      </c>
      <c r="I36" s="2"/>
    </row>
    <row r="37" spans="2:9">
      <c r="B37" s="2"/>
      <c r="C37" s="142" t="s">
        <v>329</v>
      </c>
      <c r="D37" s="143"/>
      <c r="E37" s="147" t="s">
        <v>206</v>
      </c>
      <c r="F37" s="147" t="s">
        <v>206</v>
      </c>
      <c r="G37" s="144">
        <v>0</v>
      </c>
      <c r="H37" s="144">
        <v>0</v>
      </c>
      <c r="I37" s="2"/>
    </row>
    <row r="38" spans="2:9">
      <c r="B38" s="2"/>
      <c r="C38" s="142" t="s">
        <v>330</v>
      </c>
      <c r="D38" s="143"/>
      <c r="E38" s="147" t="s">
        <v>206</v>
      </c>
      <c r="F38" s="147" t="s">
        <v>206</v>
      </c>
      <c r="G38" s="144">
        <v>0</v>
      </c>
      <c r="H38" s="144">
        <v>0</v>
      </c>
      <c r="I38" s="2"/>
    </row>
    <row r="39" spans="2:9">
      <c r="B39" s="2"/>
      <c r="C39" s="142" t="s">
        <v>331</v>
      </c>
      <c r="D39" s="143"/>
      <c r="E39" s="147" t="s">
        <v>206</v>
      </c>
      <c r="F39" s="147" t="s">
        <v>206</v>
      </c>
      <c r="G39" s="144">
        <v>0</v>
      </c>
      <c r="H39" s="144">
        <v>0</v>
      </c>
      <c r="I39" s="2"/>
    </row>
    <row r="40" spans="2:9">
      <c r="B40" s="2"/>
      <c r="C40" s="142" t="s">
        <v>332</v>
      </c>
      <c r="D40" s="143"/>
      <c r="E40" s="147" t="s">
        <v>206</v>
      </c>
      <c r="F40" s="147" t="s">
        <v>206</v>
      </c>
      <c r="G40" s="144">
        <v>0</v>
      </c>
      <c r="H40" s="144">
        <v>0</v>
      </c>
      <c r="I40" s="2"/>
    </row>
    <row r="41" spans="2:9">
      <c r="B41" s="2"/>
      <c r="C41" s="142" t="s">
        <v>333</v>
      </c>
      <c r="D41" s="143"/>
      <c r="E41" s="147" t="s">
        <v>206</v>
      </c>
      <c r="F41" s="147" t="s">
        <v>206</v>
      </c>
      <c r="G41" s="144">
        <v>0</v>
      </c>
      <c r="H41" s="144">
        <v>0</v>
      </c>
      <c r="I41" s="2"/>
    </row>
    <row r="42" spans="2:9">
      <c r="B42" s="2"/>
      <c r="C42" s="142" t="s">
        <v>334</v>
      </c>
      <c r="D42" s="143"/>
      <c r="E42" s="147" t="s">
        <v>206</v>
      </c>
      <c r="F42" s="147" t="s">
        <v>206</v>
      </c>
      <c r="G42" s="144">
        <v>0</v>
      </c>
      <c r="H42" s="144">
        <v>0</v>
      </c>
      <c r="I42" s="2"/>
    </row>
    <row r="43" spans="2:9">
      <c r="B43" s="2"/>
      <c r="C43" s="142" t="s">
        <v>335</v>
      </c>
      <c r="D43" s="143"/>
      <c r="E43" s="147" t="s">
        <v>206</v>
      </c>
      <c r="F43" s="147" t="s">
        <v>206</v>
      </c>
      <c r="G43" s="144">
        <v>0</v>
      </c>
      <c r="H43" s="144">
        <v>0</v>
      </c>
      <c r="I43" s="2"/>
    </row>
    <row r="44" spans="2:9">
      <c r="B44" s="2"/>
      <c r="C44" s="142" t="s">
        <v>336</v>
      </c>
      <c r="D44" s="143"/>
      <c r="E44" s="147" t="s">
        <v>206</v>
      </c>
      <c r="F44" s="147" t="s">
        <v>206</v>
      </c>
      <c r="G44" s="144">
        <v>0</v>
      </c>
      <c r="H44" s="144">
        <v>0</v>
      </c>
      <c r="I44" s="2"/>
    </row>
    <row r="45" spans="2:9">
      <c r="B45" s="2"/>
      <c r="C45" s="142" t="s">
        <v>337</v>
      </c>
      <c r="D45" s="143"/>
      <c r="E45" s="147" t="s">
        <v>206</v>
      </c>
      <c r="F45" s="147" t="s">
        <v>206</v>
      </c>
      <c r="G45" s="144">
        <v>0</v>
      </c>
      <c r="H45" s="144">
        <v>0</v>
      </c>
      <c r="I45" s="2"/>
    </row>
    <row r="46" spans="2:9">
      <c r="B46" s="2"/>
      <c r="C46" s="142" t="s">
        <v>338</v>
      </c>
      <c r="D46" s="143"/>
      <c r="E46" s="147" t="s">
        <v>206</v>
      </c>
      <c r="F46" s="147" t="s">
        <v>206</v>
      </c>
      <c r="G46" s="144">
        <v>0</v>
      </c>
      <c r="H46" s="144">
        <v>0</v>
      </c>
      <c r="I46" s="2"/>
    </row>
    <row r="47" spans="2:9">
      <c r="B47" s="2"/>
      <c r="C47" s="142" t="s">
        <v>339</v>
      </c>
      <c r="D47" s="143"/>
      <c r="E47" s="147" t="s">
        <v>206</v>
      </c>
      <c r="F47" s="147" t="s">
        <v>206</v>
      </c>
      <c r="G47" s="144">
        <v>0</v>
      </c>
      <c r="H47" s="144">
        <v>0</v>
      </c>
      <c r="I47" s="2"/>
    </row>
    <row r="48" spans="2:9">
      <c r="B48" s="2"/>
      <c r="C48" s="142" t="s">
        <v>340</v>
      </c>
      <c r="D48" s="143"/>
      <c r="E48" s="147" t="s">
        <v>206</v>
      </c>
      <c r="F48" s="147" t="s">
        <v>206</v>
      </c>
      <c r="G48" s="144">
        <v>0</v>
      </c>
      <c r="H48" s="144">
        <v>0</v>
      </c>
      <c r="I48" s="2"/>
    </row>
    <row r="49" spans="2:9">
      <c r="B49" s="2"/>
      <c r="C49" s="142" t="s">
        <v>341</v>
      </c>
      <c r="D49" s="143"/>
      <c r="E49" s="147" t="s">
        <v>206</v>
      </c>
      <c r="F49" s="147" t="s">
        <v>206</v>
      </c>
      <c r="G49" s="144">
        <v>0</v>
      </c>
      <c r="H49" s="144">
        <v>0</v>
      </c>
      <c r="I49" s="2"/>
    </row>
    <row r="50" spans="2:9">
      <c r="B50" s="2"/>
      <c r="C50" s="142" t="s">
        <v>342</v>
      </c>
      <c r="D50" s="143"/>
      <c r="E50" s="147" t="s">
        <v>206</v>
      </c>
      <c r="F50" s="147" t="s">
        <v>206</v>
      </c>
      <c r="G50" s="144">
        <v>0</v>
      </c>
      <c r="H50" s="144">
        <v>0</v>
      </c>
      <c r="I50" s="2"/>
    </row>
    <row r="51" spans="2:9">
      <c r="B51" s="2"/>
      <c r="C51" s="142" t="s">
        <v>343</v>
      </c>
      <c r="D51" s="143"/>
      <c r="E51" s="147" t="s">
        <v>206</v>
      </c>
      <c r="F51" s="147" t="s">
        <v>206</v>
      </c>
      <c r="G51" s="144">
        <v>0</v>
      </c>
      <c r="H51" s="144">
        <v>0</v>
      </c>
      <c r="I51" s="2"/>
    </row>
    <row r="52" spans="2:9">
      <c r="B52" s="2"/>
      <c r="C52" s="142" t="s">
        <v>344</v>
      </c>
      <c r="D52" s="143"/>
      <c r="E52" s="147" t="s">
        <v>206</v>
      </c>
      <c r="F52" s="147" t="s">
        <v>206</v>
      </c>
      <c r="G52" s="144">
        <v>0</v>
      </c>
      <c r="H52" s="144">
        <v>0</v>
      </c>
      <c r="I52" s="2"/>
    </row>
    <row r="53" spans="2:9">
      <c r="B53" s="2"/>
      <c r="C53" s="142" t="s">
        <v>345</v>
      </c>
      <c r="D53" s="143"/>
      <c r="E53" s="147" t="s">
        <v>206</v>
      </c>
      <c r="F53" s="147" t="s">
        <v>206</v>
      </c>
      <c r="G53" s="144">
        <v>0</v>
      </c>
      <c r="H53" s="144">
        <v>0</v>
      </c>
      <c r="I53" s="2"/>
    </row>
    <row r="54" spans="2:9">
      <c r="B54" s="2"/>
      <c r="C54" s="142" t="s">
        <v>346</v>
      </c>
      <c r="D54" s="143"/>
      <c r="E54" s="147" t="s">
        <v>206</v>
      </c>
      <c r="F54" s="147" t="s">
        <v>206</v>
      </c>
      <c r="G54" s="144">
        <v>0</v>
      </c>
      <c r="H54" s="144">
        <v>0</v>
      </c>
      <c r="I54" s="2"/>
    </row>
    <row r="55" spans="2:9">
      <c r="B55" s="2"/>
      <c r="C55" s="142" t="s">
        <v>347</v>
      </c>
      <c r="D55" s="143"/>
      <c r="E55" s="147" t="s">
        <v>206</v>
      </c>
      <c r="F55" s="147" t="s">
        <v>206</v>
      </c>
      <c r="G55" s="144">
        <v>0</v>
      </c>
      <c r="H55" s="144">
        <v>0</v>
      </c>
      <c r="I55" s="2"/>
    </row>
    <row r="56" spans="2:9">
      <c r="B56" s="2"/>
      <c r="C56" s="142" t="s">
        <v>348</v>
      </c>
      <c r="D56" s="143"/>
      <c r="E56" s="147" t="s">
        <v>206</v>
      </c>
      <c r="F56" s="147" t="s">
        <v>206</v>
      </c>
      <c r="G56" s="144">
        <v>0</v>
      </c>
      <c r="H56" s="144">
        <v>0</v>
      </c>
      <c r="I56" s="2"/>
    </row>
    <row r="57" spans="2:9">
      <c r="B57" s="2"/>
      <c r="C57" s="142" t="s">
        <v>349</v>
      </c>
      <c r="D57" s="143"/>
      <c r="E57" s="147" t="s">
        <v>206</v>
      </c>
      <c r="F57" s="147" t="s">
        <v>206</v>
      </c>
      <c r="G57" s="144">
        <v>0</v>
      </c>
      <c r="H57" s="144">
        <v>0</v>
      </c>
      <c r="I57" s="2"/>
    </row>
    <row r="58" spans="2:9">
      <c r="B58" s="2"/>
      <c r="C58" s="142" t="s">
        <v>350</v>
      </c>
      <c r="D58" s="143"/>
      <c r="E58" s="147" t="s">
        <v>206</v>
      </c>
      <c r="F58" s="147" t="s">
        <v>206</v>
      </c>
      <c r="G58" s="144">
        <v>0</v>
      </c>
      <c r="H58" s="144">
        <v>0</v>
      </c>
      <c r="I58" s="2"/>
    </row>
    <row r="59" spans="2:9">
      <c r="B59" s="2"/>
      <c r="C59" s="142" t="s">
        <v>351</v>
      </c>
      <c r="D59" s="143"/>
      <c r="E59" s="147" t="s">
        <v>206</v>
      </c>
      <c r="F59" s="147" t="s">
        <v>206</v>
      </c>
      <c r="G59" s="144">
        <v>0</v>
      </c>
      <c r="H59" s="144">
        <v>0</v>
      </c>
      <c r="I59" s="2"/>
    </row>
    <row r="60" spans="2:9">
      <c r="B60" s="2"/>
      <c r="C60" s="142" t="s">
        <v>352</v>
      </c>
      <c r="D60" s="143"/>
      <c r="E60" s="147" t="s">
        <v>206</v>
      </c>
      <c r="F60" s="147" t="s">
        <v>206</v>
      </c>
      <c r="G60" s="144">
        <v>0</v>
      </c>
      <c r="H60" s="144">
        <v>0</v>
      </c>
      <c r="I60" s="2"/>
    </row>
    <row r="61" spans="2:9">
      <c r="B61" s="2"/>
      <c r="C61" s="142" t="s">
        <v>353</v>
      </c>
      <c r="D61" s="143"/>
      <c r="E61" s="147" t="s">
        <v>206</v>
      </c>
      <c r="F61" s="147" t="s">
        <v>206</v>
      </c>
      <c r="G61" s="144">
        <v>0</v>
      </c>
      <c r="H61" s="144">
        <v>0</v>
      </c>
      <c r="I61" s="2"/>
    </row>
    <row r="62" spans="2:9">
      <c r="B62" s="2"/>
      <c r="C62" s="142" t="s">
        <v>354</v>
      </c>
      <c r="D62" s="143"/>
      <c r="E62" s="147" t="s">
        <v>206</v>
      </c>
      <c r="F62" s="147" t="s">
        <v>206</v>
      </c>
      <c r="G62" s="144">
        <v>0</v>
      </c>
      <c r="H62" s="144">
        <v>0</v>
      </c>
      <c r="I62" s="2"/>
    </row>
    <row r="63" spans="2:9">
      <c r="B63" s="2"/>
      <c r="C63" s="142" t="s">
        <v>355</v>
      </c>
      <c r="D63" s="143"/>
      <c r="E63" s="147" t="s">
        <v>206</v>
      </c>
      <c r="F63" s="147" t="s">
        <v>206</v>
      </c>
      <c r="G63" s="144">
        <v>0</v>
      </c>
      <c r="H63" s="144">
        <v>0</v>
      </c>
      <c r="I63" s="2"/>
    </row>
    <row r="64" spans="2:9">
      <c r="B64" s="2"/>
      <c r="C64" s="142" t="s">
        <v>356</v>
      </c>
      <c r="D64" s="143"/>
      <c r="E64" s="147" t="s">
        <v>206</v>
      </c>
      <c r="F64" s="147" t="s">
        <v>206</v>
      </c>
      <c r="G64" s="144">
        <v>0</v>
      </c>
      <c r="H64" s="144">
        <v>0</v>
      </c>
      <c r="I64" s="2"/>
    </row>
    <row r="65" spans="2:9">
      <c r="B65" s="2"/>
      <c r="C65" s="142" t="s">
        <v>357</v>
      </c>
      <c r="D65" s="143"/>
      <c r="E65" s="147" t="s">
        <v>206</v>
      </c>
      <c r="F65" s="147" t="s">
        <v>206</v>
      </c>
      <c r="G65" s="144">
        <v>0</v>
      </c>
      <c r="H65" s="144">
        <v>0</v>
      </c>
      <c r="I65" s="2"/>
    </row>
    <row r="66" spans="2:9">
      <c r="B66" s="2"/>
      <c r="C66" s="142" t="s">
        <v>358</v>
      </c>
      <c r="D66" s="143"/>
      <c r="E66" s="147" t="s">
        <v>206</v>
      </c>
      <c r="F66" s="147" t="s">
        <v>206</v>
      </c>
      <c r="G66" s="144">
        <v>0</v>
      </c>
      <c r="H66" s="144">
        <v>0</v>
      </c>
      <c r="I66" s="2"/>
    </row>
    <row r="67" spans="2:9">
      <c r="B67" s="2"/>
      <c r="C67" s="142" t="s">
        <v>359</v>
      </c>
      <c r="D67" s="143"/>
      <c r="E67" s="147" t="s">
        <v>206</v>
      </c>
      <c r="F67" s="147" t="s">
        <v>206</v>
      </c>
      <c r="G67" s="144">
        <v>0</v>
      </c>
      <c r="H67" s="144">
        <v>0</v>
      </c>
      <c r="I67" s="2"/>
    </row>
    <row r="68" spans="2:9">
      <c r="B68" s="2"/>
      <c r="C68" s="142" t="s">
        <v>360</v>
      </c>
      <c r="D68" s="143"/>
      <c r="E68" s="147" t="s">
        <v>206</v>
      </c>
      <c r="F68" s="147" t="s">
        <v>206</v>
      </c>
      <c r="G68" s="144">
        <v>0</v>
      </c>
      <c r="H68" s="144">
        <v>0</v>
      </c>
      <c r="I68" s="2"/>
    </row>
    <row r="69" spans="2:9">
      <c r="B69" s="2"/>
      <c r="C69" s="142" t="s">
        <v>361</v>
      </c>
      <c r="D69" s="143"/>
      <c r="E69" s="147" t="s">
        <v>206</v>
      </c>
      <c r="F69" s="147" t="s">
        <v>206</v>
      </c>
      <c r="G69" s="144">
        <v>0</v>
      </c>
      <c r="H69" s="144">
        <v>0</v>
      </c>
      <c r="I69" s="2"/>
    </row>
    <row r="70" spans="2:9">
      <c r="B70" s="2"/>
      <c r="C70" s="142" t="s">
        <v>362</v>
      </c>
      <c r="D70" s="143"/>
      <c r="E70" s="147" t="s">
        <v>206</v>
      </c>
      <c r="F70" s="147" t="s">
        <v>206</v>
      </c>
      <c r="G70" s="144">
        <v>0</v>
      </c>
      <c r="H70" s="144">
        <v>0</v>
      </c>
      <c r="I70" s="2"/>
    </row>
    <row r="71" spans="2:9">
      <c r="B71" s="2"/>
      <c r="C71" s="142" t="s">
        <v>363</v>
      </c>
      <c r="D71" s="143"/>
      <c r="E71" s="147" t="s">
        <v>206</v>
      </c>
      <c r="F71" s="147" t="s">
        <v>206</v>
      </c>
      <c r="G71" s="144">
        <v>0</v>
      </c>
      <c r="H71" s="144">
        <v>0</v>
      </c>
      <c r="I71" s="2"/>
    </row>
    <row r="72" spans="2:9">
      <c r="B72" s="2"/>
      <c r="C72" s="142" t="s">
        <v>364</v>
      </c>
      <c r="D72" s="143"/>
      <c r="E72" s="147" t="s">
        <v>206</v>
      </c>
      <c r="F72" s="147" t="s">
        <v>206</v>
      </c>
      <c r="G72" s="144">
        <v>0</v>
      </c>
      <c r="H72" s="144">
        <v>0</v>
      </c>
      <c r="I72" s="2"/>
    </row>
    <row r="73" spans="2:9">
      <c r="B73" s="2"/>
      <c r="C73" s="142" t="s">
        <v>365</v>
      </c>
      <c r="D73" s="143"/>
      <c r="E73" s="147" t="s">
        <v>206</v>
      </c>
      <c r="F73" s="147" t="s">
        <v>206</v>
      </c>
      <c r="G73" s="144">
        <v>0</v>
      </c>
      <c r="H73" s="144">
        <v>0</v>
      </c>
      <c r="I73" s="2"/>
    </row>
    <row r="74" spans="2:9">
      <c r="B74" s="2"/>
      <c r="C74" s="142" t="s">
        <v>366</v>
      </c>
      <c r="D74" s="143"/>
      <c r="E74" s="147" t="s">
        <v>206</v>
      </c>
      <c r="F74" s="147" t="s">
        <v>206</v>
      </c>
      <c r="G74" s="144">
        <v>0</v>
      </c>
      <c r="H74" s="144">
        <v>0</v>
      </c>
      <c r="I74" s="2"/>
    </row>
    <row r="75" spans="2:9">
      <c r="B75" s="2"/>
      <c r="C75" s="142" t="s">
        <v>367</v>
      </c>
      <c r="D75" s="143"/>
      <c r="E75" s="147" t="s">
        <v>206</v>
      </c>
      <c r="F75" s="147" t="s">
        <v>206</v>
      </c>
      <c r="G75" s="144">
        <v>0</v>
      </c>
      <c r="H75" s="144">
        <v>0</v>
      </c>
      <c r="I75" s="2"/>
    </row>
    <row r="76" spans="2:9">
      <c r="B76" s="2"/>
      <c r="C76" s="142" t="s">
        <v>368</v>
      </c>
      <c r="D76" s="143"/>
      <c r="E76" s="147" t="s">
        <v>206</v>
      </c>
      <c r="F76" s="147" t="s">
        <v>206</v>
      </c>
      <c r="G76" s="144">
        <v>0</v>
      </c>
      <c r="H76" s="144">
        <v>0</v>
      </c>
      <c r="I76" s="2"/>
    </row>
    <row r="77" spans="2:9">
      <c r="B77" s="2"/>
      <c r="C77" s="142" t="s">
        <v>369</v>
      </c>
      <c r="D77" s="143"/>
      <c r="E77" s="147" t="s">
        <v>206</v>
      </c>
      <c r="F77" s="147" t="s">
        <v>206</v>
      </c>
      <c r="G77" s="144">
        <v>0</v>
      </c>
      <c r="H77" s="144">
        <v>0</v>
      </c>
      <c r="I77" s="2"/>
    </row>
    <row r="78" spans="2:9">
      <c r="B78" s="2"/>
      <c r="C78" s="142" t="s">
        <v>370</v>
      </c>
      <c r="D78" s="143"/>
      <c r="E78" s="147" t="s">
        <v>206</v>
      </c>
      <c r="F78" s="147" t="s">
        <v>206</v>
      </c>
      <c r="G78" s="144">
        <v>0</v>
      </c>
      <c r="H78" s="144">
        <v>0</v>
      </c>
      <c r="I78" s="2"/>
    </row>
    <row r="79" spans="2:9">
      <c r="B79" s="2"/>
      <c r="C79" s="142" t="s">
        <v>371</v>
      </c>
      <c r="D79" s="143"/>
      <c r="E79" s="147" t="s">
        <v>206</v>
      </c>
      <c r="F79" s="147" t="s">
        <v>206</v>
      </c>
      <c r="G79" s="144">
        <v>0</v>
      </c>
      <c r="H79" s="144">
        <v>0</v>
      </c>
      <c r="I79" s="2"/>
    </row>
    <row r="80" spans="2:9">
      <c r="B80" s="2"/>
      <c r="C80" s="142" t="s">
        <v>372</v>
      </c>
      <c r="D80" s="143"/>
      <c r="E80" s="147" t="s">
        <v>206</v>
      </c>
      <c r="F80" s="147" t="s">
        <v>206</v>
      </c>
      <c r="G80" s="144">
        <v>0</v>
      </c>
      <c r="H80" s="144">
        <v>0</v>
      </c>
      <c r="I80" s="2"/>
    </row>
    <row r="81" spans="2:9">
      <c r="B81" s="2"/>
      <c r="C81" s="142" t="s">
        <v>373</v>
      </c>
      <c r="D81" s="143"/>
      <c r="E81" s="147" t="s">
        <v>206</v>
      </c>
      <c r="F81" s="147" t="s">
        <v>206</v>
      </c>
      <c r="G81" s="144">
        <v>0</v>
      </c>
      <c r="H81" s="144">
        <v>0</v>
      </c>
      <c r="I81" s="2"/>
    </row>
    <row r="82" spans="2:9">
      <c r="B82" s="2"/>
      <c r="C82" s="142" t="s">
        <v>374</v>
      </c>
      <c r="D82" s="143"/>
      <c r="E82" s="147" t="s">
        <v>206</v>
      </c>
      <c r="F82" s="147" t="s">
        <v>206</v>
      </c>
      <c r="G82" s="144">
        <v>0</v>
      </c>
      <c r="H82" s="144">
        <v>0</v>
      </c>
      <c r="I82" s="2"/>
    </row>
    <row r="83" spans="2:9">
      <c r="B83" s="2"/>
      <c r="C83" s="142" t="s">
        <v>375</v>
      </c>
      <c r="D83" s="143"/>
      <c r="E83" s="147" t="s">
        <v>206</v>
      </c>
      <c r="F83" s="147" t="s">
        <v>206</v>
      </c>
      <c r="G83" s="144">
        <v>0</v>
      </c>
      <c r="H83" s="144">
        <v>0</v>
      </c>
      <c r="I83" s="2"/>
    </row>
    <row r="84" spans="2:9">
      <c r="B84" s="2"/>
      <c r="C84" s="142" t="s">
        <v>376</v>
      </c>
      <c r="D84" s="143"/>
      <c r="E84" s="147" t="s">
        <v>206</v>
      </c>
      <c r="F84" s="147" t="s">
        <v>206</v>
      </c>
      <c r="G84" s="144">
        <v>0</v>
      </c>
      <c r="H84" s="144">
        <v>0</v>
      </c>
      <c r="I84" s="2"/>
    </row>
    <row r="85" spans="2:9">
      <c r="B85" s="2"/>
      <c r="C85" s="142" t="s">
        <v>377</v>
      </c>
      <c r="D85" s="143"/>
      <c r="E85" s="147" t="s">
        <v>206</v>
      </c>
      <c r="F85" s="147" t="s">
        <v>206</v>
      </c>
      <c r="G85" s="144">
        <v>0</v>
      </c>
      <c r="H85" s="144">
        <v>0</v>
      </c>
      <c r="I85" s="2"/>
    </row>
    <row r="86" spans="2:9">
      <c r="B86" s="2"/>
      <c r="C86" s="142" t="s">
        <v>378</v>
      </c>
      <c r="D86" s="143"/>
      <c r="E86" s="147" t="s">
        <v>206</v>
      </c>
      <c r="F86" s="147" t="s">
        <v>206</v>
      </c>
      <c r="G86" s="144">
        <v>0</v>
      </c>
      <c r="H86" s="144">
        <v>0</v>
      </c>
      <c r="I86" s="2"/>
    </row>
    <row r="87" spans="2:9">
      <c r="B87" s="2"/>
      <c r="C87" s="142" t="s">
        <v>379</v>
      </c>
      <c r="D87" s="143"/>
      <c r="E87" s="147" t="s">
        <v>206</v>
      </c>
      <c r="F87" s="147" t="s">
        <v>206</v>
      </c>
      <c r="G87" s="144">
        <v>0</v>
      </c>
      <c r="H87" s="144">
        <v>0</v>
      </c>
      <c r="I87" s="2"/>
    </row>
    <row r="88" spans="2:9">
      <c r="B88" s="2"/>
      <c r="C88" s="142" t="s">
        <v>380</v>
      </c>
      <c r="D88" s="143"/>
      <c r="E88" s="147" t="s">
        <v>206</v>
      </c>
      <c r="F88" s="147" t="s">
        <v>206</v>
      </c>
      <c r="G88" s="144">
        <v>0</v>
      </c>
      <c r="H88" s="144">
        <v>0</v>
      </c>
      <c r="I88" s="2"/>
    </row>
    <row r="89" spans="2:9">
      <c r="B89" s="2"/>
      <c r="C89" s="142" t="s">
        <v>381</v>
      </c>
      <c r="D89" s="143"/>
      <c r="E89" s="147" t="s">
        <v>206</v>
      </c>
      <c r="F89" s="147" t="s">
        <v>206</v>
      </c>
      <c r="G89" s="144">
        <v>0</v>
      </c>
      <c r="H89" s="144">
        <v>0</v>
      </c>
      <c r="I89" s="2"/>
    </row>
    <row r="90" spans="2:9">
      <c r="B90" s="2"/>
      <c r="C90" s="142" t="s">
        <v>382</v>
      </c>
      <c r="D90" s="143"/>
      <c r="E90" s="147" t="s">
        <v>206</v>
      </c>
      <c r="F90" s="147" t="s">
        <v>206</v>
      </c>
      <c r="G90" s="144">
        <v>0</v>
      </c>
      <c r="H90" s="144">
        <v>0</v>
      </c>
      <c r="I90" s="2"/>
    </row>
    <row r="91" spans="2:9">
      <c r="B91" s="2"/>
      <c r="C91" s="142" t="s">
        <v>383</v>
      </c>
      <c r="D91" s="143"/>
      <c r="E91" s="147" t="s">
        <v>206</v>
      </c>
      <c r="F91" s="147" t="s">
        <v>206</v>
      </c>
      <c r="G91" s="144">
        <v>0</v>
      </c>
      <c r="H91" s="144">
        <v>0</v>
      </c>
      <c r="I91" s="2"/>
    </row>
    <row r="92" spans="2:9">
      <c r="B92" s="2"/>
      <c r="C92" s="142" t="s">
        <v>384</v>
      </c>
      <c r="D92" s="143"/>
      <c r="E92" s="147" t="s">
        <v>206</v>
      </c>
      <c r="F92" s="147" t="s">
        <v>206</v>
      </c>
      <c r="G92" s="144">
        <v>0</v>
      </c>
      <c r="H92" s="144">
        <v>0</v>
      </c>
      <c r="I92" s="2"/>
    </row>
    <row r="93" spans="2:9">
      <c r="B93" s="2"/>
      <c r="C93" s="142" t="s">
        <v>385</v>
      </c>
      <c r="D93" s="143"/>
      <c r="E93" s="147" t="s">
        <v>206</v>
      </c>
      <c r="F93" s="147" t="s">
        <v>206</v>
      </c>
      <c r="G93" s="144">
        <v>0</v>
      </c>
      <c r="H93" s="144">
        <v>0</v>
      </c>
      <c r="I93" s="2"/>
    </row>
    <row r="94" spans="2:9">
      <c r="B94" s="2"/>
      <c r="C94" s="142" t="s">
        <v>386</v>
      </c>
      <c r="D94" s="143"/>
      <c r="E94" s="147" t="s">
        <v>206</v>
      </c>
      <c r="F94" s="147" t="s">
        <v>206</v>
      </c>
      <c r="G94" s="144">
        <v>0</v>
      </c>
      <c r="H94" s="144">
        <v>0</v>
      </c>
      <c r="I94" s="2"/>
    </row>
    <row r="95" spans="2:9">
      <c r="B95" s="2"/>
      <c r="C95" s="142" t="s">
        <v>387</v>
      </c>
      <c r="D95" s="143"/>
      <c r="E95" s="147" t="s">
        <v>206</v>
      </c>
      <c r="F95" s="147" t="s">
        <v>206</v>
      </c>
      <c r="G95" s="144">
        <v>0</v>
      </c>
      <c r="H95" s="144">
        <v>0</v>
      </c>
      <c r="I95" s="2"/>
    </row>
    <row r="96" spans="2:9">
      <c r="B96" s="2"/>
      <c r="C96" s="142" t="s">
        <v>388</v>
      </c>
      <c r="D96" s="143"/>
      <c r="E96" s="147" t="s">
        <v>206</v>
      </c>
      <c r="F96" s="147" t="s">
        <v>206</v>
      </c>
      <c r="G96" s="144">
        <v>0</v>
      </c>
      <c r="H96" s="144">
        <v>0</v>
      </c>
      <c r="I96" s="2"/>
    </row>
    <row r="97" spans="2:9">
      <c r="B97" s="2"/>
      <c r="C97" s="142" t="s">
        <v>389</v>
      </c>
      <c r="D97" s="143"/>
      <c r="E97" s="147" t="s">
        <v>206</v>
      </c>
      <c r="F97" s="147" t="s">
        <v>206</v>
      </c>
      <c r="G97" s="144">
        <v>0</v>
      </c>
      <c r="H97" s="144">
        <v>0</v>
      </c>
      <c r="I97" s="2"/>
    </row>
    <row r="98" spans="2:9">
      <c r="B98" s="2"/>
      <c r="C98" s="142" t="s">
        <v>390</v>
      </c>
      <c r="D98" s="143"/>
      <c r="E98" s="147" t="s">
        <v>206</v>
      </c>
      <c r="F98" s="147" t="s">
        <v>206</v>
      </c>
      <c r="G98" s="144">
        <v>0</v>
      </c>
      <c r="H98" s="144">
        <v>0</v>
      </c>
      <c r="I98" s="2"/>
    </row>
    <row r="99" spans="2:9">
      <c r="B99" s="2"/>
      <c r="C99" s="142" t="s">
        <v>391</v>
      </c>
      <c r="D99" s="143"/>
      <c r="E99" s="147" t="s">
        <v>206</v>
      </c>
      <c r="F99" s="147" t="s">
        <v>206</v>
      </c>
      <c r="G99" s="144">
        <v>0</v>
      </c>
      <c r="H99" s="144">
        <v>0</v>
      </c>
      <c r="I99" s="2"/>
    </row>
    <row r="100" spans="2:9">
      <c r="B100" s="2"/>
      <c r="C100" s="142" t="s">
        <v>392</v>
      </c>
      <c r="D100" s="143"/>
      <c r="E100" s="147" t="s">
        <v>206</v>
      </c>
      <c r="F100" s="147" t="s">
        <v>206</v>
      </c>
      <c r="G100" s="144">
        <v>0</v>
      </c>
      <c r="H100" s="144">
        <v>0</v>
      </c>
      <c r="I100" s="2"/>
    </row>
    <row r="101" spans="2:9">
      <c r="B101" s="2"/>
      <c r="C101" s="142" t="s">
        <v>393</v>
      </c>
      <c r="D101" s="143"/>
      <c r="E101" s="147" t="s">
        <v>206</v>
      </c>
      <c r="F101" s="147" t="s">
        <v>206</v>
      </c>
      <c r="G101" s="144">
        <v>0</v>
      </c>
      <c r="H101" s="144">
        <v>0</v>
      </c>
      <c r="I101" s="2"/>
    </row>
    <row r="102" spans="2:9">
      <c r="B102" s="2"/>
      <c r="C102" s="142" t="s">
        <v>394</v>
      </c>
      <c r="D102" s="143"/>
      <c r="E102" s="147" t="s">
        <v>206</v>
      </c>
      <c r="F102" s="147" t="s">
        <v>206</v>
      </c>
      <c r="G102" s="144">
        <v>0</v>
      </c>
      <c r="H102" s="144">
        <v>0</v>
      </c>
      <c r="I102" s="2"/>
    </row>
    <row r="103" spans="2:9">
      <c r="B103" s="2"/>
      <c r="C103" s="142" t="s">
        <v>395</v>
      </c>
      <c r="D103" s="143"/>
      <c r="E103" s="147" t="s">
        <v>206</v>
      </c>
      <c r="F103" s="147" t="s">
        <v>206</v>
      </c>
      <c r="G103" s="144">
        <v>0</v>
      </c>
      <c r="H103" s="144">
        <v>0</v>
      </c>
      <c r="I103" s="2"/>
    </row>
    <row r="104" spans="2:9">
      <c r="B104" s="2"/>
      <c r="C104" s="142" t="s">
        <v>396</v>
      </c>
      <c r="D104" s="143"/>
      <c r="E104" s="147" t="s">
        <v>206</v>
      </c>
      <c r="F104" s="147" t="s">
        <v>206</v>
      </c>
      <c r="G104" s="144">
        <v>0</v>
      </c>
      <c r="H104" s="144">
        <v>0</v>
      </c>
      <c r="I104" s="2"/>
    </row>
    <row r="105" spans="2:9">
      <c r="B105" s="2"/>
      <c r="C105" s="142" t="s">
        <v>397</v>
      </c>
      <c r="D105" s="143"/>
      <c r="E105" s="147" t="s">
        <v>206</v>
      </c>
      <c r="F105" s="147" t="s">
        <v>206</v>
      </c>
      <c r="G105" s="144">
        <v>0</v>
      </c>
      <c r="H105" s="144">
        <v>0</v>
      </c>
      <c r="I105" s="2"/>
    </row>
    <row r="106" spans="2:9">
      <c r="B106" s="2"/>
      <c r="C106" s="142" t="s">
        <v>398</v>
      </c>
      <c r="D106" s="143"/>
      <c r="E106" s="147" t="s">
        <v>206</v>
      </c>
      <c r="F106" s="147" t="s">
        <v>206</v>
      </c>
      <c r="G106" s="144">
        <v>0</v>
      </c>
      <c r="H106" s="144">
        <v>0</v>
      </c>
      <c r="I106" s="2"/>
    </row>
    <row r="107" spans="2:9">
      <c r="B107" s="2"/>
      <c r="C107" s="142" t="s">
        <v>399</v>
      </c>
      <c r="D107" s="143"/>
      <c r="E107" s="147" t="s">
        <v>206</v>
      </c>
      <c r="F107" s="147" t="s">
        <v>206</v>
      </c>
      <c r="G107" s="144">
        <v>0</v>
      </c>
      <c r="H107" s="144">
        <v>0</v>
      </c>
      <c r="I107" s="2"/>
    </row>
    <row r="108" spans="2:9">
      <c r="B108" s="2"/>
      <c r="C108" s="142" t="s">
        <v>400</v>
      </c>
      <c r="D108" s="143"/>
      <c r="E108" s="147" t="s">
        <v>206</v>
      </c>
      <c r="F108" s="147" t="s">
        <v>206</v>
      </c>
      <c r="G108" s="144">
        <v>0</v>
      </c>
      <c r="H108" s="144">
        <v>0</v>
      </c>
      <c r="I108" s="2"/>
    </row>
    <row r="109" spans="2:9">
      <c r="B109" s="2"/>
      <c r="C109" s="142" t="s">
        <v>401</v>
      </c>
      <c r="D109" s="143"/>
      <c r="E109" s="147" t="s">
        <v>206</v>
      </c>
      <c r="F109" s="147" t="s">
        <v>206</v>
      </c>
      <c r="G109" s="144">
        <v>0</v>
      </c>
      <c r="H109" s="144">
        <v>0</v>
      </c>
      <c r="I109" s="2"/>
    </row>
    <row r="110" spans="2:9">
      <c r="B110" s="2"/>
      <c r="C110" s="142" t="s">
        <v>402</v>
      </c>
      <c r="D110" s="143"/>
      <c r="E110" s="147" t="s">
        <v>206</v>
      </c>
      <c r="F110" s="147" t="s">
        <v>206</v>
      </c>
      <c r="G110" s="144">
        <v>0</v>
      </c>
      <c r="H110" s="144">
        <v>0</v>
      </c>
      <c r="I110" s="2"/>
    </row>
    <row r="111" spans="2:9">
      <c r="B111" s="2"/>
      <c r="C111" s="142" t="s">
        <v>403</v>
      </c>
      <c r="D111" s="143"/>
      <c r="E111" s="147" t="s">
        <v>206</v>
      </c>
      <c r="F111" s="147" t="s">
        <v>206</v>
      </c>
      <c r="G111" s="144">
        <v>0</v>
      </c>
      <c r="H111" s="144">
        <v>0</v>
      </c>
      <c r="I111" s="2"/>
    </row>
    <row r="112" spans="2:9">
      <c r="B112" s="2"/>
      <c r="C112" s="142" t="s">
        <v>404</v>
      </c>
      <c r="D112" s="143"/>
      <c r="E112" s="147" t="s">
        <v>206</v>
      </c>
      <c r="F112" s="147" t="s">
        <v>206</v>
      </c>
      <c r="G112" s="144">
        <v>0</v>
      </c>
      <c r="H112" s="144">
        <v>0</v>
      </c>
      <c r="I112" s="2"/>
    </row>
    <row r="113" spans="1:9">
      <c r="B113" s="2"/>
      <c r="C113" s="142" t="s">
        <v>405</v>
      </c>
      <c r="D113" s="143"/>
      <c r="E113" s="147" t="s">
        <v>206</v>
      </c>
      <c r="F113" s="147" t="s">
        <v>206</v>
      </c>
      <c r="G113" s="144">
        <v>0</v>
      </c>
      <c r="H113" s="144">
        <v>0</v>
      </c>
      <c r="I113" s="2"/>
    </row>
    <row r="114" spans="1:9" s="12" customFormat="1">
      <c r="B114" s="3"/>
      <c r="C114" s="145" t="s">
        <v>406</v>
      </c>
      <c r="D114" s="146"/>
      <c r="E114" s="147" t="s">
        <v>206</v>
      </c>
      <c r="F114" s="147" t="s">
        <v>206</v>
      </c>
      <c r="G114" s="144">
        <v>0</v>
      </c>
      <c r="H114" s="144">
        <v>0</v>
      </c>
      <c r="I114" s="3"/>
    </row>
    <row r="115" spans="1:9" s="12" customFormat="1">
      <c r="A115" s="15" t="s">
        <v>407</v>
      </c>
      <c r="B115" s="3"/>
      <c r="C115" s="145" t="s">
        <v>408</v>
      </c>
      <c r="D115" s="146"/>
      <c r="E115" s="147" t="s">
        <v>206</v>
      </c>
      <c r="F115" s="147" t="s">
        <v>206</v>
      </c>
      <c r="G115" s="144">
        <v>0</v>
      </c>
      <c r="H115" s="144">
        <v>0</v>
      </c>
      <c r="I115" s="3"/>
    </row>
    <row r="116" spans="1:9">
      <c r="A116" s="16" t="s">
        <v>409</v>
      </c>
      <c r="B116" s="2"/>
      <c r="C116" s="142" t="s">
        <v>410</v>
      </c>
      <c r="D116" s="143"/>
      <c r="E116" s="10" t="str">
        <f>""</f>
        <v/>
      </c>
      <c r="F116" s="10" t="str">
        <f>""</f>
        <v/>
      </c>
      <c r="G116" s="8">
        <f>SUM(G16:G115)</f>
        <v>0</v>
      </c>
      <c r="H116" s="8">
        <f>SUM(H16:H115)</f>
        <v>0</v>
      </c>
      <c r="I116" s="2"/>
    </row>
    <row r="117" spans="1:9">
      <c r="B117" s="2"/>
      <c r="C117" s="2"/>
      <c r="D117" s="2"/>
      <c r="E117" s="2"/>
      <c r="F117" s="2"/>
      <c r="G117" s="2"/>
      <c r="H117" s="2"/>
      <c r="I117" s="2"/>
    </row>
    <row r="118" spans="1:9" ht="5.0999999999999996" customHeight="1">
      <c r="B118" s="2"/>
      <c r="C118" s="2"/>
      <c r="D118" s="2"/>
      <c r="E118" s="2"/>
      <c r="F118" s="2"/>
      <c r="G118" s="2"/>
      <c r="H118" s="2"/>
      <c r="I118" s="2"/>
    </row>
  </sheetData>
  <sheetProtection formatColumns="0" formatRows="0" insertRows="0" deleteRows="0" selectLockedCells="1"/>
  <mergeCells count="512">
    <mergeCell ref="C13:H13"/>
    <mergeCell ref="C14:D15"/>
    <mergeCell ref="E14:E15"/>
    <mergeCell ref="F14:F15"/>
    <mergeCell ref="G14:G15"/>
    <mergeCell ref="H14:H15"/>
    <mergeCell ref="C7:H7"/>
    <mergeCell ref="C8:H8"/>
    <mergeCell ref="C9:H9"/>
    <mergeCell ref="C10:H10"/>
    <mergeCell ref="C11:H11"/>
    <mergeCell ref="C17:D17"/>
    <mergeCell ref="E17"/>
    <mergeCell ref="F17"/>
    <mergeCell ref="G17"/>
    <mergeCell ref="H17"/>
    <mergeCell ref="C16:D16"/>
    <mergeCell ref="E16"/>
    <mergeCell ref="F16"/>
    <mergeCell ref="G16"/>
    <mergeCell ref="H16"/>
    <mergeCell ref="C19:D19"/>
    <mergeCell ref="E19"/>
    <mergeCell ref="F19"/>
    <mergeCell ref="G19"/>
    <mergeCell ref="H19"/>
    <mergeCell ref="C18:D18"/>
    <mergeCell ref="E18"/>
    <mergeCell ref="F18"/>
    <mergeCell ref="G18"/>
    <mergeCell ref="H18"/>
    <mergeCell ref="C21:D21"/>
    <mergeCell ref="E21"/>
    <mergeCell ref="F21"/>
    <mergeCell ref="G21"/>
    <mergeCell ref="H21"/>
    <mergeCell ref="C20:D20"/>
    <mergeCell ref="E20"/>
    <mergeCell ref="F20"/>
    <mergeCell ref="G20"/>
    <mergeCell ref="H20"/>
    <mergeCell ref="C23:D23"/>
    <mergeCell ref="E23"/>
    <mergeCell ref="F23"/>
    <mergeCell ref="G23"/>
    <mergeCell ref="H23"/>
    <mergeCell ref="C22:D22"/>
    <mergeCell ref="E22"/>
    <mergeCell ref="F22"/>
    <mergeCell ref="G22"/>
    <mergeCell ref="H22"/>
    <mergeCell ref="C25:D25"/>
    <mergeCell ref="E25"/>
    <mergeCell ref="F25"/>
    <mergeCell ref="G25"/>
    <mergeCell ref="H25"/>
    <mergeCell ref="C24:D24"/>
    <mergeCell ref="E24"/>
    <mergeCell ref="F24"/>
    <mergeCell ref="G24"/>
    <mergeCell ref="H24"/>
    <mergeCell ref="C27:D27"/>
    <mergeCell ref="E27"/>
    <mergeCell ref="F27"/>
    <mergeCell ref="G27"/>
    <mergeCell ref="H27"/>
    <mergeCell ref="C26:D26"/>
    <mergeCell ref="E26"/>
    <mergeCell ref="F26"/>
    <mergeCell ref="G26"/>
    <mergeCell ref="H26"/>
    <mergeCell ref="C29:D29"/>
    <mergeCell ref="E29"/>
    <mergeCell ref="F29"/>
    <mergeCell ref="G29"/>
    <mergeCell ref="H29"/>
    <mergeCell ref="C28:D28"/>
    <mergeCell ref="E28"/>
    <mergeCell ref="F28"/>
    <mergeCell ref="G28"/>
    <mergeCell ref="H28"/>
    <mergeCell ref="C31:D31"/>
    <mergeCell ref="E31"/>
    <mergeCell ref="F31"/>
    <mergeCell ref="G31"/>
    <mergeCell ref="H31"/>
    <mergeCell ref="C30:D30"/>
    <mergeCell ref="E30"/>
    <mergeCell ref="F30"/>
    <mergeCell ref="G30"/>
    <mergeCell ref="H30"/>
    <mergeCell ref="C33:D33"/>
    <mergeCell ref="E33"/>
    <mergeCell ref="F33"/>
    <mergeCell ref="G33"/>
    <mergeCell ref="H33"/>
    <mergeCell ref="C32:D32"/>
    <mergeCell ref="E32"/>
    <mergeCell ref="F32"/>
    <mergeCell ref="G32"/>
    <mergeCell ref="H32"/>
    <mergeCell ref="C35:D35"/>
    <mergeCell ref="E35"/>
    <mergeCell ref="F35"/>
    <mergeCell ref="G35"/>
    <mergeCell ref="H35"/>
    <mergeCell ref="C34:D34"/>
    <mergeCell ref="E34"/>
    <mergeCell ref="F34"/>
    <mergeCell ref="G34"/>
    <mergeCell ref="H34"/>
    <mergeCell ref="C37:D37"/>
    <mergeCell ref="E37"/>
    <mergeCell ref="F37"/>
    <mergeCell ref="G37"/>
    <mergeCell ref="H37"/>
    <mergeCell ref="C36:D36"/>
    <mergeCell ref="E36"/>
    <mergeCell ref="F36"/>
    <mergeCell ref="G36"/>
    <mergeCell ref="H36"/>
    <mergeCell ref="C39:D39"/>
    <mergeCell ref="E39"/>
    <mergeCell ref="F39"/>
    <mergeCell ref="G39"/>
    <mergeCell ref="H39"/>
    <mergeCell ref="C38:D38"/>
    <mergeCell ref="E38"/>
    <mergeCell ref="F38"/>
    <mergeCell ref="G38"/>
    <mergeCell ref="H38"/>
    <mergeCell ref="C41:D41"/>
    <mergeCell ref="E41"/>
    <mergeCell ref="F41"/>
    <mergeCell ref="G41"/>
    <mergeCell ref="H41"/>
    <mergeCell ref="C40:D40"/>
    <mergeCell ref="E40"/>
    <mergeCell ref="F40"/>
    <mergeCell ref="G40"/>
    <mergeCell ref="H40"/>
    <mergeCell ref="C43:D43"/>
    <mergeCell ref="E43"/>
    <mergeCell ref="F43"/>
    <mergeCell ref="G43"/>
    <mergeCell ref="H43"/>
    <mergeCell ref="C42:D42"/>
    <mergeCell ref="E42"/>
    <mergeCell ref="F42"/>
    <mergeCell ref="G42"/>
    <mergeCell ref="H42"/>
    <mergeCell ref="C45:D45"/>
    <mergeCell ref="E45"/>
    <mergeCell ref="F45"/>
    <mergeCell ref="G45"/>
    <mergeCell ref="H45"/>
    <mergeCell ref="C44:D44"/>
    <mergeCell ref="E44"/>
    <mergeCell ref="F44"/>
    <mergeCell ref="G44"/>
    <mergeCell ref="H44"/>
    <mergeCell ref="C47:D47"/>
    <mergeCell ref="E47"/>
    <mergeCell ref="F47"/>
    <mergeCell ref="G47"/>
    <mergeCell ref="H47"/>
    <mergeCell ref="C46:D46"/>
    <mergeCell ref="E46"/>
    <mergeCell ref="F46"/>
    <mergeCell ref="G46"/>
    <mergeCell ref="H46"/>
    <mergeCell ref="C49:D49"/>
    <mergeCell ref="E49"/>
    <mergeCell ref="F49"/>
    <mergeCell ref="G49"/>
    <mergeCell ref="H49"/>
    <mergeCell ref="C48:D48"/>
    <mergeCell ref="E48"/>
    <mergeCell ref="F48"/>
    <mergeCell ref="G48"/>
    <mergeCell ref="H48"/>
    <mergeCell ref="C51:D51"/>
    <mergeCell ref="E51"/>
    <mergeCell ref="F51"/>
    <mergeCell ref="G51"/>
    <mergeCell ref="H51"/>
    <mergeCell ref="C50:D50"/>
    <mergeCell ref="E50"/>
    <mergeCell ref="F50"/>
    <mergeCell ref="G50"/>
    <mergeCell ref="H50"/>
    <mergeCell ref="C53:D53"/>
    <mergeCell ref="E53"/>
    <mergeCell ref="F53"/>
    <mergeCell ref="G53"/>
    <mergeCell ref="H53"/>
    <mergeCell ref="C52:D52"/>
    <mergeCell ref="E52"/>
    <mergeCell ref="F52"/>
    <mergeCell ref="G52"/>
    <mergeCell ref="H52"/>
    <mergeCell ref="C55:D55"/>
    <mergeCell ref="E55"/>
    <mergeCell ref="F55"/>
    <mergeCell ref="G55"/>
    <mergeCell ref="H55"/>
    <mergeCell ref="C54:D54"/>
    <mergeCell ref="E54"/>
    <mergeCell ref="F54"/>
    <mergeCell ref="G54"/>
    <mergeCell ref="H54"/>
    <mergeCell ref="C57:D57"/>
    <mergeCell ref="E57"/>
    <mergeCell ref="F57"/>
    <mergeCell ref="G57"/>
    <mergeCell ref="H57"/>
    <mergeCell ref="C56:D56"/>
    <mergeCell ref="E56"/>
    <mergeCell ref="F56"/>
    <mergeCell ref="G56"/>
    <mergeCell ref="H56"/>
    <mergeCell ref="C59:D59"/>
    <mergeCell ref="E59"/>
    <mergeCell ref="F59"/>
    <mergeCell ref="G59"/>
    <mergeCell ref="H59"/>
    <mergeCell ref="C58:D58"/>
    <mergeCell ref="E58"/>
    <mergeCell ref="F58"/>
    <mergeCell ref="G58"/>
    <mergeCell ref="H58"/>
    <mergeCell ref="C61:D61"/>
    <mergeCell ref="E61"/>
    <mergeCell ref="F61"/>
    <mergeCell ref="G61"/>
    <mergeCell ref="H61"/>
    <mergeCell ref="C60:D60"/>
    <mergeCell ref="E60"/>
    <mergeCell ref="F60"/>
    <mergeCell ref="G60"/>
    <mergeCell ref="H60"/>
    <mergeCell ref="C63:D63"/>
    <mergeCell ref="E63"/>
    <mergeCell ref="F63"/>
    <mergeCell ref="G63"/>
    <mergeCell ref="H63"/>
    <mergeCell ref="C62:D62"/>
    <mergeCell ref="E62"/>
    <mergeCell ref="F62"/>
    <mergeCell ref="G62"/>
    <mergeCell ref="H62"/>
    <mergeCell ref="C65:D65"/>
    <mergeCell ref="E65"/>
    <mergeCell ref="F65"/>
    <mergeCell ref="G65"/>
    <mergeCell ref="H65"/>
    <mergeCell ref="C64:D64"/>
    <mergeCell ref="E64"/>
    <mergeCell ref="F64"/>
    <mergeCell ref="G64"/>
    <mergeCell ref="H64"/>
    <mergeCell ref="C67:D67"/>
    <mergeCell ref="E67"/>
    <mergeCell ref="F67"/>
    <mergeCell ref="G67"/>
    <mergeCell ref="H67"/>
    <mergeCell ref="C66:D66"/>
    <mergeCell ref="E66"/>
    <mergeCell ref="F66"/>
    <mergeCell ref="G66"/>
    <mergeCell ref="H66"/>
    <mergeCell ref="C69:D69"/>
    <mergeCell ref="E69"/>
    <mergeCell ref="F69"/>
    <mergeCell ref="G69"/>
    <mergeCell ref="H69"/>
    <mergeCell ref="C68:D68"/>
    <mergeCell ref="E68"/>
    <mergeCell ref="F68"/>
    <mergeCell ref="G68"/>
    <mergeCell ref="H68"/>
    <mergeCell ref="C71:D71"/>
    <mergeCell ref="E71"/>
    <mergeCell ref="F71"/>
    <mergeCell ref="G71"/>
    <mergeCell ref="H71"/>
    <mergeCell ref="C70:D70"/>
    <mergeCell ref="E70"/>
    <mergeCell ref="F70"/>
    <mergeCell ref="G70"/>
    <mergeCell ref="H70"/>
    <mergeCell ref="C73:D73"/>
    <mergeCell ref="E73"/>
    <mergeCell ref="F73"/>
    <mergeCell ref="G73"/>
    <mergeCell ref="H73"/>
    <mergeCell ref="C72:D72"/>
    <mergeCell ref="E72"/>
    <mergeCell ref="F72"/>
    <mergeCell ref="G72"/>
    <mergeCell ref="H72"/>
    <mergeCell ref="C75:D75"/>
    <mergeCell ref="E75"/>
    <mergeCell ref="F75"/>
    <mergeCell ref="G75"/>
    <mergeCell ref="H75"/>
    <mergeCell ref="C74:D74"/>
    <mergeCell ref="E74"/>
    <mergeCell ref="F74"/>
    <mergeCell ref="G74"/>
    <mergeCell ref="H74"/>
    <mergeCell ref="C77:D77"/>
    <mergeCell ref="E77"/>
    <mergeCell ref="F77"/>
    <mergeCell ref="G77"/>
    <mergeCell ref="H77"/>
    <mergeCell ref="C76:D76"/>
    <mergeCell ref="E76"/>
    <mergeCell ref="F76"/>
    <mergeCell ref="G76"/>
    <mergeCell ref="H76"/>
    <mergeCell ref="C79:D79"/>
    <mergeCell ref="E79"/>
    <mergeCell ref="F79"/>
    <mergeCell ref="G79"/>
    <mergeCell ref="H79"/>
    <mergeCell ref="C78:D78"/>
    <mergeCell ref="E78"/>
    <mergeCell ref="F78"/>
    <mergeCell ref="G78"/>
    <mergeCell ref="H78"/>
    <mergeCell ref="C81:D81"/>
    <mergeCell ref="E81"/>
    <mergeCell ref="F81"/>
    <mergeCell ref="G81"/>
    <mergeCell ref="H81"/>
    <mergeCell ref="C80:D80"/>
    <mergeCell ref="E80"/>
    <mergeCell ref="F80"/>
    <mergeCell ref="G80"/>
    <mergeCell ref="H80"/>
    <mergeCell ref="C83:D83"/>
    <mergeCell ref="E83"/>
    <mergeCell ref="F83"/>
    <mergeCell ref="G83"/>
    <mergeCell ref="H83"/>
    <mergeCell ref="C82:D82"/>
    <mergeCell ref="E82"/>
    <mergeCell ref="F82"/>
    <mergeCell ref="G82"/>
    <mergeCell ref="H82"/>
    <mergeCell ref="C85:D85"/>
    <mergeCell ref="E85"/>
    <mergeCell ref="F85"/>
    <mergeCell ref="G85"/>
    <mergeCell ref="H85"/>
    <mergeCell ref="C84:D84"/>
    <mergeCell ref="E84"/>
    <mergeCell ref="F84"/>
    <mergeCell ref="G84"/>
    <mergeCell ref="H84"/>
    <mergeCell ref="C87:D87"/>
    <mergeCell ref="E87"/>
    <mergeCell ref="F87"/>
    <mergeCell ref="G87"/>
    <mergeCell ref="H87"/>
    <mergeCell ref="C86:D86"/>
    <mergeCell ref="E86"/>
    <mergeCell ref="F86"/>
    <mergeCell ref="G86"/>
    <mergeCell ref="H86"/>
    <mergeCell ref="C89:D89"/>
    <mergeCell ref="E89"/>
    <mergeCell ref="F89"/>
    <mergeCell ref="G89"/>
    <mergeCell ref="H89"/>
    <mergeCell ref="C88:D88"/>
    <mergeCell ref="E88"/>
    <mergeCell ref="F88"/>
    <mergeCell ref="G88"/>
    <mergeCell ref="H88"/>
    <mergeCell ref="C91:D91"/>
    <mergeCell ref="E91"/>
    <mergeCell ref="F91"/>
    <mergeCell ref="G91"/>
    <mergeCell ref="H91"/>
    <mergeCell ref="C90:D90"/>
    <mergeCell ref="E90"/>
    <mergeCell ref="F90"/>
    <mergeCell ref="G90"/>
    <mergeCell ref="H90"/>
    <mergeCell ref="C93:D93"/>
    <mergeCell ref="E93"/>
    <mergeCell ref="F93"/>
    <mergeCell ref="G93"/>
    <mergeCell ref="H93"/>
    <mergeCell ref="C92:D92"/>
    <mergeCell ref="E92"/>
    <mergeCell ref="F92"/>
    <mergeCell ref="G92"/>
    <mergeCell ref="H92"/>
    <mergeCell ref="C95:D95"/>
    <mergeCell ref="E95"/>
    <mergeCell ref="F95"/>
    <mergeCell ref="G95"/>
    <mergeCell ref="H95"/>
    <mergeCell ref="C94:D94"/>
    <mergeCell ref="E94"/>
    <mergeCell ref="F94"/>
    <mergeCell ref="G94"/>
    <mergeCell ref="H94"/>
    <mergeCell ref="C97:D97"/>
    <mergeCell ref="E97"/>
    <mergeCell ref="F97"/>
    <mergeCell ref="G97"/>
    <mergeCell ref="H97"/>
    <mergeCell ref="C96:D96"/>
    <mergeCell ref="E96"/>
    <mergeCell ref="F96"/>
    <mergeCell ref="G96"/>
    <mergeCell ref="H96"/>
    <mergeCell ref="C99:D99"/>
    <mergeCell ref="E99"/>
    <mergeCell ref="F99"/>
    <mergeCell ref="G99"/>
    <mergeCell ref="H99"/>
    <mergeCell ref="C98:D98"/>
    <mergeCell ref="E98"/>
    <mergeCell ref="F98"/>
    <mergeCell ref="G98"/>
    <mergeCell ref="H98"/>
    <mergeCell ref="C101:D101"/>
    <mergeCell ref="E101"/>
    <mergeCell ref="F101"/>
    <mergeCell ref="G101"/>
    <mergeCell ref="H101"/>
    <mergeCell ref="C100:D100"/>
    <mergeCell ref="E100"/>
    <mergeCell ref="F100"/>
    <mergeCell ref="G100"/>
    <mergeCell ref="H100"/>
    <mergeCell ref="C103:D103"/>
    <mergeCell ref="E103"/>
    <mergeCell ref="F103"/>
    <mergeCell ref="G103"/>
    <mergeCell ref="H103"/>
    <mergeCell ref="C102:D102"/>
    <mergeCell ref="E102"/>
    <mergeCell ref="F102"/>
    <mergeCell ref="G102"/>
    <mergeCell ref="H102"/>
    <mergeCell ref="C105:D105"/>
    <mergeCell ref="E105"/>
    <mergeCell ref="F105"/>
    <mergeCell ref="G105"/>
    <mergeCell ref="H105"/>
    <mergeCell ref="C104:D104"/>
    <mergeCell ref="E104"/>
    <mergeCell ref="F104"/>
    <mergeCell ref="G104"/>
    <mergeCell ref="H104"/>
    <mergeCell ref="C107:D107"/>
    <mergeCell ref="E107"/>
    <mergeCell ref="F107"/>
    <mergeCell ref="G107"/>
    <mergeCell ref="H107"/>
    <mergeCell ref="C106:D106"/>
    <mergeCell ref="E106"/>
    <mergeCell ref="F106"/>
    <mergeCell ref="G106"/>
    <mergeCell ref="H106"/>
    <mergeCell ref="C109:D109"/>
    <mergeCell ref="E109"/>
    <mergeCell ref="F109"/>
    <mergeCell ref="G109"/>
    <mergeCell ref="H109"/>
    <mergeCell ref="C108:D108"/>
    <mergeCell ref="E108"/>
    <mergeCell ref="F108"/>
    <mergeCell ref="G108"/>
    <mergeCell ref="H108"/>
    <mergeCell ref="C111:D111"/>
    <mergeCell ref="E111"/>
    <mergeCell ref="F111"/>
    <mergeCell ref="G111"/>
    <mergeCell ref="H111"/>
    <mergeCell ref="C110:D110"/>
    <mergeCell ref="E110"/>
    <mergeCell ref="F110"/>
    <mergeCell ref="G110"/>
    <mergeCell ref="H110"/>
    <mergeCell ref="C113:D113"/>
    <mergeCell ref="E113"/>
    <mergeCell ref="F113"/>
    <mergeCell ref="G113"/>
    <mergeCell ref="H113"/>
    <mergeCell ref="C112:D112"/>
    <mergeCell ref="E112"/>
    <mergeCell ref="F112"/>
    <mergeCell ref="G112"/>
    <mergeCell ref="H112"/>
    <mergeCell ref="C116:D116"/>
    <mergeCell ref="C115:D115"/>
    <mergeCell ref="E115"/>
    <mergeCell ref="F115"/>
    <mergeCell ref="G115"/>
    <mergeCell ref="H115"/>
    <mergeCell ref="C114:D114"/>
    <mergeCell ref="E114"/>
    <mergeCell ref="F114"/>
    <mergeCell ref="G114"/>
    <mergeCell ref="H114"/>
  </mergeCells>
  <dataValidations count="2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extLst>
    <ext xmlns:x14="http://schemas.microsoft.com/office/spreadsheetml/2009/9/main" uri="{CCE6A557-97BC-4b89-ADB6-D9C93CAAB3DF}">
      <x14:dataValidations xmlns:xm="http://schemas.microsoft.com/office/excel/2006/main" count="100">
        <x14:dataValidation type="list" showErrorMessage="1" errorTitle="Kesalahan Nilai Data" error="Data yang dimasukkan harus tersedia dalam daftar!">
          <x14:formula1>
            <xm:f>ListOfValues!K1:K3</xm:f>
          </x14:formula1>
          <xm:sqref>F16</xm:sqref>
        </x14:dataValidation>
        <x14:dataValidation type="list" showErrorMessage="1" errorTitle="Kesalahan Nilai Data" error="Data yang dimasukkan harus tersedia dalam daftar!">
          <x14:formula1>
            <xm:f>ListOfValues!K1:K3</xm:f>
          </x14:formula1>
          <xm:sqref>F17</xm:sqref>
        </x14:dataValidation>
        <x14:dataValidation type="list" showErrorMessage="1" errorTitle="Kesalahan Nilai Data" error="Data yang dimasukkan harus tersedia dalam daftar!">
          <x14:formula1>
            <xm:f>ListOfValues!K1:K3</xm:f>
          </x14:formula1>
          <xm:sqref>F18</xm:sqref>
        </x14:dataValidation>
        <x14:dataValidation type="list" showErrorMessage="1" errorTitle="Kesalahan Nilai Data" error="Data yang dimasukkan harus tersedia dalam daftar!">
          <x14:formula1>
            <xm:f>ListOfValues!K1:K3</xm:f>
          </x14:formula1>
          <xm:sqref>F19</xm:sqref>
        </x14:dataValidation>
        <x14:dataValidation type="list" showErrorMessage="1" errorTitle="Kesalahan Nilai Data" error="Data yang dimasukkan harus tersedia dalam daftar!">
          <x14:formula1>
            <xm:f>ListOfValues!K1:K3</xm:f>
          </x14:formula1>
          <xm:sqref>F20</xm:sqref>
        </x14:dataValidation>
        <x14:dataValidation type="list" showErrorMessage="1" errorTitle="Kesalahan Nilai Data" error="Data yang dimasukkan harus tersedia dalam daftar!">
          <x14:formula1>
            <xm:f>ListOfValues!K1:K3</xm:f>
          </x14:formula1>
          <xm:sqref>F21</xm:sqref>
        </x14:dataValidation>
        <x14:dataValidation type="list" showErrorMessage="1" errorTitle="Kesalahan Nilai Data" error="Data yang dimasukkan harus tersedia dalam daftar!">
          <x14:formula1>
            <xm:f>ListOfValues!K1:K3</xm:f>
          </x14:formula1>
          <xm:sqref>F22</xm:sqref>
        </x14:dataValidation>
        <x14:dataValidation type="list" showErrorMessage="1" errorTitle="Kesalahan Nilai Data" error="Data yang dimasukkan harus tersedia dalam daftar!">
          <x14:formula1>
            <xm:f>ListOfValues!K1:K3</xm:f>
          </x14:formula1>
          <xm:sqref>F23</xm:sqref>
        </x14:dataValidation>
        <x14:dataValidation type="list" showErrorMessage="1" errorTitle="Kesalahan Nilai Data" error="Data yang dimasukkan harus tersedia dalam daftar!">
          <x14:formula1>
            <xm:f>ListOfValues!K1:K3</xm:f>
          </x14:formula1>
          <xm:sqref>F24</xm:sqref>
        </x14:dataValidation>
        <x14:dataValidation type="list" showErrorMessage="1" errorTitle="Kesalahan Nilai Data" error="Data yang dimasukkan harus tersedia dalam daftar!">
          <x14:formula1>
            <xm:f>ListOfValues!K1:K3</xm:f>
          </x14:formula1>
          <xm:sqref>F25</xm:sqref>
        </x14:dataValidation>
        <x14:dataValidation type="list" showErrorMessage="1" errorTitle="Kesalahan Nilai Data" error="Data yang dimasukkan harus tersedia dalam daftar!">
          <x14:formula1>
            <xm:f>ListOfValues!K1:K3</xm:f>
          </x14:formula1>
          <xm:sqref>F26</xm:sqref>
        </x14:dataValidation>
        <x14:dataValidation type="list" showErrorMessage="1" errorTitle="Kesalahan Nilai Data" error="Data yang dimasukkan harus tersedia dalam daftar!">
          <x14:formula1>
            <xm:f>ListOfValues!K1:K3</xm:f>
          </x14:formula1>
          <xm:sqref>F27</xm:sqref>
        </x14:dataValidation>
        <x14:dataValidation type="list" showErrorMessage="1" errorTitle="Kesalahan Nilai Data" error="Data yang dimasukkan harus tersedia dalam daftar!">
          <x14:formula1>
            <xm:f>ListOfValues!K1:K3</xm:f>
          </x14:formula1>
          <xm:sqref>F28</xm:sqref>
        </x14:dataValidation>
        <x14:dataValidation type="list" showErrorMessage="1" errorTitle="Kesalahan Nilai Data" error="Data yang dimasukkan harus tersedia dalam daftar!">
          <x14:formula1>
            <xm:f>ListOfValues!K1:K3</xm:f>
          </x14:formula1>
          <xm:sqref>F29</xm:sqref>
        </x14:dataValidation>
        <x14:dataValidation type="list" showErrorMessage="1" errorTitle="Kesalahan Nilai Data" error="Data yang dimasukkan harus tersedia dalam daftar!">
          <x14:formula1>
            <xm:f>ListOfValues!K1:K3</xm:f>
          </x14:formula1>
          <xm:sqref>F30</xm:sqref>
        </x14:dataValidation>
        <x14:dataValidation type="list" showErrorMessage="1" errorTitle="Kesalahan Nilai Data" error="Data yang dimasukkan harus tersedia dalam daftar!">
          <x14:formula1>
            <xm:f>ListOfValues!K1:K3</xm:f>
          </x14:formula1>
          <xm:sqref>F31</xm:sqref>
        </x14:dataValidation>
        <x14:dataValidation type="list" showErrorMessage="1" errorTitle="Kesalahan Nilai Data" error="Data yang dimasukkan harus tersedia dalam daftar!">
          <x14:formula1>
            <xm:f>ListOfValues!K1:K3</xm:f>
          </x14:formula1>
          <xm:sqref>F32</xm:sqref>
        </x14:dataValidation>
        <x14:dataValidation type="list" showErrorMessage="1" errorTitle="Kesalahan Nilai Data" error="Data yang dimasukkan harus tersedia dalam daftar!">
          <x14:formula1>
            <xm:f>ListOfValues!K1:K3</xm:f>
          </x14:formula1>
          <xm:sqref>F33</xm:sqref>
        </x14:dataValidation>
        <x14:dataValidation type="list" showErrorMessage="1" errorTitle="Kesalahan Nilai Data" error="Data yang dimasukkan harus tersedia dalam daftar!">
          <x14:formula1>
            <xm:f>ListOfValues!K1:K3</xm:f>
          </x14:formula1>
          <xm:sqref>F34</xm:sqref>
        </x14:dataValidation>
        <x14:dataValidation type="list" showErrorMessage="1" errorTitle="Kesalahan Nilai Data" error="Data yang dimasukkan harus tersedia dalam daftar!">
          <x14:formula1>
            <xm:f>ListOfValues!K1:K3</xm:f>
          </x14:formula1>
          <xm:sqref>F35</xm:sqref>
        </x14:dataValidation>
        <x14:dataValidation type="list" showErrorMessage="1" errorTitle="Kesalahan Nilai Data" error="Data yang dimasukkan harus tersedia dalam daftar!">
          <x14:formula1>
            <xm:f>ListOfValues!K1:K3</xm:f>
          </x14:formula1>
          <xm:sqref>F36</xm:sqref>
        </x14:dataValidation>
        <x14:dataValidation type="list" showErrorMessage="1" errorTitle="Kesalahan Nilai Data" error="Data yang dimasukkan harus tersedia dalam daftar!">
          <x14:formula1>
            <xm:f>ListOfValues!K1:K3</xm:f>
          </x14:formula1>
          <xm:sqref>F37</xm:sqref>
        </x14:dataValidation>
        <x14:dataValidation type="list" showErrorMessage="1" errorTitle="Kesalahan Nilai Data" error="Data yang dimasukkan harus tersedia dalam daftar!">
          <x14:formula1>
            <xm:f>ListOfValues!K1:K3</xm:f>
          </x14:formula1>
          <xm:sqref>F38</xm:sqref>
        </x14:dataValidation>
        <x14:dataValidation type="list" showErrorMessage="1" errorTitle="Kesalahan Nilai Data" error="Data yang dimasukkan harus tersedia dalam daftar!">
          <x14:formula1>
            <xm:f>ListOfValues!K1:K3</xm:f>
          </x14:formula1>
          <xm:sqref>F39</xm:sqref>
        </x14:dataValidation>
        <x14:dataValidation type="list" showErrorMessage="1" errorTitle="Kesalahan Nilai Data" error="Data yang dimasukkan harus tersedia dalam daftar!">
          <x14:formula1>
            <xm:f>ListOfValues!K1:K3</xm:f>
          </x14:formula1>
          <xm:sqref>F40</xm:sqref>
        </x14:dataValidation>
        <x14:dataValidation type="list" showErrorMessage="1" errorTitle="Kesalahan Nilai Data" error="Data yang dimasukkan harus tersedia dalam daftar!">
          <x14:formula1>
            <xm:f>ListOfValues!K1:K3</xm:f>
          </x14:formula1>
          <xm:sqref>F41</xm:sqref>
        </x14:dataValidation>
        <x14:dataValidation type="list" showErrorMessage="1" errorTitle="Kesalahan Nilai Data" error="Data yang dimasukkan harus tersedia dalam daftar!">
          <x14:formula1>
            <xm:f>ListOfValues!K1:K3</xm:f>
          </x14:formula1>
          <xm:sqref>F42</xm:sqref>
        </x14:dataValidation>
        <x14:dataValidation type="list" showErrorMessage="1" errorTitle="Kesalahan Nilai Data" error="Data yang dimasukkan harus tersedia dalam daftar!">
          <x14:formula1>
            <xm:f>ListOfValues!K1:K3</xm:f>
          </x14:formula1>
          <xm:sqref>F43</xm:sqref>
        </x14:dataValidation>
        <x14:dataValidation type="list" showErrorMessage="1" errorTitle="Kesalahan Nilai Data" error="Data yang dimasukkan harus tersedia dalam daftar!">
          <x14:formula1>
            <xm:f>ListOfValues!K1:K3</xm:f>
          </x14:formula1>
          <xm:sqref>F44</xm:sqref>
        </x14:dataValidation>
        <x14:dataValidation type="list" showErrorMessage="1" errorTitle="Kesalahan Nilai Data" error="Data yang dimasukkan harus tersedia dalam daftar!">
          <x14:formula1>
            <xm:f>ListOfValues!K1:K3</xm:f>
          </x14:formula1>
          <xm:sqref>F45</xm:sqref>
        </x14:dataValidation>
        <x14:dataValidation type="list" showErrorMessage="1" errorTitle="Kesalahan Nilai Data" error="Data yang dimasukkan harus tersedia dalam daftar!">
          <x14:formula1>
            <xm:f>ListOfValues!K1:K3</xm:f>
          </x14:formula1>
          <xm:sqref>F46</xm:sqref>
        </x14:dataValidation>
        <x14:dataValidation type="list" showErrorMessage="1" errorTitle="Kesalahan Nilai Data" error="Data yang dimasukkan harus tersedia dalam daftar!">
          <x14:formula1>
            <xm:f>ListOfValues!K1:K3</xm:f>
          </x14:formula1>
          <xm:sqref>F47</xm:sqref>
        </x14:dataValidation>
        <x14:dataValidation type="list" showErrorMessage="1" errorTitle="Kesalahan Nilai Data" error="Data yang dimasukkan harus tersedia dalam daftar!">
          <x14:formula1>
            <xm:f>ListOfValues!K1:K3</xm:f>
          </x14:formula1>
          <xm:sqref>F48</xm:sqref>
        </x14:dataValidation>
        <x14:dataValidation type="list" showErrorMessage="1" errorTitle="Kesalahan Nilai Data" error="Data yang dimasukkan harus tersedia dalam daftar!">
          <x14:formula1>
            <xm:f>ListOfValues!K1:K3</xm:f>
          </x14:formula1>
          <xm:sqref>F49</xm:sqref>
        </x14:dataValidation>
        <x14:dataValidation type="list" showErrorMessage="1" errorTitle="Kesalahan Nilai Data" error="Data yang dimasukkan harus tersedia dalam daftar!">
          <x14:formula1>
            <xm:f>ListOfValues!K1:K3</xm:f>
          </x14:formula1>
          <xm:sqref>F50</xm:sqref>
        </x14:dataValidation>
        <x14:dataValidation type="list" showErrorMessage="1" errorTitle="Kesalahan Nilai Data" error="Data yang dimasukkan harus tersedia dalam daftar!">
          <x14:formula1>
            <xm:f>ListOfValues!K1:K3</xm:f>
          </x14:formula1>
          <xm:sqref>F51</xm:sqref>
        </x14:dataValidation>
        <x14:dataValidation type="list" showErrorMessage="1" errorTitle="Kesalahan Nilai Data" error="Data yang dimasukkan harus tersedia dalam daftar!">
          <x14:formula1>
            <xm:f>ListOfValues!K1:K3</xm:f>
          </x14:formula1>
          <xm:sqref>F52</xm:sqref>
        </x14:dataValidation>
        <x14:dataValidation type="list" showErrorMessage="1" errorTitle="Kesalahan Nilai Data" error="Data yang dimasukkan harus tersedia dalam daftar!">
          <x14:formula1>
            <xm:f>ListOfValues!K1:K3</xm:f>
          </x14:formula1>
          <xm:sqref>F53</xm:sqref>
        </x14:dataValidation>
        <x14:dataValidation type="list" showErrorMessage="1" errorTitle="Kesalahan Nilai Data" error="Data yang dimasukkan harus tersedia dalam daftar!">
          <x14:formula1>
            <xm:f>ListOfValues!K1:K3</xm:f>
          </x14:formula1>
          <xm:sqref>F54</xm:sqref>
        </x14:dataValidation>
        <x14:dataValidation type="list" showErrorMessage="1" errorTitle="Kesalahan Nilai Data" error="Data yang dimasukkan harus tersedia dalam daftar!">
          <x14:formula1>
            <xm:f>ListOfValues!K1:K3</xm:f>
          </x14:formula1>
          <xm:sqref>F55</xm:sqref>
        </x14:dataValidation>
        <x14:dataValidation type="list" showErrorMessage="1" errorTitle="Kesalahan Nilai Data" error="Data yang dimasukkan harus tersedia dalam daftar!">
          <x14:formula1>
            <xm:f>ListOfValues!K1:K3</xm:f>
          </x14:formula1>
          <xm:sqref>F56</xm:sqref>
        </x14:dataValidation>
        <x14:dataValidation type="list" showErrorMessage="1" errorTitle="Kesalahan Nilai Data" error="Data yang dimasukkan harus tersedia dalam daftar!">
          <x14:formula1>
            <xm:f>ListOfValues!K1:K3</xm:f>
          </x14:formula1>
          <xm:sqref>F57</xm:sqref>
        </x14:dataValidation>
        <x14:dataValidation type="list" showErrorMessage="1" errorTitle="Kesalahan Nilai Data" error="Data yang dimasukkan harus tersedia dalam daftar!">
          <x14:formula1>
            <xm:f>ListOfValues!K1:K3</xm:f>
          </x14:formula1>
          <xm:sqref>F58</xm:sqref>
        </x14:dataValidation>
        <x14:dataValidation type="list" showErrorMessage="1" errorTitle="Kesalahan Nilai Data" error="Data yang dimasukkan harus tersedia dalam daftar!">
          <x14:formula1>
            <xm:f>ListOfValues!K1:K3</xm:f>
          </x14:formula1>
          <xm:sqref>F59</xm:sqref>
        </x14:dataValidation>
        <x14:dataValidation type="list" showErrorMessage="1" errorTitle="Kesalahan Nilai Data" error="Data yang dimasukkan harus tersedia dalam daftar!">
          <x14:formula1>
            <xm:f>ListOfValues!K1:K3</xm:f>
          </x14:formula1>
          <xm:sqref>F60</xm:sqref>
        </x14:dataValidation>
        <x14:dataValidation type="list" showErrorMessage="1" errorTitle="Kesalahan Nilai Data" error="Data yang dimasukkan harus tersedia dalam daftar!">
          <x14:formula1>
            <xm:f>ListOfValues!K1:K3</xm:f>
          </x14:formula1>
          <xm:sqref>F61</xm:sqref>
        </x14:dataValidation>
        <x14:dataValidation type="list" showErrorMessage="1" errorTitle="Kesalahan Nilai Data" error="Data yang dimasukkan harus tersedia dalam daftar!">
          <x14:formula1>
            <xm:f>ListOfValues!K1:K3</xm:f>
          </x14:formula1>
          <xm:sqref>F62</xm:sqref>
        </x14:dataValidation>
        <x14:dataValidation type="list" showErrorMessage="1" errorTitle="Kesalahan Nilai Data" error="Data yang dimasukkan harus tersedia dalam daftar!">
          <x14:formula1>
            <xm:f>ListOfValues!K1:K3</xm:f>
          </x14:formula1>
          <xm:sqref>F63</xm:sqref>
        </x14:dataValidation>
        <x14:dataValidation type="list" showErrorMessage="1" errorTitle="Kesalahan Nilai Data" error="Data yang dimasukkan harus tersedia dalam daftar!">
          <x14:formula1>
            <xm:f>ListOfValues!K1:K3</xm:f>
          </x14:formula1>
          <xm:sqref>F64</xm:sqref>
        </x14:dataValidation>
        <x14:dataValidation type="list" showErrorMessage="1" errorTitle="Kesalahan Nilai Data" error="Data yang dimasukkan harus tersedia dalam daftar!">
          <x14:formula1>
            <xm:f>ListOfValues!K1:K3</xm:f>
          </x14:formula1>
          <xm:sqref>F65</xm:sqref>
        </x14:dataValidation>
        <x14:dataValidation type="list" showErrorMessage="1" errorTitle="Kesalahan Nilai Data" error="Data yang dimasukkan harus tersedia dalam daftar!">
          <x14:formula1>
            <xm:f>ListOfValues!K1:K3</xm:f>
          </x14:formula1>
          <xm:sqref>F66</xm:sqref>
        </x14:dataValidation>
        <x14:dataValidation type="list" showErrorMessage="1" errorTitle="Kesalahan Nilai Data" error="Data yang dimasukkan harus tersedia dalam daftar!">
          <x14:formula1>
            <xm:f>ListOfValues!K1:K3</xm:f>
          </x14:formula1>
          <xm:sqref>F67</xm:sqref>
        </x14:dataValidation>
        <x14:dataValidation type="list" showErrorMessage="1" errorTitle="Kesalahan Nilai Data" error="Data yang dimasukkan harus tersedia dalam daftar!">
          <x14:formula1>
            <xm:f>ListOfValues!K1:K3</xm:f>
          </x14:formula1>
          <xm:sqref>F68</xm:sqref>
        </x14:dataValidation>
        <x14:dataValidation type="list" showErrorMessage="1" errorTitle="Kesalahan Nilai Data" error="Data yang dimasukkan harus tersedia dalam daftar!">
          <x14:formula1>
            <xm:f>ListOfValues!K1:K3</xm:f>
          </x14:formula1>
          <xm:sqref>F69</xm:sqref>
        </x14:dataValidation>
        <x14:dataValidation type="list" showErrorMessage="1" errorTitle="Kesalahan Nilai Data" error="Data yang dimasukkan harus tersedia dalam daftar!">
          <x14:formula1>
            <xm:f>ListOfValues!K1:K3</xm:f>
          </x14:formula1>
          <xm:sqref>F70</xm:sqref>
        </x14:dataValidation>
        <x14:dataValidation type="list" showErrorMessage="1" errorTitle="Kesalahan Nilai Data" error="Data yang dimasukkan harus tersedia dalam daftar!">
          <x14:formula1>
            <xm:f>ListOfValues!K1:K3</xm:f>
          </x14:formula1>
          <xm:sqref>F71</xm:sqref>
        </x14:dataValidation>
        <x14:dataValidation type="list" showErrorMessage="1" errorTitle="Kesalahan Nilai Data" error="Data yang dimasukkan harus tersedia dalam daftar!">
          <x14:formula1>
            <xm:f>ListOfValues!K1:K3</xm:f>
          </x14:formula1>
          <xm:sqref>F72</xm:sqref>
        </x14:dataValidation>
        <x14:dataValidation type="list" showErrorMessage="1" errorTitle="Kesalahan Nilai Data" error="Data yang dimasukkan harus tersedia dalam daftar!">
          <x14:formula1>
            <xm:f>ListOfValues!K1:K3</xm:f>
          </x14:formula1>
          <xm:sqref>F73</xm:sqref>
        </x14:dataValidation>
        <x14:dataValidation type="list" showErrorMessage="1" errorTitle="Kesalahan Nilai Data" error="Data yang dimasukkan harus tersedia dalam daftar!">
          <x14:formula1>
            <xm:f>ListOfValues!K1:K3</xm:f>
          </x14:formula1>
          <xm:sqref>F74</xm:sqref>
        </x14:dataValidation>
        <x14:dataValidation type="list" showErrorMessage="1" errorTitle="Kesalahan Nilai Data" error="Data yang dimasukkan harus tersedia dalam daftar!">
          <x14:formula1>
            <xm:f>ListOfValues!K1:K3</xm:f>
          </x14:formula1>
          <xm:sqref>F75</xm:sqref>
        </x14:dataValidation>
        <x14:dataValidation type="list" showErrorMessage="1" errorTitle="Kesalahan Nilai Data" error="Data yang dimasukkan harus tersedia dalam daftar!">
          <x14:formula1>
            <xm:f>ListOfValues!K1:K3</xm:f>
          </x14:formula1>
          <xm:sqref>F76</xm:sqref>
        </x14:dataValidation>
        <x14:dataValidation type="list" showErrorMessage="1" errorTitle="Kesalahan Nilai Data" error="Data yang dimasukkan harus tersedia dalam daftar!">
          <x14:formula1>
            <xm:f>ListOfValues!K1:K3</xm:f>
          </x14:formula1>
          <xm:sqref>F77</xm:sqref>
        </x14:dataValidation>
        <x14:dataValidation type="list" showErrorMessage="1" errorTitle="Kesalahan Nilai Data" error="Data yang dimasukkan harus tersedia dalam daftar!">
          <x14:formula1>
            <xm:f>ListOfValues!K1:K3</xm:f>
          </x14:formula1>
          <xm:sqref>F78</xm:sqref>
        </x14:dataValidation>
        <x14:dataValidation type="list" showErrorMessage="1" errorTitle="Kesalahan Nilai Data" error="Data yang dimasukkan harus tersedia dalam daftar!">
          <x14:formula1>
            <xm:f>ListOfValues!K1:K3</xm:f>
          </x14:formula1>
          <xm:sqref>F79</xm:sqref>
        </x14:dataValidation>
        <x14:dataValidation type="list" showErrorMessage="1" errorTitle="Kesalahan Nilai Data" error="Data yang dimasukkan harus tersedia dalam daftar!">
          <x14:formula1>
            <xm:f>ListOfValues!K1:K3</xm:f>
          </x14:formula1>
          <xm:sqref>F80</xm:sqref>
        </x14:dataValidation>
        <x14:dataValidation type="list" showErrorMessage="1" errorTitle="Kesalahan Nilai Data" error="Data yang dimasukkan harus tersedia dalam daftar!">
          <x14:formula1>
            <xm:f>ListOfValues!K1:K3</xm:f>
          </x14:formula1>
          <xm:sqref>F81</xm:sqref>
        </x14:dataValidation>
        <x14:dataValidation type="list" showErrorMessage="1" errorTitle="Kesalahan Nilai Data" error="Data yang dimasukkan harus tersedia dalam daftar!">
          <x14:formula1>
            <xm:f>ListOfValues!K1:K3</xm:f>
          </x14:formula1>
          <xm:sqref>F82</xm:sqref>
        </x14:dataValidation>
        <x14:dataValidation type="list" showErrorMessage="1" errorTitle="Kesalahan Nilai Data" error="Data yang dimasukkan harus tersedia dalam daftar!">
          <x14:formula1>
            <xm:f>ListOfValues!K1:K3</xm:f>
          </x14:formula1>
          <xm:sqref>F83</xm:sqref>
        </x14:dataValidation>
        <x14:dataValidation type="list" showErrorMessage="1" errorTitle="Kesalahan Nilai Data" error="Data yang dimasukkan harus tersedia dalam daftar!">
          <x14:formula1>
            <xm:f>ListOfValues!K1:K3</xm:f>
          </x14:formula1>
          <xm:sqref>F84</xm:sqref>
        </x14:dataValidation>
        <x14:dataValidation type="list" showErrorMessage="1" errorTitle="Kesalahan Nilai Data" error="Data yang dimasukkan harus tersedia dalam daftar!">
          <x14:formula1>
            <xm:f>ListOfValues!K1:K3</xm:f>
          </x14:formula1>
          <xm:sqref>F85</xm:sqref>
        </x14:dataValidation>
        <x14:dataValidation type="list" showErrorMessage="1" errorTitle="Kesalahan Nilai Data" error="Data yang dimasukkan harus tersedia dalam daftar!">
          <x14:formula1>
            <xm:f>ListOfValues!K1:K3</xm:f>
          </x14:formula1>
          <xm:sqref>F86</xm:sqref>
        </x14:dataValidation>
        <x14:dataValidation type="list" showErrorMessage="1" errorTitle="Kesalahan Nilai Data" error="Data yang dimasukkan harus tersedia dalam daftar!">
          <x14:formula1>
            <xm:f>ListOfValues!K1:K3</xm:f>
          </x14:formula1>
          <xm:sqref>F87</xm:sqref>
        </x14:dataValidation>
        <x14:dataValidation type="list" showErrorMessage="1" errorTitle="Kesalahan Nilai Data" error="Data yang dimasukkan harus tersedia dalam daftar!">
          <x14:formula1>
            <xm:f>ListOfValues!K1:K3</xm:f>
          </x14:formula1>
          <xm:sqref>F88</xm:sqref>
        </x14:dataValidation>
        <x14:dataValidation type="list" showErrorMessage="1" errorTitle="Kesalahan Nilai Data" error="Data yang dimasukkan harus tersedia dalam daftar!">
          <x14:formula1>
            <xm:f>ListOfValues!K1:K3</xm:f>
          </x14:formula1>
          <xm:sqref>F89</xm:sqref>
        </x14:dataValidation>
        <x14:dataValidation type="list" showErrorMessage="1" errorTitle="Kesalahan Nilai Data" error="Data yang dimasukkan harus tersedia dalam daftar!">
          <x14:formula1>
            <xm:f>ListOfValues!K1:K3</xm:f>
          </x14:formula1>
          <xm:sqref>F90</xm:sqref>
        </x14:dataValidation>
        <x14:dataValidation type="list" showErrorMessage="1" errorTitle="Kesalahan Nilai Data" error="Data yang dimasukkan harus tersedia dalam daftar!">
          <x14:formula1>
            <xm:f>ListOfValues!K1:K3</xm:f>
          </x14:formula1>
          <xm:sqref>F91</xm:sqref>
        </x14:dataValidation>
        <x14:dataValidation type="list" showErrorMessage="1" errorTitle="Kesalahan Nilai Data" error="Data yang dimasukkan harus tersedia dalam daftar!">
          <x14:formula1>
            <xm:f>ListOfValues!K1:K3</xm:f>
          </x14:formula1>
          <xm:sqref>F92</xm:sqref>
        </x14:dataValidation>
        <x14:dataValidation type="list" showErrorMessage="1" errorTitle="Kesalahan Nilai Data" error="Data yang dimasukkan harus tersedia dalam daftar!">
          <x14:formula1>
            <xm:f>ListOfValues!K1:K3</xm:f>
          </x14:formula1>
          <xm:sqref>F93</xm:sqref>
        </x14:dataValidation>
        <x14:dataValidation type="list" showErrorMessage="1" errorTitle="Kesalahan Nilai Data" error="Data yang dimasukkan harus tersedia dalam daftar!">
          <x14:formula1>
            <xm:f>ListOfValues!K1:K3</xm:f>
          </x14:formula1>
          <xm:sqref>F94</xm:sqref>
        </x14:dataValidation>
        <x14:dataValidation type="list" showErrorMessage="1" errorTitle="Kesalahan Nilai Data" error="Data yang dimasukkan harus tersedia dalam daftar!">
          <x14:formula1>
            <xm:f>ListOfValues!K1:K3</xm:f>
          </x14:formula1>
          <xm:sqref>F95</xm:sqref>
        </x14:dataValidation>
        <x14:dataValidation type="list" showErrorMessage="1" errorTitle="Kesalahan Nilai Data" error="Data yang dimasukkan harus tersedia dalam daftar!">
          <x14:formula1>
            <xm:f>ListOfValues!K1:K3</xm:f>
          </x14:formula1>
          <xm:sqref>F96</xm:sqref>
        </x14:dataValidation>
        <x14:dataValidation type="list" showErrorMessage="1" errorTitle="Kesalahan Nilai Data" error="Data yang dimasukkan harus tersedia dalam daftar!">
          <x14:formula1>
            <xm:f>ListOfValues!K1:K3</xm:f>
          </x14:formula1>
          <xm:sqref>F97</xm:sqref>
        </x14:dataValidation>
        <x14:dataValidation type="list" showErrorMessage="1" errorTitle="Kesalahan Nilai Data" error="Data yang dimasukkan harus tersedia dalam daftar!">
          <x14:formula1>
            <xm:f>ListOfValues!K1:K3</xm:f>
          </x14:formula1>
          <xm:sqref>F98</xm:sqref>
        </x14:dataValidation>
        <x14:dataValidation type="list" showErrorMessage="1" errorTitle="Kesalahan Nilai Data" error="Data yang dimasukkan harus tersedia dalam daftar!">
          <x14:formula1>
            <xm:f>ListOfValues!K1:K3</xm:f>
          </x14:formula1>
          <xm:sqref>F99</xm:sqref>
        </x14:dataValidation>
        <x14:dataValidation type="list" showErrorMessage="1" errorTitle="Kesalahan Nilai Data" error="Data yang dimasukkan harus tersedia dalam daftar!">
          <x14:formula1>
            <xm:f>ListOfValues!K1:K3</xm:f>
          </x14:formula1>
          <xm:sqref>F100</xm:sqref>
        </x14:dataValidation>
        <x14:dataValidation type="list" showErrorMessage="1" errorTitle="Kesalahan Nilai Data" error="Data yang dimasukkan harus tersedia dalam daftar!">
          <x14:formula1>
            <xm:f>ListOfValues!K1:K3</xm:f>
          </x14:formula1>
          <xm:sqref>F101</xm:sqref>
        </x14:dataValidation>
        <x14:dataValidation type="list" showErrorMessage="1" errorTitle="Kesalahan Nilai Data" error="Data yang dimasukkan harus tersedia dalam daftar!">
          <x14:formula1>
            <xm:f>ListOfValues!K1:K3</xm:f>
          </x14:formula1>
          <xm:sqref>F102</xm:sqref>
        </x14:dataValidation>
        <x14:dataValidation type="list" showErrorMessage="1" errorTitle="Kesalahan Nilai Data" error="Data yang dimasukkan harus tersedia dalam daftar!">
          <x14:formula1>
            <xm:f>ListOfValues!K1:K3</xm:f>
          </x14:formula1>
          <xm:sqref>F103</xm:sqref>
        </x14:dataValidation>
        <x14:dataValidation type="list" showErrorMessage="1" errorTitle="Kesalahan Nilai Data" error="Data yang dimasukkan harus tersedia dalam daftar!">
          <x14:formula1>
            <xm:f>ListOfValues!K1:K3</xm:f>
          </x14:formula1>
          <xm:sqref>F104</xm:sqref>
        </x14:dataValidation>
        <x14:dataValidation type="list" showErrorMessage="1" errorTitle="Kesalahan Nilai Data" error="Data yang dimasukkan harus tersedia dalam daftar!">
          <x14:formula1>
            <xm:f>ListOfValues!K1:K3</xm:f>
          </x14:formula1>
          <xm:sqref>F105</xm:sqref>
        </x14:dataValidation>
        <x14:dataValidation type="list" showErrorMessage="1" errorTitle="Kesalahan Nilai Data" error="Data yang dimasukkan harus tersedia dalam daftar!">
          <x14:formula1>
            <xm:f>ListOfValues!K1:K3</xm:f>
          </x14:formula1>
          <xm:sqref>F106</xm:sqref>
        </x14:dataValidation>
        <x14:dataValidation type="list" showErrorMessage="1" errorTitle="Kesalahan Nilai Data" error="Data yang dimasukkan harus tersedia dalam daftar!">
          <x14:formula1>
            <xm:f>ListOfValues!K1:K3</xm:f>
          </x14:formula1>
          <xm:sqref>F107</xm:sqref>
        </x14:dataValidation>
        <x14:dataValidation type="list" showErrorMessage="1" errorTitle="Kesalahan Nilai Data" error="Data yang dimasukkan harus tersedia dalam daftar!">
          <x14:formula1>
            <xm:f>ListOfValues!K1:K3</xm:f>
          </x14:formula1>
          <xm:sqref>F108</xm:sqref>
        </x14:dataValidation>
        <x14:dataValidation type="list" showErrorMessage="1" errorTitle="Kesalahan Nilai Data" error="Data yang dimasukkan harus tersedia dalam daftar!">
          <x14:formula1>
            <xm:f>ListOfValues!K1:K3</xm:f>
          </x14:formula1>
          <xm:sqref>F109</xm:sqref>
        </x14:dataValidation>
        <x14:dataValidation type="list" showErrorMessage="1" errorTitle="Kesalahan Nilai Data" error="Data yang dimasukkan harus tersedia dalam daftar!">
          <x14:formula1>
            <xm:f>ListOfValues!K1:K3</xm:f>
          </x14:formula1>
          <xm:sqref>F110</xm:sqref>
        </x14:dataValidation>
        <x14:dataValidation type="list" showErrorMessage="1" errorTitle="Kesalahan Nilai Data" error="Data yang dimasukkan harus tersedia dalam daftar!">
          <x14:formula1>
            <xm:f>ListOfValues!K1:K3</xm:f>
          </x14:formula1>
          <xm:sqref>F111</xm:sqref>
        </x14:dataValidation>
        <x14:dataValidation type="list" showErrorMessage="1" errorTitle="Kesalahan Nilai Data" error="Data yang dimasukkan harus tersedia dalam daftar!">
          <x14:formula1>
            <xm:f>ListOfValues!K1:K3</xm:f>
          </x14:formula1>
          <xm:sqref>F112</xm:sqref>
        </x14:dataValidation>
        <x14:dataValidation type="list" showErrorMessage="1" errorTitle="Kesalahan Nilai Data" error="Data yang dimasukkan harus tersedia dalam daftar!">
          <x14:formula1>
            <xm:f>ListOfValues!K1:K3</xm:f>
          </x14:formula1>
          <xm:sqref>F113</xm:sqref>
        </x14:dataValidation>
        <x14:dataValidation type="list" showErrorMessage="1" errorTitle="Kesalahan Nilai Data" error="Data yang dimasukkan harus tersedia dalam daftar!">
          <x14:formula1>
            <xm:f>ListOfValues!K1:K3</xm:f>
          </x14:formula1>
          <xm:sqref>F114</xm:sqref>
        </x14:dataValidation>
        <x14:dataValidation type="list" showErrorMessage="1" errorTitle="Kesalahan Nilai Data" error="Data yang dimasukkan harus tersedia dalam daftar!">
          <x14:formula1>
            <xm:f>ListOfValues!K1:K3</xm:f>
          </x14:formula1>
          <xm:sqref>F115</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2:J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I17"/>
    </sheetView>
  </sheetViews>
  <sheetFormatPr defaultRowHeight="15"/>
  <cols>
    <col min="1" max="1" width="9.140625" style="1" customWidth="1"/>
    <col min="2" max="3" width="1" style="1" customWidth="1"/>
    <col min="4" max="4" width="20" style="1" customWidth="1"/>
    <col min="5" max="9" width="30" style="1" customWidth="1"/>
    <col min="10" max="10" width="1" style="1" customWidth="1"/>
    <col min="11" max="11" width="9.140625" style="1" customWidth="1"/>
    <col min="12" max="16384" width="9.140625" style="1"/>
  </cols>
  <sheetData>
    <row r="2" spans="2:10" ht="5.0999999999999996" customHeight="1">
      <c r="B2" s="5" t="s">
        <v>632</v>
      </c>
      <c r="C2" s="2"/>
      <c r="D2" s="2"/>
      <c r="E2" s="2"/>
      <c r="F2" s="2"/>
      <c r="G2" s="2"/>
      <c r="H2" s="2"/>
      <c r="I2" s="2"/>
      <c r="J2" s="2"/>
    </row>
    <row r="3" spans="2:10" hidden="1">
      <c r="B3" s="5" t="s">
        <v>7</v>
      </c>
      <c r="C3" s="20"/>
      <c r="D3" s="20"/>
      <c r="E3" s="2"/>
      <c r="F3" s="2"/>
      <c r="G3" s="2"/>
      <c r="H3" s="2"/>
      <c r="I3" s="2"/>
      <c r="J3" s="2"/>
    </row>
    <row r="4" spans="2:10" hidden="1">
      <c r="B4" s="2"/>
      <c r="C4" s="20"/>
      <c r="D4" s="20"/>
      <c r="E4" s="2"/>
      <c r="F4" s="2"/>
      <c r="G4" s="2"/>
      <c r="H4" s="2"/>
      <c r="I4" s="2"/>
      <c r="J4" s="2"/>
    </row>
    <row r="5" spans="2:10" hidden="1">
      <c r="B5" s="2"/>
      <c r="C5" s="20"/>
      <c r="D5" s="20"/>
      <c r="E5" s="2"/>
      <c r="F5" s="2"/>
      <c r="G5" s="2"/>
      <c r="H5" s="2"/>
      <c r="I5" s="2"/>
      <c r="J5" s="2"/>
    </row>
    <row r="6" spans="2:10" hidden="1">
      <c r="B6" s="2"/>
      <c r="C6" s="20"/>
      <c r="D6" s="20"/>
      <c r="E6" s="2"/>
      <c r="F6" s="2"/>
      <c r="G6" s="2"/>
      <c r="H6" s="2"/>
      <c r="I6" s="2"/>
      <c r="J6" s="2"/>
    </row>
    <row r="7" spans="2:10" ht="17.25">
      <c r="B7" s="2"/>
      <c r="C7" s="156" t="str">
        <f>UPPER('Data Umum'!D7)</f>
        <v/>
      </c>
      <c r="D7" s="156"/>
      <c r="E7" s="157"/>
      <c r="F7" s="157"/>
      <c r="G7" s="157"/>
      <c r="H7" s="157"/>
      <c r="I7" s="157"/>
      <c r="J7" s="2"/>
    </row>
    <row r="8" spans="2:10">
      <c r="B8" s="2"/>
      <c r="C8" s="158" t="s">
        <v>1095</v>
      </c>
      <c r="D8" s="158"/>
      <c r="E8" s="129"/>
      <c r="F8" s="129"/>
      <c r="G8" s="129"/>
      <c r="H8" s="129"/>
      <c r="I8" s="129"/>
      <c r="J8" s="2"/>
    </row>
    <row r="9" spans="2:10">
      <c r="B9" s="2"/>
      <c r="C9" s="158" t="s">
        <v>633</v>
      </c>
      <c r="D9" s="158"/>
      <c r="E9" s="129"/>
      <c r="F9" s="129"/>
      <c r="G9" s="129"/>
      <c r="H9" s="129"/>
      <c r="I9" s="129"/>
      <c r="J9" s="2"/>
    </row>
    <row r="10" spans="2:10">
      <c r="B10" s="2"/>
      <c r="C10" s="158" t="s">
        <v>634</v>
      </c>
      <c r="D10" s="158"/>
      <c r="E10" s="129"/>
      <c r="F10" s="129"/>
      <c r="G10" s="129"/>
      <c r="H10" s="129"/>
      <c r="I10" s="129"/>
      <c r="J10" s="2"/>
    </row>
    <row r="11" spans="2:10">
      <c r="B11" s="2"/>
      <c r="C11" s="159" t="str">
        <f>""</f>
        <v/>
      </c>
      <c r="D11" s="159"/>
      <c r="E11" s="130"/>
      <c r="F11" s="130"/>
      <c r="G11" s="130"/>
      <c r="H11" s="130"/>
      <c r="I11" s="130"/>
      <c r="J11" s="2"/>
    </row>
    <row r="12" spans="2:10" hidden="1">
      <c r="B12" s="2"/>
      <c r="C12" s="20"/>
      <c r="D12" s="20"/>
      <c r="E12" s="2"/>
      <c r="F12" s="2"/>
      <c r="G12" s="2"/>
      <c r="H12" s="2"/>
      <c r="I12" s="2"/>
      <c r="J12" s="2"/>
    </row>
    <row r="13" spans="2:10">
      <c r="B13" s="2"/>
      <c r="C13" s="160" t="s">
        <v>43</v>
      </c>
      <c r="D13" s="160"/>
      <c r="E13" s="161"/>
      <c r="F13" s="161"/>
      <c r="G13" s="161"/>
      <c r="H13" s="161"/>
      <c r="I13" s="161"/>
      <c r="J13" s="2"/>
    </row>
    <row r="14" spans="2:10">
      <c r="B14" s="2"/>
      <c r="C14" s="127" t="s">
        <v>308</v>
      </c>
      <c r="D14" s="128"/>
      <c r="E14" s="162" t="str">
        <f>"Debitur"</f>
        <v>Debitur</v>
      </c>
      <c r="F14" s="162" t="str">
        <f>"Tertanggung / Pialang Asuransi / Tagihan Premi Koasuransi"</f>
        <v>Tertanggung / Pialang Asuransi / Tagihan Premi Koasuransi</v>
      </c>
      <c r="G14" s="162" t="str">
        <f>"Saldo SAK"</f>
        <v>Saldo SAK</v>
      </c>
      <c r="H14" s="162" t="str">
        <f>"AYD"</f>
        <v>AYD</v>
      </c>
      <c r="I14" s="162" t="str">
        <f>"Saldo SAK Lancar (Kurang dari satu Tahun)"</f>
        <v>Saldo SAK Lancar (Kurang dari satu Tahun)</v>
      </c>
      <c r="J14" s="2"/>
    </row>
    <row r="15" spans="2:10">
      <c r="B15" s="2"/>
      <c r="C15" s="128"/>
      <c r="D15" s="128"/>
      <c r="E15" s="163"/>
      <c r="F15" s="163"/>
      <c r="G15" s="163"/>
      <c r="H15" s="163"/>
      <c r="I15" s="163"/>
      <c r="J15" s="2"/>
    </row>
    <row r="16" spans="2:10">
      <c r="B16" s="2"/>
      <c r="C16" s="137" t="s">
        <v>7</v>
      </c>
      <c r="D16" s="128"/>
      <c r="E16" s="147" t="s">
        <v>206</v>
      </c>
      <c r="F16" s="147" t="s">
        <v>206</v>
      </c>
      <c r="G16" s="144">
        <v>0</v>
      </c>
      <c r="H16" s="144">
        <v>0</v>
      </c>
      <c r="I16" s="144">
        <v>0</v>
      </c>
      <c r="J16" s="2"/>
    </row>
    <row r="17" spans="2:10">
      <c r="B17" s="2"/>
      <c r="C17" s="142" t="s">
        <v>309</v>
      </c>
      <c r="D17" s="143"/>
      <c r="E17" s="147" t="s">
        <v>206</v>
      </c>
      <c r="F17" s="147" t="s">
        <v>206</v>
      </c>
      <c r="G17" s="144">
        <v>0</v>
      </c>
      <c r="H17" s="144">
        <v>0</v>
      </c>
      <c r="I17" s="144">
        <v>0</v>
      </c>
      <c r="J17" s="2"/>
    </row>
    <row r="18" spans="2:10">
      <c r="B18" s="2"/>
      <c r="C18" s="142" t="s">
        <v>310</v>
      </c>
      <c r="D18" s="143"/>
      <c r="E18" s="147" t="s">
        <v>206</v>
      </c>
      <c r="F18" s="147" t="s">
        <v>206</v>
      </c>
      <c r="G18" s="144">
        <v>0</v>
      </c>
      <c r="H18" s="144">
        <v>0</v>
      </c>
      <c r="I18" s="144">
        <v>0</v>
      </c>
      <c r="J18" s="2"/>
    </row>
    <row r="19" spans="2:10">
      <c r="B19" s="2"/>
      <c r="C19" s="142" t="s">
        <v>311</v>
      </c>
      <c r="D19" s="143"/>
      <c r="E19" s="147" t="s">
        <v>206</v>
      </c>
      <c r="F19" s="147" t="s">
        <v>206</v>
      </c>
      <c r="G19" s="144">
        <v>0</v>
      </c>
      <c r="H19" s="144">
        <v>0</v>
      </c>
      <c r="I19" s="144">
        <v>0</v>
      </c>
      <c r="J19" s="2"/>
    </row>
    <row r="20" spans="2:10">
      <c r="B20" s="2"/>
      <c r="C20" s="142" t="s">
        <v>312</v>
      </c>
      <c r="D20" s="143"/>
      <c r="E20" s="147" t="s">
        <v>206</v>
      </c>
      <c r="F20" s="147" t="s">
        <v>206</v>
      </c>
      <c r="G20" s="144">
        <v>0</v>
      </c>
      <c r="H20" s="144">
        <v>0</v>
      </c>
      <c r="I20" s="144">
        <v>0</v>
      </c>
      <c r="J20" s="2"/>
    </row>
    <row r="21" spans="2:10">
      <c r="B21" s="2"/>
      <c r="C21" s="142" t="s">
        <v>313</v>
      </c>
      <c r="D21" s="143"/>
      <c r="E21" s="147" t="s">
        <v>206</v>
      </c>
      <c r="F21" s="147" t="s">
        <v>206</v>
      </c>
      <c r="G21" s="144">
        <v>0</v>
      </c>
      <c r="H21" s="144">
        <v>0</v>
      </c>
      <c r="I21" s="144">
        <v>0</v>
      </c>
      <c r="J21" s="2"/>
    </row>
    <row r="22" spans="2:10">
      <c r="B22" s="2"/>
      <c r="C22" s="142" t="s">
        <v>314</v>
      </c>
      <c r="D22" s="143"/>
      <c r="E22" s="147" t="s">
        <v>206</v>
      </c>
      <c r="F22" s="147" t="s">
        <v>206</v>
      </c>
      <c r="G22" s="144">
        <v>0</v>
      </c>
      <c r="H22" s="144">
        <v>0</v>
      </c>
      <c r="I22" s="144">
        <v>0</v>
      </c>
      <c r="J22" s="2"/>
    </row>
    <row r="23" spans="2:10">
      <c r="B23" s="2"/>
      <c r="C23" s="142" t="s">
        <v>315</v>
      </c>
      <c r="D23" s="143"/>
      <c r="E23" s="147" t="s">
        <v>206</v>
      </c>
      <c r="F23" s="147" t="s">
        <v>206</v>
      </c>
      <c r="G23" s="144">
        <v>0</v>
      </c>
      <c r="H23" s="144">
        <v>0</v>
      </c>
      <c r="I23" s="144">
        <v>0</v>
      </c>
      <c r="J23" s="2"/>
    </row>
    <row r="24" spans="2:10">
      <c r="B24" s="2"/>
      <c r="C24" s="142" t="s">
        <v>316</v>
      </c>
      <c r="D24" s="143"/>
      <c r="E24" s="147" t="s">
        <v>206</v>
      </c>
      <c r="F24" s="147" t="s">
        <v>206</v>
      </c>
      <c r="G24" s="144">
        <v>0</v>
      </c>
      <c r="H24" s="144">
        <v>0</v>
      </c>
      <c r="I24" s="144">
        <v>0</v>
      </c>
      <c r="J24" s="2"/>
    </row>
    <row r="25" spans="2:10">
      <c r="B25" s="2"/>
      <c r="C25" s="142" t="s">
        <v>317</v>
      </c>
      <c r="D25" s="143"/>
      <c r="E25" s="147" t="s">
        <v>206</v>
      </c>
      <c r="F25" s="147" t="s">
        <v>206</v>
      </c>
      <c r="G25" s="144">
        <v>0</v>
      </c>
      <c r="H25" s="144">
        <v>0</v>
      </c>
      <c r="I25" s="144">
        <v>0</v>
      </c>
      <c r="J25" s="2"/>
    </row>
    <row r="26" spans="2:10">
      <c r="B26" s="2"/>
      <c r="C26" s="142" t="s">
        <v>318</v>
      </c>
      <c r="D26" s="143"/>
      <c r="E26" s="147" t="s">
        <v>206</v>
      </c>
      <c r="F26" s="147" t="s">
        <v>206</v>
      </c>
      <c r="G26" s="144">
        <v>0</v>
      </c>
      <c r="H26" s="144">
        <v>0</v>
      </c>
      <c r="I26" s="144">
        <v>0</v>
      </c>
      <c r="J26" s="2"/>
    </row>
    <row r="27" spans="2:10">
      <c r="B27" s="2"/>
      <c r="C27" s="142" t="s">
        <v>319</v>
      </c>
      <c r="D27" s="143"/>
      <c r="E27" s="147" t="s">
        <v>206</v>
      </c>
      <c r="F27" s="147" t="s">
        <v>206</v>
      </c>
      <c r="G27" s="144">
        <v>0</v>
      </c>
      <c r="H27" s="144">
        <v>0</v>
      </c>
      <c r="I27" s="144">
        <v>0</v>
      </c>
      <c r="J27" s="2"/>
    </row>
    <row r="28" spans="2:10">
      <c r="B28" s="2"/>
      <c r="C28" s="142" t="s">
        <v>320</v>
      </c>
      <c r="D28" s="143"/>
      <c r="E28" s="147" t="s">
        <v>206</v>
      </c>
      <c r="F28" s="147" t="s">
        <v>206</v>
      </c>
      <c r="G28" s="144">
        <v>0</v>
      </c>
      <c r="H28" s="144">
        <v>0</v>
      </c>
      <c r="I28" s="144">
        <v>0</v>
      </c>
      <c r="J28" s="2"/>
    </row>
    <row r="29" spans="2:10">
      <c r="B29" s="2"/>
      <c r="C29" s="142" t="s">
        <v>321</v>
      </c>
      <c r="D29" s="143"/>
      <c r="E29" s="147" t="s">
        <v>206</v>
      </c>
      <c r="F29" s="147" t="s">
        <v>206</v>
      </c>
      <c r="G29" s="144">
        <v>0</v>
      </c>
      <c r="H29" s="144">
        <v>0</v>
      </c>
      <c r="I29" s="144">
        <v>0</v>
      </c>
      <c r="J29" s="2"/>
    </row>
    <row r="30" spans="2:10">
      <c r="B30" s="2"/>
      <c r="C30" s="142" t="s">
        <v>322</v>
      </c>
      <c r="D30" s="143"/>
      <c r="E30" s="147" t="s">
        <v>206</v>
      </c>
      <c r="F30" s="147" t="s">
        <v>206</v>
      </c>
      <c r="G30" s="144">
        <v>0</v>
      </c>
      <c r="H30" s="144">
        <v>0</v>
      </c>
      <c r="I30" s="144">
        <v>0</v>
      </c>
      <c r="J30" s="2"/>
    </row>
    <row r="31" spans="2:10">
      <c r="B31" s="2"/>
      <c r="C31" s="142" t="s">
        <v>323</v>
      </c>
      <c r="D31" s="143"/>
      <c r="E31" s="147" t="s">
        <v>206</v>
      </c>
      <c r="F31" s="147" t="s">
        <v>206</v>
      </c>
      <c r="G31" s="144">
        <v>0</v>
      </c>
      <c r="H31" s="144">
        <v>0</v>
      </c>
      <c r="I31" s="144">
        <v>0</v>
      </c>
      <c r="J31" s="2"/>
    </row>
    <row r="32" spans="2:10">
      <c r="B32" s="2"/>
      <c r="C32" s="142" t="s">
        <v>324</v>
      </c>
      <c r="D32" s="143"/>
      <c r="E32" s="147" t="s">
        <v>206</v>
      </c>
      <c r="F32" s="147" t="s">
        <v>206</v>
      </c>
      <c r="G32" s="144">
        <v>0</v>
      </c>
      <c r="H32" s="144">
        <v>0</v>
      </c>
      <c r="I32" s="144">
        <v>0</v>
      </c>
      <c r="J32" s="2"/>
    </row>
    <row r="33" spans="2:10">
      <c r="B33" s="2"/>
      <c r="C33" s="142" t="s">
        <v>325</v>
      </c>
      <c r="D33" s="143"/>
      <c r="E33" s="147" t="s">
        <v>206</v>
      </c>
      <c r="F33" s="147" t="s">
        <v>206</v>
      </c>
      <c r="G33" s="144">
        <v>0</v>
      </c>
      <c r="H33" s="144">
        <v>0</v>
      </c>
      <c r="I33" s="144">
        <v>0</v>
      </c>
      <c r="J33" s="2"/>
    </row>
    <row r="34" spans="2:10">
      <c r="B34" s="2"/>
      <c r="C34" s="142" t="s">
        <v>326</v>
      </c>
      <c r="D34" s="143"/>
      <c r="E34" s="147" t="s">
        <v>206</v>
      </c>
      <c r="F34" s="147" t="s">
        <v>206</v>
      </c>
      <c r="G34" s="144">
        <v>0</v>
      </c>
      <c r="H34" s="144">
        <v>0</v>
      </c>
      <c r="I34" s="144">
        <v>0</v>
      </c>
      <c r="J34" s="2"/>
    </row>
    <row r="35" spans="2:10">
      <c r="B35" s="2"/>
      <c r="C35" s="142" t="s">
        <v>327</v>
      </c>
      <c r="D35" s="143"/>
      <c r="E35" s="147" t="s">
        <v>206</v>
      </c>
      <c r="F35" s="147" t="s">
        <v>206</v>
      </c>
      <c r="G35" s="144">
        <v>0</v>
      </c>
      <c r="H35" s="144">
        <v>0</v>
      </c>
      <c r="I35" s="144">
        <v>0</v>
      </c>
      <c r="J35" s="2"/>
    </row>
    <row r="36" spans="2:10">
      <c r="B36" s="2"/>
      <c r="C36" s="142" t="s">
        <v>328</v>
      </c>
      <c r="D36" s="143"/>
      <c r="E36" s="147" t="s">
        <v>206</v>
      </c>
      <c r="F36" s="147" t="s">
        <v>206</v>
      </c>
      <c r="G36" s="144">
        <v>0</v>
      </c>
      <c r="H36" s="144">
        <v>0</v>
      </c>
      <c r="I36" s="144">
        <v>0</v>
      </c>
      <c r="J36" s="2"/>
    </row>
    <row r="37" spans="2:10">
      <c r="B37" s="2"/>
      <c r="C37" s="142" t="s">
        <v>329</v>
      </c>
      <c r="D37" s="143"/>
      <c r="E37" s="147" t="s">
        <v>206</v>
      </c>
      <c r="F37" s="147" t="s">
        <v>206</v>
      </c>
      <c r="G37" s="144">
        <v>0</v>
      </c>
      <c r="H37" s="144">
        <v>0</v>
      </c>
      <c r="I37" s="144">
        <v>0</v>
      </c>
      <c r="J37" s="2"/>
    </row>
    <row r="38" spans="2:10">
      <c r="B38" s="2"/>
      <c r="C38" s="142" t="s">
        <v>330</v>
      </c>
      <c r="D38" s="143"/>
      <c r="E38" s="147" t="s">
        <v>206</v>
      </c>
      <c r="F38" s="147" t="s">
        <v>206</v>
      </c>
      <c r="G38" s="144">
        <v>0</v>
      </c>
      <c r="H38" s="144">
        <v>0</v>
      </c>
      <c r="I38" s="144">
        <v>0</v>
      </c>
      <c r="J38" s="2"/>
    </row>
    <row r="39" spans="2:10">
      <c r="B39" s="2"/>
      <c r="C39" s="142" t="s">
        <v>331</v>
      </c>
      <c r="D39" s="143"/>
      <c r="E39" s="147" t="s">
        <v>206</v>
      </c>
      <c r="F39" s="147" t="s">
        <v>206</v>
      </c>
      <c r="G39" s="144">
        <v>0</v>
      </c>
      <c r="H39" s="144">
        <v>0</v>
      </c>
      <c r="I39" s="144">
        <v>0</v>
      </c>
      <c r="J39" s="2"/>
    </row>
    <row r="40" spans="2:10">
      <c r="B40" s="2"/>
      <c r="C40" s="142" t="s">
        <v>332</v>
      </c>
      <c r="D40" s="143"/>
      <c r="E40" s="147" t="s">
        <v>206</v>
      </c>
      <c r="F40" s="147" t="s">
        <v>206</v>
      </c>
      <c r="G40" s="144">
        <v>0</v>
      </c>
      <c r="H40" s="144">
        <v>0</v>
      </c>
      <c r="I40" s="144">
        <v>0</v>
      </c>
      <c r="J40" s="2"/>
    </row>
    <row r="41" spans="2:10">
      <c r="B41" s="2"/>
      <c r="C41" s="142" t="s">
        <v>333</v>
      </c>
      <c r="D41" s="143"/>
      <c r="E41" s="147" t="s">
        <v>206</v>
      </c>
      <c r="F41" s="147" t="s">
        <v>206</v>
      </c>
      <c r="G41" s="144">
        <v>0</v>
      </c>
      <c r="H41" s="144">
        <v>0</v>
      </c>
      <c r="I41" s="144">
        <v>0</v>
      </c>
      <c r="J41" s="2"/>
    </row>
    <row r="42" spans="2:10">
      <c r="B42" s="2"/>
      <c r="C42" s="142" t="s">
        <v>334</v>
      </c>
      <c r="D42" s="143"/>
      <c r="E42" s="147" t="s">
        <v>206</v>
      </c>
      <c r="F42" s="147" t="s">
        <v>206</v>
      </c>
      <c r="G42" s="144">
        <v>0</v>
      </c>
      <c r="H42" s="144">
        <v>0</v>
      </c>
      <c r="I42" s="144">
        <v>0</v>
      </c>
      <c r="J42" s="2"/>
    </row>
    <row r="43" spans="2:10">
      <c r="B43" s="2"/>
      <c r="C43" s="142" t="s">
        <v>335</v>
      </c>
      <c r="D43" s="143"/>
      <c r="E43" s="147" t="s">
        <v>206</v>
      </c>
      <c r="F43" s="147" t="s">
        <v>206</v>
      </c>
      <c r="G43" s="144">
        <v>0</v>
      </c>
      <c r="H43" s="144">
        <v>0</v>
      </c>
      <c r="I43" s="144">
        <v>0</v>
      </c>
      <c r="J43" s="2"/>
    </row>
    <row r="44" spans="2:10">
      <c r="B44" s="2"/>
      <c r="C44" s="142" t="s">
        <v>336</v>
      </c>
      <c r="D44" s="143"/>
      <c r="E44" s="147" t="s">
        <v>206</v>
      </c>
      <c r="F44" s="147" t="s">
        <v>206</v>
      </c>
      <c r="G44" s="144">
        <v>0</v>
      </c>
      <c r="H44" s="144">
        <v>0</v>
      </c>
      <c r="I44" s="144">
        <v>0</v>
      </c>
      <c r="J44" s="2"/>
    </row>
    <row r="45" spans="2:10">
      <c r="B45" s="2"/>
      <c r="C45" s="142" t="s">
        <v>337</v>
      </c>
      <c r="D45" s="143"/>
      <c r="E45" s="147" t="s">
        <v>206</v>
      </c>
      <c r="F45" s="147" t="s">
        <v>206</v>
      </c>
      <c r="G45" s="144">
        <v>0</v>
      </c>
      <c r="H45" s="144">
        <v>0</v>
      </c>
      <c r="I45" s="144">
        <v>0</v>
      </c>
      <c r="J45" s="2"/>
    </row>
    <row r="46" spans="2:10">
      <c r="B46" s="2"/>
      <c r="C46" s="142" t="s">
        <v>338</v>
      </c>
      <c r="D46" s="143"/>
      <c r="E46" s="147" t="s">
        <v>206</v>
      </c>
      <c r="F46" s="147" t="s">
        <v>206</v>
      </c>
      <c r="G46" s="144">
        <v>0</v>
      </c>
      <c r="H46" s="144">
        <v>0</v>
      </c>
      <c r="I46" s="144">
        <v>0</v>
      </c>
      <c r="J46" s="2"/>
    </row>
    <row r="47" spans="2:10">
      <c r="B47" s="2"/>
      <c r="C47" s="142" t="s">
        <v>339</v>
      </c>
      <c r="D47" s="143"/>
      <c r="E47" s="147" t="s">
        <v>206</v>
      </c>
      <c r="F47" s="147" t="s">
        <v>206</v>
      </c>
      <c r="G47" s="144">
        <v>0</v>
      </c>
      <c r="H47" s="144">
        <v>0</v>
      </c>
      <c r="I47" s="144">
        <v>0</v>
      </c>
      <c r="J47" s="2"/>
    </row>
    <row r="48" spans="2:10">
      <c r="B48" s="2"/>
      <c r="C48" s="142" t="s">
        <v>340</v>
      </c>
      <c r="D48" s="143"/>
      <c r="E48" s="147" t="s">
        <v>206</v>
      </c>
      <c r="F48" s="147" t="s">
        <v>206</v>
      </c>
      <c r="G48" s="144">
        <v>0</v>
      </c>
      <c r="H48" s="144">
        <v>0</v>
      </c>
      <c r="I48" s="144">
        <v>0</v>
      </c>
      <c r="J48" s="2"/>
    </row>
    <row r="49" spans="2:10">
      <c r="B49" s="2"/>
      <c r="C49" s="142" t="s">
        <v>341</v>
      </c>
      <c r="D49" s="143"/>
      <c r="E49" s="147" t="s">
        <v>206</v>
      </c>
      <c r="F49" s="147" t="s">
        <v>206</v>
      </c>
      <c r="G49" s="144">
        <v>0</v>
      </c>
      <c r="H49" s="144">
        <v>0</v>
      </c>
      <c r="I49" s="144">
        <v>0</v>
      </c>
      <c r="J49" s="2"/>
    </row>
    <row r="50" spans="2:10">
      <c r="B50" s="2"/>
      <c r="C50" s="142" t="s">
        <v>342</v>
      </c>
      <c r="D50" s="143"/>
      <c r="E50" s="147" t="s">
        <v>206</v>
      </c>
      <c r="F50" s="147" t="s">
        <v>206</v>
      </c>
      <c r="G50" s="144">
        <v>0</v>
      </c>
      <c r="H50" s="144">
        <v>0</v>
      </c>
      <c r="I50" s="144">
        <v>0</v>
      </c>
      <c r="J50" s="2"/>
    </row>
    <row r="51" spans="2:10">
      <c r="B51" s="2"/>
      <c r="C51" s="142" t="s">
        <v>343</v>
      </c>
      <c r="D51" s="143"/>
      <c r="E51" s="147" t="s">
        <v>206</v>
      </c>
      <c r="F51" s="147" t="s">
        <v>206</v>
      </c>
      <c r="G51" s="144">
        <v>0</v>
      </c>
      <c r="H51" s="144">
        <v>0</v>
      </c>
      <c r="I51" s="144">
        <v>0</v>
      </c>
      <c r="J51" s="2"/>
    </row>
    <row r="52" spans="2:10">
      <c r="B52" s="2"/>
      <c r="C52" s="142" t="s">
        <v>344</v>
      </c>
      <c r="D52" s="143"/>
      <c r="E52" s="147" t="s">
        <v>206</v>
      </c>
      <c r="F52" s="147" t="s">
        <v>206</v>
      </c>
      <c r="G52" s="144">
        <v>0</v>
      </c>
      <c r="H52" s="144">
        <v>0</v>
      </c>
      <c r="I52" s="144">
        <v>0</v>
      </c>
      <c r="J52" s="2"/>
    </row>
    <row r="53" spans="2:10">
      <c r="B53" s="2"/>
      <c r="C53" s="142" t="s">
        <v>345</v>
      </c>
      <c r="D53" s="143"/>
      <c r="E53" s="147" t="s">
        <v>206</v>
      </c>
      <c r="F53" s="147" t="s">
        <v>206</v>
      </c>
      <c r="G53" s="144">
        <v>0</v>
      </c>
      <c r="H53" s="144">
        <v>0</v>
      </c>
      <c r="I53" s="144">
        <v>0</v>
      </c>
      <c r="J53" s="2"/>
    </row>
    <row r="54" spans="2:10">
      <c r="B54" s="2"/>
      <c r="C54" s="142" t="s">
        <v>346</v>
      </c>
      <c r="D54" s="143"/>
      <c r="E54" s="147" t="s">
        <v>206</v>
      </c>
      <c r="F54" s="147" t="s">
        <v>206</v>
      </c>
      <c r="G54" s="144">
        <v>0</v>
      </c>
      <c r="H54" s="144">
        <v>0</v>
      </c>
      <c r="I54" s="144">
        <v>0</v>
      </c>
      <c r="J54" s="2"/>
    </row>
    <row r="55" spans="2:10">
      <c r="B55" s="2"/>
      <c r="C55" s="142" t="s">
        <v>347</v>
      </c>
      <c r="D55" s="143"/>
      <c r="E55" s="147" t="s">
        <v>206</v>
      </c>
      <c r="F55" s="147" t="s">
        <v>206</v>
      </c>
      <c r="G55" s="144">
        <v>0</v>
      </c>
      <c r="H55" s="144">
        <v>0</v>
      </c>
      <c r="I55" s="144">
        <v>0</v>
      </c>
      <c r="J55" s="2"/>
    </row>
    <row r="56" spans="2:10">
      <c r="B56" s="2"/>
      <c r="C56" s="142" t="s">
        <v>348</v>
      </c>
      <c r="D56" s="143"/>
      <c r="E56" s="147" t="s">
        <v>206</v>
      </c>
      <c r="F56" s="147" t="s">
        <v>206</v>
      </c>
      <c r="G56" s="144">
        <v>0</v>
      </c>
      <c r="H56" s="144">
        <v>0</v>
      </c>
      <c r="I56" s="144">
        <v>0</v>
      </c>
      <c r="J56" s="2"/>
    </row>
    <row r="57" spans="2:10">
      <c r="B57" s="2"/>
      <c r="C57" s="142" t="s">
        <v>349</v>
      </c>
      <c r="D57" s="143"/>
      <c r="E57" s="147" t="s">
        <v>206</v>
      </c>
      <c r="F57" s="147" t="s">
        <v>206</v>
      </c>
      <c r="G57" s="144">
        <v>0</v>
      </c>
      <c r="H57" s="144">
        <v>0</v>
      </c>
      <c r="I57" s="144">
        <v>0</v>
      </c>
      <c r="J57" s="2"/>
    </row>
    <row r="58" spans="2:10">
      <c r="B58" s="2"/>
      <c r="C58" s="142" t="s">
        <v>350</v>
      </c>
      <c r="D58" s="143"/>
      <c r="E58" s="147" t="s">
        <v>206</v>
      </c>
      <c r="F58" s="147" t="s">
        <v>206</v>
      </c>
      <c r="G58" s="144">
        <v>0</v>
      </c>
      <c r="H58" s="144">
        <v>0</v>
      </c>
      <c r="I58" s="144">
        <v>0</v>
      </c>
      <c r="J58" s="2"/>
    </row>
    <row r="59" spans="2:10">
      <c r="B59" s="2"/>
      <c r="C59" s="142" t="s">
        <v>351</v>
      </c>
      <c r="D59" s="143"/>
      <c r="E59" s="147" t="s">
        <v>206</v>
      </c>
      <c r="F59" s="147" t="s">
        <v>206</v>
      </c>
      <c r="G59" s="144">
        <v>0</v>
      </c>
      <c r="H59" s="144">
        <v>0</v>
      </c>
      <c r="I59" s="144">
        <v>0</v>
      </c>
      <c r="J59" s="2"/>
    </row>
    <row r="60" spans="2:10">
      <c r="B60" s="2"/>
      <c r="C60" s="142" t="s">
        <v>352</v>
      </c>
      <c r="D60" s="143"/>
      <c r="E60" s="147" t="s">
        <v>206</v>
      </c>
      <c r="F60" s="147" t="s">
        <v>206</v>
      </c>
      <c r="G60" s="144">
        <v>0</v>
      </c>
      <c r="H60" s="144">
        <v>0</v>
      </c>
      <c r="I60" s="144">
        <v>0</v>
      </c>
      <c r="J60" s="2"/>
    </row>
    <row r="61" spans="2:10">
      <c r="B61" s="2"/>
      <c r="C61" s="142" t="s">
        <v>353</v>
      </c>
      <c r="D61" s="143"/>
      <c r="E61" s="147" t="s">
        <v>206</v>
      </c>
      <c r="F61" s="147" t="s">
        <v>206</v>
      </c>
      <c r="G61" s="144">
        <v>0</v>
      </c>
      <c r="H61" s="144">
        <v>0</v>
      </c>
      <c r="I61" s="144">
        <v>0</v>
      </c>
      <c r="J61" s="2"/>
    </row>
    <row r="62" spans="2:10">
      <c r="B62" s="2"/>
      <c r="C62" s="142" t="s">
        <v>354</v>
      </c>
      <c r="D62" s="143"/>
      <c r="E62" s="147" t="s">
        <v>206</v>
      </c>
      <c r="F62" s="147" t="s">
        <v>206</v>
      </c>
      <c r="G62" s="144">
        <v>0</v>
      </c>
      <c r="H62" s="144">
        <v>0</v>
      </c>
      <c r="I62" s="144">
        <v>0</v>
      </c>
      <c r="J62" s="2"/>
    </row>
    <row r="63" spans="2:10">
      <c r="B63" s="2"/>
      <c r="C63" s="142" t="s">
        <v>355</v>
      </c>
      <c r="D63" s="143"/>
      <c r="E63" s="147" t="s">
        <v>206</v>
      </c>
      <c r="F63" s="147" t="s">
        <v>206</v>
      </c>
      <c r="G63" s="144">
        <v>0</v>
      </c>
      <c r="H63" s="144">
        <v>0</v>
      </c>
      <c r="I63" s="144">
        <v>0</v>
      </c>
      <c r="J63" s="2"/>
    </row>
    <row r="64" spans="2:10">
      <c r="B64" s="2"/>
      <c r="C64" s="142" t="s">
        <v>356</v>
      </c>
      <c r="D64" s="143"/>
      <c r="E64" s="147" t="s">
        <v>206</v>
      </c>
      <c r="F64" s="147" t="s">
        <v>206</v>
      </c>
      <c r="G64" s="144">
        <v>0</v>
      </c>
      <c r="H64" s="144">
        <v>0</v>
      </c>
      <c r="I64" s="144">
        <v>0</v>
      </c>
      <c r="J64" s="2"/>
    </row>
    <row r="65" spans="2:10">
      <c r="B65" s="2"/>
      <c r="C65" s="142" t="s">
        <v>357</v>
      </c>
      <c r="D65" s="143"/>
      <c r="E65" s="147" t="s">
        <v>206</v>
      </c>
      <c r="F65" s="147" t="s">
        <v>206</v>
      </c>
      <c r="G65" s="144">
        <v>0</v>
      </c>
      <c r="H65" s="144">
        <v>0</v>
      </c>
      <c r="I65" s="144">
        <v>0</v>
      </c>
      <c r="J65" s="2"/>
    </row>
    <row r="66" spans="2:10">
      <c r="B66" s="2"/>
      <c r="C66" s="142" t="s">
        <v>358</v>
      </c>
      <c r="D66" s="143"/>
      <c r="E66" s="147" t="s">
        <v>206</v>
      </c>
      <c r="F66" s="147" t="s">
        <v>206</v>
      </c>
      <c r="G66" s="144">
        <v>0</v>
      </c>
      <c r="H66" s="144">
        <v>0</v>
      </c>
      <c r="I66" s="144">
        <v>0</v>
      </c>
      <c r="J66" s="2"/>
    </row>
    <row r="67" spans="2:10">
      <c r="B67" s="2"/>
      <c r="C67" s="142" t="s">
        <v>359</v>
      </c>
      <c r="D67" s="143"/>
      <c r="E67" s="147" t="s">
        <v>206</v>
      </c>
      <c r="F67" s="147" t="s">
        <v>206</v>
      </c>
      <c r="G67" s="144">
        <v>0</v>
      </c>
      <c r="H67" s="144">
        <v>0</v>
      </c>
      <c r="I67" s="144">
        <v>0</v>
      </c>
      <c r="J67" s="2"/>
    </row>
    <row r="68" spans="2:10">
      <c r="B68" s="2"/>
      <c r="C68" s="142" t="s">
        <v>360</v>
      </c>
      <c r="D68" s="143"/>
      <c r="E68" s="147" t="s">
        <v>206</v>
      </c>
      <c r="F68" s="147" t="s">
        <v>206</v>
      </c>
      <c r="G68" s="144">
        <v>0</v>
      </c>
      <c r="H68" s="144">
        <v>0</v>
      </c>
      <c r="I68" s="144">
        <v>0</v>
      </c>
      <c r="J68" s="2"/>
    </row>
    <row r="69" spans="2:10">
      <c r="B69" s="2"/>
      <c r="C69" s="142" t="s">
        <v>361</v>
      </c>
      <c r="D69" s="143"/>
      <c r="E69" s="147" t="s">
        <v>206</v>
      </c>
      <c r="F69" s="147" t="s">
        <v>206</v>
      </c>
      <c r="G69" s="144">
        <v>0</v>
      </c>
      <c r="H69" s="144">
        <v>0</v>
      </c>
      <c r="I69" s="144">
        <v>0</v>
      </c>
      <c r="J69" s="2"/>
    </row>
    <row r="70" spans="2:10">
      <c r="B70" s="2"/>
      <c r="C70" s="142" t="s">
        <v>362</v>
      </c>
      <c r="D70" s="143"/>
      <c r="E70" s="147" t="s">
        <v>206</v>
      </c>
      <c r="F70" s="147" t="s">
        <v>206</v>
      </c>
      <c r="G70" s="144">
        <v>0</v>
      </c>
      <c r="H70" s="144">
        <v>0</v>
      </c>
      <c r="I70" s="144">
        <v>0</v>
      </c>
      <c r="J70" s="2"/>
    </row>
    <row r="71" spans="2:10">
      <c r="B71" s="2"/>
      <c r="C71" s="142" t="s">
        <v>363</v>
      </c>
      <c r="D71" s="143"/>
      <c r="E71" s="147" t="s">
        <v>206</v>
      </c>
      <c r="F71" s="147" t="s">
        <v>206</v>
      </c>
      <c r="G71" s="144">
        <v>0</v>
      </c>
      <c r="H71" s="144">
        <v>0</v>
      </c>
      <c r="I71" s="144">
        <v>0</v>
      </c>
      <c r="J71" s="2"/>
    </row>
    <row r="72" spans="2:10">
      <c r="B72" s="2"/>
      <c r="C72" s="142" t="s">
        <v>364</v>
      </c>
      <c r="D72" s="143"/>
      <c r="E72" s="147" t="s">
        <v>206</v>
      </c>
      <c r="F72" s="147" t="s">
        <v>206</v>
      </c>
      <c r="G72" s="144">
        <v>0</v>
      </c>
      <c r="H72" s="144">
        <v>0</v>
      </c>
      <c r="I72" s="144">
        <v>0</v>
      </c>
      <c r="J72" s="2"/>
    </row>
    <row r="73" spans="2:10">
      <c r="B73" s="2"/>
      <c r="C73" s="142" t="s">
        <v>365</v>
      </c>
      <c r="D73" s="143"/>
      <c r="E73" s="147" t="s">
        <v>206</v>
      </c>
      <c r="F73" s="147" t="s">
        <v>206</v>
      </c>
      <c r="G73" s="144">
        <v>0</v>
      </c>
      <c r="H73" s="144">
        <v>0</v>
      </c>
      <c r="I73" s="144">
        <v>0</v>
      </c>
      <c r="J73" s="2"/>
    </row>
    <row r="74" spans="2:10">
      <c r="B74" s="2"/>
      <c r="C74" s="142" t="s">
        <v>366</v>
      </c>
      <c r="D74" s="143"/>
      <c r="E74" s="147" t="s">
        <v>206</v>
      </c>
      <c r="F74" s="147" t="s">
        <v>206</v>
      </c>
      <c r="G74" s="144">
        <v>0</v>
      </c>
      <c r="H74" s="144">
        <v>0</v>
      </c>
      <c r="I74" s="144">
        <v>0</v>
      </c>
      <c r="J74" s="2"/>
    </row>
    <row r="75" spans="2:10">
      <c r="B75" s="2"/>
      <c r="C75" s="142" t="s">
        <v>367</v>
      </c>
      <c r="D75" s="143"/>
      <c r="E75" s="147" t="s">
        <v>206</v>
      </c>
      <c r="F75" s="147" t="s">
        <v>206</v>
      </c>
      <c r="G75" s="144">
        <v>0</v>
      </c>
      <c r="H75" s="144">
        <v>0</v>
      </c>
      <c r="I75" s="144">
        <v>0</v>
      </c>
      <c r="J75" s="2"/>
    </row>
    <row r="76" spans="2:10">
      <c r="B76" s="2"/>
      <c r="C76" s="142" t="s">
        <v>368</v>
      </c>
      <c r="D76" s="143"/>
      <c r="E76" s="147" t="s">
        <v>206</v>
      </c>
      <c r="F76" s="147" t="s">
        <v>206</v>
      </c>
      <c r="G76" s="144">
        <v>0</v>
      </c>
      <c r="H76" s="144">
        <v>0</v>
      </c>
      <c r="I76" s="144">
        <v>0</v>
      </c>
      <c r="J76" s="2"/>
    </row>
    <row r="77" spans="2:10">
      <c r="B77" s="2"/>
      <c r="C77" s="142" t="s">
        <v>369</v>
      </c>
      <c r="D77" s="143"/>
      <c r="E77" s="147" t="s">
        <v>206</v>
      </c>
      <c r="F77" s="147" t="s">
        <v>206</v>
      </c>
      <c r="G77" s="144">
        <v>0</v>
      </c>
      <c r="H77" s="144">
        <v>0</v>
      </c>
      <c r="I77" s="144">
        <v>0</v>
      </c>
      <c r="J77" s="2"/>
    </row>
    <row r="78" spans="2:10">
      <c r="B78" s="2"/>
      <c r="C78" s="142" t="s">
        <v>370</v>
      </c>
      <c r="D78" s="143"/>
      <c r="E78" s="147" t="s">
        <v>206</v>
      </c>
      <c r="F78" s="147" t="s">
        <v>206</v>
      </c>
      <c r="G78" s="144">
        <v>0</v>
      </c>
      <c r="H78" s="144">
        <v>0</v>
      </c>
      <c r="I78" s="144">
        <v>0</v>
      </c>
      <c r="J78" s="2"/>
    </row>
    <row r="79" spans="2:10">
      <c r="B79" s="2"/>
      <c r="C79" s="142" t="s">
        <v>371</v>
      </c>
      <c r="D79" s="143"/>
      <c r="E79" s="147" t="s">
        <v>206</v>
      </c>
      <c r="F79" s="147" t="s">
        <v>206</v>
      </c>
      <c r="G79" s="144">
        <v>0</v>
      </c>
      <c r="H79" s="144">
        <v>0</v>
      </c>
      <c r="I79" s="144">
        <v>0</v>
      </c>
      <c r="J79" s="2"/>
    </row>
    <row r="80" spans="2:10">
      <c r="B80" s="2"/>
      <c r="C80" s="142" t="s">
        <v>372</v>
      </c>
      <c r="D80" s="143"/>
      <c r="E80" s="147" t="s">
        <v>206</v>
      </c>
      <c r="F80" s="147" t="s">
        <v>206</v>
      </c>
      <c r="G80" s="144">
        <v>0</v>
      </c>
      <c r="H80" s="144">
        <v>0</v>
      </c>
      <c r="I80" s="144">
        <v>0</v>
      </c>
      <c r="J80" s="2"/>
    </row>
    <row r="81" spans="2:10">
      <c r="B81" s="2"/>
      <c r="C81" s="142" t="s">
        <v>373</v>
      </c>
      <c r="D81" s="143"/>
      <c r="E81" s="147" t="s">
        <v>206</v>
      </c>
      <c r="F81" s="147" t="s">
        <v>206</v>
      </c>
      <c r="G81" s="144">
        <v>0</v>
      </c>
      <c r="H81" s="144">
        <v>0</v>
      </c>
      <c r="I81" s="144">
        <v>0</v>
      </c>
      <c r="J81" s="2"/>
    </row>
    <row r="82" spans="2:10">
      <c r="B82" s="2"/>
      <c r="C82" s="142" t="s">
        <v>374</v>
      </c>
      <c r="D82" s="143"/>
      <c r="E82" s="147" t="s">
        <v>206</v>
      </c>
      <c r="F82" s="147" t="s">
        <v>206</v>
      </c>
      <c r="G82" s="144">
        <v>0</v>
      </c>
      <c r="H82" s="144">
        <v>0</v>
      </c>
      <c r="I82" s="144">
        <v>0</v>
      </c>
      <c r="J82" s="2"/>
    </row>
    <row r="83" spans="2:10">
      <c r="B83" s="2"/>
      <c r="C83" s="142" t="s">
        <v>375</v>
      </c>
      <c r="D83" s="143"/>
      <c r="E83" s="147" t="s">
        <v>206</v>
      </c>
      <c r="F83" s="147" t="s">
        <v>206</v>
      </c>
      <c r="G83" s="144">
        <v>0</v>
      </c>
      <c r="H83" s="144">
        <v>0</v>
      </c>
      <c r="I83" s="144">
        <v>0</v>
      </c>
      <c r="J83" s="2"/>
    </row>
    <row r="84" spans="2:10">
      <c r="B84" s="2"/>
      <c r="C84" s="142" t="s">
        <v>376</v>
      </c>
      <c r="D84" s="143"/>
      <c r="E84" s="147" t="s">
        <v>206</v>
      </c>
      <c r="F84" s="147" t="s">
        <v>206</v>
      </c>
      <c r="G84" s="144">
        <v>0</v>
      </c>
      <c r="H84" s="144">
        <v>0</v>
      </c>
      <c r="I84" s="144">
        <v>0</v>
      </c>
      <c r="J84" s="2"/>
    </row>
    <row r="85" spans="2:10">
      <c r="B85" s="2"/>
      <c r="C85" s="142" t="s">
        <v>377</v>
      </c>
      <c r="D85" s="143"/>
      <c r="E85" s="147" t="s">
        <v>206</v>
      </c>
      <c r="F85" s="147" t="s">
        <v>206</v>
      </c>
      <c r="G85" s="144">
        <v>0</v>
      </c>
      <c r="H85" s="144">
        <v>0</v>
      </c>
      <c r="I85" s="144">
        <v>0</v>
      </c>
      <c r="J85" s="2"/>
    </row>
    <row r="86" spans="2:10">
      <c r="B86" s="2"/>
      <c r="C86" s="142" t="s">
        <v>378</v>
      </c>
      <c r="D86" s="143"/>
      <c r="E86" s="147" t="s">
        <v>206</v>
      </c>
      <c r="F86" s="147" t="s">
        <v>206</v>
      </c>
      <c r="G86" s="144">
        <v>0</v>
      </c>
      <c r="H86" s="144">
        <v>0</v>
      </c>
      <c r="I86" s="144">
        <v>0</v>
      </c>
      <c r="J86" s="2"/>
    </row>
    <row r="87" spans="2:10">
      <c r="B87" s="2"/>
      <c r="C87" s="142" t="s">
        <v>379</v>
      </c>
      <c r="D87" s="143"/>
      <c r="E87" s="147" t="s">
        <v>206</v>
      </c>
      <c r="F87" s="147" t="s">
        <v>206</v>
      </c>
      <c r="G87" s="144">
        <v>0</v>
      </c>
      <c r="H87" s="144">
        <v>0</v>
      </c>
      <c r="I87" s="144">
        <v>0</v>
      </c>
      <c r="J87" s="2"/>
    </row>
    <row r="88" spans="2:10">
      <c r="B88" s="2"/>
      <c r="C88" s="142" t="s">
        <v>380</v>
      </c>
      <c r="D88" s="143"/>
      <c r="E88" s="147" t="s">
        <v>206</v>
      </c>
      <c r="F88" s="147" t="s">
        <v>206</v>
      </c>
      <c r="G88" s="144">
        <v>0</v>
      </c>
      <c r="H88" s="144">
        <v>0</v>
      </c>
      <c r="I88" s="144">
        <v>0</v>
      </c>
      <c r="J88" s="2"/>
    </row>
    <row r="89" spans="2:10">
      <c r="B89" s="2"/>
      <c r="C89" s="142" t="s">
        <v>381</v>
      </c>
      <c r="D89" s="143"/>
      <c r="E89" s="147" t="s">
        <v>206</v>
      </c>
      <c r="F89" s="147" t="s">
        <v>206</v>
      </c>
      <c r="G89" s="144">
        <v>0</v>
      </c>
      <c r="H89" s="144">
        <v>0</v>
      </c>
      <c r="I89" s="144">
        <v>0</v>
      </c>
      <c r="J89" s="2"/>
    </row>
    <row r="90" spans="2:10">
      <c r="B90" s="2"/>
      <c r="C90" s="142" t="s">
        <v>382</v>
      </c>
      <c r="D90" s="143"/>
      <c r="E90" s="147" t="s">
        <v>206</v>
      </c>
      <c r="F90" s="147" t="s">
        <v>206</v>
      </c>
      <c r="G90" s="144">
        <v>0</v>
      </c>
      <c r="H90" s="144">
        <v>0</v>
      </c>
      <c r="I90" s="144">
        <v>0</v>
      </c>
      <c r="J90" s="2"/>
    </row>
    <row r="91" spans="2:10">
      <c r="B91" s="2"/>
      <c r="C91" s="142" t="s">
        <v>383</v>
      </c>
      <c r="D91" s="143"/>
      <c r="E91" s="147" t="s">
        <v>206</v>
      </c>
      <c r="F91" s="147" t="s">
        <v>206</v>
      </c>
      <c r="G91" s="144">
        <v>0</v>
      </c>
      <c r="H91" s="144">
        <v>0</v>
      </c>
      <c r="I91" s="144">
        <v>0</v>
      </c>
      <c r="J91" s="2"/>
    </row>
    <row r="92" spans="2:10">
      <c r="B92" s="2"/>
      <c r="C92" s="142" t="s">
        <v>384</v>
      </c>
      <c r="D92" s="143"/>
      <c r="E92" s="147" t="s">
        <v>206</v>
      </c>
      <c r="F92" s="147" t="s">
        <v>206</v>
      </c>
      <c r="G92" s="144">
        <v>0</v>
      </c>
      <c r="H92" s="144">
        <v>0</v>
      </c>
      <c r="I92" s="144">
        <v>0</v>
      </c>
      <c r="J92" s="2"/>
    </row>
    <row r="93" spans="2:10">
      <c r="B93" s="2"/>
      <c r="C93" s="142" t="s">
        <v>385</v>
      </c>
      <c r="D93" s="143"/>
      <c r="E93" s="147" t="s">
        <v>206</v>
      </c>
      <c r="F93" s="147" t="s">
        <v>206</v>
      </c>
      <c r="G93" s="144">
        <v>0</v>
      </c>
      <c r="H93" s="144">
        <v>0</v>
      </c>
      <c r="I93" s="144">
        <v>0</v>
      </c>
      <c r="J93" s="2"/>
    </row>
    <row r="94" spans="2:10">
      <c r="B94" s="2"/>
      <c r="C94" s="142" t="s">
        <v>386</v>
      </c>
      <c r="D94" s="143"/>
      <c r="E94" s="147" t="s">
        <v>206</v>
      </c>
      <c r="F94" s="147" t="s">
        <v>206</v>
      </c>
      <c r="G94" s="144">
        <v>0</v>
      </c>
      <c r="H94" s="144">
        <v>0</v>
      </c>
      <c r="I94" s="144">
        <v>0</v>
      </c>
      <c r="J94" s="2"/>
    </row>
    <row r="95" spans="2:10">
      <c r="B95" s="2"/>
      <c r="C95" s="142" t="s">
        <v>387</v>
      </c>
      <c r="D95" s="143"/>
      <c r="E95" s="147" t="s">
        <v>206</v>
      </c>
      <c r="F95" s="147" t="s">
        <v>206</v>
      </c>
      <c r="G95" s="144">
        <v>0</v>
      </c>
      <c r="H95" s="144">
        <v>0</v>
      </c>
      <c r="I95" s="144">
        <v>0</v>
      </c>
      <c r="J95" s="2"/>
    </row>
    <row r="96" spans="2:10">
      <c r="B96" s="2"/>
      <c r="C96" s="142" t="s">
        <v>388</v>
      </c>
      <c r="D96" s="143"/>
      <c r="E96" s="147" t="s">
        <v>206</v>
      </c>
      <c r="F96" s="147" t="s">
        <v>206</v>
      </c>
      <c r="G96" s="144">
        <v>0</v>
      </c>
      <c r="H96" s="144">
        <v>0</v>
      </c>
      <c r="I96" s="144">
        <v>0</v>
      </c>
      <c r="J96" s="2"/>
    </row>
    <row r="97" spans="2:10">
      <c r="B97" s="2"/>
      <c r="C97" s="142" t="s">
        <v>389</v>
      </c>
      <c r="D97" s="143"/>
      <c r="E97" s="147" t="s">
        <v>206</v>
      </c>
      <c r="F97" s="147" t="s">
        <v>206</v>
      </c>
      <c r="G97" s="144">
        <v>0</v>
      </c>
      <c r="H97" s="144">
        <v>0</v>
      </c>
      <c r="I97" s="144">
        <v>0</v>
      </c>
      <c r="J97" s="2"/>
    </row>
    <row r="98" spans="2:10">
      <c r="B98" s="2"/>
      <c r="C98" s="142" t="s">
        <v>390</v>
      </c>
      <c r="D98" s="143"/>
      <c r="E98" s="147" t="s">
        <v>206</v>
      </c>
      <c r="F98" s="147" t="s">
        <v>206</v>
      </c>
      <c r="G98" s="144">
        <v>0</v>
      </c>
      <c r="H98" s="144">
        <v>0</v>
      </c>
      <c r="I98" s="144">
        <v>0</v>
      </c>
      <c r="J98" s="2"/>
    </row>
    <row r="99" spans="2:10">
      <c r="B99" s="2"/>
      <c r="C99" s="142" t="s">
        <v>391</v>
      </c>
      <c r="D99" s="143"/>
      <c r="E99" s="147" t="s">
        <v>206</v>
      </c>
      <c r="F99" s="147" t="s">
        <v>206</v>
      </c>
      <c r="G99" s="144">
        <v>0</v>
      </c>
      <c r="H99" s="144">
        <v>0</v>
      </c>
      <c r="I99" s="144">
        <v>0</v>
      </c>
      <c r="J99" s="2"/>
    </row>
    <row r="100" spans="2:10">
      <c r="B100" s="2"/>
      <c r="C100" s="142" t="s">
        <v>392</v>
      </c>
      <c r="D100" s="143"/>
      <c r="E100" s="147" t="s">
        <v>206</v>
      </c>
      <c r="F100" s="147" t="s">
        <v>206</v>
      </c>
      <c r="G100" s="144">
        <v>0</v>
      </c>
      <c r="H100" s="144">
        <v>0</v>
      </c>
      <c r="I100" s="144">
        <v>0</v>
      </c>
      <c r="J100" s="2"/>
    </row>
    <row r="101" spans="2:10">
      <c r="B101" s="2"/>
      <c r="C101" s="142" t="s">
        <v>393</v>
      </c>
      <c r="D101" s="143"/>
      <c r="E101" s="147" t="s">
        <v>206</v>
      </c>
      <c r="F101" s="147" t="s">
        <v>206</v>
      </c>
      <c r="G101" s="144">
        <v>0</v>
      </c>
      <c r="H101" s="144">
        <v>0</v>
      </c>
      <c r="I101" s="144">
        <v>0</v>
      </c>
      <c r="J101" s="2"/>
    </row>
    <row r="102" spans="2:10">
      <c r="B102" s="2"/>
      <c r="C102" s="142" t="s">
        <v>394</v>
      </c>
      <c r="D102" s="143"/>
      <c r="E102" s="147" t="s">
        <v>206</v>
      </c>
      <c r="F102" s="147" t="s">
        <v>206</v>
      </c>
      <c r="G102" s="144">
        <v>0</v>
      </c>
      <c r="H102" s="144">
        <v>0</v>
      </c>
      <c r="I102" s="144">
        <v>0</v>
      </c>
      <c r="J102" s="2"/>
    </row>
    <row r="103" spans="2:10">
      <c r="B103" s="2"/>
      <c r="C103" s="142" t="s">
        <v>395</v>
      </c>
      <c r="D103" s="143"/>
      <c r="E103" s="147" t="s">
        <v>206</v>
      </c>
      <c r="F103" s="147" t="s">
        <v>206</v>
      </c>
      <c r="G103" s="144">
        <v>0</v>
      </c>
      <c r="H103" s="144">
        <v>0</v>
      </c>
      <c r="I103" s="144">
        <v>0</v>
      </c>
      <c r="J103" s="2"/>
    </row>
    <row r="104" spans="2:10">
      <c r="B104" s="2"/>
      <c r="C104" s="142" t="s">
        <v>396</v>
      </c>
      <c r="D104" s="143"/>
      <c r="E104" s="147" t="s">
        <v>206</v>
      </c>
      <c r="F104" s="147" t="s">
        <v>206</v>
      </c>
      <c r="G104" s="144">
        <v>0</v>
      </c>
      <c r="H104" s="144">
        <v>0</v>
      </c>
      <c r="I104" s="144">
        <v>0</v>
      </c>
      <c r="J104" s="2"/>
    </row>
    <row r="105" spans="2:10">
      <c r="B105" s="2"/>
      <c r="C105" s="142" t="s">
        <v>397</v>
      </c>
      <c r="D105" s="143"/>
      <c r="E105" s="147" t="s">
        <v>206</v>
      </c>
      <c r="F105" s="147" t="s">
        <v>206</v>
      </c>
      <c r="G105" s="144">
        <v>0</v>
      </c>
      <c r="H105" s="144">
        <v>0</v>
      </c>
      <c r="I105" s="144">
        <v>0</v>
      </c>
      <c r="J105" s="2"/>
    </row>
    <row r="106" spans="2:10">
      <c r="B106" s="2"/>
      <c r="C106" s="142" t="s">
        <v>398</v>
      </c>
      <c r="D106" s="143"/>
      <c r="E106" s="147" t="s">
        <v>206</v>
      </c>
      <c r="F106" s="147" t="s">
        <v>206</v>
      </c>
      <c r="G106" s="144">
        <v>0</v>
      </c>
      <c r="H106" s="144">
        <v>0</v>
      </c>
      <c r="I106" s="144">
        <v>0</v>
      </c>
      <c r="J106" s="2"/>
    </row>
    <row r="107" spans="2:10">
      <c r="B107" s="2"/>
      <c r="C107" s="142" t="s">
        <v>399</v>
      </c>
      <c r="D107" s="143"/>
      <c r="E107" s="147" t="s">
        <v>206</v>
      </c>
      <c r="F107" s="147" t="s">
        <v>206</v>
      </c>
      <c r="G107" s="144">
        <v>0</v>
      </c>
      <c r="H107" s="144">
        <v>0</v>
      </c>
      <c r="I107" s="144">
        <v>0</v>
      </c>
      <c r="J107" s="2"/>
    </row>
    <row r="108" spans="2:10">
      <c r="B108" s="2"/>
      <c r="C108" s="142" t="s">
        <v>400</v>
      </c>
      <c r="D108" s="143"/>
      <c r="E108" s="147" t="s">
        <v>206</v>
      </c>
      <c r="F108" s="147" t="s">
        <v>206</v>
      </c>
      <c r="G108" s="144">
        <v>0</v>
      </c>
      <c r="H108" s="144">
        <v>0</v>
      </c>
      <c r="I108" s="144">
        <v>0</v>
      </c>
      <c r="J108" s="2"/>
    </row>
    <row r="109" spans="2:10">
      <c r="B109" s="2"/>
      <c r="C109" s="142" t="s">
        <v>401</v>
      </c>
      <c r="D109" s="143"/>
      <c r="E109" s="147" t="s">
        <v>206</v>
      </c>
      <c r="F109" s="147" t="s">
        <v>206</v>
      </c>
      <c r="G109" s="144">
        <v>0</v>
      </c>
      <c r="H109" s="144">
        <v>0</v>
      </c>
      <c r="I109" s="144">
        <v>0</v>
      </c>
      <c r="J109" s="2"/>
    </row>
    <row r="110" spans="2:10">
      <c r="B110" s="2"/>
      <c r="C110" s="142" t="s">
        <v>402</v>
      </c>
      <c r="D110" s="143"/>
      <c r="E110" s="147" t="s">
        <v>206</v>
      </c>
      <c r="F110" s="147" t="s">
        <v>206</v>
      </c>
      <c r="G110" s="144">
        <v>0</v>
      </c>
      <c r="H110" s="144">
        <v>0</v>
      </c>
      <c r="I110" s="144">
        <v>0</v>
      </c>
      <c r="J110" s="2"/>
    </row>
    <row r="111" spans="2:10">
      <c r="B111" s="2"/>
      <c r="C111" s="142" t="s">
        <v>403</v>
      </c>
      <c r="D111" s="143"/>
      <c r="E111" s="147" t="s">
        <v>206</v>
      </c>
      <c r="F111" s="147" t="s">
        <v>206</v>
      </c>
      <c r="G111" s="144">
        <v>0</v>
      </c>
      <c r="H111" s="144">
        <v>0</v>
      </c>
      <c r="I111" s="144">
        <v>0</v>
      </c>
      <c r="J111" s="2"/>
    </row>
    <row r="112" spans="2:10">
      <c r="B112" s="2"/>
      <c r="C112" s="142" t="s">
        <v>404</v>
      </c>
      <c r="D112" s="143"/>
      <c r="E112" s="147" t="s">
        <v>206</v>
      </c>
      <c r="F112" s="147" t="s">
        <v>206</v>
      </c>
      <c r="G112" s="144">
        <v>0</v>
      </c>
      <c r="H112" s="144">
        <v>0</v>
      </c>
      <c r="I112" s="144">
        <v>0</v>
      </c>
      <c r="J112" s="2"/>
    </row>
    <row r="113" spans="1:10">
      <c r="B113" s="2"/>
      <c r="C113" s="142" t="s">
        <v>405</v>
      </c>
      <c r="D113" s="143"/>
      <c r="E113" s="147" t="s">
        <v>206</v>
      </c>
      <c r="F113" s="147" t="s">
        <v>206</v>
      </c>
      <c r="G113" s="144">
        <v>0</v>
      </c>
      <c r="H113" s="144">
        <v>0</v>
      </c>
      <c r="I113" s="144">
        <v>0</v>
      </c>
      <c r="J113" s="2"/>
    </row>
    <row r="114" spans="1:10" s="12" customFormat="1">
      <c r="B114" s="3"/>
      <c r="C114" s="145" t="s">
        <v>406</v>
      </c>
      <c r="D114" s="146"/>
      <c r="E114" s="147" t="s">
        <v>206</v>
      </c>
      <c r="F114" s="147" t="s">
        <v>206</v>
      </c>
      <c r="G114" s="144">
        <v>0</v>
      </c>
      <c r="H114" s="144">
        <v>0</v>
      </c>
      <c r="I114" s="144">
        <v>0</v>
      </c>
      <c r="J114" s="3"/>
    </row>
    <row r="115" spans="1:10" s="12" customFormat="1">
      <c r="A115" s="15" t="s">
        <v>407</v>
      </c>
      <c r="B115" s="3"/>
      <c r="C115" s="145" t="s">
        <v>408</v>
      </c>
      <c r="D115" s="146"/>
      <c r="E115" s="147" t="s">
        <v>206</v>
      </c>
      <c r="F115" s="147" t="s">
        <v>206</v>
      </c>
      <c r="G115" s="144">
        <v>0</v>
      </c>
      <c r="H115" s="144">
        <v>0</v>
      </c>
      <c r="I115" s="144">
        <v>0</v>
      </c>
      <c r="J115" s="3"/>
    </row>
    <row r="116" spans="1:10">
      <c r="A116" s="16" t="s">
        <v>409</v>
      </c>
      <c r="B116" s="2"/>
      <c r="C116" s="142" t="s">
        <v>410</v>
      </c>
      <c r="D116" s="143"/>
      <c r="E116" s="10" t="str">
        <f>""</f>
        <v/>
      </c>
      <c r="F116" s="10" t="str">
        <f>""</f>
        <v/>
      </c>
      <c r="G116" s="8">
        <f>SUM(G16:G115)</f>
        <v>0</v>
      </c>
      <c r="H116" s="8">
        <f>SUM(H16:H115)</f>
        <v>0</v>
      </c>
      <c r="I116" s="8">
        <f>SUM(I16:I115)</f>
        <v>0</v>
      </c>
      <c r="J116" s="2"/>
    </row>
    <row r="117" spans="1:10">
      <c r="B117" s="2"/>
      <c r="C117" s="2"/>
      <c r="D117" s="2"/>
      <c r="E117" s="2"/>
      <c r="F117" s="2"/>
      <c r="G117" s="2"/>
      <c r="H117" s="2"/>
      <c r="I117" s="2"/>
      <c r="J117" s="2"/>
    </row>
    <row r="118" spans="1:10" ht="5.0999999999999996" customHeight="1">
      <c r="B118" s="2"/>
      <c r="C118" s="2"/>
      <c r="D118" s="2"/>
      <c r="E118" s="2"/>
      <c r="F118" s="2"/>
      <c r="G118" s="2"/>
      <c r="H118" s="2"/>
      <c r="I118" s="2"/>
      <c r="J118" s="2"/>
    </row>
  </sheetData>
  <sheetProtection formatColumns="0" formatRows="0" insertRows="0" deleteRows="0" selectLockedCells="1"/>
  <mergeCells count="613">
    <mergeCell ref="C13:I13"/>
    <mergeCell ref="C14:D15"/>
    <mergeCell ref="E14:E15"/>
    <mergeCell ref="F14:F15"/>
    <mergeCell ref="G14:G15"/>
    <mergeCell ref="H14:H15"/>
    <mergeCell ref="I14:I15"/>
    <mergeCell ref="C7:I7"/>
    <mergeCell ref="C8:I8"/>
    <mergeCell ref="C9:I9"/>
    <mergeCell ref="C10:I10"/>
    <mergeCell ref="C11:I11"/>
    <mergeCell ref="I16"/>
    <mergeCell ref="C17:D17"/>
    <mergeCell ref="E17"/>
    <mergeCell ref="F17"/>
    <mergeCell ref="G17"/>
    <mergeCell ref="H17"/>
    <mergeCell ref="I17"/>
    <mergeCell ref="C16:D16"/>
    <mergeCell ref="E16"/>
    <mergeCell ref="F16"/>
    <mergeCell ref="G16"/>
    <mergeCell ref="H16"/>
    <mergeCell ref="I18"/>
    <mergeCell ref="C19:D19"/>
    <mergeCell ref="E19"/>
    <mergeCell ref="F19"/>
    <mergeCell ref="G19"/>
    <mergeCell ref="H19"/>
    <mergeCell ref="I19"/>
    <mergeCell ref="C18:D18"/>
    <mergeCell ref="E18"/>
    <mergeCell ref="F18"/>
    <mergeCell ref="G18"/>
    <mergeCell ref="H18"/>
    <mergeCell ref="I20"/>
    <mergeCell ref="C21:D21"/>
    <mergeCell ref="E21"/>
    <mergeCell ref="F21"/>
    <mergeCell ref="G21"/>
    <mergeCell ref="H21"/>
    <mergeCell ref="I21"/>
    <mergeCell ref="C20:D20"/>
    <mergeCell ref="E20"/>
    <mergeCell ref="F20"/>
    <mergeCell ref="G20"/>
    <mergeCell ref="H20"/>
    <mergeCell ref="I22"/>
    <mergeCell ref="C23:D23"/>
    <mergeCell ref="E23"/>
    <mergeCell ref="F23"/>
    <mergeCell ref="G23"/>
    <mergeCell ref="H23"/>
    <mergeCell ref="I23"/>
    <mergeCell ref="C22:D22"/>
    <mergeCell ref="E22"/>
    <mergeCell ref="F22"/>
    <mergeCell ref="G22"/>
    <mergeCell ref="H22"/>
    <mergeCell ref="I24"/>
    <mergeCell ref="C25:D25"/>
    <mergeCell ref="E25"/>
    <mergeCell ref="F25"/>
    <mergeCell ref="G25"/>
    <mergeCell ref="H25"/>
    <mergeCell ref="I25"/>
    <mergeCell ref="C24:D24"/>
    <mergeCell ref="E24"/>
    <mergeCell ref="F24"/>
    <mergeCell ref="G24"/>
    <mergeCell ref="H24"/>
    <mergeCell ref="I26"/>
    <mergeCell ref="C27:D27"/>
    <mergeCell ref="E27"/>
    <mergeCell ref="F27"/>
    <mergeCell ref="G27"/>
    <mergeCell ref="H27"/>
    <mergeCell ref="I27"/>
    <mergeCell ref="C26:D26"/>
    <mergeCell ref="E26"/>
    <mergeCell ref="F26"/>
    <mergeCell ref="G26"/>
    <mergeCell ref="H26"/>
    <mergeCell ref="I28"/>
    <mergeCell ref="C29:D29"/>
    <mergeCell ref="E29"/>
    <mergeCell ref="F29"/>
    <mergeCell ref="G29"/>
    <mergeCell ref="H29"/>
    <mergeCell ref="I29"/>
    <mergeCell ref="C28:D28"/>
    <mergeCell ref="E28"/>
    <mergeCell ref="F28"/>
    <mergeCell ref="G28"/>
    <mergeCell ref="H28"/>
    <mergeCell ref="I30"/>
    <mergeCell ref="C31:D31"/>
    <mergeCell ref="E31"/>
    <mergeCell ref="F31"/>
    <mergeCell ref="G31"/>
    <mergeCell ref="H31"/>
    <mergeCell ref="I31"/>
    <mergeCell ref="C30:D30"/>
    <mergeCell ref="E30"/>
    <mergeCell ref="F30"/>
    <mergeCell ref="G30"/>
    <mergeCell ref="H30"/>
    <mergeCell ref="I32"/>
    <mergeCell ref="C33:D33"/>
    <mergeCell ref="E33"/>
    <mergeCell ref="F33"/>
    <mergeCell ref="G33"/>
    <mergeCell ref="H33"/>
    <mergeCell ref="I33"/>
    <mergeCell ref="C32:D32"/>
    <mergeCell ref="E32"/>
    <mergeCell ref="F32"/>
    <mergeCell ref="G32"/>
    <mergeCell ref="H32"/>
    <mergeCell ref="I34"/>
    <mergeCell ref="C35:D35"/>
    <mergeCell ref="E35"/>
    <mergeCell ref="F35"/>
    <mergeCell ref="G35"/>
    <mergeCell ref="H35"/>
    <mergeCell ref="I35"/>
    <mergeCell ref="C34:D34"/>
    <mergeCell ref="E34"/>
    <mergeCell ref="F34"/>
    <mergeCell ref="G34"/>
    <mergeCell ref="H34"/>
    <mergeCell ref="I36"/>
    <mergeCell ref="C37:D37"/>
    <mergeCell ref="E37"/>
    <mergeCell ref="F37"/>
    <mergeCell ref="G37"/>
    <mergeCell ref="H37"/>
    <mergeCell ref="I37"/>
    <mergeCell ref="C36:D36"/>
    <mergeCell ref="E36"/>
    <mergeCell ref="F36"/>
    <mergeCell ref="G36"/>
    <mergeCell ref="H36"/>
    <mergeCell ref="I38"/>
    <mergeCell ref="C39:D39"/>
    <mergeCell ref="E39"/>
    <mergeCell ref="F39"/>
    <mergeCell ref="G39"/>
    <mergeCell ref="H39"/>
    <mergeCell ref="I39"/>
    <mergeCell ref="C38:D38"/>
    <mergeCell ref="E38"/>
    <mergeCell ref="F38"/>
    <mergeCell ref="G38"/>
    <mergeCell ref="H38"/>
    <mergeCell ref="I40"/>
    <mergeCell ref="C41:D41"/>
    <mergeCell ref="E41"/>
    <mergeCell ref="F41"/>
    <mergeCell ref="G41"/>
    <mergeCell ref="H41"/>
    <mergeCell ref="I41"/>
    <mergeCell ref="C40:D40"/>
    <mergeCell ref="E40"/>
    <mergeCell ref="F40"/>
    <mergeCell ref="G40"/>
    <mergeCell ref="H40"/>
    <mergeCell ref="I42"/>
    <mergeCell ref="C43:D43"/>
    <mergeCell ref="E43"/>
    <mergeCell ref="F43"/>
    <mergeCell ref="G43"/>
    <mergeCell ref="H43"/>
    <mergeCell ref="I43"/>
    <mergeCell ref="C42:D42"/>
    <mergeCell ref="E42"/>
    <mergeCell ref="F42"/>
    <mergeCell ref="G42"/>
    <mergeCell ref="H42"/>
    <mergeCell ref="I44"/>
    <mergeCell ref="C45:D45"/>
    <mergeCell ref="E45"/>
    <mergeCell ref="F45"/>
    <mergeCell ref="G45"/>
    <mergeCell ref="H45"/>
    <mergeCell ref="I45"/>
    <mergeCell ref="C44:D44"/>
    <mergeCell ref="E44"/>
    <mergeCell ref="F44"/>
    <mergeCell ref="G44"/>
    <mergeCell ref="H44"/>
    <mergeCell ref="I46"/>
    <mergeCell ref="C47:D47"/>
    <mergeCell ref="E47"/>
    <mergeCell ref="F47"/>
    <mergeCell ref="G47"/>
    <mergeCell ref="H47"/>
    <mergeCell ref="I47"/>
    <mergeCell ref="C46:D46"/>
    <mergeCell ref="E46"/>
    <mergeCell ref="F46"/>
    <mergeCell ref="G46"/>
    <mergeCell ref="H46"/>
    <mergeCell ref="I48"/>
    <mergeCell ref="C49:D49"/>
    <mergeCell ref="E49"/>
    <mergeCell ref="F49"/>
    <mergeCell ref="G49"/>
    <mergeCell ref="H49"/>
    <mergeCell ref="I49"/>
    <mergeCell ref="C48:D48"/>
    <mergeCell ref="E48"/>
    <mergeCell ref="F48"/>
    <mergeCell ref="G48"/>
    <mergeCell ref="H48"/>
    <mergeCell ref="I50"/>
    <mergeCell ref="C51:D51"/>
    <mergeCell ref="E51"/>
    <mergeCell ref="F51"/>
    <mergeCell ref="G51"/>
    <mergeCell ref="H51"/>
    <mergeCell ref="I51"/>
    <mergeCell ref="C50:D50"/>
    <mergeCell ref="E50"/>
    <mergeCell ref="F50"/>
    <mergeCell ref="G50"/>
    <mergeCell ref="H50"/>
    <mergeCell ref="I52"/>
    <mergeCell ref="C53:D53"/>
    <mergeCell ref="E53"/>
    <mergeCell ref="F53"/>
    <mergeCell ref="G53"/>
    <mergeCell ref="H53"/>
    <mergeCell ref="I53"/>
    <mergeCell ref="C52:D52"/>
    <mergeCell ref="E52"/>
    <mergeCell ref="F52"/>
    <mergeCell ref="G52"/>
    <mergeCell ref="H52"/>
    <mergeCell ref="I54"/>
    <mergeCell ref="C55:D55"/>
    <mergeCell ref="E55"/>
    <mergeCell ref="F55"/>
    <mergeCell ref="G55"/>
    <mergeCell ref="H55"/>
    <mergeCell ref="I55"/>
    <mergeCell ref="C54:D54"/>
    <mergeCell ref="E54"/>
    <mergeCell ref="F54"/>
    <mergeCell ref="G54"/>
    <mergeCell ref="H54"/>
    <mergeCell ref="I56"/>
    <mergeCell ref="C57:D57"/>
    <mergeCell ref="E57"/>
    <mergeCell ref="F57"/>
    <mergeCell ref="G57"/>
    <mergeCell ref="H57"/>
    <mergeCell ref="I57"/>
    <mergeCell ref="C56:D56"/>
    <mergeCell ref="E56"/>
    <mergeCell ref="F56"/>
    <mergeCell ref="G56"/>
    <mergeCell ref="H56"/>
    <mergeCell ref="I58"/>
    <mergeCell ref="C59:D59"/>
    <mergeCell ref="E59"/>
    <mergeCell ref="F59"/>
    <mergeCell ref="G59"/>
    <mergeCell ref="H59"/>
    <mergeCell ref="I59"/>
    <mergeCell ref="C58:D58"/>
    <mergeCell ref="E58"/>
    <mergeCell ref="F58"/>
    <mergeCell ref="G58"/>
    <mergeCell ref="H58"/>
    <mergeCell ref="I60"/>
    <mergeCell ref="C61:D61"/>
    <mergeCell ref="E61"/>
    <mergeCell ref="F61"/>
    <mergeCell ref="G61"/>
    <mergeCell ref="H61"/>
    <mergeCell ref="I61"/>
    <mergeCell ref="C60:D60"/>
    <mergeCell ref="E60"/>
    <mergeCell ref="F60"/>
    <mergeCell ref="G60"/>
    <mergeCell ref="H60"/>
    <mergeCell ref="I62"/>
    <mergeCell ref="C63:D63"/>
    <mergeCell ref="E63"/>
    <mergeCell ref="F63"/>
    <mergeCell ref="G63"/>
    <mergeCell ref="H63"/>
    <mergeCell ref="I63"/>
    <mergeCell ref="C62:D62"/>
    <mergeCell ref="E62"/>
    <mergeCell ref="F62"/>
    <mergeCell ref="G62"/>
    <mergeCell ref="H62"/>
    <mergeCell ref="I64"/>
    <mergeCell ref="C65:D65"/>
    <mergeCell ref="E65"/>
    <mergeCell ref="F65"/>
    <mergeCell ref="G65"/>
    <mergeCell ref="H65"/>
    <mergeCell ref="I65"/>
    <mergeCell ref="C64:D64"/>
    <mergeCell ref="E64"/>
    <mergeCell ref="F64"/>
    <mergeCell ref="G64"/>
    <mergeCell ref="H64"/>
    <mergeCell ref="I66"/>
    <mergeCell ref="C67:D67"/>
    <mergeCell ref="E67"/>
    <mergeCell ref="F67"/>
    <mergeCell ref="G67"/>
    <mergeCell ref="H67"/>
    <mergeCell ref="I67"/>
    <mergeCell ref="C66:D66"/>
    <mergeCell ref="E66"/>
    <mergeCell ref="F66"/>
    <mergeCell ref="G66"/>
    <mergeCell ref="H66"/>
    <mergeCell ref="I68"/>
    <mergeCell ref="C69:D69"/>
    <mergeCell ref="E69"/>
    <mergeCell ref="F69"/>
    <mergeCell ref="G69"/>
    <mergeCell ref="H69"/>
    <mergeCell ref="I69"/>
    <mergeCell ref="C68:D68"/>
    <mergeCell ref="E68"/>
    <mergeCell ref="F68"/>
    <mergeCell ref="G68"/>
    <mergeCell ref="H68"/>
    <mergeCell ref="I70"/>
    <mergeCell ref="C71:D71"/>
    <mergeCell ref="E71"/>
    <mergeCell ref="F71"/>
    <mergeCell ref="G71"/>
    <mergeCell ref="H71"/>
    <mergeCell ref="I71"/>
    <mergeCell ref="C70:D70"/>
    <mergeCell ref="E70"/>
    <mergeCell ref="F70"/>
    <mergeCell ref="G70"/>
    <mergeCell ref="H70"/>
    <mergeCell ref="I72"/>
    <mergeCell ref="C73:D73"/>
    <mergeCell ref="E73"/>
    <mergeCell ref="F73"/>
    <mergeCell ref="G73"/>
    <mergeCell ref="H73"/>
    <mergeCell ref="I73"/>
    <mergeCell ref="C72:D72"/>
    <mergeCell ref="E72"/>
    <mergeCell ref="F72"/>
    <mergeCell ref="G72"/>
    <mergeCell ref="H72"/>
    <mergeCell ref="I74"/>
    <mergeCell ref="C75:D75"/>
    <mergeCell ref="E75"/>
    <mergeCell ref="F75"/>
    <mergeCell ref="G75"/>
    <mergeCell ref="H75"/>
    <mergeCell ref="I75"/>
    <mergeCell ref="C74:D74"/>
    <mergeCell ref="E74"/>
    <mergeCell ref="F74"/>
    <mergeCell ref="G74"/>
    <mergeCell ref="H74"/>
    <mergeCell ref="I76"/>
    <mergeCell ref="C77:D77"/>
    <mergeCell ref="E77"/>
    <mergeCell ref="F77"/>
    <mergeCell ref="G77"/>
    <mergeCell ref="H77"/>
    <mergeCell ref="I77"/>
    <mergeCell ref="C76:D76"/>
    <mergeCell ref="E76"/>
    <mergeCell ref="F76"/>
    <mergeCell ref="G76"/>
    <mergeCell ref="H76"/>
    <mergeCell ref="I78"/>
    <mergeCell ref="C79:D79"/>
    <mergeCell ref="E79"/>
    <mergeCell ref="F79"/>
    <mergeCell ref="G79"/>
    <mergeCell ref="H79"/>
    <mergeCell ref="I79"/>
    <mergeCell ref="C78:D78"/>
    <mergeCell ref="E78"/>
    <mergeCell ref="F78"/>
    <mergeCell ref="G78"/>
    <mergeCell ref="H78"/>
    <mergeCell ref="I80"/>
    <mergeCell ref="C81:D81"/>
    <mergeCell ref="E81"/>
    <mergeCell ref="F81"/>
    <mergeCell ref="G81"/>
    <mergeCell ref="H81"/>
    <mergeCell ref="I81"/>
    <mergeCell ref="C80:D80"/>
    <mergeCell ref="E80"/>
    <mergeCell ref="F80"/>
    <mergeCell ref="G80"/>
    <mergeCell ref="H80"/>
    <mergeCell ref="I82"/>
    <mergeCell ref="C83:D83"/>
    <mergeCell ref="E83"/>
    <mergeCell ref="F83"/>
    <mergeCell ref="G83"/>
    <mergeCell ref="H83"/>
    <mergeCell ref="I83"/>
    <mergeCell ref="C82:D82"/>
    <mergeCell ref="E82"/>
    <mergeCell ref="F82"/>
    <mergeCell ref="G82"/>
    <mergeCell ref="H82"/>
    <mergeCell ref="I84"/>
    <mergeCell ref="C85:D85"/>
    <mergeCell ref="E85"/>
    <mergeCell ref="F85"/>
    <mergeCell ref="G85"/>
    <mergeCell ref="H85"/>
    <mergeCell ref="I85"/>
    <mergeCell ref="C84:D84"/>
    <mergeCell ref="E84"/>
    <mergeCell ref="F84"/>
    <mergeCell ref="G84"/>
    <mergeCell ref="H84"/>
    <mergeCell ref="I86"/>
    <mergeCell ref="C87:D87"/>
    <mergeCell ref="E87"/>
    <mergeCell ref="F87"/>
    <mergeCell ref="G87"/>
    <mergeCell ref="H87"/>
    <mergeCell ref="I87"/>
    <mergeCell ref="C86:D86"/>
    <mergeCell ref="E86"/>
    <mergeCell ref="F86"/>
    <mergeCell ref="G86"/>
    <mergeCell ref="H86"/>
    <mergeCell ref="I88"/>
    <mergeCell ref="C89:D89"/>
    <mergeCell ref="E89"/>
    <mergeCell ref="F89"/>
    <mergeCell ref="G89"/>
    <mergeCell ref="H89"/>
    <mergeCell ref="I89"/>
    <mergeCell ref="C88:D88"/>
    <mergeCell ref="E88"/>
    <mergeCell ref="F88"/>
    <mergeCell ref="G88"/>
    <mergeCell ref="H88"/>
    <mergeCell ref="I90"/>
    <mergeCell ref="C91:D91"/>
    <mergeCell ref="E91"/>
    <mergeCell ref="F91"/>
    <mergeCell ref="G91"/>
    <mergeCell ref="H91"/>
    <mergeCell ref="I91"/>
    <mergeCell ref="C90:D90"/>
    <mergeCell ref="E90"/>
    <mergeCell ref="F90"/>
    <mergeCell ref="G90"/>
    <mergeCell ref="H90"/>
    <mergeCell ref="I92"/>
    <mergeCell ref="C93:D93"/>
    <mergeCell ref="E93"/>
    <mergeCell ref="F93"/>
    <mergeCell ref="G93"/>
    <mergeCell ref="H93"/>
    <mergeCell ref="I93"/>
    <mergeCell ref="C92:D92"/>
    <mergeCell ref="E92"/>
    <mergeCell ref="F92"/>
    <mergeCell ref="G92"/>
    <mergeCell ref="H92"/>
    <mergeCell ref="I94"/>
    <mergeCell ref="C95:D95"/>
    <mergeCell ref="E95"/>
    <mergeCell ref="F95"/>
    <mergeCell ref="G95"/>
    <mergeCell ref="H95"/>
    <mergeCell ref="I95"/>
    <mergeCell ref="C94:D94"/>
    <mergeCell ref="E94"/>
    <mergeCell ref="F94"/>
    <mergeCell ref="G94"/>
    <mergeCell ref="H94"/>
    <mergeCell ref="I96"/>
    <mergeCell ref="C97:D97"/>
    <mergeCell ref="E97"/>
    <mergeCell ref="F97"/>
    <mergeCell ref="G97"/>
    <mergeCell ref="H97"/>
    <mergeCell ref="I97"/>
    <mergeCell ref="C96:D96"/>
    <mergeCell ref="E96"/>
    <mergeCell ref="F96"/>
    <mergeCell ref="G96"/>
    <mergeCell ref="H96"/>
    <mergeCell ref="I98"/>
    <mergeCell ref="C99:D99"/>
    <mergeCell ref="E99"/>
    <mergeCell ref="F99"/>
    <mergeCell ref="G99"/>
    <mergeCell ref="H99"/>
    <mergeCell ref="I99"/>
    <mergeCell ref="C98:D98"/>
    <mergeCell ref="E98"/>
    <mergeCell ref="F98"/>
    <mergeCell ref="G98"/>
    <mergeCell ref="H98"/>
    <mergeCell ref="I100"/>
    <mergeCell ref="C101:D101"/>
    <mergeCell ref="E101"/>
    <mergeCell ref="F101"/>
    <mergeCell ref="G101"/>
    <mergeCell ref="H101"/>
    <mergeCell ref="I101"/>
    <mergeCell ref="C100:D100"/>
    <mergeCell ref="E100"/>
    <mergeCell ref="F100"/>
    <mergeCell ref="G100"/>
    <mergeCell ref="H100"/>
    <mergeCell ref="I102"/>
    <mergeCell ref="C103:D103"/>
    <mergeCell ref="E103"/>
    <mergeCell ref="F103"/>
    <mergeCell ref="G103"/>
    <mergeCell ref="H103"/>
    <mergeCell ref="I103"/>
    <mergeCell ref="C102:D102"/>
    <mergeCell ref="E102"/>
    <mergeCell ref="F102"/>
    <mergeCell ref="G102"/>
    <mergeCell ref="H102"/>
    <mergeCell ref="I104"/>
    <mergeCell ref="C105:D105"/>
    <mergeCell ref="E105"/>
    <mergeCell ref="F105"/>
    <mergeCell ref="G105"/>
    <mergeCell ref="H105"/>
    <mergeCell ref="I105"/>
    <mergeCell ref="C104:D104"/>
    <mergeCell ref="E104"/>
    <mergeCell ref="F104"/>
    <mergeCell ref="G104"/>
    <mergeCell ref="H104"/>
    <mergeCell ref="I106"/>
    <mergeCell ref="C107:D107"/>
    <mergeCell ref="E107"/>
    <mergeCell ref="F107"/>
    <mergeCell ref="G107"/>
    <mergeCell ref="H107"/>
    <mergeCell ref="I107"/>
    <mergeCell ref="C106:D106"/>
    <mergeCell ref="E106"/>
    <mergeCell ref="F106"/>
    <mergeCell ref="G106"/>
    <mergeCell ref="H106"/>
    <mergeCell ref="I108"/>
    <mergeCell ref="C109:D109"/>
    <mergeCell ref="E109"/>
    <mergeCell ref="F109"/>
    <mergeCell ref="G109"/>
    <mergeCell ref="H109"/>
    <mergeCell ref="I109"/>
    <mergeCell ref="C108:D108"/>
    <mergeCell ref="E108"/>
    <mergeCell ref="F108"/>
    <mergeCell ref="G108"/>
    <mergeCell ref="H108"/>
    <mergeCell ref="I110"/>
    <mergeCell ref="C111:D111"/>
    <mergeCell ref="E111"/>
    <mergeCell ref="F111"/>
    <mergeCell ref="G111"/>
    <mergeCell ref="H111"/>
    <mergeCell ref="I111"/>
    <mergeCell ref="C110:D110"/>
    <mergeCell ref="E110"/>
    <mergeCell ref="F110"/>
    <mergeCell ref="G110"/>
    <mergeCell ref="H110"/>
    <mergeCell ref="I112"/>
    <mergeCell ref="C113:D113"/>
    <mergeCell ref="E113"/>
    <mergeCell ref="F113"/>
    <mergeCell ref="G113"/>
    <mergeCell ref="H113"/>
    <mergeCell ref="I113"/>
    <mergeCell ref="C112:D112"/>
    <mergeCell ref="E112"/>
    <mergeCell ref="F112"/>
    <mergeCell ref="G112"/>
    <mergeCell ref="H112"/>
    <mergeCell ref="C116:D116"/>
    <mergeCell ref="I114"/>
    <mergeCell ref="C115:D115"/>
    <mergeCell ref="E115"/>
    <mergeCell ref="F115"/>
    <mergeCell ref="G115"/>
    <mergeCell ref="H115"/>
    <mergeCell ref="I115"/>
    <mergeCell ref="C114:D114"/>
    <mergeCell ref="E114"/>
    <mergeCell ref="F114"/>
    <mergeCell ref="G114"/>
    <mergeCell ref="H114"/>
  </mergeCells>
  <dataValidations count="3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extLst>
    <ext xmlns:x14="http://schemas.microsoft.com/office/spreadsheetml/2009/9/main" uri="{CCE6A557-97BC-4b89-ADB6-D9C93CAAB3DF}">
      <x14:dataValidations xmlns:xm="http://schemas.microsoft.com/office/excel/2006/main" count="100">
        <x14:dataValidation type="list" showErrorMessage="1" errorTitle="Kesalahan Nilai Data" error="Data yang dimasukkan harus tersedia dalam daftar!">
          <x14:formula1>
            <xm:f>ListOfValues!L1:L3</xm:f>
          </x14:formula1>
          <xm:sqref>F16</xm:sqref>
        </x14:dataValidation>
        <x14:dataValidation type="list" showErrorMessage="1" errorTitle="Kesalahan Nilai Data" error="Data yang dimasukkan harus tersedia dalam daftar!">
          <x14:formula1>
            <xm:f>ListOfValues!L1:L3</xm:f>
          </x14:formula1>
          <xm:sqref>F17</xm:sqref>
        </x14:dataValidation>
        <x14:dataValidation type="list" showErrorMessage="1" errorTitle="Kesalahan Nilai Data" error="Data yang dimasukkan harus tersedia dalam daftar!">
          <x14:formula1>
            <xm:f>ListOfValues!L1:L3</xm:f>
          </x14:formula1>
          <xm:sqref>F18</xm:sqref>
        </x14:dataValidation>
        <x14:dataValidation type="list" showErrorMessage="1" errorTitle="Kesalahan Nilai Data" error="Data yang dimasukkan harus tersedia dalam daftar!">
          <x14:formula1>
            <xm:f>ListOfValues!L1:L3</xm:f>
          </x14:formula1>
          <xm:sqref>F19</xm:sqref>
        </x14:dataValidation>
        <x14:dataValidation type="list" showErrorMessage="1" errorTitle="Kesalahan Nilai Data" error="Data yang dimasukkan harus tersedia dalam daftar!">
          <x14:formula1>
            <xm:f>ListOfValues!L1:L3</xm:f>
          </x14:formula1>
          <xm:sqref>F20</xm:sqref>
        </x14:dataValidation>
        <x14:dataValidation type="list" showErrorMessage="1" errorTitle="Kesalahan Nilai Data" error="Data yang dimasukkan harus tersedia dalam daftar!">
          <x14:formula1>
            <xm:f>ListOfValues!L1:L3</xm:f>
          </x14:formula1>
          <xm:sqref>F21</xm:sqref>
        </x14:dataValidation>
        <x14:dataValidation type="list" showErrorMessage="1" errorTitle="Kesalahan Nilai Data" error="Data yang dimasukkan harus tersedia dalam daftar!">
          <x14:formula1>
            <xm:f>ListOfValues!L1:L3</xm:f>
          </x14:formula1>
          <xm:sqref>F22</xm:sqref>
        </x14:dataValidation>
        <x14:dataValidation type="list" showErrorMessage="1" errorTitle="Kesalahan Nilai Data" error="Data yang dimasukkan harus tersedia dalam daftar!">
          <x14:formula1>
            <xm:f>ListOfValues!L1:L3</xm:f>
          </x14:formula1>
          <xm:sqref>F23</xm:sqref>
        </x14:dataValidation>
        <x14:dataValidation type="list" showErrorMessage="1" errorTitle="Kesalahan Nilai Data" error="Data yang dimasukkan harus tersedia dalam daftar!">
          <x14:formula1>
            <xm:f>ListOfValues!L1:L3</xm:f>
          </x14:formula1>
          <xm:sqref>F24</xm:sqref>
        </x14:dataValidation>
        <x14:dataValidation type="list" showErrorMessage="1" errorTitle="Kesalahan Nilai Data" error="Data yang dimasukkan harus tersedia dalam daftar!">
          <x14:formula1>
            <xm:f>ListOfValues!L1:L3</xm:f>
          </x14:formula1>
          <xm:sqref>F25</xm:sqref>
        </x14:dataValidation>
        <x14:dataValidation type="list" showErrorMessage="1" errorTitle="Kesalahan Nilai Data" error="Data yang dimasukkan harus tersedia dalam daftar!">
          <x14:formula1>
            <xm:f>ListOfValues!L1:L3</xm:f>
          </x14:formula1>
          <xm:sqref>F26</xm:sqref>
        </x14:dataValidation>
        <x14:dataValidation type="list" showErrorMessage="1" errorTitle="Kesalahan Nilai Data" error="Data yang dimasukkan harus tersedia dalam daftar!">
          <x14:formula1>
            <xm:f>ListOfValues!L1:L3</xm:f>
          </x14:formula1>
          <xm:sqref>F27</xm:sqref>
        </x14:dataValidation>
        <x14:dataValidation type="list" showErrorMessage="1" errorTitle="Kesalahan Nilai Data" error="Data yang dimasukkan harus tersedia dalam daftar!">
          <x14:formula1>
            <xm:f>ListOfValues!L1:L3</xm:f>
          </x14:formula1>
          <xm:sqref>F28</xm:sqref>
        </x14:dataValidation>
        <x14:dataValidation type="list" showErrorMessage="1" errorTitle="Kesalahan Nilai Data" error="Data yang dimasukkan harus tersedia dalam daftar!">
          <x14:formula1>
            <xm:f>ListOfValues!L1:L3</xm:f>
          </x14:formula1>
          <xm:sqref>F29</xm:sqref>
        </x14:dataValidation>
        <x14:dataValidation type="list" showErrorMessage="1" errorTitle="Kesalahan Nilai Data" error="Data yang dimasukkan harus tersedia dalam daftar!">
          <x14:formula1>
            <xm:f>ListOfValues!L1:L3</xm:f>
          </x14:formula1>
          <xm:sqref>F30</xm:sqref>
        </x14:dataValidation>
        <x14:dataValidation type="list" showErrorMessage="1" errorTitle="Kesalahan Nilai Data" error="Data yang dimasukkan harus tersedia dalam daftar!">
          <x14:formula1>
            <xm:f>ListOfValues!L1:L3</xm:f>
          </x14:formula1>
          <xm:sqref>F31</xm:sqref>
        </x14:dataValidation>
        <x14:dataValidation type="list" showErrorMessage="1" errorTitle="Kesalahan Nilai Data" error="Data yang dimasukkan harus tersedia dalam daftar!">
          <x14:formula1>
            <xm:f>ListOfValues!L1:L3</xm:f>
          </x14:formula1>
          <xm:sqref>F32</xm:sqref>
        </x14:dataValidation>
        <x14:dataValidation type="list" showErrorMessage="1" errorTitle="Kesalahan Nilai Data" error="Data yang dimasukkan harus tersedia dalam daftar!">
          <x14:formula1>
            <xm:f>ListOfValues!L1:L3</xm:f>
          </x14:formula1>
          <xm:sqref>F33</xm:sqref>
        </x14:dataValidation>
        <x14:dataValidation type="list" showErrorMessage="1" errorTitle="Kesalahan Nilai Data" error="Data yang dimasukkan harus tersedia dalam daftar!">
          <x14:formula1>
            <xm:f>ListOfValues!L1:L3</xm:f>
          </x14:formula1>
          <xm:sqref>F34</xm:sqref>
        </x14:dataValidation>
        <x14:dataValidation type="list" showErrorMessage="1" errorTitle="Kesalahan Nilai Data" error="Data yang dimasukkan harus tersedia dalam daftar!">
          <x14:formula1>
            <xm:f>ListOfValues!L1:L3</xm:f>
          </x14:formula1>
          <xm:sqref>F35</xm:sqref>
        </x14:dataValidation>
        <x14:dataValidation type="list" showErrorMessage="1" errorTitle="Kesalahan Nilai Data" error="Data yang dimasukkan harus tersedia dalam daftar!">
          <x14:formula1>
            <xm:f>ListOfValues!L1:L3</xm:f>
          </x14:formula1>
          <xm:sqref>F36</xm:sqref>
        </x14:dataValidation>
        <x14:dataValidation type="list" showErrorMessage="1" errorTitle="Kesalahan Nilai Data" error="Data yang dimasukkan harus tersedia dalam daftar!">
          <x14:formula1>
            <xm:f>ListOfValues!L1:L3</xm:f>
          </x14:formula1>
          <xm:sqref>F37</xm:sqref>
        </x14:dataValidation>
        <x14:dataValidation type="list" showErrorMessage="1" errorTitle="Kesalahan Nilai Data" error="Data yang dimasukkan harus tersedia dalam daftar!">
          <x14:formula1>
            <xm:f>ListOfValues!L1:L3</xm:f>
          </x14:formula1>
          <xm:sqref>F38</xm:sqref>
        </x14:dataValidation>
        <x14:dataValidation type="list" showErrorMessage="1" errorTitle="Kesalahan Nilai Data" error="Data yang dimasukkan harus tersedia dalam daftar!">
          <x14:formula1>
            <xm:f>ListOfValues!L1:L3</xm:f>
          </x14:formula1>
          <xm:sqref>F39</xm:sqref>
        </x14:dataValidation>
        <x14:dataValidation type="list" showErrorMessage="1" errorTitle="Kesalahan Nilai Data" error="Data yang dimasukkan harus tersedia dalam daftar!">
          <x14:formula1>
            <xm:f>ListOfValues!L1:L3</xm:f>
          </x14:formula1>
          <xm:sqref>F40</xm:sqref>
        </x14:dataValidation>
        <x14:dataValidation type="list" showErrorMessage="1" errorTitle="Kesalahan Nilai Data" error="Data yang dimasukkan harus tersedia dalam daftar!">
          <x14:formula1>
            <xm:f>ListOfValues!L1:L3</xm:f>
          </x14:formula1>
          <xm:sqref>F41</xm:sqref>
        </x14:dataValidation>
        <x14:dataValidation type="list" showErrorMessage="1" errorTitle="Kesalahan Nilai Data" error="Data yang dimasukkan harus tersedia dalam daftar!">
          <x14:formula1>
            <xm:f>ListOfValues!L1:L3</xm:f>
          </x14:formula1>
          <xm:sqref>F42</xm:sqref>
        </x14:dataValidation>
        <x14:dataValidation type="list" showErrorMessage="1" errorTitle="Kesalahan Nilai Data" error="Data yang dimasukkan harus tersedia dalam daftar!">
          <x14:formula1>
            <xm:f>ListOfValues!L1:L3</xm:f>
          </x14:formula1>
          <xm:sqref>F43</xm:sqref>
        </x14:dataValidation>
        <x14:dataValidation type="list" showErrorMessage="1" errorTitle="Kesalahan Nilai Data" error="Data yang dimasukkan harus tersedia dalam daftar!">
          <x14:formula1>
            <xm:f>ListOfValues!L1:L3</xm:f>
          </x14:formula1>
          <xm:sqref>F44</xm:sqref>
        </x14:dataValidation>
        <x14:dataValidation type="list" showErrorMessage="1" errorTitle="Kesalahan Nilai Data" error="Data yang dimasukkan harus tersedia dalam daftar!">
          <x14:formula1>
            <xm:f>ListOfValues!L1:L3</xm:f>
          </x14:formula1>
          <xm:sqref>F45</xm:sqref>
        </x14:dataValidation>
        <x14:dataValidation type="list" showErrorMessage="1" errorTitle="Kesalahan Nilai Data" error="Data yang dimasukkan harus tersedia dalam daftar!">
          <x14:formula1>
            <xm:f>ListOfValues!L1:L3</xm:f>
          </x14:formula1>
          <xm:sqref>F46</xm:sqref>
        </x14:dataValidation>
        <x14:dataValidation type="list" showErrorMessage="1" errorTitle="Kesalahan Nilai Data" error="Data yang dimasukkan harus tersedia dalam daftar!">
          <x14:formula1>
            <xm:f>ListOfValues!L1:L3</xm:f>
          </x14:formula1>
          <xm:sqref>F47</xm:sqref>
        </x14:dataValidation>
        <x14:dataValidation type="list" showErrorMessage="1" errorTitle="Kesalahan Nilai Data" error="Data yang dimasukkan harus tersedia dalam daftar!">
          <x14:formula1>
            <xm:f>ListOfValues!L1:L3</xm:f>
          </x14:formula1>
          <xm:sqref>F48</xm:sqref>
        </x14:dataValidation>
        <x14:dataValidation type="list" showErrorMessage="1" errorTitle="Kesalahan Nilai Data" error="Data yang dimasukkan harus tersedia dalam daftar!">
          <x14:formula1>
            <xm:f>ListOfValues!L1:L3</xm:f>
          </x14:formula1>
          <xm:sqref>F49</xm:sqref>
        </x14:dataValidation>
        <x14:dataValidation type="list" showErrorMessage="1" errorTitle="Kesalahan Nilai Data" error="Data yang dimasukkan harus tersedia dalam daftar!">
          <x14:formula1>
            <xm:f>ListOfValues!L1:L3</xm:f>
          </x14:formula1>
          <xm:sqref>F50</xm:sqref>
        </x14:dataValidation>
        <x14:dataValidation type="list" showErrorMessage="1" errorTitle="Kesalahan Nilai Data" error="Data yang dimasukkan harus tersedia dalam daftar!">
          <x14:formula1>
            <xm:f>ListOfValues!L1:L3</xm:f>
          </x14:formula1>
          <xm:sqref>F51</xm:sqref>
        </x14:dataValidation>
        <x14:dataValidation type="list" showErrorMessage="1" errorTitle="Kesalahan Nilai Data" error="Data yang dimasukkan harus tersedia dalam daftar!">
          <x14:formula1>
            <xm:f>ListOfValues!L1:L3</xm:f>
          </x14:formula1>
          <xm:sqref>F52</xm:sqref>
        </x14:dataValidation>
        <x14:dataValidation type="list" showErrorMessage="1" errorTitle="Kesalahan Nilai Data" error="Data yang dimasukkan harus tersedia dalam daftar!">
          <x14:formula1>
            <xm:f>ListOfValues!L1:L3</xm:f>
          </x14:formula1>
          <xm:sqref>F53</xm:sqref>
        </x14:dataValidation>
        <x14:dataValidation type="list" showErrorMessage="1" errorTitle="Kesalahan Nilai Data" error="Data yang dimasukkan harus tersedia dalam daftar!">
          <x14:formula1>
            <xm:f>ListOfValues!L1:L3</xm:f>
          </x14:formula1>
          <xm:sqref>F54</xm:sqref>
        </x14:dataValidation>
        <x14:dataValidation type="list" showErrorMessage="1" errorTitle="Kesalahan Nilai Data" error="Data yang dimasukkan harus tersedia dalam daftar!">
          <x14:formula1>
            <xm:f>ListOfValues!L1:L3</xm:f>
          </x14:formula1>
          <xm:sqref>F55</xm:sqref>
        </x14:dataValidation>
        <x14:dataValidation type="list" showErrorMessage="1" errorTitle="Kesalahan Nilai Data" error="Data yang dimasukkan harus tersedia dalam daftar!">
          <x14:formula1>
            <xm:f>ListOfValues!L1:L3</xm:f>
          </x14:formula1>
          <xm:sqref>F56</xm:sqref>
        </x14:dataValidation>
        <x14:dataValidation type="list" showErrorMessage="1" errorTitle="Kesalahan Nilai Data" error="Data yang dimasukkan harus tersedia dalam daftar!">
          <x14:formula1>
            <xm:f>ListOfValues!L1:L3</xm:f>
          </x14:formula1>
          <xm:sqref>F57</xm:sqref>
        </x14:dataValidation>
        <x14:dataValidation type="list" showErrorMessage="1" errorTitle="Kesalahan Nilai Data" error="Data yang dimasukkan harus tersedia dalam daftar!">
          <x14:formula1>
            <xm:f>ListOfValues!L1:L3</xm:f>
          </x14:formula1>
          <xm:sqref>F58</xm:sqref>
        </x14:dataValidation>
        <x14:dataValidation type="list" showErrorMessage="1" errorTitle="Kesalahan Nilai Data" error="Data yang dimasukkan harus tersedia dalam daftar!">
          <x14:formula1>
            <xm:f>ListOfValues!L1:L3</xm:f>
          </x14:formula1>
          <xm:sqref>F59</xm:sqref>
        </x14:dataValidation>
        <x14:dataValidation type="list" showErrorMessage="1" errorTitle="Kesalahan Nilai Data" error="Data yang dimasukkan harus tersedia dalam daftar!">
          <x14:formula1>
            <xm:f>ListOfValues!L1:L3</xm:f>
          </x14:formula1>
          <xm:sqref>F60</xm:sqref>
        </x14:dataValidation>
        <x14:dataValidation type="list" showErrorMessage="1" errorTitle="Kesalahan Nilai Data" error="Data yang dimasukkan harus tersedia dalam daftar!">
          <x14:formula1>
            <xm:f>ListOfValues!L1:L3</xm:f>
          </x14:formula1>
          <xm:sqref>F61</xm:sqref>
        </x14:dataValidation>
        <x14:dataValidation type="list" showErrorMessage="1" errorTitle="Kesalahan Nilai Data" error="Data yang dimasukkan harus tersedia dalam daftar!">
          <x14:formula1>
            <xm:f>ListOfValues!L1:L3</xm:f>
          </x14:formula1>
          <xm:sqref>F62</xm:sqref>
        </x14:dataValidation>
        <x14:dataValidation type="list" showErrorMessage="1" errorTitle="Kesalahan Nilai Data" error="Data yang dimasukkan harus tersedia dalam daftar!">
          <x14:formula1>
            <xm:f>ListOfValues!L1:L3</xm:f>
          </x14:formula1>
          <xm:sqref>F63</xm:sqref>
        </x14:dataValidation>
        <x14:dataValidation type="list" showErrorMessage="1" errorTitle="Kesalahan Nilai Data" error="Data yang dimasukkan harus tersedia dalam daftar!">
          <x14:formula1>
            <xm:f>ListOfValues!L1:L3</xm:f>
          </x14:formula1>
          <xm:sqref>F64</xm:sqref>
        </x14:dataValidation>
        <x14:dataValidation type="list" showErrorMessage="1" errorTitle="Kesalahan Nilai Data" error="Data yang dimasukkan harus tersedia dalam daftar!">
          <x14:formula1>
            <xm:f>ListOfValues!L1:L3</xm:f>
          </x14:formula1>
          <xm:sqref>F65</xm:sqref>
        </x14:dataValidation>
        <x14:dataValidation type="list" showErrorMessage="1" errorTitle="Kesalahan Nilai Data" error="Data yang dimasukkan harus tersedia dalam daftar!">
          <x14:formula1>
            <xm:f>ListOfValues!L1:L3</xm:f>
          </x14:formula1>
          <xm:sqref>F66</xm:sqref>
        </x14:dataValidation>
        <x14:dataValidation type="list" showErrorMessage="1" errorTitle="Kesalahan Nilai Data" error="Data yang dimasukkan harus tersedia dalam daftar!">
          <x14:formula1>
            <xm:f>ListOfValues!L1:L3</xm:f>
          </x14:formula1>
          <xm:sqref>F67</xm:sqref>
        </x14:dataValidation>
        <x14:dataValidation type="list" showErrorMessage="1" errorTitle="Kesalahan Nilai Data" error="Data yang dimasukkan harus tersedia dalam daftar!">
          <x14:formula1>
            <xm:f>ListOfValues!L1:L3</xm:f>
          </x14:formula1>
          <xm:sqref>F68</xm:sqref>
        </x14:dataValidation>
        <x14:dataValidation type="list" showErrorMessage="1" errorTitle="Kesalahan Nilai Data" error="Data yang dimasukkan harus tersedia dalam daftar!">
          <x14:formula1>
            <xm:f>ListOfValues!L1:L3</xm:f>
          </x14:formula1>
          <xm:sqref>F69</xm:sqref>
        </x14:dataValidation>
        <x14:dataValidation type="list" showErrorMessage="1" errorTitle="Kesalahan Nilai Data" error="Data yang dimasukkan harus tersedia dalam daftar!">
          <x14:formula1>
            <xm:f>ListOfValues!L1:L3</xm:f>
          </x14:formula1>
          <xm:sqref>F70</xm:sqref>
        </x14:dataValidation>
        <x14:dataValidation type="list" showErrorMessage="1" errorTitle="Kesalahan Nilai Data" error="Data yang dimasukkan harus tersedia dalam daftar!">
          <x14:formula1>
            <xm:f>ListOfValues!L1:L3</xm:f>
          </x14:formula1>
          <xm:sqref>F71</xm:sqref>
        </x14:dataValidation>
        <x14:dataValidation type="list" showErrorMessage="1" errorTitle="Kesalahan Nilai Data" error="Data yang dimasukkan harus tersedia dalam daftar!">
          <x14:formula1>
            <xm:f>ListOfValues!L1:L3</xm:f>
          </x14:formula1>
          <xm:sqref>F72</xm:sqref>
        </x14:dataValidation>
        <x14:dataValidation type="list" showErrorMessage="1" errorTitle="Kesalahan Nilai Data" error="Data yang dimasukkan harus tersedia dalam daftar!">
          <x14:formula1>
            <xm:f>ListOfValues!L1:L3</xm:f>
          </x14:formula1>
          <xm:sqref>F73</xm:sqref>
        </x14:dataValidation>
        <x14:dataValidation type="list" showErrorMessage="1" errorTitle="Kesalahan Nilai Data" error="Data yang dimasukkan harus tersedia dalam daftar!">
          <x14:formula1>
            <xm:f>ListOfValues!L1:L3</xm:f>
          </x14:formula1>
          <xm:sqref>F74</xm:sqref>
        </x14:dataValidation>
        <x14:dataValidation type="list" showErrorMessage="1" errorTitle="Kesalahan Nilai Data" error="Data yang dimasukkan harus tersedia dalam daftar!">
          <x14:formula1>
            <xm:f>ListOfValues!L1:L3</xm:f>
          </x14:formula1>
          <xm:sqref>F75</xm:sqref>
        </x14:dataValidation>
        <x14:dataValidation type="list" showErrorMessage="1" errorTitle="Kesalahan Nilai Data" error="Data yang dimasukkan harus tersedia dalam daftar!">
          <x14:formula1>
            <xm:f>ListOfValues!L1:L3</xm:f>
          </x14:formula1>
          <xm:sqref>F76</xm:sqref>
        </x14:dataValidation>
        <x14:dataValidation type="list" showErrorMessage="1" errorTitle="Kesalahan Nilai Data" error="Data yang dimasukkan harus tersedia dalam daftar!">
          <x14:formula1>
            <xm:f>ListOfValues!L1:L3</xm:f>
          </x14:formula1>
          <xm:sqref>F77</xm:sqref>
        </x14:dataValidation>
        <x14:dataValidation type="list" showErrorMessage="1" errorTitle="Kesalahan Nilai Data" error="Data yang dimasukkan harus tersedia dalam daftar!">
          <x14:formula1>
            <xm:f>ListOfValues!L1:L3</xm:f>
          </x14:formula1>
          <xm:sqref>F78</xm:sqref>
        </x14:dataValidation>
        <x14:dataValidation type="list" showErrorMessage="1" errorTitle="Kesalahan Nilai Data" error="Data yang dimasukkan harus tersedia dalam daftar!">
          <x14:formula1>
            <xm:f>ListOfValues!L1:L3</xm:f>
          </x14:formula1>
          <xm:sqref>F79</xm:sqref>
        </x14:dataValidation>
        <x14:dataValidation type="list" showErrorMessage="1" errorTitle="Kesalahan Nilai Data" error="Data yang dimasukkan harus tersedia dalam daftar!">
          <x14:formula1>
            <xm:f>ListOfValues!L1:L3</xm:f>
          </x14:formula1>
          <xm:sqref>F80</xm:sqref>
        </x14:dataValidation>
        <x14:dataValidation type="list" showErrorMessage="1" errorTitle="Kesalahan Nilai Data" error="Data yang dimasukkan harus tersedia dalam daftar!">
          <x14:formula1>
            <xm:f>ListOfValues!L1:L3</xm:f>
          </x14:formula1>
          <xm:sqref>F81</xm:sqref>
        </x14:dataValidation>
        <x14:dataValidation type="list" showErrorMessage="1" errorTitle="Kesalahan Nilai Data" error="Data yang dimasukkan harus tersedia dalam daftar!">
          <x14:formula1>
            <xm:f>ListOfValues!L1:L3</xm:f>
          </x14:formula1>
          <xm:sqref>F82</xm:sqref>
        </x14:dataValidation>
        <x14:dataValidation type="list" showErrorMessage="1" errorTitle="Kesalahan Nilai Data" error="Data yang dimasukkan harus tersedia dalam daftar!">
          <x14:formula1>
            <xm:f>ListOfValues!L1:L3</xm:f>
          </x14:formula1>
          <xm:sqref>F83</xm:sqref>
        </x14:dataValidation>
        <x14:dataValidation type="list" showErrorMessage="1" errorTitle="Kesalahan Nilai Data" error="Data yang dimasukkan harus tersedia dalam daftar!">
          <x14:formula1>
            <xm:f>ListOfValues!L1:L3</xm:f>
          </x14:formula1>
          <xm:sqref>F84</xm:sqref>
        </x14:dataValidation>
        <x14:dataValidation type="list" showErrorMessage="1" errorTitle="Kesalahan Nilai Data" error="Data yang dimasukkan harus tersedia dalam daftar!">
          <x14:formula1>
            <xm:f>ListOfValues!L1:L3</xm:f>
          </x14:formula1>
          <xm:sqref>F85</xm:sqref>
        </x14:dataValidation>
        <x14:dataValidation type="list" showErrorMessage="1" errorTitle="Kesalahan Nilai Data" error="Data yang dimasukkan harus tersedia dalam daftar!">
          <x14:formula1>
            <xm:f>ListOfValues!L1:L3</xm:f>
          </x14:formula1>
          <xm:sqref>F86</xm:sqref>
        </x14:dataValidation>
        <x14:dataValidation type="list" showErrorMessage="1" errorTitle="Kesalahan Nilai Data" error="Data yang dimasukkan harus tersedia dalam daftar!">
          <x14:formula1>
            <xm:f>ListOfValues!L1:L3</xm:f>
          </x14:formula1>
          <xm:sqref>F87</xm:sqref>
        </x14:dataValidation>
        <x14:dataValidation type="list" showErrorMessage="1" errorTitle="Kesalahan Nilai Data" error="Data yang dimasukkan harus tersedia dalam daftar!">
          <x14:formula1>
            <xm:f>ListOfValues!L1:L3</xm:f>
          </x14:formula1>
          <xm:sqref>F88</xm:sqref>
        </x14:dataValidation>
        <x14:dataValidation type="list" showErrorMessage="1" errorTitle="Kesalahan Nilai Data" error="Data yang dimasukkan harus tersedia dalam daftar!">
          <x14:formula1>
            <xm:f>ListOfValues!L1:L3</xm:f>
          </x14:formula1>
          <xm:sqref>F89</xm:sqref>
        </x14:dataValidation>
        <x14:dataValidation type="list" showErrorMessage="1" errorTitle="Kesalahan Nilai Data" error="Data yang dimasukkan harus tersedia dalam daftar!">
          <x14:formula1>
            <xm:f>ListOfValues!L1:L3</xm:f>
          </x14:formula1>
          <xm:sqref>F90</xm:sqref>
        </x14:dataValidation>
        <x14:dataValidation type="list" showErrorMessage="1" errorTitle="Kesalahan Nilai Data" error="Data yang dimasukkan harus tersedia dalam daftar!">
          <x14:formula1>
            <xm:f>ListOfValues!L1:L3</xm:f>
          </x14:formula1>
          <xm:sqref>F91</xm:sqref>
        </x14:dataValidation>
        <x14:dataValidation type="list" showErrorMessage="1" errorTitle="Kesalahan Nilai Data" error="Data yang dimasukkan harus tersedia dalam daftar!">
          <x14:formula1>
            <xm:f>ListOfValues!L1:L3</xm:f>
          </x14:formula1>
          <xm:sqref>F92</xm:sqref>
        </x14:dataValidation>
        <x14:dataValidation type="list" showErrorMessage="1" errorTitle="Kesalahan Nilai Data" error="Data yang dimasukkan harus tersedia dalam daftar!">
          <x14:formula1>
            <xm:f>ListOfValues!L1:L3</xm:f>
          </x14:formula1>
          <xm:sqref>F93</xm:sqref>
        </x14:dataValidation>
        <x14:dataValidation type="list" showErrorMessage="1" errorTitle="Kesalahan Nilai Data" error="Data yang dimasukkan harus tersedia dalam daftar!">
          <x14:formula1>
            <xm:f>ListOfValues!L1:L3</xm:f>
          </x14:formula1>
          <xm:sqref>F94</xm:sqref>
        </x14:dataValidation>
        <x14:dataValidation type="list" showErrorMessage="1" errorTitle="Kesalahan Nilai Data" error="Data yang dimasukkan harus tersedia dalam daftar!">
          <x14:formula1>
            <xm:f>ListOfValues!L1:L3</xm:f>
          </x14:formula1>
          <xm:sqref>F95</xm:sqref>
        </x14:dataValidation>
        <x14:dataValidation type="list" showErrorMessage="1" errorTitle="Kesalahan Nilai Data" error="Data yang dimasukkan harus tersedia dalam daftar!">
          <x14:formula1>
            <xm:f>ListOfValues!L1:L3</xm:f>
          </x14:formula1>
          <xm:sqref>F96</xm:sqref>
        </x14:dataValidation>
        <x14:dataValidation type="list" showErrorMessage="1" errorTitle="Kesalahan Nilai Data" error="Data yang dimasukkan harus tersedia dalam daftar!">
          <x14:formula1>
            <xm:f>ListOfValues!L1:L3</xm:f>
          </x14:formula1>
          <xm:sqref>F97</xm:sqref>
        </x14:dataValidation>
        <x14:dataValidation type="list" showErrorMessage="1" errorTitle="Kesalahan Nilai Data" error="Data yang dimasukkan harus tersedia dalam daftar!">
          <x14:formula1>
            <xm:f>ListOfValues!L1:L3</xm:f>
          </x14:formula1>
          <xm:sqref>F98</xm:sqref>
        </x14:dataValidation>
        <x14:dataValidation type="list" showErrorMessage="1" errorTitle="Kesalahan Nilai Data" error="Data yang dimasukkan harus tersedia dalam daftar!">
          <x14:formula1>
            <xm:f>ListOfValues!L1:L3</xm:f>
          </x14:formula1>
          <xm:sqref>F99</xm:sqref>
        </x14:dataValidation>
        <x14:dataValidation type="list" showErrorMessage="1" errorTitle="Kesalahan Nilai Data" error="Data yang dimasukkan harus tersedia dalam daftar!">
          <x14:formula1>
            <xm:f>ListOfValues!L1:L3</xm:f>
          </x14:formula1>
          <xm:sqref>F100</xm:sqref>
        </x14:dataValidation>
        <x14:dataValidation type="list" showErrorMessage="1" errorTitle="Kesalahan Nilai Data" error="Data yang dimasukkan harus tersedia dalam daftar!">
          <x14:formula1>
            <xm:f>ListOfValues!L1:L3</xm:f>
          </x14:formula1>
          <xm:sqref>F101</xm:sqref>
        </x14:dataValidation>
        <x14:dataValidation type="list" showErrorMessage="1" errorTitle="Kesalahan Nilai Data" error="Data yang dimasukkan harus tersedia dalam daftar!">
          <x14:formula1>
            <xm:f>ListOfValues!L1:L3</xm:f>
          </x14:formula1>
          <xm:sqref>F102</xm:sqref>
        </x14:dataValidation>
        <x14:dataValidation type="list" showErrorMessage="1" errorTitle="Kesalahan Nilai Data" error="Data yang dimasukkan harus tersedia dalam daftar!">
          <x14:formula1>
            <xm:f>ListOfValues!L1:L3</xm:f>
          </x14:formula1>
          <xm:sqref>F103</xm:sqref>
        </x14:dataValidation>
        <x14:dataValidation type="list" showErrorMessage="1" errorTitle="Kesalahan Nilai Data" error="Data yang dimasukkan harus tersedia dalam daftar!">
          <x14:formula1>
            <xm:f>ListOfValues!L1:L3</xm:f>
          </x14:formula1>
          <xm:sqref>F104</xm:sqref>
        </x14:dataValidation>
        <x14:dataValidation type="list" showErrorMessage="1" errorTitle="Kesalahan Nilai Data" error="Data yang dimasukkan harus tersedia dalam daftar!">
          <x14:formula1>
            <xm:f>ListOfValues!L1:L3</xm:f>
          </x14:formula1>
          <xm:sqref>F105</xm:sqref>
        </x14:dataValidation>
        <x14:dataValidation type="list" showErrorMessage="1" errorTitle="Kesalahan Nilai Data" error="Data yang dimasukkan harus tersedia dalam daftar!">
          <x14:formula1>
            <xm:f>ListOfValues!L1:L3</xm:f>
          </x14:formula1>
          <xm:sqref>F106</xm:sqref>
        </x14:dataValidation>
        <x14:dataValidation type="list" showErrorMessage="1" errorTitle="Kesalahan Nilai Data" error="Data yang dimasukkan harus tersedia dalam daftar!">
          <x14:formula1>
            <xm:f>ListOfValues!L1:L3</xm:f>
          </x14:formula1>
          <xm:sqref>F107</xm:sqref>
        </x14:dataValidation>
        <x14:dataValidation type="list" showErrorMessage="1" errorTitle="Kesalahan Nilai Data" error="Data yang dimasukkan harus tersedia dalam daftar!">
          <x14:formula1>
            <xm:f>ListOfValues!L1:L3</xm:f>
          </x14:formula1>
          <xm:sqref>F108</xm:sqref>
        </x14:dataValidation>
        <x14:dataValidation type="list" showErrorMessage="1" errorTitle="Kesalahan Nilai Data" error="Data yang dimasukkan harus tersedia dalam daftar!">
          <x14:formula1>
            <xm:f>ListOfValues!L1:L3</xm:f>
          </x14:formula1>
          <xm:sqref>F109</xm:sqref>
        </x14:dataValidation>
        <x14:dataValidation type="list" showErrorMessage="1" errorTitle="Kesalahan Nilai Data" error="Data yang dimasukkan harus tersedia dalam daftar!">
          <x14:formula1>
            <xm:f>ListOfValues!L1:L3</xm:f>
          </x14:formula1>
          <xm:sqref>F110</xm:sqref>
        </x14:dataValidation>
        <x14:dataValidation type="list" showErrorMessage="1" errorTitle="Kesalahan Nilai Data" error="Data yang dimasukkan harus tersedia dalam daftar!">
          <x14:formula1>
            <xm:f>ListOfValues!L1:L3</xm:f>
          </x14:formula1>
          <xm:sqref>F111</xm:sqref>
        </x14:dataValidation>
        <x14:dataValidation type="list" showErrorMessage="1" errorTitle="Kesalahan Nilai Data" error="Data yang dimasukkan harus tersedia dalam daftar!">
          <x14:formula1>
            <xm:f>ListOfValues!L1:L3</xm:f>
          </x14:formula1>
          <xm:sqref>F112</xm:sqref>
        </x14:dataValidation>
        <x14:dataValidation type="list" showErrorMessage="1" errorTitle="Kesalahan Nilai Data" error="Data yang dimasukkan harus tersedia dalam daftar!">
          <x14:formula1>
            <xm:f>ListOfValues!L1:L3</xm:f>
          </x14:formula1>
          <xm:sqref>F113</xm:sqref>
        </x14:dataValidation>
        <x14:dataValidation type="list" showErrorMessage="1" errorTitle="Kesalahan Nilai Data" error="Data yang dimasukkan harus tersedia dalam daftar!">
          <x14:formula1>
            <xm:f>ListOfValues!L1:L3</xm:f>
          </x14:formula1>
          <xm:sqref>F114</xm:sqref>
        </x14:dataValidation>
        <x14:dataValidation type="list" showErrorMessage="1" errorTitle="Kesalahan Nilai Data" error="Data yang dimasukkan harus tersedia dalam daftar!">
          <x14:formula1>
            <xm:f>ListOfValues!L1:L3</xm:f>
          </x14:formula1>
          <xm:sqref>F115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2:J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I17"/>
    </sheetView>
  </sheetViews>
  <sheetFormatPr defaultRowHeight="15"/>
  <cols>
    <col min="1" max="1" width="9.140625" style="1" customWidth="1"/>
    <col min="2" max="3" width="1" style="1" customWidth="1"/>
    <col min="4" max="4" width="20" style="1" customWidth="1"/>
    <col min="5" max="9" width="30" style="1" customWidth="1"/>
    <col min="10" max="10" width="1" style="1" customWidth="1"/>
    <col min="11" max="11" width="9.140625" style="1" customWidth="1"/>
    <col min="12" max="16384" width="9.140625" style="1"/>
  </cols>
  <sheetData>
    <row r="2" spans="2:10" ht="5.0999999999999996" customHeight="1">
      <c r="B2" s="5" t="s">
        <v>635</v>
      </c>
      <c r="C2" s="2"/>
      <c r="D2" s="2"/>
      <c r="E2" s="2"/>
      <c r="F2" s="2"/>
      <c r="G2" s="2"/>
      <c r="H2" s="2"/>
      <c r="I2" s="2"/>
      <c r="J2" s="2"/>
    </row>
    <row r="3" spans="2:10" hidden="1">
      <c r="B3" s="5" t="s">
        <v>7</v>
      </c>
      <c r="C3" s="20"/>
      <c r="D3" s="20"/>
      <c r="E3" s="2"/>
      <c r="F3" s="2"/>
      <c r="G3" s="2"/>
      <c r="H3" s="2"/>
      <c r="I3" s="2"/>
      <c r="J3" s="2"/>
    </row>
    <row r="4" spans="2:10" hidden="1">
      <c r="B4" s="2"/>
      <c r="C4" s="20"/>
      <c r="D4" s="20"/>
      <c r="E4" s="2"/>
      <c r="F4" s="2"/>
      <c r="G4" s="2"/>
      <c r="H4" s="2"/>
      <c r="I4" s="2"/>
      <c r="J4" s="2"/>
    </row>
    <row r="5" spans="2:10" hidden="1">
      <c r="B5" s="2"/>
      <c r="C5" s="20"/>
      <c r="D5" s="20"/>
      <c r="E5" s="2"/>
      <c r="F5" s="2"/>
      <c r="G5" s="2"/>
      <c r="H5" s="2"/>
      <c r="I5" s="2"/>
      <c r="J5" s="2"/>
    </row>
    <row r="6" spans="2:10" hidden="1">
      <c r="B6" s="2"/>
      <c r="C6" s="20"/>
      <c r="D6" s="20"/>
      <c r="E6" s="2"/>
      <c r="F6" s="2"/>
      <c r="G6" s="2"/>
      <c r="H6" s="2"/>
      <c r="I6" s="2"/>
      <c r="J6" s="2"/>
    </row>
    <row r="7" spans="2:10" ht="17.25">
      <c r="B7" s="2"/>
      <c r="C7" s="156" t="str">
        <f>UPPER('Data Umum'!D7)</f>
        <v/>
      </c>
      <c r="D7" s="156"/>
      <c r="E7" s="157"/>
      <c r="F7" s="157"/>
      <c r="G7" s="157"/>
      <c r="H7" s="157"/>
      <c r="I7" s="157"/>
      <c r="J7" s="2"/>
    </row>
    <row r="8" spans="2:10">
      <c r="B8" s="2"/>
      <c r="C8" s="158" t="s">
        <v>1095</v>
      </c>
      <c r="D8" s="158"/>
      <c r="E8" s="129"/>
      <c r="F8" s="129"/>
      <c r="G8" s="129"/>
      <c r="H8" s="129"/>
      <c r="I8" s="129"/>
      <c r="J8" s="2"/>
    </row>
    <row r="9" spans="2:10">
      <c r="B9" s="2"/>
      <c r="C9" s="158" t="s">
        <v>636</v>
      </c>
      <c r="D9" s="158"/>
      <c r="E9" s="129"/>
      <c r="F9" s="129"/>
      <c r="G9" s="129"/>
      <c r="H9" s="129"/>
      <c r="I9" s="129"/>
      <c r="J9" s="2"/>
    </row>
    <row r="10" spans="2:10">
      <c r="B10" s="2"/>
      <c r="C10" s="158" t="s">
        <v>634</v>
      </c>
      <c r="D10" s="158"/>
      <c r="E10" s="129"/>
      <c r="F10" s="129"/>
      <c r="G10" s="129"/>
      <c r="H10" s="129"/>
      <c r="I10" s="129"/>
      <c r="J10" s="2"/>
    </row>
    <row r="11" spans="2:10">
      <c r="B11" s="2"/>
      <c r="C11" s="159" t="str">
        <f>""</f>
        <v/>
      </c>
      <c r="D11" s="159"/>
      <c r="E11" s="130"/>
      <c r="F11" s="130"/>
      <c r="G11" s="130"/>
      <c r="H11" s="130"/>
      <c r="I11" s="130"/>
      <c r="J11" s="2"/>
    </row>
    <row r="12" spans="2:10" hidden="1">
      <c r="B12" s="2"/>
      <c r="C12" s="20"/>
      <c r="D12" s="20"/>
      <c r="E12" s="2"/>
      <c r="F12" s="2"/>
      <c r="G12" s="2"/>
      <c r="H12" s="2"/>
      <c r="I12" s="2"/>
      <c r="J12" s="2"/>
    </row>
    <row r="13" spans="2:10">
      <c r="B13" s="2"/>
      <c r="C13" s="160" t="s">
        <v>43</v>
      </c>
      <c r="D13" s="160"/>
      <c r="E13" s="161"/>
      <c r="F13" s="161"/>
      <c r="G13" s="161"/>
      <c r="H13" s="161"/>
      <c r="I13" s="161"/>
      <c r="J13" s="2"/>
    </row>
    <row r="14" spans="2:10">
      <c r="B14" s="2"/>
      <c r="C14" s="127" t="s">
        <v>308</v>
      </c>
      <c r="D14" s="128"/>
      <c r="E14" s="162" t="str">
        <f>"Debitur"</f>
        <v>Debitur</v>
      </c>
      <c r="F14" s="162" t="str">
        <f>"Tertanggung / Pialang Asuransi / Tagihan Premi Koasuransi"</f>
        <v>Tertanggung / Pialang Asuransi / Tagihan Premi Koasuransi</v>
      </c>
      <c r="G14" s="162" t="str">
        <f>"Kurang dari atau sama dengan 2 bulan"</f>
        <v>Kurang dari atau sama dengan 2 bulan</v>
      </c>
      <c r="H14" s="162" t="str">
        <f>"Lebih dari 2 bulan sampai dengan 3 bulan"</f>
        <v>Lebih dari 2 bulan sampai dengan 3 bulan</v>
      </c>
      <c r="I14" s="162" t="str">
        <f>"Lebih Dari 3 bulan"</f>
        <v>Lebih Dari 3 bulan</v>
      </c>
      <c r="J14" s="2"/>
    </row>
    <row r="15" spans="2:10">
      <c r="B15" s="2"/>
      <c r="C15" s="128"/>
      <c r="D15" s="128"/>
      <c r="E15" s="163"/>
      <c r="F15" s="163"/>
      <c r="G15" s="163"/>
      <c r="H15" s="163"/>
      <c r="I15" s="163"/>
      <c r="J15" s="2"/>
    </row>
    <row r="16" spans="2:10">
      <c r="B16" s="2"/>
      <c r="C16" s="137" t="s">
        <v>7</v>
      </c>
      <c r="D16" s="128"/>
      <c r="E16" s="147" t="s">
        <v>206</v>
      </c>
      <c r="F16" s="147" t="s">
        <v>206</v>
      </c>
      <c r="G16" s="144">
        <v>0</v>
      </c>
      <c r="H16" s="144">
        <v>0</v>
      </c>
      <c r="I16" s="144">
        <v>0</v>
      </c>
      <c r="J16" s="2"/>
    </row>
    <row r="17" spans="2:10">
      <c r="B17" s="2"/>
      <c r="C17" s="142" t="s">
        <v>309</v>
      </c>
      <c r="D17" s="143"/>
      <c r="E17" s="147" t="s">
        <v>206</v>
      </c>
      <c r="F17" s="147" t="s">
        <v>206</v>
      </c>
      <c r="G17" s="144">
        <v>0</v>
      </c>
      <c r="H17" s="144">
        <v>0</v>
      </c>
      <c r="I17" s="144">
        <v>0</v>
      </c>
      <c r="J17" s="2"/>
    </row>
    <row r="18" spans="2:10">
      <c r="B18" s="2"/>
      <c r="C18" s="142" t="s">
        <v>310</v>
      </c>
      <c r="D18" s="143"/>
      <c r="E18" s="147" t="s">
        <v>206</v>
      </c>
      <c r="F18" s="147" t="s">
        <v>206</v>
      </c>
      <c r="G18" s="144">
        <v>0</v>
      </c>
      <c r="H18" s="144">
        <v>0</v>
      </c>
      <c r="I18" s="144">
        <v>0</v>
      </c>
      <c r="J18" s="2"/>
    </row>
    <row r="19" spans="2:10">
      <c r="B19" s="2"/>
      <c r="C19" s="142" t="s">
        <v>311</v>
      </c>
      <c r="D19" s="143"/>
      <c r="E19" s="147" t="s">
        <v>206</v>
      </c>
      <c r="F19" s="147" t="s">
        <v>206</v>
      </c>
      <c r="G19" s="144">
        <v>0</v>
      </c>
      <c r="H19" s="144">
        <v>0</v>
      </c>
      <c r="I19" s="144">
        <v>0</v>
      </c>
      <c r="J19" s="2"/>
    </row>
    <row r="20" spans="2:10">
      <c r="B20" s="2"/>
      <c r="C20" s="142" t="s">
        <v>312</v>
      </c>
      <c r="D20" s="143"/>
      <c r="E20" s="147" t="s">
        <v>206</v>
      </c>
      <c r="F20" s="147" t="s">
        <v>206</v>
      </c>
      <c r="G20" s="144">
        <v>0</v>
      </c>
      <c r="H20" s="144">
        <v>0</v>
      </c>
      <c r="I20" s="144">
        <v>0</v>
      </c>
      <c r="J20" s="2"/>
    </row>
    <row r="21" spans="2:10">
      <c r="B21" s="2"/>
      <c r="C21" s="142" t="s">
        <v>313</v>
      </c>
      <c r="D21" s="143"/>
      <c r="E21" s="147" t="s">
        <v>206</v>
      </c>
      <c r="F21" s="147" t="s">
        <v>206</v>
      </c>
      <c r="G21" s="144">
        <v>0</v>
      </c>
      <c r="H21" s="144">
        <v>0</v>
      </c>
      <c r="I21" s="144">
        <v>0</v>
      </c>
      <c r="J21" s="2"/>
    </row>
    <row r="22" spans="2:10">
      <c r="B22" s="2"/>
      <c r="C22" s="142" t="s">
        <v>314</v>
      </c>
      <c r="D22" s="143"/>
      <c r="E22" s="147" t="s">
        <v>206</v>
      </c>
      <c r="F22" s="147" t="s">
        <v>206</v>
      </c>
      <c r="G22" s="144">
        <v>0</v>
      </c>
      <c r="H22" s="144">
        <v>0</v>
      </c>
      <c r="I22" s="144">
        <v>0</v>
      </c>
      <c r="J22" s="2"/>
    </row>
    <row r="23" spans="2:10">
      <c r="B23" s="2"/>
      <c r="C23" s="142" t="s">
        <v>315</v>
      </c>
      <c r="D23" s="143"/>
      <c r="E23" s="147" t="s">
        <v>206</v>
      </c>
      <c r="F23" s="147" t="s">
        <v>206</v>
      </c>
      <c r="G23" s="144">
        <v>0</v>
      </c>
      <c r="H23" s="144">
        <v>0</v>
      </c>
      <c r="I23" s="144">
        <v>0</v>
      </c>
      <c r="J23" s="2"/>
    </row>
    <row r="24" spans="2:10">
      <c r="B24" s="2"/>
      <c r="C24" s="142" t="s">
        <v>316</v>
      </c>
      <c r="D24" s="143"/>
      <c r="E24" s="147" t="s">
        <v>206</v>
      </c>
      <c r="F24" s="147" t="s">
        <v>206</v>
      </c>
      <c r="G24" s="144">
        <v>0</v>
      </c>
      <c r="H24" s="144">
        <v>0</v>
      </c>
      <c r="I24" s="144">
        <v>0</v>
      </c>
      <c r="J24" s="2"/>
    </row>
    <row r="25" spans="2:10">
      <c r="B25" s="2"/>
      <c r="C25" s="142" t="s">
        <v>317</v>
      </c>
      <c r="D25" s="143"/>
      <c r="E25" s="147" t="s">
        <v>206</v>
      </c>
      <c r="F25" s="147" t="s">
        <v>206</v>
      </c>
      <c r="G25" s="144">
        <v>0</v>
      </c>
      <c r="H25" s="144">
        <v>0</v>
      </c>
      <c r="I25" s="144">
        <v>0</v>
      </c>
      <c r="J25" s="2"/>
    </row>
    <row r="26" spans="2:10">
      <c r="B26" s="2"/>
      <c r="C26" s="142" t="s">
        <v>318</v>
      </c>
      <c r="D26" s="143"/>
      <c r="E26" s="147" t="s">
        <v>206</v>
      </c>
      <c r="F26" s="147" t="s">
        <v>206</v>
      </c>
      <c r="G26" s="144">
        <v>0</v>
      </c>
      <c r="H26" s="144">
        <v>0</v>
      </c>
      <c r="I26" s="144">
        <v>0</v>
      </c>
      <c r="J26" s="2"/>
    </row>
    <row r="27" spans="2:10">
      <c r="B27" s="2"/>
      <c r="C27" s="142" t="s">
        <v>319</v>
      </c>
      <c r="D27" s="143"/>
      <c r="E27" s="147" t="s">
        <v>206</v>
      </c>
      <c r="F27" s="147" t="s">
        <v>206</v>
      </c>
      <c r="G27" s="144">
        <v>0</v>
      </c>
      <c r="H27" s="144">
        <v>0</v>
      </c>
      <c r="I27" s="144">
        <v>0</v>
      </c>
      <c r="J27" s="2"/>
    </row>
    <row r="28" spans="2:10">
      <c r="B28" s="2"/>
      <c r="C28" s="142" t="s">
        <v>320</v>
      </c>
      <c r="D28" s="143"/>
      <c r="E28" s="147" t="s">
        <v>206</v>
      </c>
      <c r="F28" s="147" t="s">
        <v>206</v>
      </c>
      <c r="G28" s="144">
        <v>0</v>
      </c>
      <c r="H28" s="144">
        <v>0</v>
      </c>
      <c r="I28" s="144">
        <v>0</v>
      </c>
      <c r="J28" s="2"/>
    </row>
    <row r="29" spans="2:10">
      <c r="B29" s="2"/>
      <c r="C29" s="142" t="s">
        <v>321</v>
      </c>
      <c r="D29" s="143"/>
      <c r="E29" s="147" t="s">
        <v>206</v>
      </c>
      <c r="F29" s="147" t="s">
        <v>206</v>
      </c>
      <c r="G29" s="144">
        <v>0</v>
      </c>
      <c r="H29" s="144">
        <v>0</v>
      </c>
      <c r="I29" s="144">
        <v>0</v>
      </c>
      <c r="J29" s="2"/>
    </row>
    <row r="30" spans="2:10">
      <c r="B30" s="2"/>
      <c r="C30" s="142" t="s">
        <v>322</v>
      </c>
      <c r="D30" s="143"/>
      <c r="E30" s="147" t="s">
        <v>206</v>
      </c>
      <c r="F30" s="147" t="s">
        <v>206</v>
      </c>
      <c r="G30" s="144">
        <v>0</v>
      </c>
      <c r="H30" s="144">
        <v>0</v>
      </c>
      <c r="I30" s="144">
        <v>0</v>
      </c>
      <c r="J30" s="2"/>
    </row>
    <row r="31" spans="2:10">
      <c r="B31" s="2"/>
      <c r="C31" s="142" t="s">
        <v>323</v>
      </c>
      <c r="D31" s="143"/>
      <c r="E31" s="147" t="s">
        <v>206</v>
      </c>
      <c r="F31" s="147" t="s">
        <v>206</v>
      </c>
      <c r="G31" s="144">
        <v>0</v>
      </c>
      <c r="H31" s="144">
        <v>0</v>
      </c>
      <c r="I31" s="144">
        <v>0</v>
      </c>
      <c r="J31" s="2"/>
    </row>
    <row r="32" spans="2:10">
      <c r="B32" s="2"/>
      <c r="C32" s="142" t="s">
        <v>324</v>
      </c>
      <c r="D32" s="143"/>
      <c r="E32" s="147" t="s">
        <v>206</v>
      </c>
      <c r="F32" s="147" t="s">
        <v>206</v>
      </c>
      <c r="G32" s="144">
        <v>0</v>
      </c>
      <c r="H32" s="144">
        <v>0</v>
      </c>
      <c r="I32" s="144">
        <v>0</v>
      </c>
      <c r="J32" s="2"/>
    </row>
    <row r="33" spans="2:10">
      <c r="B33" s="2"/>
      <c r="C33" s="142" t="s">
        <v>325</v>
      </c>
      <c r="D33" s="143"/>
      <c r="E33" s="147" t="s">
        <v>206</v>
      </c>
      <c r="F33" s="147" t="s">
        <v>206</v>
      </c>
      <c r="G33" s="144">
        <v>0</v>
      </c>
      <c r="H33" s="144">
        <v>0</v>
      </c>
      <c r="I33" s="144">
        <v>0</v>
      </c>
      <c r="J33" s="2"/>
    </row>
    <row r="34" spans="2:10">
      <c r="B34" s="2"/>
      <c r="C34" s="142" t="s">
        <v>326</v>
      </c>
      <c r="D34" s="143"/>
      <c r="E34" s="147" t="s">
        <v>206</v>
      </c>
      <c r="F34" s="147" t="s">
        <v>206</v>
      </c>
      <c r="G34" s="144">
        <v>0</v>
      </c>
      <c r="H34" s="144">
        <v>0</v>
      </c>
      <c r="I34" s="144">
        <v>0</v>
      </c>
      <c r="J34" s="2"/>
    </row>
    <row r="35" spans="2:10">
      <c r="B35" s="2"/>
      <c r="C35" s="142" t="s">
        <v>327</v>
      </c>
      <c r="D35" s="143"/>
      <c r="E35" s="147" t="s">
        <v>206</v>
      </c>
      <c r="F35" s="147" t="s">
        <v>206</v>
      </c>
      <c r="G35" s="144">
        <v>0</v>
      </c>
      <c r="H35" s="144">
        <v>0</v>
      </c>
      <c r="I35" s="144">
        <v>0</v>
      </c>
      <c r="J35" s="2"/>
    </row>
    <row r="36" spans="2:10">
      <c r="B36" s="2"/>
      <c r="C36" s="142" t="s">
        <v>328</v>
      </c>
      <c r="D36" s="143"/>
      <c r="E36" s="147" t="s">
        <v>206</v>
      </c>
      <c r="F36" s="147" t="s">
        <v>206</v>
      </c>
      <c r="G36" s="144">
        <v>0</v>
      </c>
      <c r="H36" s="144">
        <v>0</v>
      </c>
      <c r="I36" s="144">
        <v>0</v>
      </c>
      <c r="J36" s="2"/>
    </row>
    <row r="37" spans="2:10">
      <c r="B37" s="2"/>
      <c r="C37" s="142" t="s">
        <v>329</v>
      </c>
      <c r="D37" s="143"/>
      <c r="E37" s="147" t="s">
        <v>206</v>
      </c>
      <c r="F37" s="147" t="s">
        <v>206</v>
      </c>
      <c r="G37" s="144">
        <v>0</v>
      </c>
      <c r="H37" s="144">
        <v>0</v>
      </c>
      <c r="I37" s="144">
        <v>0</v>
      </c>
      <c r="J37" s="2"/>
    </row>
    <row r="38" spans="2:10">
      <c r="B38" s="2"/>
      <c r="C38" s="142" t="s">
        <v>330</v>
      </c>
      <c r="D38" s="143"/>
      <c r="E38" s="147" t="s">
        <v>206</v>
      </c>
      <c r="F38" s="147" t="s">
        <v>206</v>
      </c>
      <c r="G38" s="144">
        <v>0</v>
      </c>
      <c r="H38" s="144">
        <v>0</v>
      </c>
      <c r="I38" s="144">
        <v>0</v>
      </c>
      <c r="J38" s="2"/>
    </row>
    <row r="39" spans="2:10">
      <c r="B39" s="2"/>
      <c r="C39" s="142" t="s">
        <v>331</v>
      </c>
      <c r="D39" s="143"/>
      <c r="E39" s="147" t="s">
        <v>206</v>
      </c>
      <c r="F39" s="147" t="s">
        <v>206</v>
      </c>
      <c r="G39" s="144">
        <v>0</v>
      </c>
      <c r="H39" s="144">
        <v>0</v>
      </c>
      <c r="I39" s="144">
        <v>0</v>
      </c>
      <c r="J39" s="2"/>
    </row>
    <row r="40" spans="2:10">
      <c r="B40" s="2"/>
      <c r="C40" s="142" t="s">
        <v>332</v>
      </c>
      <c r="D40" s="143"/>
      <c r="E40" s="147" t="s">
        <v>206</v>
      </c>
      <c r="F40" s="147" t="s">
        <v>206</v>
      </c>
      <c r="G40" s="144">
        <v>0</v>
      </c>
      <c r="H40" s="144">
        <v>0</v>
      </c>
      <c r="I40" s="144">
        <v>0</v>
      </c>
      <c r="J40" s="2"/>
    </row>
    <row r="41" spans="2:10">
      <c r="B41" s="2"/>
      <c r="C41" s="142" t="s">
        <v>333</v>
      </c>
      <c r="D41" s="143"/>
      <c r="E41" s="147" t="s">
        <v>206</v>
      </c>
      <c r="F41" s="147" t="s">
        <v>206</v>
      </c>
      <c r="G41" s="144">
        <v>0</v>
      </c>
      <c r="H41" s="144">
        <v>0</v>
      </c>
      <c r="I41" s="144">
        <v>0</v>
      </c>
      <c r="J41" s="2"/>
    </row>
    <row r="42" spans="2:10">
      <c r="B42" s="2"/>
      <c r="C42" s="142" t="s">
        <v>334</v>
      </c>
      <c r="D42" s="143"/>
      <c r="E42" s="147" t="s">
        <v>206</v>
      </c>
      <c r="F42" s="147" t="s">
        <v>206</v>
      </c>
      <c r="G42" s="144">
        <v>0</v>
      </c>
      <c r="H42" s="144">
        <v>0</v>
      </c>
      <c r="I42" s="144">
        <v>0</v>
      </c>
      <c r="J42" s="2"/>
    </row>
    <row r="43" spans="2:10">
      <c r="B43" s="2"/>
      <c r="C43" s="142" t="s">
        <v>335</v>
      </c>
      <c r="D43" s="143"/>
      <c r="E43" s="147" t="s">
        <v>206</v>
      </c>
      <c r="F43" s="147" t="s">
        <v>206</v>
      </c>
      <c r="G43" s="144">
        <v>0</v>
      </c>
      <c r="H43" s="144">
        <v>0</v>
      </c>
      <c r="I43" s="144">
        <v>0</v>
      </c>
      <c r="J43" s="2"/>
    </row>
    <row r="44" spans="2:10">
      <c r="B44" s="2"/>
      <c r="C44" s="142" t="s">
        <v>336</v>
      </c>
      <c r="D44" s="143"/>
      <c r="E44" s="147" t="s">
        <v>206</v>
      </c>
      <c r="F44" s="147" t="s">
        <v>206</v>
      </c>
      <c r="G44" s="144">
        <v>0</v>
      </c>
      <c r="H44" s="144">
        <v>0</v>
      </c>
      <c r="I44" s="144">
        <v>0</v>
      </c>
      <c r="J44" s="2"/>
    </row>
    <row r="45" spans="2:10">
      <c r="B45" s="2"/>
      <c r="C45" s="142" t="s">
        <v>337</v>
      </c>
      <c r="D45" s="143"/>
      <c r="E45" s="147" t="s">
        <v>206</v>
      </c>
      <c r="F45" s="147" t="s">
        <v>206</v>
      </c>
      <c r="G45" s="144">
        <v>0</v>
      </c>
      <c r="H45" s="144">
        <v>0</v>
      </c>
      <c r="I45" s="144">
        <v>0</v>
      </c>
      <c r="J45" s="2"/>
    </row>
    <row r="46" spans="2:10">
      <c r="B46" s="2"/>
      <c r="C46" s="142" t="s">
        <v>338</v>
      </c>
      <c r="D46" s="143"/>
      <c r="E46" s="147" t="s">
        <v>206</v>
      </c>
      <c r="F46" s="147" t="s">
        <v>206</v>
      </c>
      <c r="G46" s="144">
        <v>0</v>
      </c>
      <c r="H46" s="144">
        <v>0</v>
      </c>
      <c r="I46" s="144">
        <v>0</v>
      </c>
      <c r="J46" s="2"/>
    </row>
    <row r="47" spans="2:10">
      <c r="B47" s="2"/>
      <c r="C47" s="142" t="s">
        <v>339</v>
      </c>
      <c r="D47" s="143"/>
      <c r="E47" s="147" t="s">
        <v>206</v>
      </c>
      <c r="F47" s="147" t="s">
        <v>206</v>
      </c>
      <c r="G47" s="144">
        <v>0</v>
      </c>
      <c r="H47" s="144">
        <v>0</v>
      </c>
      <c r="I47" s="144">
        <v>0</v>
      </c>
      <c r="J47" s="2"/>
    </row>
    <row r="48" spans="2:10">
      <c r="B48" s="2"/>
      <c r="C48" s="142" t="s">
        <v>340</v>
      </c>
      <c r="D48" s="143"/>
      <c r="E48" s="147" t="s">
        <v>206</v>
      </c>
      <c r="F48" s="147" t="s">
        <v>206</v>
      </c>
      <c r="G48" s="144">
        <v>0</v>
      </c>
      <c r="H48" s="144">
        <v>0</v>
      </c>
      <c r="I48" s="144">
        <v>0</v>
      </c>
      <c r="J48" s="2"/>
    </row>
    <row r="49" spans="2:10">
      <c r="B49" s="2"/>
      <c r="C49" s="142" t="s">
        <v>341</v>
      </c>
      <c r="D49" s="143"/>
      <c r="E49" s="147" t="s">
        <v>206</v>
      </c>
      <c r="F49" s="147" t="s">
        <v>206</v>
      </c>
      <c r="G49" s="144">
        <v>0</v>
      </c>
      <c r="H49" s="144">
        <v>0</v>
      </c>
      <c r="I49" s="144">
        <v>0</v>
      </c>
      <c r="J49" s="2"/>
    </row>
    <row r="50" spans="2:10">
      <c r="B50" s="2"/>
      <c r="C50" s="142" t="s">
        <v>342</v>
      </c>
      <c r="D50" s="143"/>
      <c r="E50" s="147" t="s">
        <v>206</v>
      </c>
      <c r="F50" s="147" t="s">
        <v>206</v>
      </c>
      <c r="G50" s="144">
        <v>0</v>
      </c>
      <c r="H50" s="144">
        <v>0</v>
      </c>
      <c r="I50" s="144">
        <v>0</v>
      </c>
      <c r="J50" s="2"/>
    </row>
    <row r="51" spans="2:10">
      <c r="B51" s="2"/>
      <c r="C51" s="142" t="s">
        <v>343</v>
      </c>
      <c r="D51" s="143"/>
      <c r="E51" s="147" t="s">
        <v>206</v>
      </c>
      <c r="F51" s="147" t="s">
        <v>206</v>
      </c>
      <c r="G51" s="144">
        <v>0</v>
      </c>
      <c r="H51" s="144">
        <v>0</v>
      </c>
      <c r="I51" s="144">
        <v>0</v>
      </c>
      <c r="J51" s="2"/>
    </row>
    <row r="52" spans="2:10">
      <c r="B52" s="2"/>
      <c r="C52" s="142" t="s">
        <v>344</v>
      </c>
      <c r="D52" s="143"/>
      <c r="E52" s="147" t="s">
        <v>206</v>
      </c>
      <c r="F52" s="147" t="s">
        <v>206</v>
      </c>
      <c r="G52" s="144">
        <v>0</v>
      </c>
      <c r="H52" s="144">
        <v>0</v>
      </c>
      <c r="I52" s="144">
        <v>0</v>
      </c>
      <c r="J52" s="2"/>
    </row>
    <row r="53" spans="2:10">
      <c r="B53" s="2"/>
      <c r="C53" s="142" t="s">
        <v>345</v>
      </c>
      <c r="D53" s="143"/>
      <c r="E53" s="147" t="s">
        <v>206</v>
      </c>
      <c r="F53" s="147" t="s">
        <v>206</v>
      </c>
      <c r="G53" s="144">
        <v>0</v>
      </c>
      <c r="H53" s="144">
        <v>0</v>
      </c>
      <c r="I53" s="144">
        <v>0</v>
      </c>
      <c r="J53" s="2"/>
    </row>
    <row r="54" spans="2:10">
      <c r="B54" s="2"/>
      <c r="C54" s="142" t="s">
        <v>346</v>
      </c>
      <c r="D54" s="143"/>
      <c r="E54" s="147" t="s">
        <v>206</v>
      </c>
      <c r="F54" s="147" t="s">
        <v>206</v>
      </c>
      <c r="G54" s="144">
        <v>0</v>
      </c>
      <c r="H54" s="144">
        <v>0</v>
      </c>
      <c r="I54" s="144">
        <v>0</v>
      </c>
      <c r="J54" s="2"/>
    </row>
    <row r="55" spans="2:10">
      <c r="B55" s="2"/>
      <c r="C55" s="142" t="s">
        <v>347</v>
      </c>
      <c r="D55" s="143"/>
      <c r="E55" s="147" t="s">
        <v>206</v>
      </c>
      <c r="F55" s="147" t="s">
        <v>206</v>
      </c>
      <c r="G55" s="144">
        <v>0</v>
      </c>
      <c r="H55" s="144">
        <v>0</v>
      </c>
      <c r="I55" s="144">
        <v>0</v>
      </c>
      <c r="J55" s="2"/>
    </row>
    <row r="56" spans="2:10">
      <c r="B56" s="2"/>
      <c r="C56" s="142" t="s">
        <v>348</v>
      </c>
      <c r="D56" s="143"/>
      <c r="E56" s="147" t="s">
        <v>206</v>
      </c>
      <c r="F56" s="147" t="s">
        <v>206</v>
      </c>
      <c r="G56" s="144">
        <v>0</v>
      </c>
      <c r="H56" s="144">
        <v>0</v>
      </c>
      <c r="I56" s="144">
        <v>0</v>
      </c>
      <c r="J56" s="2"/>
    </row>
    <row r="57" spans="2:10">
      <c r="B57" s="2"/>
      <c r="C57" s="142" t="s">
        <v>349</v>
      </c>
      <c r="D57" s="143"/>
      <c r="E57" s="147" t="s">
        <v>206</v>
      </c>
      <c r="F57" s="147" t="s">
        <v>206</v>
      </c>
      <c r="G57" s="144">
        <v>0</v>
      </c>
      <c r="H57" s="144">
        <v>0</v>
      </c>
      <c r="I57" s="144">
        <v>0</v>
      </c>
      <c r="J57" s="2"/>
    </row>
    <row r="58" spans="2:10">
      <c r="B58" s="2"/>
      <c r="C58" s="142" t="s">
        <v>350</v>
      </c>
      <c r="D58" s="143"/>
      <c r="E58" s="147" t="s">
        <v>206</v>
      </c>
      <c r="F58" s="147" t="s">
        <v>206</v>
      </c>
      <c r="G58" s="144">
        <v>0</v>
      </c>
      <c r="H58" s="144">
        <v>0</v>
      </c>
      <c r="I58" s="144">
        <v>0</v>
      </c>
      <c r="J58" s="2"/>
    </row>
    <row r="59" spans="2:10">
      <c r="B59" s="2"/>
      <c r="C59" s="142" t="s">
        <v>351</v>
      </c>
      <c r="D59" s="143"/>
      <c r="E59" s="147" t="s">
        <v>206</v>
      </c>
      <c r="F59" s="147" t="s">
        <v>206</v>
      </c>
      <c r="G59" s="144">
        <v>0</v>
      </c>
      <c r="H59" s="144">
        <v>0</v>
      </c>
      <c r="I59" s="144">
        <v>0</v>
      </c>
      <c r="J59" s="2"/>
    </row>
    <row r="60" spans="2:10">
      <c r="B60" s="2"/>
      <c r="C60" s="142" t="s">
        <v>352</v>
      </c>
      <c r="D60" s="143"/>
      <c r="E60" s="147" t="s">
        <v>206</v>
      </c>
      <c r="F60" s="147" t="s">
        <v>206</v>
      </c>
      <c r="G60" s="144">
        <v>0</v>
      </c>
      <c r="H60" s="144">
        <v>0</v>
      </c>
      <c r="I60" s="144">
        <v>0</v>
      </c>
      <c r="J60" s="2"/>
    </row>
    <row r="61" spans="2:10">
      <c r="B61" s="2"/>
      <c r="C61" s="142" t="s">
        <v>353</v>
      </c>
      <c r="D61" s="143"/>
      <c r="E61" s="147" t="s">
        <v>206</v>
      </c>
      <c r="F61" s="147" t="s">
        <v>206</v>
      </c>
      <c r="G61" s="144">
        <v>0</v>
      </c>
      <c r="H61" s="144">
        <v>0</v>
      </c>
      <c r="I61" s="144">
        <v>0</v>
      </c>
      <c r="J61" s="2"/>
    </row>
    <row r="62" spans="2:10">
      <c r="B62" s="2"/>
      <c r="C62" s="142" t="s">
        <v>354</v>
      </c>
      <c r="D62" s="143"/>
      <c r="E62" s="147" t="s">
        <v>206</v>
      </c>
      <c r="F62" s="147" t="s">
        <v>206</v>
      </c>
      <c r="G62" s="144">
        <v>0</v>
      </c>
      <c r="H62" s="144">
        <v>0</v>
      </c>
      <c r="I62" s="144">
        <v>0</v>
      </c>
      <c r="J62" s="2"/>
    </row>
    <row r="63" spans="2:10">
      <c r="B63" s="2"/>
      <c r="C63" s="142" t="s">
        <v>355</v>
      </c>
      <c r="D63" s="143"/>
      <c r="E63" s="147" t="s">
        <v>206</v>
      </c>
      <c r="F63" s="147" t="s">
        <v>206</v>
      </c>
      <c r="G63" s="144">
        <v>0</v>
      </c>
      <c r="H63" s="144">
        <v>0</v>
      </c>
      <c r="I63" s="144">
        <v>0</v>
      </c>
      <c r="J63" s="2"/>
    </row>
    <row r="64" spans="2:10">
      <c r="B64" s="2"/>
      <c r="C64" s="142" t="s">
        <v>356</v>
      </c>
      <c r="D64" s="143"/>
      <c r="E64" s="147" t="s">
        <v>206</v>
      </c>
      <c r="F64" s="147" t="s">
        <v>206</v>
      </c>
      <c r="G64" s="144">
        <v>0</v>
      </c>
      <c r="H64" s="144">
        <v>0</v>
      </c>
      <c r="I64" s="144">
        <v>0</v>
      </c>
      <c r="J64" s="2"/>
    </row>
    <row r="65" spans="2:10">
      <c r="B65" s="2"/>
      <c r="C65" s="142" t="s">
        <v>357</v>
      </c>
      <c r="D65" s="143"/>
      <c r="E65" s="147" t="s">
        <v>206</v>
      </c>
      <c r="F65" s="147" t="s">
        <v>206</v>
      </c>
      <c r="G65" s="144">
        <v>0</v>
      </c>
      <c r="H65" s="144">
        <v>0</v>
      </c>
      <c r="I65" s="144">
        <v>0</v>
      </c>
      <c r="J65" s="2"/>
    </row>
    <row r="66" spans="2:10">
      <c r="B66" s="2"/>
      <c r="C66" s="142" t="s">
        <v>358</v>
      </c>
      <c r="D66" s="143"/>
      <c r="E66" s="147" t="s">
        <v>206</v>
      </c>
      <c r="F66" s="147" t="s">
        <v>206</v>
      </c>
      <c r="G66" s="144">
        <v>0</v>
      </c>
      <c r="H66" s="144">
        <v>0</v>
      </c>
      <c r="I66" s="144">
        <v>0</v>
      </c>
      <c r="J66" s="2"/>
    </row>
    <row r="67" spans="2:10">
      <c r="B67" s="2"/>
      <c r="C67" s="142" t="s">
        <v>359</v>
      </c>
      <c r="D67" s="143"/>
      <c r="E67" s="147" t="s">
        <v>206</v>
      </c>
      <c r="F67" s="147" t="s">
        <v>206</v>
      </c>
      <c r="G67" s="144">
        <v>0</v>
      </c>
      <c r="H67" s="144">
        <v>0</v>
      </c>
      <c r="I67" s="144">
        <v>0</v>
      </c>
      <c r="J67" s="2"/>
    </row>
    <row r="68" spans="2:10">
      <c r="B68" s="2"/>
      <c r="C68" s="142" t="s">
        <v>360</v>
      </c>
      <c r="D68" s="143"/>
      <c r="E68" s="147" t="s">
        <v>206</v>
      </c>
      <c r="F68" s="147" t="s">
        <v>206</v>
      </c>
      <c r="G68" s="144">
        <v>0</v>
      </c>
      <c r="H68" s="144">
        <v>0</v>
      </c>
      <c r="I68" s="144">
        <v>0</v>
      </c>
      <c r="J68" s="2"/>
    </row>
    <row r="69" spans="2:10">
      <c r="B69" s="2"/>
      <c r="C69" s="142" t="s">
        <v>361</v>
      </c>
      <c r="D69" s="143"/>
      <c r="E69" s="147" t="s">
        <v>206</v>
      </c>
      <c r="F69" s="147" t="s">
        <v>206</v>
      </c>
      <c r="G69" s="144">
        <v>0</v>
      </c>
      <c r="H69" s="144">
        <v>0</v>
      </c>
      <c r="I69" s="144">
        <v>0</v>
      </c>
      <c r="J69" s="2"/>
    </row>
    <row r="70" spans="2:10">
      <c r="B70" s="2"/>
      <c r="C70" s="142" t="s">
        <v>362</v>
      </c>
      <c r="D70" s="143"/>
      <c r="E70" s="147" t="s">
        <v>206</v>
      </c>
      <c r="F70" s="147" t="s">
        <v>206</v>
      </c>
      <c r="G70" s="144">
        <v>0</v>
      </c>
      <c r="H70" s="144">
        <v>0</v>
      </c>
      <c r="I70" s="144">
        <v>0</v>
      </c>
      <c r="J70" s="2"/>
    </row>
    <row r="71" spans="2:10">
      <c r="B71" s="2"/>
      <c r="C71" s="142" t="s">
        <v>363</v>
      </c>
      <c r="D71" s="143"/>
      <c r="E71" s="147" t="s">
        <v>206</v>
      </c>
      <c r="F71" s="147" t="s">
        <v>206</v>
      </c>
      <c r="G71" s="144">
        <v>0</v>
      </c>
      <c r="H71" s="144">
        <v>0</v>
      </c>
      <c r="I71" s="144">
        <v>0</v>
      </c>
      <c r="J71" s="2"/>
    </row>
    <row r="72" spans="2:10">
      <c r="B72" s="2"/>
      <c r="C72" s="142" t="s">
        <v>364</v>
      </c>
      <c r="D72" s="143"/>
      <c r="E72" s="147" t="s">
        <v>206</v>
      </c>
      <c r="F72" s="147" t="s">
        <v>206</v>
      </c>
      <c r="G72" s="144">
        <v>0</v>
      </c>
      <c r="H72" s="144">
        <v>0</v>
      </c>
      <c r="I72" s="144">
        <v>0</v>
      </c>
      <c r="J72" s="2"/>
    </row>
    <row r="73" spans="2:10">
      <c r="B73" s="2"/>
      <c r="C73" s="142" t="s">
        <v>365</v>
      </c>
      <c r="D73" s="143"/>
      <c r="E73" s="147" t="s">
        <v>206</v>
      </c>
      <c r="F73" s="147" t="s">
        <v>206</v>
      </c>
      <c r="G73" s="144">
        <v>0</v>
      </c>
      <c r="H73" s="144">
        <v>0</v>
      </c>
      <c r="I73" s="144">
        <v>0</v>
      </c>
      <c r="J73" s="2"/>
    </row>
    <row r="74" spans="2:10">
      <c r="B74" s="2"/>
      <c r="C74" s="142" t="s">
        <v>366</v>
      </c>
      <c r="D74" s="143"/>
      <c r="E74" s="147" t="s">
        <v>206</v>
      </c>
      <c r="F74" s="147" t="s">
        <v>206</v>
      </c>
      <c r="G74" s="144">
        <v>0</v>
      </c>
      <c r="H74" s="144">
        <v>0</v>
      </c>
      <c r="I74" s="144">
        <v>0</v>
      </c>
      <c r="J74" s="2"/>
    </row>
    <row r="75" spans="2:10">
      <c r="B75" s="2"/>
      <c r="C75" s="142" t="s">
        <v>367</v>
      </c>
      <c r="D75" s="143"/>
      <c r="E75" s="147" t="s">
        <v>206</v>
      </c>
      <c r="F75" s="147" t="s">
        <v>206</v>
      </c>
      <c r="G75" s="144">
        <v>0</v>
      </c>
      <c r="H75" s="144">
        <v>0</v>
      </c>
      <c r="I75" s="144">
        <v>0</v>
      </c>
      <c r="J75" s="2"/>
    </row>
    <row r="76" spans="2:10">
      <c r="B76" s="2"/>
      <c r="C76" s="142" t="s">
        <v>368</v>
      </c>
      <c r="D76" s="143"/>
      <c r="E76" s="147" t="s">
        <v>206</v>
      </c>
      <c r="F76" s="147" t="s">
        <v>206</v>
      </c>
      <c r="G76" s="144">
        <v>0</v>
      </c>
      <c r="H76" s="144">
        <v>0</v>
      </c>
      <c r="I76" s="144">
        <v>0</v>
      </c>
      <c r="J76" s="2"/>
    </row>
    <row r="77" spans="2:10">
      <c r="B77" s="2"/>
      <c r="C77" s="142" t="s">
        <v>369</v>
      </c>
      <c r="D77" s="143"/>
      <c r="E77" s="147" t="s">
        <v>206</v>
      </c>
      <c r="F77" s="147" t="s">
        <v>206</v>
      </c>
      <c r="G77" s="144">
        <v>0</v>
      </c>
      <c r="H77" s="144">
        <v>0</v>
      </c>
      <c r="I77" s="144">
        <v>0</v>
      </c>
      <c r="J77" s="2"/>
    </row>
    <row r="78" spans="2:10">
      <c r="B78" s="2"/>
      <c r="C78" s="142" t="s">
        <v>370</v>
      </c>
      <c r="D78" s="143"/>
      <c r="E78" s="147" t="s">
        <v>206</v>
      </c>
      <c r="F78" s="147" t="s">
        <v>206</v>
      </c>
      <c r="G78" s="144">
        <v>0</v>
      </c>
      <c r="H78" s="144">
        <v>0</v>
      </c>
      <c r="I78" s="144">
        <v>0</v>
      </c>
      <c r="J78" s="2"/>
    </row>
    <row r="79" spans="2:10">
      <c r="B79" s="2"/>
      <c r="C79" s="142" t="s">
        <v>371</v>
      </c>
      <c r="D79" s="143"/>
      <c r="E79" s="147" t="s">
        <v>206</v>
      </c>
      <c r="F79" s="147" t="s">
        <v>206</v>
      </c>
      <c r="G79" s="144">
        <v>0</v>
      </c>
      <c r="H79" s="144">
        <v>0</v>
      </c>
      <c r="I79" s="144">
        <v>0</v>
      </c>
      <c r="J79" s="2"/>
    </row>
    <row r="80" spans="2:10">
      <c r="B80" s="2"/>
      <c r="C80" s="142" t="s">
        <v>372</v>
      </c>
      <c r="D80" s="143"/>
      <c r="E80" s="147" t="s">
        <v>206</v>
      </c>
      <c r="F80" s="147" t="s">
        <v>206</v>
      </c>
      <c r="G80" s="144">
        <v>0</v>
      </c>
      <c r="H80" s="144">
        <v>0</v>
      </c>
      <c r="I80" s="144">
        <v>0</v>
      </c>
      <c r="J80" s="2"/>
    </row>
    <row r="81" spans="2:10">
      <c r="B81" s="2"/>
      <c r="C81" s="142" t="s">
        <v>373</v>
      </c>
      <c r="D81" s="143"/>
      <c r="E81" s="147" t="s">
        <v>206</v>
      </c>
      <c r="F81" s="147" t="s">
        <v>206</v>
      </c>
      <c r="G81" s="144">
        <v>0</v>
      </c>
      <c r="H81" s="144">
        <v>0</v>
      </c>
      <c r="I81" s="144">
        <v>0</v>
      </c>
      <c r="J81" s="2"/>
    </row>
    <row r="82" spans="2:10">
      <c r="B82" s="2"/>
      <c r="C82" s="142" t="s">
        <v>374</v>
      </c>
      <c r="D82" s="143"/>
      <c r="E82" s="147" t="s">
        <v>206</v>
      </c>
      <c r="F82" s="147" t="s">
        <v>206</v>
      </c>
      <c r="G82" s="144">
        <v>0</v>
      </c>
      <c r="H82" s="144">
        <v>0</v>
      </c>
      <c r="I82" s="144">
        <v>0</v>
      </c>
      <c r="J82" s="2"/>
    </row>
    <row r="83" spans="2:10">
      <c r="B83" s="2"/>
      <c r="C83" s="142" t="s">
        <v>375</v>
      </c>
      <c r="D83" s="143"/>
      <c r="E83" s="147" t="s">
        <v>206</v>
      </c>
      <c r="F83" s="147" t="s">
        <v>206</v>
      </c>
      <c r="G83" s="144">
        <v>0</v>
      </c>
      <c r="H83" s="144">
        <v>0</v>
      </c>
      <c r="I83" s="144">
        <v>0</v>
      </c>
      <c r="J83" s="2"/>
    </row>
    <row r="84" spans="2:10">
      <c r="B84" s="2"/>
      <c r="C84" s="142" t="s">
        <v>376</v>
      </c>
      <c r="D84" s="143"/>
      <c r="E84" s="147" t="s">
        <v>206</v>
      </c>
      <c r="F84" s="147" t="s">
        <v>206</v>
      </c>
      <c r="G84" s="144">
        <v>0</v>
      </c>
      <c r="H84" s="144">
        <v>0</v>
      </c>
      <c r="I84" s="144">
        <v>0</v>
      </c>
      <c r="J84" s="2"/>
    </row>
    <row r="85" spans="2:10">
      <c r="B85" s="2"/>
      <c r="C85" s="142" t="s">
        <v>377</v>
      </c>
      <c r="D85" s="143"/>
      <c r="E85" s="147" t="s">
        <v>206</v>
      </c>
      <c r="F85" s="147" t="s">
        <v>206</v>
      </c>
      <c r="G85" s="144">
        <v>0</v>
      </c>
      <c r="H85" s="144">
        <v>0</v>
      </c>
      <c r="I85" s="144">
        <v>0</v>
      </c>
      <c r="J85" s="2"/>
    </row>
    <row r="86" spans="2:10">
      <c r="B86" s="2"/>
      <c r="C86" s="142" t="s">
        <v>378</v>
      </c>
      <c r="D86" s="143"/>
      <c r="E86" s="147" t="s">
        <v>206</v>
      </c>
      <c r="F86" s="147" t="s">
        <v>206</v>
      </c>
      <c r="G86" s="144">
        <v>0</v>
      </c>
      <c r="H86" s="144">
        <v>0</v>
      </c>
      <c r="I86" s="144">
        <v>0</v>
      </c>
      <c r="J86" s="2"/>
    </row>
    <row r="87" spans="2:10">
      <c r="B87" s="2"/>
      <c r="C87" s="142" t="s">
        <v>379</v>
      </c>
      <c r="D87" s="143"/>
      <c r="E87" s="147" t="s">
        <v>206</v>
      </c>
      <c r="F87" s="147" t="s">
        <v>206</v>
      </c>
      <c r="G87" s="144">
        <v>0</v>
      </c>
      <c r="H87" s="144">
        <v>0</v>
      </c>
      <c r="I87" s="144">
        <v>0</v>
      </c>
      <c r="J87" s="2"/>
    </row>
    <row r="88" spans="2:10">
      <c r="B88" s="2"/>
      <c r="C88" s="142" t="s">
        <v>380</v>
      </c>
      <c r="D88" s="143"/>
      <c r="E88" s="147" t="s">
        <v>206</v>
      </c>
      <c r="F88" s="147" t="s">
        <v>206</v>
      </c>
      <c r="G88" s="144">
        <v>0</v>
      </c>
      <c r="H88" s="144">
        <v>0</v>
      </c>
      <c r="I88" s="144">
        <v>0</v>
      </c>
      <c r="J88" s="2"/>
    </row>
    <row r="89" spans="2:10">
      <c r="B89" s="2"/>
      <c r="C89" s="142" t="s">
        <v>381</v>
      </c>
      <c r="D89" s="143"/>
      <c r="E89" s="147" t="s">
        <v>206</v>
      </c>
      <c r="F89" s="147" t="s">
        <v>206</v>
      </c>
      <c r="G89" s="144">
        <v>0</v>
      </c>
      <c r="H89" s="144">
        <v>0</v>
      </c>
      <c r="I89" s="144">
        <v>0</v>
      </c>
      <c r="J89" s="2"/>
    </row>
    <row r="90" spans="2:10">
      <c r="B90" s="2"/>
      <c r="C90" s="142" t="s">
        <v>382</v>
      </c>
      <c r="D90" s="143"/>
      <c r="E90" s="147" t="s">
        <v>206</v>
      </c>
      <c r="F90" s="147" t="s">
        <v>206</v>
      </c>
      <c r="G90" s="144">
        <v>0</v>
      </c>
      <c r="H90" s="144">
        <v>0</v>
      </c>
      <c r="I90" s="144">
        <v>0</v>
      </c>
      <c r="J90" s="2"/>
    </row>
    <row r="91" spans="2:10">
      <c r="B91" s="2"/>
      <c r="C91" s="142" t="s">
        <v>383</v>
      </c>
      <c r="D91" s="143"/>
      <c r="E91" s="147" t="s">
        <v>206</v>
      </c>
      <c r="F91" s="147" t="s">
        <v>206</v>
      </c>
      <c r="G91" s="144">
        <v>0</v>
      </c>
      <c r="H91" s="144">
        <v>0</v>
      </c>
      <c r="I91" s="144">
        <v>0</v>
      </c>
      <c r="J91" s="2"/>
    </row>
    <row r="92" spans="2:10">
      <c r="B92" s="2"/>
      <c r="C92" s="142" t="s">
        <v>384</v>
      </c>
      <c r="D92" s="143"/>
      <c r="E92" s="147" t="s">
        <v>206</v>
      </c>
      <c r="F92" s="147" t="s">
        <v>206</v>
      </c>
      <c r="G92" s="144">
        <v>0</v>
      </c>
      <c r="H92" s="144">
        <v>0</v>
      </c>
      <c r="I92" s="144">
        <v>0</v>
      </c>
      <c r="J92" s="2"/>
    </row>
    <row r="93" spans="2:10">
      <c r="B93" s="2"/>
      <c r="C93" s="142" t="s">
        <v>385</v>
      </c>
      <c r="D93" s="143"/>
      <c r="E93" s="147" t="s">
        <v>206</v>
      </c>
      <c r="F93" s="147" t="s">
        <v>206</v>
      </c>
      <c r="G93" s="144">
        <v>0</v>
      </c>
      <c r="H93" s="144">
        <v>0</v>
      </c>
      <c r="I93" s="144">
        <v>0</v>
      </c>
      <c r="J93" s="2"/>
    </row>
    <row r="94" spans="2:10">
      <c r="B94" s="2"/>
      <c r="C94" s="142" t="s">
        <v>386</v>
      </c>
      <c r="D94" s="143"/>
      <c r="E94" s="147" t="s">
        <v>206</v>
      </c>
      <c r="F94" s="147" t="s">
        <v>206</v>
      </c>
      <c r="G94" s="144">
        <v>0</v>
      </c>
      <c r="H94" s="144">
        <v>0</v>
      </c>
      <c r="I94" s="144">
        <v>0</v>
      </c>
      <c r="J94" s="2"/>
    </row>
    <row r="95" spans="2:10">
      <c r="B95" s="2"/>
      <c r="C95" s="142" t="s">
        <v>387</v>
      </c>
      <c r="D95" s="143"/>
      <c r="E95" s="147" t="s">
        <v>206</v>
      </c>
      <c r="F95" s="147" t="s">
        <v>206</v>
      </c>
      <c r="G95" s="144">
        <v>0</v>
      </c>
      <c r="H95" s="144">
        <v>0</v>
      </c>
      <c r="I95" s="144">
        <v>0</v>
      </c>
      <c r="J95" s="2"/>
    </row>
    <row r="96" spans="2:10">
      <c r="B96" s="2"/>
      <c r="C96" s="142" t="s">
        <v>388</v>
      </c>
      <c r="D96" s="143"/>
      <c r="E96" s="147" t="s">
        <v>206</v>
      </c>
      <c r="F96" s="147" t="s">
        <v>206</v>
      </c>
      <c r="G96" s="144">
        <v>0</v>
      </c>
      <c r="H96" s="144">
        <v>0</v>
      </c>
      <c r="I96" s="144">
        <v>0</v>
      </c>
      <c r="J96" s="2"/>
    </row>
    <row r="97" spans="2:10">
      <c r="B97" s="2"/>
      <c r="C97" s="142" t="s">
        <v>389</v>
      </c>
      <c r="D97" s="143"/>
      <c r="E97" s="147" t="s">
        <v>206</v>
      </c>
      <c r="F97" s="147" t="s">
        <v>206</v>
      </c>
      <c r="G97" s="144">
        <v>0</v>
      </c>
      <c r="H97" s="144">
        <v>0</v>
      </c>
      <c r="I97" s="144">
        <v>0</v>
      </c>
      <c r="J97" s="2"/>
    </row>
    <row r="98" spans="2:10">
      <c r="B98" s="2"/>
      <c r="C98" s="142" t="s">
        <v>390</v>
      </c>
      <c r="D98" s="143"/>
      <c r="E98" s="147" t="s">
        <v>206</v>
      </c>
      <c r="F98" s="147" t="s">
        <v>206</v>
      </c>
      <c r="G98" s="144">
        <v>0</v>
      </c>
      <c r="H98" s="144">
        <v>0</v>
      </c>
      <c r="I98" s="144">
        <v>0</v>
      </c>
      <c r="J98" s="2"/>
    </row>
    <row r="99" spans="2:10">
      <c r="B99" s="2"/>
      <c r="C99" s="142" t="s">
        <v>391</v>
      </c>
      <c r="D99" s="143"/>
      <c r="E99" s="147" t="s">
        <v>206</v>
      </c>
      <c r="F99" s="147" t="s">
        <v>206</v>
      </c>
      <c r="G99" s="144">
        <v>0</v>
      </c>
      <c r="H99" s="144">
        <v>0</v>
      </c>
      <c r="I99" s="144">
        <v>0</v>
      </c>
      <c r="J99" s="2"/>
    </row>
    <row r="100" spans="2:10">
      <c r="B100" s="2"/>
      <c r="C100" s="142" t="s">
        <v>392</v>
      </c>
      <c r="D100" s="143"/>
      <c r="E100" s="147" t="s">
        <v>206</v>
      </c>
      <c r="F100" s="147" t="s">
        <v>206</v>
      </c>
      <c r="G100" s="144">
        <v>0</v>
      </c>
      <c r="H100" s="144">
        <v>0</v>
      </c>
      <c r="I100" s="144">
        <v>0</v>
      </c>
      <c r="J100" s="2"/>
    </row>
    <row r="101" spans="2:10">
      <c r="B101" s="2"/>
      <c r="C101" s="142" t="s">
        <v>393</v>
      </c>
      <c r="D101" s="143"/>
      <c r="E101" s="147" t="s">
        <v>206</v>
      </c>
      <c r="F101" s="147" t="s">
        <v>206</v>
      </c>
      <c r="G101" s="144">
        <v>0</v>
      </c>
      <c r="H101" s="144">
        <v>0</v>
      </c>
      <c r="I101" s="144">
        <v>0</v>
      </c>
      <c r="J101" s="2"/>
    </row>
    <row r="102" spans="2:10">
      <c r="B102" s="2"/>
      <c r="C102" s="142" t="s">
        <v>394</v>
      </c>
      <c r="D102" s="143"/>
      <c r="E102" s="147" t="s">
        <v>206</v>
      </c>
      <c r="F102" s="147" t="s">
        <v>206</v>
      </c>
      <c r="G102" s="144">
        <v>0</v>
      </c>
      <c r="H102" s="144">
        <v>0</v>
      </c>
      <c r="I102" s="144">
        <v>0</v>
      </c>
      <c r="J102" s="2"/>
    </row>
    <row r="103" spans="2:10">
      <c r="B103" s="2"/>
      <c r="C103" s="142" t="s">
        <v>395</v>
      </c>
      <c r="D103" s="143"/>
      <c r="E103" s="147" t="s">
        <v>206</v>
      </c>
      <c r="F103" s="147" t="s">
        <v>206</v>
      </c>
      <c r="G103" s="144">
        <v>0</v>
      </c>
      <c r="H103" s="144">
        <v>0</v>
      </c>
      <c r="I103" s="144">
        <v>0</v>
      </c>
      <c r="J103" s="2"/>
    </row>
    <row r="104" spans="2:10">
      <c r="B104" s="2"/>
      <c r="C104" s="142" t="s">
        <v>396</v>
      </c>
      <c r="D104" s="143"/>
      <c r="E104" s="147" t="s">
        <v>206</v>
      </c>
      <c r="F104" s="147" t="s">
        <v>206</v>
      </c>
      <c r="G104" s="144">
        <v>0</v>
      </c>
      <c r="H104" s="144">
        <v>0</v>
      </c>
      <c r="I104" s="144">
        <v>0</v>
      </c>
      <c r="J104" s="2"/>
    </row>
    <row r="105" spans="2:10">
      <c r="B105" s="2"/>
      <c r="C105" s="142" t="s">
        <v>397</v>
      </c>
      <c r="D105" s="143"/>
      <c r="E105" s="147" t="s">
        <v>206</v>
      </c>
      <c r="F105" s="147" t="s">
        <v>206</v>
      </c>
      <c r="G105" s="144">
        <v>0</v>
      </c>
      <c r="H105" s="144">
        <v>0</v>
      </c>
      <c r="I105" s="144">
        <v>0</v>
      </c>
      <c r="J105" s="2"/>
    </row>
    <row r="106" spans="2:10">
      <c r="B106" s="2"/>
      <c r="C106" s="142" t="s">
        <v>398</v>
      </c>
      <c r="D106" s="143"/>
      <c r="E106" s="147" t="s">
        <v>206</v>
      </c>
      <c r="F106" s="147" t="s">
        <v>206</v>
      </c>
      <c r="G106" s="144">
        <v>0</v>
      </c>
      <c r="H106" s="144">
        <v>0</v>
      </c>
      <c r="I106" s="144">
        <v>0</v>
      </c>
      <c r="J106" s="2"/>
    </row>
    <row r="107" spans="2:10">
      <c r="B107" s="2"/>
      <c r="C107" s="142" t="s">
        <v>399</v>
      </c>
      <c r="D107" s="143"/>
      <c r="E107" s="147" t="s">
        <v>206</v>
      </c>
      <c r="F107" s="147" t="s">
        <v>206</v>
      </c>
      <c r="G107" s="144">
        <v>0</v>
      </c>
      <c r="H107" s="144">
        <v>0</v>
      </c>
      <c r="I107" s="144">
        <v>0</v>
      </c>
      <c r="J107" s="2"/>
    </row>
    <row r="108" spans="2:10">
      <c r="B108" s="2"/>
      <c r="C108" s="142" t="s">
        <v>400</v>
      </c>
      <c r="D108" s="143"/>
      <c r="E108" s="147" t="s">
        <v>206</v>
      </c>
      <c r="F108" s="147" t="s">
        <v>206</v>
      </c>
      <c r="G108" s="144">
        <v>0</v>
      </c>
      <c r="H108" s="144">
        <v>0</v>
      </c>
      <c r="I108" s="144">
        <v>0</v>
      </c>
      <c r="J108" s="2"/>
    </row>
    <row r="109" spans="2:10">
      <c r="B109" s="2"/>
      <c r="C109" s="142" t="s">
        <v>401</v>
      </c>
      <c r="D109" s="143"/>
      <c r="E109" s="147" t="s">
        <v>206</v>
      </c>
      <c r="F109" s="147" t="s">
        <v>206</v>
      </c>
      <c r="G109" s="144">
        <v>0</v>
      </c>
      <c r="H109" s="144">
        <v>0</v>
      </c>
      <c r="I109" s="144">
        <v>0</v>
      </c>
      <c r="J109" s="2"/>
    </row>
    <row r="110" spans="2:10">
      <c r="B110" s="2"/>
      <c r="C110" s="142" t="s">
        <v>402</v>
      </c>
      <c r="D110" s="143"/>
      <c r="E110" s="147" t="s">
        <v>206</v>
      </c>
      <c r="F110" s="147" t="s">
        <v>206</v>
      </c>
      <c r="G110" s="144">
        <v>0</v>
      </c>
      <c r="H110" s="144">
        <v>0</v>
      </c>
      <c r="I110" s="144">
        <v>0</v>
      </c>
      <c r="J110" s="2"/>
    </row>
    <row r="111" spans="2:10">
      <c r="B111" s="2"/>
      <c r="C111" s="142" t="s">
        <v>403</v>
      </c>
      <c r="D111" s="143"/>
      <c r="E111" s="147" t="s">
        <v>206</v>
      </c>
      <c r="F111" s="147" t="s">
        <v>206</v>
      </c>
      <c r="G111" s="144">
        <v>0</v>
      </c>
      <c r="H111" s="144">
        <v>0</v>
      </c>
      <c r="I111" s="144">
        <v>0</v>
      </c>
      <c r="J111" s="2"/>
    </row>
    <row r="112" spans="2:10">
      <c r="B112" s="2"/>
      <c r="C112" s="142" t="s">
        <v>404</v>
      </c>
      <c r="D112" s="143"/>
      <c r="E112" s="147" t="s">
        <v>206</v>
      </c>
      <c r="F112" s="147" t="s">
        <v>206</v>
      </c>
      <c r="G112" s="144">
        <v>0</v>
      </c>
      <c r="H112" s="144">
        <v>0</v>
      </c>
      <c r="I112" s="144">
        <v>0</v>
      </c>
      <c r="J112" s="2"/>
    </row>
    <row r="113" spans="1:10">
      <c r="B113" s="2"/>
      <c r="C113" s="142" t="s">
        <v>405</v>
      </c>
      <c r="D113" s="143"/>
      <c r="E113" s="147" t="s">
        <v>206</v>
      </c>
      <c r="F113" s="147" t="s">
        <v>206</v>
      </c>
      <c r="G113" s="144">
        <v>0</v>
      </c>
      <c r="H113" s="144">
        <v>0</v>
      </c>
      <c r="I113" s="144">
        <v>0</v>
      </c>
      <c r="J113" s="2"/>
    </row>
    <row r="114" spans="1:10" s="12" customFormat="1">
      <c r="B114" s="3"/>
      <c r="C114" s="145" t="s">
        <v>406</v>
      </c>
      <c r="D114" s="146"/>
      <c r="E114" s="147" t="s">
        <v>206</v>
      </c>
      <c r="F114" s="147" t="s">
        <v>206</v>
      </c>
      <c r="G114" s="144">
        <v>0</v>
      </c>
      <c r="H114" s="144">
        <v>0</v>
      </c>
      <c r="I114" s="144">
        <v>0</v>
      </c>
      <c r="J114" s="3"/>
    </row>
    <row r="115" spans="1:10" s="12" customFormat="1">
      <c r="A115" s="15" t="s">
        <v>407</v>
      </c>
      <c r="B115" s="3"/>
      <c r="C115" s="145" t="s">
        <v>408</v>
      </c>
      <c r="D115" s="146"/>
      <c r="E115" s="147" t="s">
        <v>206</v>
      </c>
      <c r="F115" s="147" t="s">
        <v>206</v>
      </c>
      <c r="G115" s="144">
        <v>0</v>
      </c>
      <c r="H115" s="144">
        <v>0</v>
      </c>
      <c r="I115" s="144">
        <v>0</v>
      </c>
      <c r="J115" s="3"/>
    </row>
    <row r="116" spans="1:10">
      <c r="A116" s="16" t="s">
        <v>409</v>
      </c>
      <c r="B116" s="2"/>
      <c r="C116" s="142" t="s">
        <v>410</v>
      </c>
      <c r="D116" s="143"/>
      <c r="E116" s="10" t="str">
        <f>""</f>
        <v/>
      </c>
      <c r="F116" s="10" t="str">
        <f>""</f>
        <v/>
      </c>
      <c r="G116" s="8">
        <f>SUM(G16:G115)</f>
        <v>0</v>
      </c>
      <c r="H116" s="8">
        <f>SUM(H16:H115)</f>
        <v>0</v>
      </c>
      <c r="I116" s="8">
        <f>SUM(I16:I115)</f>
        <v>0</v>
      </c>
      <c r="J116" s="2"/>
    </row>
    <row r="117" spans="1:10">
      <c r="B117" s="2"/>
      <c r="C117" s="2"/>
      <c r="D117" s="2"/>
      <c r="E117" s="2"/>
      <c r="F117" s="2"/>
      <c r="G117" s="2"/>
      <c r="H117" s="2"/>
      <c r="I117" s="2"/>
      <c r="J117" s="2"/>
    </row>
    <row r="118" spans="1:10" ht="5.0999999999999996" customHeight="1">
      <c r="B118" s="2"/>
      <c r="C118" s="2"/>
      <c r="D118" s="2"/>
      <c r="E118" s="2"/>
      <c r="F118" s="2"/>
      <c r="G118" s="2"/>
      <c r="H118" s="2"/>
      <c r="I118" s="2"/>
      <c r="J118" s="2"/>
    </row>
  </sheetData>
  <sheetProtection formatColumns="0" formatRows="0" insertRows="0" deleteRows="0" selectLockedCells="1"/>
  <mergeCells count="613">
    <mergeCell ref="C13:I13"/>
    <mergeCell ref="C14:D15"/>
    <mergeCell ref="E14:E15"/>
    <mergeCell ref="F14:F15"/>
    <mergeCell ref="G14:G15"/>
    <mergeCell ref="H14:H15"/>
    <mergeCell ref="I14:I15"/>
    <mergeCell ref="C7:I7"/>
    <mergeCell ref="C8:I8"/>
    <mergeCell ref="C9:I9"/>
    <mergeCell ref="C10:I10"/>
    <mergeCell ref="C11:I11"/>
    <mergeCell ref="I16"/>
    <mergeCell ref="C17:D17"/>
    <mergeCell ref="E17"/>
    <mergeCell ref="F17"/>
    <mergeCell ref="G17"/>
    <mergeCell ref="H17"/>
    <mergeCell ref="I17"/>
    <mergeCell ref="C16:D16"/>
    <mergeCell ref="E16"/>
    <mergeCell ref="F16"/>
    <mergeCell ref="G16"/>
    <mergeCell ref="H16"/>
    <mergeCell ref="I18"/>
    <mergeCell ref="C19:D19"/>
    <mergeCell ref="E19"/>
    <mergeCell ref="F19"/>
    <mergeCell ref="G19"/>
    <mergeCell ref="H19"/>
    <mergeCell ref="I19"/>
    <mergeCell ref="C18:D18"/>
    <mergeCell ref="E18"/>
    <mergeCell ref="F18"/>
    <mergeCell ref="G18"/>
    <mergeCell ref="H18"/>
    <mergeCell ref="I20"/>
    <mergeCell ref="C21:D21"/>
    <mergeCell ref="E21"/>
    <mergeCell ref="F21"/>
    <mergeCell ref="G21"/>
    <mergeCell ref="H21"/>
    <mergeCell ref="I21"/>
    <mergeCell ref="C20:D20"/>
    <mergeCell ref="E20"/>
    <mergeCell ref="F20"/>
    <mergeCell ref="G20"/>
    <mergeCell ref="H20"/>
    <mergeCell ref="I22"/>
    <mergeCell ref="C23:D23"/>
    <mergeCell ref="E23"/>
    <mergeCell ref="F23"/>
    <mergeCell ref="G23"/>
    <mergeCell ref="H23"/>
    <mergeCell ref="I23"/>
    <mergeCell ref="C22:D22"/>
    <mergeCell ref="E22"/>
    <mergeCell ref="F22"/>
    <mergeCell ref="G22"/>
    <mergeCell ref="H22"/>
    <mergeCell ref="I24"/>
    <mergeCell ref="C25:D25"/>
    <mergeCell ref="E25"/>
    <mergeCell ref="F25"/>
    <mergeCell ref="G25"/>
    <mergeCell ref="H25"/>
    <mergeCell ref="I25"/>
    <mergeCell ref="C24:D24"/>
    <mergeCell ref="E24"/>
    <mergeCell ref="F24"/>
    <mergeCell ref="G24"/>
    <mergeCell ref="H24"/>
    <mergeCell ref="I26"/>
    <mergeCell ref="C27:D27"/>
    <mergeCell ref="E27"/>
    <mergeCell ref="F27"/>
    <mergeCell ref="G27"/>
    <mergeCell ref="H27"/>
    <mergeCell ref="I27"/>
    <mergeCell ref="C26:D26"/>
    <mergeCell ref="E26"/>
    <mergeCell ref="F26"/>
    <mergeCell ref="G26"/>
    <mergeCell ref="H26"/>
    <mergeCell ref="I28"/>
    <mergeCell ref="C29:D29"/>
    <mergeCell ref="E29"/>
    <mergeCell ref="F29"/>
    <mergeCell ref="G29"/>
    <mergeCell ref="H29"/>
    <mergeCell ref="I29"/>
    <mergeCell ref="C28:D28"/>
    <mergeCell ref="E28"/>
    <mergeCell ref="F28"/>
    <mergeCell ref="G28"/>
    <mergeCell ref="H28"/>
    <mergeCell ref="I30"/>
    <mergeCell ref="C31:D31"/>
    <mergeCell ref="E31"/>
    <mergeCell ref="F31"/>
    <mergeCell ref="G31"/>
    <mergeCell ref="H31"/>
    <mergeCell ref="I31"/>
    <mergeCell ref="C30:D30"/>
    <mergeCell ref="E30"/>
    <mergeCell ref="F30"/>
    <mergeCell ref="G30"/>
    <mergeCell ref="H30"/>
    <mergeCell ref="I32"/>
    <mergeCell ref="C33:D33"/>
    <mergeCell ref="E33"/>
    <mergeCell ref="F33"/>
    <mergeCell ref="G33"/>
    <mergeCell ref="H33"/>
    <mergeCell ref="I33"/>
    <mergeCell ref="C32:D32"/>
    <mergeCell ref="E32"/>
    <mergeCell ref="F32"/>
    <mergeCell ref="G32"/>
    <mergeCell ref="H32"/>
    <mergeCell ref="I34"/>
    <mergeCell ref="C35:D35"/>
    <mergeCell ref="E35"/>
    <mergeCell ref="F35"/>
    <mergeCell ref="G35"/>
    <mergeCell ref="H35"/>
    <mergeCell ref="I35"/>
    <mergeCell ref="C34:D34"/>
    <mergeCell ref="E34"/>
    <mergeCell ref="F34"/>
    <mergeCell ref="G34"/>
    <mergeCell ref="H34"/>
    <mergeCell ref="I36"/>
    <mergeCell ref="C37:D37"/>
    <mergeCell ref="E37"/>
    <mergeCell ref="F37"/>
    <mergeCell ref="G37"/>
    <mergeCell ref="H37"/>
    <mergeCell ref="I37"/>
    <mergeCell ref="C36:D36"/>
    <mergeCell ref="E36"/>
    <mergeCell ref="F36"/>
    <mergeCell ref="G36"/>
    <mergeCell ref="H36"/>
    <mergeCell ref="I38"/>
    <mergeCell ref="C39:D39"/>
    <mergeCell ref="E39"/>
    <mergeCell ref="F39"/>
    <mergeCell ref="G39"/>
    <mergeCell ref="H39"/>
    <mergeCell ref="I39"/>
    <mergeCell ref="C38:D38"/>
    <mergeCell ref="E38"/>
    <mergeCell ref="F38"/>
    <mergeCell ref="G38"/>
    <mergeCell ref="H38"/>
    <mergeCell ref="I40"/>
    <mergeCell ref="C41:D41"/>
    <mergeCell ref="E41"/>
    <mergeCell ref="F41"/>
    <mergeCell ref="G41"/>
    <mergeCell ref="H41"/>
    <mergeCell ref="I41"/>
    <mergeCell ref="C40:D40"/>
    <mergeCell ref="E40"/>
    <mergeCell ref="F40"/>
    <mergeCell ref="G40"/>
    <mergeCell ref="H40"/>
    <mergeCell ref="I42"/>
    <mergeCell ref="C43:D43"/>
    <mergeCell ref="E43"/>
    <mergeCell ref="F43"/>
    <mergeCell ref="G43"/>
    <mergeCell ref="H43"/>
    <mergeCell ref="I43"/>
    <mergeCell ref="C42:D42"/>
    <mergeCell ref="E42"/>
    <mergeCell ref="F42"/>
    <mergeCell ref="G42"/>
    <mergeCell ref="H42"/>
    <mergeCell ref="I44"/>
    <mergeCell ref="C45:D45"/>
    <mergeCell ref="E45"/>
    <mergeCell ref="F45"/>
    <mergeCell ref="G45"/>
    <mergeCell ref="H45"/>
    <mergeCell ref="I45"/>
    <mergeCell ref="C44:D44"/>
    <mergeCell ref="E44"/>
    <mergeCell ref="F44"/>
    <mergeCell ref="G44"/>
    <mergeCell ref="H44"/>
    <mergeCell ref="I46"/>
    <mergeCell ref="C47:D47"/>
    <mergeCell ref="E47"/>
    <mergeCell ref="F47"/>
    <mergeCell ref="G47"/>
    <mergeCell ref="H47"/>
    <mergeCell ref="I47"/>
    <mergeCell ref="C46:D46"/>
    <mergeCell ref="E46"/>
    <mergeCell ref="F46"/>
    <mergeCell ref="G46"/>
    <mergeCell ref="H46"/>
    <mergeCell ref="I48"/>
    <mergeCell ref="C49:D49"/>
    <mergeCell ref="E49"/>
    <mergeCell ref="F49"/>
    <mergeCell ref="G49"/>
    <mergeCell ref="H49"/>
    <mergeCell ref="I49"/>
    <mergeCell ref="C48:D48"/>
    <mergeCell ref="E48"/>
    <mergeCell ref="F48"/>
    <mergeCell ref="G48"/>
    <mergeCell ref="H48"/>
    <mergeCell ref="I50"/>
    <mergeCell ref="C51:D51"/>
    <mergeCell ref="E51"/>
    <mergeCell ref="F51"/>
    <mergeCell ref="G51"/>
    <mergeCell ref="H51"/>
    <mergeCell ref="I51"/>
    <mergeCell ref="C50:D50"/>
    <mergeCell ref="E50"/>
    <mergeCell ref="F50"/>
    <mergeCell ref="G50"/>
    <mergeCell ref="H50"/>
    <mergeCell ref="I52"/>
    <mergeCell ref="C53:D53"/>
    <mergeCell ref="E53"/>
    <mergeCell ref="F53"/>
    <mergeCell ref="G53"/>
    <mergeCell ref="H53"/>
    <mergeCell ref="I53"/>
    <mergeCell ref="C52:D52"/>
    <mergeCell ref="E52"/>
    <mergeCell ref="F52"/>
    <mergeCell ref="G52"/>
    <mergeCell ref="H52"/>
    <mergeCell ref="I54"/>
    <mergeCell ref="C55:D55"/>
    <mergeCell ref="E55"/>
    <mergeCell ref="F55"/>
    <mergeCell ref="G55"/>
    <mergeCell ref="H55"/>
    <mergeCell ref="I55"/>
    <mergeCell ref="C54:D54"/>
    <mergeCell ref="E54"/>
    <mergeCell ref="F54"/>
    <mergeCell ref="G54"/>
    <mergeCell ref="H54"/>
    <mergeCell ref="I56"/>
    <mergeCell ref="C57:D57"/>
    <mergeCell ref="E57"/>
    <mergeCell ref="F57"/>
    <mergeCell ref="G57"/>
    <mergeCell ref="H57"/>
    <mergeCell ref="I57"/>
    <mergeCell ref="C56:D56"/>
    <mergeCell ref="E56"/>
    <mergeCell ref="F56"/>
    <mergeCell ref="G56"/>
    <mergeCell ref="H56"/>
    <mergeCell ref="I58"/>
    <mergeCell ref="C59:D59"/>
    <mergeCell ref="E59"/>
    <mergeCell ref="F59"/>
    <mergeCell ref="G59"/>
    <mergeCell ref="H59"/>
    <mergeCell ref="I59"/>
    <mergeCell ref="C58:D58"/>
    <mergeCell ref="E58"/>
    <mergeCell ref="F58"/>
    <mergeCell ref="G58"/>
    <mergeCell ref="H58"/>
    <mergeCell ref="I60"/>
    <mergeCell ref="C61:D61"/>
    <mergeCell ref="E61"/>
    <mergeCell ref="F61"/>
    <mergeCell ref="G61"/>
    <mergeCell ref="H61"/>
    <mergeCell ref="I61"/>
    <mergeCell ref="C60:D60"/>
    <mergeCell ref="E60"/>
    <mergeCell ref="F60"/>
    <mergeCell ref="G60"/>
    <mergeCell ref="H60"/>
    <mergeCell ref="I62"/>
    <mergeCell ref="C63:D63"/>
    <mergeCell ref="E63"/>
    <mergeCell ref="F63"/>
    <mergeCell ref="G63"/>
    <mergeCell ref="H63"/>
    <mergeCell ref="I63"/>
    <mergeCell ref="C62:D62"/>
    <mergeCell ref="E62"/>
    <mergeCell ref="F62"/>
    <mergeCell ref="G62"/>
    <mergeCell ref="H62"/>
    <mergeCell ref="I64"/>
    <mergeCell ref="C65:D65"/>
    <mergeCell ref="E65"/>
    <mergeCell ref="F65"/>
    <mergeCell ref="G65"/>
    <mergeCell ref="H65"/>
    <mergeCell ref="I65"/>
    <mergeCell ref="C64:D64"/>
    <mergeCell ref="E64"/>
    <mergeCell ref="F64"/>
    <mergeCell ref="G64"/>
    <mergeCell ref="H64"/>
    <mergeCell ref="I66"/>
    <mergeCell ref="C67:D67"/>
    <mergeCell ref="E67"/>
    <mergeCell ref="F67"/>
    <mergeCell ref="G67"/>
    <mergeCell ref="H67"/>
    <mergeCell ref="I67"/>
    <mergeCell ref="C66:D66"/>
    <mergeCell ref="E66"/>
    <mergeCell ref="F66"/>
    <mergeCell ref="G66"/>
    <mergeCell ref="H66"/>
    <mergeCell ref="I68"/>
    <mergeCell ref="C69:D69"/>
    <mergeCell ref="E69"/>
    <mergeCell ref="F69"/>
    <mergeCell ref="G69"/>
    <mergeCell ref="H69"/>
    <mergeCell ref="I69"/>
    <mergeCell ref="C68:D68"/>
    <mergeCell ref="E68"/>
    <mergeCell ref="F68"/>
    <mergeCell ref="G68"/>
    <mergeCell ref="H68"/>
    <mergeCell ref="I70"/>
    <mergeCell ref="C71:D71"/>
    <mergeCell ref="E71"/>
    <mergeCell ref="F71"/>
    <mergeCell ref="G71"/>
    <mergeCell ref="H71"/>
    <mergeCell ref="I71"/>
    <mergeCell ref="C70:D70"/>
    <mergeCell ref="E70"/>
    <mergeCell ref="F70"/>
    <mergeCell ref="G70"/>
    <mergeCell ref="H70"/>
    <mergeCell ref="I72"/>
    <mergeCell ref="C73:D73"/>
    <mergeCell ref="E73"/>
    <mergeCell ref="F73"/>
    <mergeCell ref="G73"/>
    <mergeCell ref="H73"/>
    <mergeCell ref="I73"/>
    <mergeCell ref="C72:D72"/>
    <mergeCell ref="E72"/>
    <mergeCell ref="F72"/>
    <mergeCell ref="G72"/>
    <mergeCell ref="H72"/>
    <mergeCell ref="I74"/>
    <mergeCell ref="C75:D75"/>
    <mergeCell ref="E75"/>
    <mergeCell ref="F75"/>
    <mergeCell ref="G75"/>
    <mergeCell ref="H75"/>
    <mergeCell ref="I75"/>
    <mergeCell ref="C74:D74"/>
    <mergeCell ref="E74"/>
    <mergeCell ref="F74"/>
    <mergeCell ref="G74"/>
    <mergeCell ref="H74"/>
    <mergeCell ref="I76"/>
    <mergeCell ref="C77:D77"/>
    <mergeCell ref="E77"/>
    <mergeCell ref="F77"/>
    <mergeCell ref="G77"/>
    <mergeCell ref="H77"/>
    <mergeCell ref="I77"/>
    <mergeCell ref="C76:D76"/>
    <mergeCell ref="E76"/>
    <mergeCell ref="F76"/>
    <mergeCell ref="G76"/>
    <mergeCell ref="H76"/>
    <mergeCell ref="I78"/>
    <mergeCell ref="C79:D79"/>
    <mergeCell ref="E79"/>
    <mergeCell ref="F79"/>
    <mergeCell ref="G79"/>
    <mergeCell ref="H79"/>
    <mergeCell ref="I79"/>
    <mergeCell ref="C78:D78"/>
    <mergeCell ref="E78"/>
    <mergeCell ref="F78"/>
    <mergeCell ref="G78"/>
    <mergeCell ref="H78"/>
    <mergeCell ref="I80"/>
    <mergeCell ref="C81:D81"/>
    <mergeCell ref="E81"/>
    <mergeCell ref="F81"/>
    <mergeCell ref="G81"/>
    <mergeCell ref="H81"/>
    <mergeCell ref="I81"/>
    <mergeCell ref="C80:D80"/>
    <mergeCell ref="E80"/>
    <mergeCell ref="F80"/>
    <mergeCell ref="G80"/>
    <mergeCell ref="H80"/>
    <mergeCell ref="I82"/>
    <mergeCell ref="C83:D83"/>
    <mergeCell ref="E83"/>
    <mergeCell ref="F83"/>
    <mergeCell ref="G83"/>
    <mergeCell ref="H83"/>
    <mergeCell ref="I83"/>
    <mergeCell ref="C82:D82"/>
    <mergeCell ref="E82"/>
    <mergeCell ref="F82"/>
    <mergeCell ref="G82"/>
    <mergeCell ref="H82"/>
    <mergeCell ref="I84"/>
    <mergeCell ref="C85:D85"/>
    <mergeCell ref="E85"/>
    <mergeCell ref="F85"/>
    <mergeCell ref="G85"/>
    <mergeCell ref="H85"/>
    <mergeCell ref="I85"/>
    <mergeCell ref="C84:D84"/>
    <mergeCell ref="E84"/>
    <mergeCell ref="F84"/>
    <mergeCell ref="G84"/>
    <mergeCell ref="H84"/>
    <mergeCell ref="I86"/>
    <mergeCell ref="C87:D87"/>
    <mergeCell ref="E87"/>
    <mergeCell ref="F87"/>
    <mergeCell ref="G87"/>
    <mergeCell ref="H87"/>
    <mergeCell ref="I87"/>
    <mergeCell ref="C86:D86"/>
    <mergeCell ref="E86"/>
    <mergeCell ref="F86"/>
    <mergeCell ref="G86"/>
    <mergeCell ref="H86"/>
    <mergeCell ref="I88"/>
    <mergeCell ref="C89:D89"/>
    <mergeCell ref="E89"/>
    <mergeCell ref="F89"/>
    <mergeCell ref="G89"/>
    <mergeCell ref="H89"/>
    <mergeCell ref="I89"/>
    <mergeCell ref="C88:D88"/>
    <mergeCell ref="E88"/>
    <mergeCell ref="F88"/>
    <mergeCell ref="G88"/>
    <mergeCell ref="H88"/>
    <mergeCell ref="I90"/>
    <mergeCell ref="C91:D91"/>
    <mergeCell ref="E91"/>
    <mergeCell ref="F91"/>
    <mergeCell ref="G91"/>
    <mergeCell ref="H91"/>
    <mergeCell ref="I91"/>
    <mergeCell ref="C90:D90"/>
    <mergeCell ref="E90"/>
    <mergeCell ref="F90"/>
    <mergeCell ref="G90"/>
    <mergeCell ref="H90"/>
    <mergeCell ref="I92"/>
    <mergeCell ref="C93:D93"/>
    <mergeCell ref="E93"/>
    <mergeCell ref="F93"/>
    <mergeCell ref="G93"/>
    <mergeCell ref="H93"/>
    <mergeCell ref="I93"/>
    <mergeCell ref="C92:D92"/>
    <mergeCell ref="E92"/>
    <mergeCell ref="F92"/>
    <mergeCell ref="G92"/>
    <mergeCell ref="H92"/>
    <mergeCell ref="I94"/>
    <mergeCell ref="C95:D95"/>
    <mergeCell ref="E95"/>
    <mergeCell ref="F95"/>
    <mergeCell ref="G95"/>
    <mergeCell ref="H95"/>
    <mergeCell ref="I95"/>
    <mergeCell ref="C94:D94"/>
    <mergeCell ref="E94"/>
    <mergeCell ref="F94"/>
    <mergeCell ref="G94"/>
    <mergeCell ref="H94"/>
    <mergeCell ref="I96"/>
    <mergeCell ref="C97:D97"/>
    <mergeCell ref="E97"/>
    <mergeCell ref="F97"/>
    <mergeCell ref="G97"/>
    <mergeCell ref="H97"/>
    <mergeCell ref="I97"/>
    <mergeCell ref="C96:D96"/>
    <mergeCell ref="E96"/>
    <mergeCell ref="F96"/>
    <mergeCell ref="G96"/>
    <mergeCell ref="H96"/>
    <mergeCell ref="I98"/>
    <mergeCell ref="C99:D99"/>
    <mergeCell ref="E99"/>
    <mergeCell ref="F99"/>
    <mergeCell ref="G99"/>
    <mergeCell ref="H99"/>
    <mergeCell ref="I99"/>
    <mergeCell ref="C98:D98"/>
    <mergeCell ref="E98"/>
    <mergeCell ref="F98"/>
    <mergeCell ref="G98"/>
    <mergeCell ref="H98"/>
    <mergeCell ref="I100"/>
    <mergeCell ref="C101:D101"/>
    <mergeCell ref="E101"/>
    <mergeCell ref="F101"/>
    <mergeCell ref="G101"/>
    <mergeCell ref="H101"/>
    <mergeCell ref="I101"/>
    <mergeCell ref="C100:D100"/>
    <mergeCell ref="E100"/>
    <mergeCell ref="F100"/>
    <mergeCell ref="G100"/>
    <mergeCell ref="H100"/>
    <mergeCell ref="I102"/>
    <mergeCell ref="C103:D103"/>
    <mergeCell ref="E103"/>
    <mergeCell ref="F103"/>
    <mergeCell ref="G103"/>
    <mergeCell ref="H103"/>
    <mergeCell ref="I103"/>
    <mergeCell ref="C102:D102"/>
    <mergeCell ref="E102"/>
    <mergeCell ref="F102"/>
    <mergeCell ref="G102"/>
    <mergeCell ref="H102"/>
    <mergeCell ref="I104"/>
    <mergeCell ref="C105:D105"/>
    <mergeCell ref="E105"/>
    <mergeCell ref="F105"/>
    <mergeCell ref="G105"/>
    <mergeCell ref="H105"/>
    <mergeCell ref="I105"/>
    <mergeCell ref="C104:D104"/>
    <mergeCell ref="E104"/>
    <mergeCell ref="F104"/>
    <mergeCell ref="G104"/>
    <mergeCell ref="H104"/>
    <mergeCell ref="I106"/>
    <mergeCell ref="C107:D107"/>
    <mergeCell ref="E107"/>
    <mergeCell ref="F107"/>
    <mergeCell ref="G107"/>
    <mergeCell ref="H107"/>
    <mergeCell ref="I107"/>
    <mergeCell ref="C106:D106"/>
    <mergeCell ref="E106"/>
    <mergeCell ref="F106"/>
    <mergeCell ref="G106"/>
    <mergeCell ref="H106"/>
    <mergeCell ref="I108"/>
    <mergeCell ref="C109:D109"/>
    <mergeCell ref="E109"/>
    <mergeCell ref="F109"/>
    <mergeCell ref="G109"/>
    <mergeCell ref="H109"/>
    <mergeCell ref="I109"/>
    <mergeCell ref="C108:D108"/>
    <mergeCell ref="E108"/>
    <mergeCell ref="F108"/>
    <mergeCell ref="G108"/>
    <mergeCell ref="H108"/>
    <mergeCell ref="I110"/>
    <mergeCell ref="C111:D111"/>
    <mergeCell ref="E111"/>
    <mergeCell ref="F111"/>
    <mergeCell ref="G111"/>
    <mergeCell ref="H111"/>
    <mergeCell ref="I111"/>
    <mergeCell ref="C110:D110"/>
    <mergeCell ref="E110"/>
    <mergeCell ref="F110"/>
    <mergeCell ref="G110"/>
    <mergeCell ref="H110"/>
    <mergeCell ref="I112"/>
    <mergeCell ref="C113:D113"/>
    <mergeCell ref="E113"/>
    <mergeCell ref="F113"/>
    <mergeCell ref="G113"/>
    <mergeCell ref="H113"/>
    <mergeCell ref="I113"/>
    <mergeCell ref="C112:D112"/>
    <mergeCell ref="E112"/>
    <mergeCell ref="F112"/>
    <mergeCell ref="G112"/>
    <mergeCell ref="H112"/>
    <mergeCell ref="C116:D116"/>
    <mergeCell ref="I114"/>
    <mergeCell ref="C115:D115"/>
    <mergeCell ref="E115"/>
    <mergeCell ref="F115"/>
    <mergeCell ref="G115"/>
    <mergeCell ref="H115"/>
    <mergeCell ref="I115"/>
    <mergeCell ref="C114:D114"/>
    <mergeCell ref="E114"/>
    <mergeCell ref="F114"/>
    <mergeCell ref="G114"/>
    <mergeCell ref="H114"/>
  </mergeCells>
  <dataValidations count="3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extLst>
    <ext xmlns:x14="http://schemas.microsoft.com/office/spreadsheetml/2009/9/main" uri="{CCE6A557-97BC-4b89-ADB6-D9C93CAAB3DF}">
      <x14:dataValidations xmlns:xm="http://schemas.microsoft.com/office/excel/2006/main" count="100">
        <x14:dataValidation type="list" showErrorMessage="1" errorTitle="Kesalahan Nilai Data" error="Data yang dimasukkan harus tersedia dalam daftar!">
          <x14:formula1>
            <xm:f>ListOfValues!L1:L3</xm:f>
          </x14:formula1>
          <xm:sqref>F16</xm:sqref>
        </x14:dataValidation>
        <x14:dataValidation type="list" showErrorMessage="1" errorTitle="Kesalahan Nilai Data" error="Data yang dimasukkan harus tersedia dalam daftar!">
          <x14:formula1>
            <xm:f>ListOfValues!L1:L3</xm:f>
          </x14:formula1>
          <xm:sqref>F17</xm:sqref>
        </x14:dataValidation>
        <x14:dataValidation type="list" showErrorMessage="1" errorTitle="Kesalahan Nilai Data" error="Data yang dimasukkan harus tersedia dalam daftar!">
          <x14:formula1>
            <xm:f>ListOfValues!L1:L3</xm:f>
          </x14:formula1>
          <xm:sqref>F18</xm:sqref>
        </x14:dataValidation>
        <x14:dataValidation type="list" showErrorMessage="1" errorTitle="Kesalahan Nilai Data" error="Data yang dimasukkan harus tersedia dalam daftar!">
          <x14:formula1>
            <xm:f>ListOfValues!L1:L3</xm:f>
          </x14:formula1>
          <xm:sqref>F19</xm:sqref>
        </x14:dataValidation>
        <x14:dataValidation type="list" showErrorMessage="1" errorTitle="Kesalahan Nilai Data" error="Data yang dimasukkan harus tersedia dalam daftar!">
          <x14:formula1>
            <xm:f>ListOfValues!L1:L3</xm:f>
          </x14:formula1>
          <xm:sqref>F20</xm:sqref>
        </x14:dataValidation>
        <x14:dataValidation type="list" showErrorMessage="1" errorTitle="Kesalahan Nilai Data" error="Data yang dimasukkan harus tersedia dalam daftar!">
          <x14:formula1>
            <xm:f>ListOfValues!L1:L3</xm:f>
          </x14:formula1>
          <xm:sqref>F21</xm:sqref>
        </x14:dataValidation>
        <x14:dataValidation type="list" showErrorMessage="1" errorTitle="Kesalahan Nilai Data" error="Data yang dimasukkan harus tersedia dalam daftar!">
          <x14:formula1>
            <xm:f>ListOfValues!L1:L3</xm:f>
          </x14:formula1>
          <xm:sqref>F22</xm:sqref>
        </x14:dataValidation>
        <x14:dataValidation type="list" showErrorMessage="1" errorTitle="Kesalahan Nilai Data" error="Data yang dimasukkan harus tersedia dalam daftar!">
          <x14:formula1>
            <xm:f>ListOfValues!L1:L3</xm:f>
          </x14:formula1>
          <xm:sqref>F23</xm:sqref>
        </x14:dataValidation>
        <x14:dataValidation type="list" showErrorMessage="1" errorTitle="Kesalahan Nilai Data" error="Data yang dimasukkan harus tersedia dalam daftar!">
          <x14:formula1>
            <xm:f>ListOfValues!L1:L3</xm:f>
          </x14:formula1>
          <xm:sqref>F24</xm:sqref>
        </x14:dataValidation>
        <x14:dataValidation type="list" showErrorMessage="1" errorTitle="Kesalahan Nilai Data" error="Data yang dimasukkan harus tersedia dalam daftar!">
          <x14:formula1>
            <xm:f>ListOfValues!L1:L3</xm:f>
          </x14:formula1>
          <xm:sqref>F25</xm:sqref>
        </x14:dataValidation>
        <x14:dataValidation type="list" showErrorMessage="1" errorTitle="Kesalahan Nilai Data" error="Data yang dimasukkan harus tersedia dalam daftar!">
          <x14:formula1>
            <xm:f>ListOfValues!L1:L3</xm:f>
          </x14:formula1>
          <xm:sqref>F26</xm:sqref>
        </x14:dataValidation>
        <x14:dataValidation type="list" showErrorMessage="1" errorTitle="Kesalahan Nilai Data" error="Data yang dimasukkan harus tersedia dalam daftar!">
          <x14:formula1>
            <xm:f>ListOfValues!L1:L3</xm:f>
          </x14:formula1>
          <xm:sqref>F27</xm:sqref>
        </x14:dataValidation>
        <x14:dataValidation type="list" showErrorMessage="1" errorTitle="Kesalahan Nilai Data" error="Data yang dimasukkan harus tersedia dalam daftar!">
          <x14:formula1>
            <xm:f>ListOfValues!L1:L3</xm:f>
          </x14:formula1>
          <xm:sqref>F28</xm:sqref>
        </x14:dataValidation>
        <x14:dataValidation type="list" showErrorMessage="1" errorTitle="Kesalahan Nilai Data" error="Data yang dimasukkan harus tersedia dalam daftar!">
          <x14:formula1>
            <xm:f>ListOfValues!L1:L3</xm:f>
          </x14:formula1>
          <xm:sqref>F29</xm:sqref>
        </x14:dataValidation>
        <x14:dataValidation type="list" showErrorMessage="1" errorTitle="Kesalahan Nilai Data" error="Data yang dimasukkan harus tersedia dalam daftar!">
          <x14:formula1>
            <xm:f>ListOfValues!L1:L3</xm:f>
          </x14:formula1>
          <xm:sqref>F30</xm:sqref>
        </x14:dataValidation>
        <x14:dataValidation type="list" showErrorMessage="1" errorTitle="Kesalahan Nilai Data" error="Data yang dimasukkan harus tersedia dalam daftar!">
          <x14:formula1>
            <xm:f>ListOfValues!L1:L3</xm:f>
          </x14:formula1>
          <xm:sqref>F31</xm:sqref>
        </x14:dataValidation>
        <x14:dataValidation type="list" showErrorMessage="1" errorTitle="Kesalahan Nilai Data" error="Data yang dimasukkan harus tersedia dalam daftar!">
          <x14:formula1>
            <xm:f>ListOfValues!L1:L3</xm:f>
          </x14:formula1>
          <xm:sqref>F32</xm:sqref>
        </x14:dataValidation>
        <x14:dataValidation type="list" showErrorMessage="1" errorTitle="Kesalahan Nilai Data" error="Data yang dimasukkan harus tersedia dalam daftar!">
          <x14:formula1>
            <xm:f>ListOfValues!L1:L3</xm:f>
          </x14:formula1>
          <xm:sqref>F33</xm:sqref>
        </x14:dataValidation>
        <x14:dataValidation type="list" showErrorMessage="1" errorTitle="Kesalahan Nilai Data" error="Data yang dimasukkan harus tersedia dalam daftar!">
          <x14:formula1>
            <xm:f>ListOfValues!L1:L3</xm:f>
          </x14:formula1>
          <xm:sqref>F34</xm:sqref>
        </x14:dataValidation>
        <x14:dataValidation type="list" showErrorMessage="1" errorTitle="Kesalahan Nilai Data" error="Data yang dimasukkan harus tersedia dalam daftar!">
          <x14:formula1>
            <xm:f>ListOfValues!L1:L3</xm:f>
          </x14:formula1>
          <xm:sqref>F35</xm:sqref>
        </x14:dataValidation>
        <x14:dataValidation type="list" showErrorMessage="1" errorTitle="Kesalahan Nilai Data" error="Data yang dimasukkan harus tersedia dalam daftar!">
          <x14:formula1>
            <xm:f>ListOfValues!L1:L3</xm:f>
          </x14:formula1>
          <xm:sqref>F36</xm:sqref>
        </x14:dataValidation>
        <x14:dataValidation type="list" showErrorMessage="1" errorTitle="Kesalahan Nilai Data" error="Data yang dimasukkan harus tersedia dalam daftar!">
          <x14:formula1>
            <xm:f>ListOfValues!L1:L3</xm:f>
          </x14:formula1>
          <xm:sqref>F37</xm:sqref>
        </x14:dataValidation>
        <x14:dataValidation type="list" showErrorMessage="1" errorTitle="Kesalahan Nilai Data" error="Data yang dimasukkan harus tersedia dalam daftar!">
          <x14:formula1>
            <xm:f>ListOfValues!L1:L3</xm:f>
          </x14:formula1>
          <xm:sqref>F38</xm:sqref>
        </x14:dataValidation>
        <x14:dataValidation type="list" showErrorMessage="1" errorTitle="Kesalahan Nilai Data" error="Data yang dimasukkan harus tersedia dalam daftar!">
          <x14:formula1>
            <xm:f>ListOfValues!L1:L3</xm:f>
          </x14:formula1>
          <xm:sqref>F39</xm:sqref>
        </x14:dataValidation>
        <x14:dataValidation type="list" showErrorMessage="1" errorTitle="Kesalahan Nilai Data" error="Data yang dimasukkan harus tersedia dalam daftar!">
          <x14:formula1>
            <xm:f>ListOfValues!L1:L3</xm:f>
          </x14:formula1>
          <xm:sqref>F40</xm:sqref>
        </x14:dataValidation>
        <x14:dataValidation type="list" showErrorMessage="1" errorTitle="Kesalahan Nilai Data" error="Data yang dimasukkan harus tersedia dalam daftar!">
          <x14:formula1>
            <xm:f>ListOfValues!L1:L3</xm:f>
          </x14:formula1>
          <xm:sqref>F41</xm:sqref>
        </x14:dataValidation>
        <x14:dataValidation type="list" showErrorMessage="1" errorTitle="Kesalahan Nilai Data" error="Data yang dimasukkan harus tersedia dalam daftar!">
          <x14:formula1>
            <xm:f>ListOfValues!L1:L3</xm:f>
          </x14:formula1>
          <xm:sqref>F42</xm:sqref>
        </x14:dataValidation>
        <x14:dataValidation type="list" showErrorMessage="1" errorTitle="Kesalahan Nilai Data" error="Data yang dimasukkan harus tersedia dalam daftar!">
          <x14:formula1>
            <xm:f>ListOfValues!L1:L3</xm:f>
          </x14:formula1>
          <xm:sqref>F43</xm:sqref>
        </x14:dataValidation>
        <x14:dataValidation type="list" showErrorMessage="1" errorTitle="Kesalahan Nilai Data" error="Data yang dimasukkan harus tersedia dalam daftar!">
          <x14:formula1>
            <xm:f>ListOfValues!L1:L3</xm:f>
          </x14:formula1>
          <xm:sqref>F44</xm:sqref>
        </x14:dataValidation>
        <x14:dataValidation type="list" showErrorMessage="1" errorTitle="Kesalahan Nilai Data" error="Data yang dimasukkan harus tersedia dalam daftar!">
          <x14:formula1>
            <xm:f>ListOfValues!L1:L3</xm:f>
          </x14:formula1>
          <xm:sqref>F45</xm:sqref>
        </x14:dataValidation>
        <x14:dataValidation type="list" showErrorMessage="1" errorTitle="Kesalahan Nilai Data" error="Data yang dimasukkan harus tersedia dalam daftar!">
          <x14:formula1>
            <xm:f>ListOfValues!L1:L3</xm:f>
          </x14:formula1>
          <xm:sqref>F46</xm:sqref>
        </x14:dataValidation>
        <x14:dataValidation type="list" showErrorMessage="1" errorTitle="Kesalahan Nilai Data" error="Data yang dimasukkan harus tersedia dalam daftar!">
          <x14:formula1>
            <xm:f>ListOfValues!L1:L3</xm:f>
          </x14:formula1>
          <xm:sqref>F47</xm:sqref>
        </x14:dataValidation>
        <x14:dataValidation type="list" showErrorMessage="1" errorTitle="Kesalahan Nilai Data" error="Data yang dimasukkan harus tersedia dalam daftar!">
          <x14:formula1>
            <xm:f>ListOfValues!L1:L3</xm:f>
          </x14:formula1>
          <xm:sqref>F48</xm:sqref>
        </x14:dataValidation>
        <x14:dataValidation type="list" showErrorMessage="1" errorTitle="Kesalahan Nilai Data" error="Data yang dimasukkan harus tersedia dalam daftar!">
          <x14:formula1>
            <xm:f>ListOfValues!L1:L3</xm:f>
          </x14:formula1>
          <xm:sqref>F49</xm:sqref>
        </x14:dataValidation>
        <x14:dataValidation type="list" showErrorMessage="1" errorTitle="Kesalahan Nilai Data" error="Data yang dimasukkan harus tersedia dalam daftar!">
          <x14:formula1>
            <xm:f>ListOfValues!L1:L3</xm:f>
          </x14:formula1>
          <xm:sqref>F50</xm:sqref>
        </x14:dataValidation>
        <x14:dataValidation type="list" showErrorMessage="1" errorTitle="Kesalahan Nilai Data" error="Data yang dimasukkan harus tersedia dalam daftar!">
          <x14:formula1>
            <xm:f>ListOfValues!L1:L3</xm:f>
          </x14:formula1>
          <xm:sqref>F51</xm:sqref>
        </x14:dataValidation>
        <x14:dataValidation type="list" showErrorMessage="1" errorTitle="Kesalahan Nilai Data" error="Data yang dimasukkan harus tersedia dalam daftar!">
          <x14:formula1>
            <xm:f>ListOfValues!L1:L3</xm:f>
          </x14:formula1>
          <xm:sqref>F52</xm:sqref>
        </x14:dataValidation>
        <x14:dataValidation type="list" showErrorMessage="1" errorTitle="Kesalahan Nilai Data" error="Data yang dimasukkan harus tersedia dalam daftar!">
          <x14:formula1>
            <xm:f>ListOfValues!L1:L3</xm:f>
          </x14:formula1>
          <xm:sqref>F53</xm:sqref>
        </x14:dataValidation>
        <x14:dataValidation type="list" showErrorMessage="1" errorTitle="Kesalahan Nilai Data" error="Data yang dimasukkan harus tersedia dalam daftar!">
          <x14:formula1>
            <xm:f>ListOfValues!L1:L3</xm:f>
          </x14:formula1>
          <xm:sqref>F54</xm:sqref>
        </x14:dataValidation>
        <x14:dataValidation type="list" showErrorMessage="1" errorTitle="Kesalahan Nilai Data" error="Data yang dimasukkan harus tersedia dalam daftar!">
          <x14:formula1>
            <xm:f>ListOfValues!L1:L3</xm:f>
          </x14:formula1>
          <xm:sqref>F55</xm:sqref>
        </x14:dataValidation>
        <x14:dataValidation type="list" showErrorMessage="1" errorTitle="Kesalahan Nilai Data" error="Data yang dimasukkan harus tersedia dalam daftar!">
          <x14:formula1>
            <xm:f>ListOfValues!L1:L3</xm:f>
          </x14:formula1>
          <xm:sqref>F56</xm:sqref>
        </x14:dataValidation>
        <x14:dataValidation type="list" showErrorMessage="1" errorTitle="Kesalahan Nilai Data" error="Data yang dimasukkan harus tersedia dalam daftar!">
          <x14:formula1>
            <xm:f>ListOfValues!L1:L3</xm:f>
          </x14:formula1>
          <xm:sqref>F57</xm:sqref>
        </x14:dataValidation>
        <x14:dataValidation type="list" showErrorMessage="1" errorTitle="Kesalahan Nilai Data" error="Data yang dimasukkan harus tersedia dalam daftar!">
          <x14:formula1>
            <xm:f>ListOfValues!L1:L3</xm:f>
          </x14:formula1>
          <xm:sqref>F58</xm:sqref>
        </x14:dataValidation>
        <x14:dataValidation type="list" showErrorMessage="1" errorTitle="Kesalahan Nilai Data" error="Data yang dimasukkan harus tersedia dalam daftar!">
          <x14:formula1>
            <xm:f>ListOfValues!L1:L3</xm:f>
          </x14:formula1>
          <xm:sqref>F59</xm:sqref>
        </x14:dataValidation>
        <x14:dataValidation type="list" showErrorMessage="1" errorTitle="Kesalahan Nilai Data" error="Data yang dimasukkan harus tersedia dalam daftar!">
          <x14:formula1>
            <xm:f>ListOfValues!L1:L3</xm:f>
          </x14:formula1>
          <xm:sqref>F60</xm:sqref>
        </x14:dataValidation>
        <x14:dataValidation type="list" showErrorMessage="1" errorTitle="Kesalahan Nilai Data" error="Data yang dimasukkan harus tersedia dalam daftar!">
          <x14:formula1>
            <xm:f>ListOfValues!L1:L3</xm:f>
          </x14:formula1>
          <xm:sqref>F61</xm:sqref>
        </x14:dataValidation>
        <x14:dataValidation type="list" showErrorMessage="1" errorTitle="Kesalahan Nilai Data" error="Data yang dimasukkan harus tersedia dalam daftar!">
          <x14:formula1>
            <xm:f>ListOfValues!L1:L3</xm:f>
          </x14:formula1>
          <xm:sqref>F62</xm:sqref>
        </x14:dataValidation>
        <x14:dataValidation type="list" showErrorMessage="1" errorTitle="Kesalahan Nilai Data" error="Data yang dimasukkan harus tersedia dalam daftar!">
          <x14:formula1>
            <xm:f>ListOfValues!L1:L3</xm:f>
          </x14:formula1>
          <xm:sqref>F63</xm:sqref>
        </x14:dataValidation>
        <x14:dataValidation type="list" showErrorMessage="1" errorTitle="Kesalahan Nilai Data" error="Data yang dimasukkan harus tersedia dalam daftar!">
          <x14:formula1>
            <xm:f>ListOfValues!L1:L3</xm:f>
          </x14:formula1>
          <xm:sqref>F64</xm:sqref>
        </x14:dataValidation>
        <x14:dataValidation type="list" showErrorMessage="1" errorTitle="Kesalahan Nilai Data" error="Data yang dimasukkan harus tersedia dalam daftar!">
          <x14:formula1>
            <xm:f>ListOfValues!L1:L3</xm:f>
          </x14:formula1>
          <xm:sqref>F65</xm:sqref>
        </x14:dataValidation>
        <x14:dataValidation type="list" showErrorMessage="1" errorTitle="Kesalahan Nilai Data" error="Data yang dimasukkan harus tersedia dalam daftar!">
          <x14:formula1>
            <xm:f>ListOfValues!L1:L3</xm:f>
          </x14:formula1>
          <xm:sqref>F66</xm:sqref>
        </x14:dataValidation>
        <x14:dataValidation type="list" showErrorMessage="1" errorTitle="Kesalahan Nilai Data" error="Data yang dimasukkan harus tersedia dalam daftar!">
          <x14:formula1>
            <xm:f>ListOfValues!L1:L3</xm:f>
          </x14:formula1>
          <xm:sqref>F67</xm:sqref>
        </x14:dataValidation>
        <x14:dataValidation type="list" showErrorMessage="1" errorTitle="Kesalahan Nilai Data" error="Data yang dimasukkan harus tersedia dalam daftar!">
          <x14:formula1>
            <xm:f>ListOfValues!L1:L3</xm:f>
          </x14:formula1>
          <xm:sqref>F68</xm:sqref>
        </x14:dataValidation>
        <x14:dataValidation type="list" showErrorMessage="1" errorTitle="Kesalahan Nilai Data" error="Data yang dimasukkan harus tersedia dalam daftar!">
          <x14:formula1>
            <xm:f>ListOfValues!L1:L3</xm:f>
          </x14:formula1>
          <xm:sqref>F69</xm:sqref>
        </x14:dataValidation>
        <x14:dataValidation type="list" showErrorMessage="1" errorTitle="Kesalahan Nilai Data" error="Data yang dimasukkan harus tersedia dalam daftar!">
          <x14:formula1>
            <xm:f>ListOfValues!L1:L3</xm:f>
          </x14:formula1>
          <xm:sqref>F70</xm:sqref>
        </x14:dataValidation>
        <x14:dataValidation type="list" showErrorMessage="1" errorTitle="Kesalahan Nilai Data" error="Data yang dimasukkan harus tersedia dalam daftar!">
          <x14:formula1>
            <xm:f>ListOfValues!L1:L3</xm:f>
          </x14:formula1>
          <xm:sqref>F71</xm:sqref>
        </x14:dataValidation>
        <x14:dataValidation type="list" showErrorMessage="1" errorTitle="Kesalahan Nilai Data" error="Data yang dimasukkan harus tersedia dalam daftar!">
          <x14:formula1>
            <xm:f>ListOfValues!L1:L3</xm:f>
          </x14:formula1>
          <xm:sqref>F72</xm:sqref>
        </x14:dataValidation>
        <x14:dataValidation type="list" showErrorMessage="1" errorTitle="Kesalahan Nilai Data" error="Data yang dimasukkan harus tersedia dalam daftar!">
          <x14:formula1>
            <xm:f>ListOfValues!L1:L3</xm:f>
          </x14:formula1>
          <xm:sqref>F73</xm:sqref>
        </x14:dataValidation>
        <x14:dataValidation type="list" showErrorMessage="1" errorTitle="Kesalahan Nilai Data" error="Data yang dimasukkan harus tersedia dalam daftar!">
          <x14:formula1>
            <xm:f>ListOfValues!L1:L3</xm:f>
          </x14:formula1>
          <xm:sqref>F74</xm:sqref>
        </x14:dataValidation>
        <x14:dataValidation type="list" showErrorMessage="1" errorTitle="Kesalahan Nilai Data" error="Data yang dimasukkan harus tersedia dalam daftar!">
          <x14:formula1>
            <xm:f>ListOfValues!L1:L3</xm:f>
          </x14:formula1>
          <xm:sqref>F75</xm:sqref>
        </x14:dataValidation>
        <x14:dataValidation type="list" showErrorMessage="1" errorTitle="Kesalahan Nilai Data" error="Data yang dimasukkan harus tersedia dalam daftar!">
          <x14:formula1>
            <xm:f>ListOfValues!L1:L3</xm:f>
          </x14:formula1>
          <xm:sqref>F76</xm:sqref>
        </x14:dataValidation>
        <x14:dataValidation type="list" showErrorMessage="1" errorTitle="Kesalahan Nilai Data" error="Data yang dimasukkan harus tersedia dalam daftar!">
          <x14:formula1>
            <xm:f>ListOfValues!L1:L3</xm:f>
          </x14:formula1>
          <xm:sqref>F77</xm:sqref>
        </x14:dataValidation>
        <x14:dataValidation type="list" showErrorMessage="1" errorTitle="Kesalahan Nilai Data" error="Data yang dimasukkan harus tersedia dalam daftar!">
          <x14:formula1>
            <xm:f>ListOfValues!L1:L3</xm:f>
          </x14:formula1>
          <xm:sqref>F78</xm:sqref>
        </x14:dataValidation>
        <x14:dataValidation type="list" showErrorMessage="1" errorTitle="Kesalahan Nilai Data" error="Data yang dimasukkan harus tersedia dalam daftar!">
          <x14:formula1>
            <xm:f>ListOfValues!L1:L3</xm:f>
          </x14:formula1>
          <xm:sqref>F79</xm:sqref>
        </x14:dataValidation>
        <x14:dataValidation type="list" showErrorMessage="1" errorTitle="Kesalahan Nilai Data" error="Data yang dimasukkan harus tersedia dalam daftar!">
          <x14:formula1>
            <xm:f>ListOfValues!L1:L3</xm:f>
          </x14:formula1>
          <xm:sqref>F80</xm:sqref>
        </x14:dataValidation>
        <x14:dataValidation type="list" showErrorMessage="1" errorTitle="Kesalahan Nilai Data" error="Data yang dimasukkan harus tersedia dalam daftar!">
          <x14:formula1>
            <xm:f>ListOfValues!L1:L3</xm:f>
          </x14:formula1>
          <xm:sqref>F81</xm:sqref>
        </x14:dataValidation>
        <x14:dataValidation type="list" showErrorMessage="1" errorTitle="Kesalahan Nilai Data" error="Data yang dimasukkan harus tersedia dalam daftar!">
          <x14:formula1>
            <xm:f>ListOfValues!L1:L3</xm:f>
          </x14:formula1>
          <xm:sqref>F82</xm:sqref>
        </x14:dataValidation>
        <x14:dataValidation type="list" showErrorMessage="1" errorTitle="Kesalahan Nilai Data" error="Data yang dimasukkan harus tersedia dalam daftar!">
          <x14:formula1>
            <xm:f>ListOfValues!L1:L3</xm:f>
          </x14:formula1>
          <xm:sqref>F83</xm:sqref>
        </x14:dataValidation>
        <x14:dataValidation type="list" showErrorMessage="1" errorTitle="Kesalahan Nilai Data" error="Data yang dimasukkan harus tersedia dalam daftar!">
          <x14:formula1>
            <xm:f>ListOfValues!L1:L3</xm:f>
          </x14:formula1>
          <xm:sqref>F84</xm:sqref>
        </x14:dataValidation>
        <x14:dataValidation type="list" showErrorMessage="1" errorTitle="Kesalahan Nilai Data" error="Data yang dimasukkan harus tersedia dalam daftar!">
          <x14:formula1>
            <xm:f>ListOfValues!L1:L3</xm:f>
          </x14:formula1>
          <xm:sqref>F85</xm:sqref>
        </x14:dataValidation>
        <x14:dataValidation type="list" showErrorMessage="1" errorTitle="Kesalahan Nilai Data" error="Data yang dimasukkan harus tersedia dalam daftar!">
          <x14:formula1>
            <xm:f>ListOfValues!L1:L3</xm:f>
          </x14:formula1>
          <xm:sqref>F86</xm:sqref>
        </x14:dataValidation>
        <x14:dataValidation type="list" showErrorMessage="1" errorTitle="Kesalahan Nilai Data" error="Data yang dimasukkan harus tersedia dalam daftar!">
          <x14:formula1>
            <xm:f>ListOfValues!L1:L3</xm:f>
          </x14:formula1>
          <xm:sqref>F87</xm:sqref>
        </x14:dataValidation>
        <x14:dataValidation type="list" showErrorMessage="1" errorTitle="Kesalahan Nilai Data" error="Data yang dimasukkan harus tersedia dalam daftar!">
          <x14:formula1>
            <xm:f>ListOfValues!L1:L3</xm:f>
          </x14:formula1>
          <xm:sqref>F88</xm:sqref>
        </x14:dataValidation>
        <x14:dataValidation type="list" showErrorMessage="1" errorTitle="Kesalahan Nilai Data" error="Data yang dimasukkan harus tersedia dalam daftar!">
          <x14:formula1>
            <xm:f>ListOfValues!L1:L3</xm:f>
          </x14:formula1>
          <xm:sqref>F89</xm:sqref>
        </x14:dataValidation>
        <x14:dataValidation type="list" showErrorMessage="1" errorTitle="Kesalahan Nilai Data" error="Data yang dimasukkan harus tersedia dalam daftar!">
          <x14:formula1>
            <xm:f>ListOfValues!L1:L3</xm:f>
          </x14:formula1>
          <xm:sqref>F90</xm:sqref>
        </x14:dataValidation>
        <x14:dataValidation type="list" showErrorMessage="1" errorTitle="Kesalahan Nilai Data" error="Data yang dimasukkan harus tersedia dalam daftar!">
          <x14:formula1>
            <xm:f>ListOfValues!L1:L3</xm:f>
          </x14:formula1>
          <xm:sqref>F91</xm:sqref>
        </x14:dataValidation>
        <x14:dataValidation type="list" showErrorMessage="1" errorTitle="Kesalahan Nilai Data" error="Data yang dimasukkan harus tersedia dalam daftar!">
          <x14:formula1>
            <xm:f>ListOfValues!L1:L3</xm:f>
          </x14:formula1>
          <xm:sqref>F92</xm:sqref>
        </x14:dataValidation>
        <x14:dataValidation type="list" showErrorMessage="1" errorTitle="Kesalahan Nilai Data" error="Data yang dimasukkan harus tersedia dalam daftar!">
          <x14:formula1>
            <xm:f>ListOfValues!L1:L3</xm:f>
          </x14:formula1>
          <xm:sqref>F93</xm:sqref>
        </x14:dataValidation>
        <x14:dataValidation type="list" showErrorMessage="1" errorTitle="Kesalahan Nilai Data" error="Data yang dimasukkan harus tersedia dalam daftar!">
          <x14:formula1>
            <xm:f>ListOfValues!L1:L3</xm:f>
          </x14:formula1>
          <xm:sqref>F94</xm:sqref>
        </x14:dataValidation>
        <x14:dataValidation type="list" showErrorMessage="1" errorTitle="Kesalahan Nilai Data" error="Data yang dimasukkan harus tersedia dalam daftar!">
          <x14:formula1>
            <xm:f>ListOfValues!L1:L3</xm:f>
          </x14:formula1>
          <xm:sqref>F95</xm:sqref>
        </x14:dataValidation>
        <x14:dataValidation type="list" showErrorMessage="1" errorTitle="Kesalahan Nilai Data" error="Data yang dimasukkan harus tersedia dalam daftar!">
          <x14:formula1>
            <xm:f>ListOfValues!L1:L3</xm:f>
          </x14:formula1>
          <xm:sqref>F96</xm:sqref>
        </x14:dataValidation>
        <x14:dataValidation type="list" showErrorMessage="1" errorTitle="Kesalahan Nilai Data" error="Data yang dimasukkan harus tersedia dalam daftar!">
          <x14:formula1>
            <xm:f>ListOfValues!L1:L3</xm:f>
          </x14:formula1>
          <xm:sqref>F97</xm:sqref>
        </x14:dataValidation>
        <x14:dataValidation type="list" showErrorMessage="1" errorTitle="Kesalahan Nilai Data" error="Data yang dimasukkan harus tersedia dalam daftar!">
          <x14:formula1>
            <xm:f>ListOfValues!L1:L3</xm:f>
          </x14:formula1>
          <xm:sqref>F98</xm:sqref>
        </x14:dataValidation>
        <x14:dataValidation type="list" showErrorMessage="1" errorTitle="Kesalahan Nilai Data" error="Data yang dimasukkan harus tersedia dalam daftar!">
          <x14:formula1>
            <xm:f>ListOfValues!L1:L3</xm:f>
          </x14:formula1>
          <xm:sqref>F99</xm:sqref>
        </x14:dataValidation>
        <x14:dataValidation type="list" showErrorMessage="1" errorTitle="Kesalahan Nilai Data" error="Data yang dimasukkan harus tersedia dalam daftar!">
          <x14:formula1>
            <xm:f>ListOfValues!L1:L3</xm:f>
          </x14:formula1>
          <xm:sqref>F100</xm:sqref>
        </x14:dataValidation>
        <x14:dataValidation type="list" showErrorMessage="1" errorTitle="Kesalahan Nilai Data" error="Data yang dimasukkan harus tersedia dalam daftar!">
          <x14:formula1>
            <xm:f>ListOfValues!L1:L3</xm:f>
          </x14:formula1>
          <xm:sqref>F101</xm:sqref>
        </x14:dataValidation>
        <x14:dataValidation type="list" showErrorMessage="1" errorTitle="Kesalahan Nilai Data" error="Data yang dimasukkan harus tersedia dalam daftar!">
          <x14:formula1>
            <xm:f>ListOfValues!L1:L3</xm:f>
          </x14:formula1>
          <xm:sqref>F102</xm:sqref>
        </x14:dataValidation>
        <x14:dataValidation type="list" showErrorMessage="1" errorTitle="Kesalahan Nilai Data" error="Data yang dimasukkan harus tersedia dalam daftar!">
          <x14:formula1>
            <xm:f>ListOfValues!L1:L3</xm:f>
          </x14:formula1>
          <xm:sqref>F103</xm:sqref>
        </x14:dataValidation>
        <x14:dataValidation type="list" showErrorMessage="1" errorTitle="Kesalahan Nilai Data" error="Data yang dimasukkan harus tersedia dalam daftar!">
          <x14:formula1>
            <xm:f>ListOfValues!L1:L3</xm:f>
          </x14:formula1>
          <xm:sqref>F104</xm:sqref>
        </x14:dataValidation>
        <x14:dataValidation type="list" showErrorMessage="1" errorTitle="Kesalahan Nilai Data" error="Data yang dimasukkan harus tersedia dalam daftar!">
          <x14:formula1>
            <xm:f>ListOfValues!L1:L3</xm:f>
          </x14:formula1>
          <xm:sqref>F105</xm:sqref>
        </x14:dataValidation>
        <x14:dataValidation type="list" showErrorMessage="1" errorTitle="Kesalahan Nilai Data" error="Data yang dimasukkan harus tersedia dalam daftar!">
          <x14:formula1>
            <xm:f>ListOfValues!L1:L3</xm:f>
          </x14:formula1>
          <xm:sqref>F106</xm:sqref>
        </x14:dataValidation>
        <x14:dataValidation type="list" showErrorMessage="1" errorTitle="Kesalahan Nilai Data" error="Data yang dimasukkan harus tersedia dalam daftar!">
          <x14:formula1>
            <xm:f>ListOfValues!L1:L3</xm:f>
          </x14:formula1>
          <xm:sqref>F107</xm:sqref>
        </x14:dataValidation>
        <x14:dataValidation type="list" showErrorMessage="1" errorTitle="Kesalahan Nilai Data" error="Data yang dimasukkan harus tersedia dalam daftar!">
          <x14:formula1>
            <xm:f>ListOfValues!L1:L3</xm:f>
          </x14:formula1>
          <xm:sqref>F108</xm:sqref>
        </x14:dataValidation>
        <x14:dataValidation type="list" showErrorMessage="1" errorTitle="Kesalahan Nilai Data" error="Data yang dimasukkan harus tersedia dalam daftar!">
          <x14:formula1>
            <xm:f>ListOfValues!L1:L3</xm:f>
          </x14:formula1>
          <xm:sqref>F109</xm:sqref>
        </x14:dataValidation>
        <x14:dataValidation type="list" showErrorMessage="1" errorTitle="Kesalahan Nilai Data" error="Data yang dimasukkan harus tersedia dalam daftar!">
          <x14:formula1>
            <xm:f>ListOfValues!L1:L3</xm:f>
          </x14:formula1>
          <xm:sqref>F110</xm:sqref>
        </x14:dataValidation>
        <x14:dataValidation type="list" showErrorMessage="1" errorTitle="Kesalahan Nilai Data" error="Data yang dimasukkan harus tersedia dalam daftar!">
          <x14:formula1>
            <xm:f>ListOfValues!L1:L3</xm:f>
          </x14:formula1>
          <xm:sqref>F111</xm:sqref>
        </x14:dataValidation>
        <x14:dataValidation type="list" showErrorMessage="1" errorTitle="Kesalahan Nilai Data" error="Data yang dimasukkan harus tersedia dalam daftar!">
          <x14:formula1>
            <xm:f>ListOfValues!L1:L3</xm:f>
          </x14:formula1>
          <xm:sqref>F112</xm:sqref>
        </x14:dataValidation>
        <x14:dataValidation type="list" showErrorMessage="1" errorTitle="Kesalahan Nilai Data" error="Data yang dimasukkan harus tersedia dalam daftar!">
          <x14:formula1>
            <xm:f>ListOfValues!L1:L3</xm:f>
          </x14:formula1>
          <xm:sqref>F113</xm:sqref>
        </x14:dataValidation>
        <x14:dataValidation type="list" showErrorMessage="1" errorTitle="Kesalahan Nilai Data" error="Data yang dimasukkan harus tersedia dalam daftar!">
          <x14:formula1>
            <xm:f>ListOfValues!L1:L3</xm:f>
          </x14:formula1>
          <xm:sqref>F114</xm:sqref>
        </x14:dataValidation>
        <x14:dataValidation type="list" showErrorMessage="1" errorTitle="Kesalahan Nilai Data" error="Data yang dimasukkan harus tersedia dalam daftar!">
          <x14:formula1>
            <xm:f>ListOfValues!L1:L3</xm:f>
          </x14:formula1>
          <xm:sqref>F115</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2:L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K17"/>
    </sheetView>
  </sheetViews>
  <sheetFormatPr defaultRowHeight="15"/>
  <cols>
    <col min="1" max="1" width="9.140625" style="1" customWidth="1"/>
    <col min="2" max="3" width="1" style="1" customWidth="1"/>
    <col min="4" max="4" width="20" style="1" customWidth="1"/>
    <col min="5" max="11" width="30" style="1" customWidth="1"/>
    <col min="12" max="12" width="1" style="1" customWidth="1"/>
    <col min="13" max="13" width="9.140625" style="1" customWidth="1"/>
    <col min="14" max="16384" width="9.140625" style="1"/>
  </cols>
  <sheetData>
    <row r="2" spans="2:12" ht="5.0999999999999996" customHeight="1">
      <c r="B2" s="5" t="s">
        <v>637</v>
      </c>
      <c r="C2" s="2"/>
      <c r="D2" s="2"/>
      <c r="E2" s="2"/>
      <c r="F2" s="2"/>
      <c r="G2" s="2"/>
      <c r="H2" s="2"/>
      <c r="I2" s="2"/>
      <c r="J2" s="2"/>
      <c r="K2" s="2"/>
      <c r="L2" s="2"/>
    </row>
    <row r="3" spans="2:12" hidden="1">
      <c r="B3" s="5" t="s">
        <v>7</v>
      </c>
      <c r="C3" s="20"/>
      <c r="D3" s="20"/>
      <c r="E3" s="2"/>
      <c r="F3" s="2"/>
      <c r="G3" s="2"/>
      <c r="H3" s="2"/>
      <c r="I3" s="2"/>
      <c r="J3" s="2"/>
      <c r="K3" s="2"/>
      <c r="L3" s="2"/>
    </row>
    <row r="4" spans="2:12" hidden="1">
      <c r="B4" s="2"/>
      <c r="C4" s="20"/>
      <c r="D4" s="20"/>
      <c r="E4" s="2"/>
      <c r="F4" s="2"/>
      <c r="G4" s="2"/>
      <c r="H4" s="2"/>
      <c r="I4" s="2"/>
      <c r="J4" s="2"/>
      <c r="K4" s="2"/>
      <c r="L4" s="2"/>
    </row>
    <row r="5" spans="2:12" hidden="1">
      <c r="B5" s="2"/>
      <c r="C5" s="20"/>
      <c r="D5" s="20"/>
      <c r="E5" s="2"/>
      <c r="F5" s="2"/>
      <c r="G5" s="2"/>
      <c r="H5" s="2"/>
      <c r="I5" s="2"/>
      <c r="J5" s="2"/>
      <c r="K5" s="2"/>
      <c r="L5" s="2"/>
    </row>
    <row r="6" spans="2:12" hidden="1">
      <c r="B6" s="2"/>
      <c r="C6" s="20"/>
      <c r="D6" s="20"/>
      <c r="E6" s="2"/>
      <c r="F6" s="2"/>
      <c r="G6" s="2"/>
      <c r="H6" s="2"/>
      <c r="I6" s="2"/>
      <c r="J6" s="2"/>
      <c r="K6" s="2"/>
      <c r="L6" s="2"/>
    </row>
    <row r="7" spans="2:12" ht="17.25">
      <c r="B7" s="2"/>
      <c r="C7" s="156" t="str">
        <f>UPPER('Data Umum'!D7)</f>
        <v/>
      </c>
      <c r="D7" s="156"/>
      <c r="E7" s="157"/>
      <c r="F7" s="157"/>
      <c r="G7" s="157"/>
      <c r="H7" s="157"/>
      <c r="I7" s="157"/>
      <c r="J7" s="157"/>
      <c r="K7" s="157"/>
      <c r="L7" s="2"/>
    </row>
    <row r="8" spans="2:12">
      <c r="B8" s="2"/>
      <c r="C8" s="158" t="s">
        <v>1095</v>
      </c>
      <c r="D8" s="158"/>
      <c r="E8" s="129"/>
      <c r="F8" s="129"/>
      <c r="G8" s="129"/>
      <c r="H8" s="129"/>
      <c r="I8" s="129"/>
      <c r="J8" s="129"/>
      <c r="K8" s="129"/>
      <c r="L8" s="2"/>
    </row>
    <row r="9" spans="2:12">
      <c r="B9" s="2"/>
      <c r="C9" s="158" t="s">
        <v>638</v>
      </c>
      <c r="D9" s="158"/>
      <c r="E9" s="129"/>
      <c r="F9" s="129"/>
      <c r="G9" s="129"/>
      <c r="H9" s="129"/>
      <c r="I9" s="129"/>
      <c r="J9" s="129"/>
      <c r="K9" s="129"/>
      <c r="L9" s="2"/>
    </row>
    <row r="10" spans="2:12">
      <c r="B10" s="2"/>
      <c r="C10" s="158" t="s">
        <v>639</v>
      </c>
      <c r="D10" s="158"/>
      <c r="E10" s="129"/>
      <c r="F10" s="129"/>
      <c r="G10" s="129"/>
      <c r="H10" s="129"/>
      <c r="I10" s="129"/>
      <c r="J10" s="129"/>
      <c r="K10" s="129"/>
      <c r="L10" s="2"/>
    </row>
    <row r="11" spans="2:12">
      <c r="B11" s="2"/>
      <c r="C11" s="159" t="str">
        <f>""</f>
        <v/>
      </c>
      <c r="D11" s="159"/>
      <c r="E11" s="130"/>
      <c r="F11" s="130"/>
      <c r="G11" s="130"/>
      <c r="H11" s="130"/>
      <c r="I11" s="130"/>
      <c r="J11" s="130"/>
      <c r="K11" s="130"/>
      <c r="L11" s="2"/>
    </row>
    <row r="12" spans="2:12" hidden="1">
      <c r="B12" s="2"/>
      <c r="C12" s="20"/>
      <c r="D12" s="20"/>
      <c r="E12" s="2"/>
      <c r="F12" s="2"/>
      <c r="G12" s="2"/>
      <c r="H12" s="2"/>
      <c r="I12" s="2"/>
      <c r="J12" s="2"/>
      <c r="K12" s="2"/>
      <c r="L12" s="2"/>
    </row>
    <row r="13" spans="2:12">
      <c r="B13" s="2"/>
      <c r="C13" s="160" t="s">
        <v>43</v>
      </c>
      <c r="D13" s="160"/>
      <c r="E13" s="161"/>
      <c r="F13" s="161"/>
      <c r="G13" s="161"/>
      <c r="H13" s="161"/>
      <c r="I13" s="161"/>
      <c r="J13" s="161"/>
      <c r="K13" s="161"/>
      <c r="L13" s="2"/>
    </row>
    <row r="14" spans="2:12">
      <c r="B14" s="2"/>
      <c r="C14" s="127" t="s">
        <v>308</v>
      </c>
      <c r="D14" s="128"/>
      <c r="E14" s="162" t="str">
        <f>"Debitur"</f>
        <v>Debitur</v>
      </c>
      <c r="F14" s="162" t="str">
        <f>"Debitur DN/LN"</f>
        <v>Debitur DN/LN</v>
      </c>
      <c r="G14" s="162" t="str">
        <f>"Peringkat"</f>
        <v>Peringkat</v>
      </c>
      <c r="H14" s="162" t="str">
        <f>"Klaster"</f>
        <v>Klaster</v>
      </c>
      <c r="I14" s="162" t="str">
        <f>"Saldo SAK"</f>
        <v>Saldo SAK</v>
      </c>
      <c r="J14" s="162" t="str">
        <f>"AYD"</f>
        <v>AYD</v>
      </c>
      <c r="K14" s="162" t="str">
        <f>"Saldo SAK Lancar (Kurang dari satu Tahun)"</f>
        <v>Saldo SAK Lancar (Kurang dari satu Tahun)</v>
      </c>
      <c r="L14" s="2"/>
    </row>
    <row r="15" spans="2:12">
      <c r="B15" s="2"/>
      <c r="C15" s="128"/>
      <c r="D15" s="128"/>
      <c r="E15" s="163"/>
      <c r="F15" s="163"/>
      <c r="G15" s="163"/>
      <c r="H15" s="163"/>
      <c r="I15" s="163"/>
      <c r="J15" s="163"/>
      <c r="K15" s="163"/>
      <c r="L15" s="2"/>
    </row>
    <row r="16" spans="2:12">
      <c r="B16" s="2"/>
      <c r="C16" s="137" t="s">
        <v>7</v>
      </c>
      <c r="D16" s="128"/>
      <c r="E16" s="147" t="s">
        <v>206</v>
      </c>
      <c r="F16" s="147" t="s">
        <v>206</v>
      </c>
      <c r="G16" s="147" t="s">
        <v>206</v>
      </c>
      <c r="H16" s="147" t="s">
        <v>206</v>
      </c>
      <c r="I16" s="144">
        <v>0</v>
      </c>
      <c r="J16" s="144">
        <v>0</v>
      </c>
      <c r="K16" s="144">
        <v>0</v>
      </c>
      <c r="L16" s="2"/>
    </row>
    <row r="17" spans="2:12">
      <c r="B17" s="2"/>
      <c r="C17" s="142" t="s">
        <v>309</v>
      </c>
      <c r="D17" s="143"/>
      <c r="E17" s="147" t="s">
        <v>206</v>
      </c>
      <c r="F17" s="147" t="s">
        <v>206</v>
      </c>
      <c r="G17" s="147" t="s">
        <v>206</v>
      </c>
      <c r="H17" s="147" t="s">
        <v>206</v>
      </c>
      <c r="I17" s="144">
        <v>0</v>
      </c>
      <c r="J17" s="144">
        <v>0</v>
      </c>
      <c r="K17" s="144">
        <v>0</v>
      </c>
      <c r="L17" s="2"/>
    </row>
    <row r="18" spans="2:12">
      <c r="B18" s="2"/>
      <c r="C18" s="142" t="s">
        <v>310</v>
      </c>
      <c r="D18" s="143"/>
      <c r="E18" s="147" t="s">
        <v>206</v>
      </c>
      <c r="F18" s="147" t="s">
        <v>206</v>
      </c>
      <c r="G18" s="147" t="s">
        <v>206</v>
      </c>
      <c r="H18" s="147" t="s">
        <v>206</v>
      </c>
      <c r="I18" s="144">
        <v>0</v>
      </c>
      <c r="J18" s="144">
        <v>0</v>
      </c>
      <c r="K18" s="144">
        <v>0</v>
      </c>
      <c r="L18" s="2"/>
    </row>
    <row r="19" spans="2:12">
      <c r="B19" s="2"/>
      <c r="C19" s="142" t="s">
        <v>311</v>
      </c>
      <c r="D19" s="143"/>
      <c r="E19" s="147" t="s">
        <v>206</v>
      </c>
      <c r="F19" s="147" t="s">
        <v>206</v>
      </c>
      <c r="G19" s="147" t="s">
        <v>206</v>
      </c>
      <c r="H19" s="147" t="s">
        <v>206</v>
      </c>
      <c r="I19" s="144">
        <v>0</v>
      </c>
      <c r="J19" s="144">
        <v>0</v>
      </c>
      <c r="K19" s="144">
        <v>0</v>
      </c>
      <c r="L19" s="2"/>
    </row>
    <row r="20" spans="2:12">
      <c r="B20" s="2"/>
      <c r="C20" s="142" t="s">
        <v>312</v>
      </c>
      <c r="D20" s="143"/>
      <c r="E20" s="147" t="s">
        <v>206</v>
      </c>
      <c r="F20" s="147" t="s">
        <v>206</v>
      </c>
      <c r="G20" s="147" t="s">
        <v>206</v>
      </c>
      <c r="H20" s="147" t="s">
        <v>206</v>
      </c>
      <c r="I20" s="144">
        <v>0</v>
      </c>
      <c r="J20" s="144">
        <v>0</v>
      </c>
      <c r="K20" s="144">
        <v>0</v>
      </c>
      <c r="L20" s="2"/>
    </row>
    <row r="21" spans="2:12">
      <c r="B21" s="2"/>
      <c r="C21" s="142" t="s">
        <v>313</v>
      </c>
      <c r="D21" s="143"/>
      <c r="E21" s="147" t="s">
        <v>206</v>
      </c>
      <c r="F21" s="147" t="s">
        <v>206</v>
      </c>
      <c r="G21" s="147" t="s">
        <v>206</v>
      </c>
      <c r="H21" s="147" t="s">
        <v>206</v>
      </c>
      <c r="I21" s="144">
        <v>0</v>
      </c>
      <c r="J21" s="144">
        <v>0</v>
      </c>
      <c r="K21" s="144">
        <v>0</v>
      </c>
      <c r="L21" s="2"/>
    </row>
    <row r="22" spans="2:12">
      <c r="B22" s="2"/>
      <c r="C22" s="142" t="s">
        <v>314</v>
      </c>
      <c r="D22" s="143"/>
      <c r="E22" s="147" t="s">
        <v>206</v>
      </c>
      <c r="F22" s="147" t="s">
        <v>206</v>
      </c>
      <c r="G22" s="147" t="s">
        <v>206</v>
      </c>
      <c r="H22" s="147" t="s">
        <v>206</v>
      </c>
      <c r="I22" s="144">
        <v>0</v>
      </c>
      <c r="J22" s="144">
        <v>0</v>
      </c>
      <c r="K22" s="144">
        <v>0</v>
      </c>
      <c r="L22" s="2"/>
    </row>
    <row r="23" spans="2:12">
      <c r="B23" s="2"/>
      <c r="C23" s="142" t="s">
        <v>315</v>
      </c>
      <c r="D23" s="143"/>
      <c r="E23" s="147" t="s">
        <v>206</v>
      </c>
      <c r="F23" s="147" t="s">
        <v>206</v>
      </c>
      <c r="G23" s="147" t="s">
        <v>206</v>
      </c>
      <c r="H23" s="147" t="s">
        <v>206</v>
      </c>
      <c r="I23" s="144">
        <v>0</v>
      </c>
      <c r="J23" s="144">
        <v>0</v>
      </c>
      <c r="K23" s="144">
        <v>0</v>
      </c>
      <c r="L23" s="2"/>
    </row>
    <row r="24" spans="2:12">
      <c r="B24" s="2"/>
      <c r="C24" s="142" t="s">
        <v>316</v>
      </c>
      <c r="D24" s="143"/>
      <c r="E24" s="147" t="s">
        <v>206</v>
      </c>
      <c r="F24" s="147" t="s">
        <v>206</v>
      </c>
      <c r="G24" s="147" t="s">
        <v>206</v>
      </c>
      <c r="H24" s="147" t="s">
        <v>206</v>
      </c>
      <c r="I24" s="144">
        <v>0</v>
      </c>
      <c r="J24" s="144">
        <v>0</v>
      </c>
      <c r="K24" s="144">
        <v>0</v>
      </c>
      <c r="L24" s="2"/>
    </row>
    <row r="25" spans="2:12">
      <c r="B25" s="2"/>
      <c r="C25" s="142" t="s">
        <v>317</v>
      </c>
      <c r="D25" s="143"/>
      <c r="E25" s="147" t="s">
        <v>206</v>
      </c>
      <c r="F25" s="147" t="s">
        <v>206</v>
      </c>
      <c r="G25" s="147" t="s">
        <v>206</v>
      </c>
      <c r="H25" s="147" t="s">
        <v>206</v>
      </c>
      <c r="I25" s="144">
        <v>0</v>
      </c>
      <c r="J25" s="144">
        <v>0</v>
      </c>
      <c r="K25" s="144">
        <v>0</v>
      </c>
      <c r="L25" s="2"/>
    </row>
    <row r="26" spans="2:12">
      <c r="B26" s="2"/>
      <c r="C26" s="142" t="s">
        <v>318</v>
      </c>
      <c r="D26" s="143"/>
      <c r="E26" s="147" t="s">
        <v>206</v>
      </c>
      <c r="F26" s="147" t="s">
        <v>206</v>
      </c>
      <c r="G26" s="147" t="s">
        <v>206</v>
      </c>
      <c r="H26" s="147" t="s">
        <v>206</v>
      </c>
      <c r="I26" s="144">
        <v>0</v>
      </c>
      <c r="J26" s="144">
        <v>0</v>
      </c>
      <c r="K26" s="144">
        <v>0</v>
      </c>
      <c r="L26" s="2"/>
    </row>
    <row r="27" spans="2:12">
      <c r="B27" s="2"/>
      <c r="C27" s="142" t="s">
        <v>319</v>
      </c>
      <c r="D27" s="143"/>
      <c r="E27" s="147" t="s">
        <v>206</v>
      </c>
      <c r="F27" s="147" t="s">
        <v>206</v>
      </c>
      <c r="G27" s="147" t="s">
        <v>206</v>
      </c>
      <c r="H27" s="147" t="s">
        <v>206</v>
      </c>
      <c r="I27" s="144">
        <v>0</v>
      </c>
      <c r="J27" s="144">
        <v>0</v>
      </c>
      <c r="K27" s="144">
        <v>0</v>
      </c>
      <c r="L27" s="2"/>
    </row>
    <row r="28" spans="2:12">
      <c r="B28" s="2"/>
      <c r="C28" s="142" t="s">
        <v>320</v>
      </c>
      <c r="D28" s="143"/>
      <c r="E28" s="147" t="s">
        <v>206</v>
      </c>
      <c r="F28" s="147" t="s">
        <v>206</v>
      </c>
      <c r="G28" s="147" t="s">
        <v>206</v>
      </c>
      <c r="H28" s="147" t="s">
        <v>206</v>
      </c>
      <c r="I28" s="144">
        <v>0</v>
      </c>
      <c r="J28" s="144">
        <v>0</v>
      </c>
      <c r="K28" s="144">
        <v>0</v>
      </c>
      <c r="L28" s="2"/>
    </row>
    <row r="29" spans="2:12">
      <c r="B29" s="2"/>
      <c r="C29" s="142" t="s">
        <v>321</v>
      </c>
      <c r="D29" s="143"/>
      <c r="E29" s="147" t="s">
        <v>206</v>
      </c>
      <c r="F29" s="147" t="s">
        <v>206</v>
      </c>
      <c r="G29" s="147" t="s">
        <v>206</v>
      </c>
      <c r="H29" s="147" t="s">
        <v>206</v>
      </c>
      <c r="I29" s="144">
        <v>0</v>
      </c>
      <c r="J29" s="144">
        <v>0</v>
      </c>
      <c r="K29" s="144">
        <v>0</v>
      </c>
      <c r="L29" s="2"/>
    </row>
    <row r="30" spans="2:12">
      <c r="B30" s="2"/>
      <c r="C30" s="142" t="s">
        <v>322</v>
      </c>
      <c r="D30" s="143"/>
      <c r="E30" s="147" t="s">
        <v>206</v>
      </c>
      <c r="F30" s="147" t="s">
        <v>206</v>
      </c>
      <c r="G30" s="147" t="s">
        <v>206</v>
      </c>
      <c r="H30" s="147" t="s">
        <v>206</v>
      </c>
      <c r="I30" s="144">
        <v>0</v>
      </c>
      <c r="J30" s="144">
        <v>0</v>
      </c>
      <c r="K30" s="144">
        <v>0</v>
      </c>
      <c r="L30" s="2"/>
    </row>
    <row r="31" spans="2:12">
      <c r="B31" s="2"/>
      <c r="C31" s="142" t="s">
        <v>323</v>
      </c>
      <c r="D31" s="143"/>
      <c r="E31" s="147" t="s">
        <v>206</v>
      </c>
      <c r="F31" s="147" t="s">
        <v>206</v>
      </c>
      <c r="G31" s="147" t="s">
        <v>206</v>
      </c>
      <c r="H31" s="147" t="s">
        <v>206</v>
      </c>
      <c r="I31" s="144">
        <v>0</v>
      </c>
      <c r="J31" s="144">
        <v>0</v>
      </c>
      <c r="K31" s="144">
        <v>0</v>
      </c>
      <c r="L31" s="2"/>
    </row>
    <row r="32" spans="2:12">
      <c r="B32" s="2"/>
      <c r="C32" s="142" t="s">
        <v>324</v>
      </c>
      <c r="D32" s="143"/>
      <c r="E32" s="147" t="s">
        <v>206</v>
      </c>
      <c r="F32" s="147" t="s">
        <v>206</v>
      </c>
      <c r="G32" s="147" t="s">
        <v>206</v>
      </c>
      <c r="H32" s="147" t="s">
        <v>206</v>
      </c>
      <c r="I32" s="144">
        <v>0</v>
      </c>
      <c r="J32" s="144">
        <v>0</v>
      </c>
      <c r="K32" s="144">
        <v>0</v>
      </c>
      <c r="L32" s="2"/>
    </row>
    <row r="33" spans="2:12">
      <c r="B33" s="2"/>
      <c r="C33" s="142" t="s">
        <v>325</v>
      </c>
      <c r="D33" s="143"/>
      <c r="E33" s="147" t="s">
        <v>206</v>
      </c>
      <c r="F33" s="147" t="s">
        <v>206</v>
      </c>
      <c r="G33" s="147" t="s">
        <v>206</v>
      </c>
      <c r="H33" s="147" t="s">
        <v>206</v>
      </c>
      <c r="I33" s="144">
        <v>0</v>
      </c>
      <c r="J33" s="144">
        <v>0</v>
      </c>
      <c r="K33" s="144">
        <v>0</v>
      </c>
      <c r="L33" s="2"/>
    </row>
    <row r="34" spans="2:12">
      <c r="B34" s="2"/>
      <c r="C34" s="142" t="s">
        <v>326</v>
      </c>
      <c r="D34" s="143"/>
      <c r="E34" s="147" t="s">
        <v>206</v>
      </c>
      <c r="F34" s="147" t="s">
        <v>206</v>
      </c>
      <c r="G34" s="147" t="s">
        <v>206</v>
      </c>
      <c r="H34" s="147" t="s">
        <v>206</v>
      </c>
      <c r="I34" s="144">
        <v>0</v>
      </c>
      <c r="J34" s="144">
        <v>0</v>
      </c>
      <c r="K34" s="144">
        <v>0</v>
      </c>
      <c r="L34" s="2"/>
    </row>
    <row r="35" spans="2:12">
      <c r="B35" s="2"/>
      <c r="C35" s="142" t="s">
        <v>327</v>
      </c>
      <c r="D35" s="143"/>
      <c r="E35" s="147" t="s">
        <v>206</v>
      </c>
      <c r="F35" s="147" t="s">
        <v>206</v>
      </c>
      <c r="G35" s="147" t="s">
        <v>206</v>
      </c>
      <c r="H35" s="147" t="s">
        <v>206</v>
      </c>
      <c r="I35" s="144">
        <v>0</v>
      </c>
      <c r="J35" s="144">
        <v>0</v>
      </c>
      <c r="K35" s="144">
        <v>0</v>
      </c>
      <c r="L35" s="2"/>
    </row>
    <row r="36" spans="2:12">
      <c r="B36" s="2"/>
      <c r="C36" s="142" t="s">
        <v>328</v>
      </c>
      <c r="D36" s="143"/>
      <c r="E36" s="147" t="s">
        <v>206</v>
      </c>
      <c r="F36" s="147" t="s">
        <v>206</v>
      </c>
      <c r="G36" s="147" t="s">
        <v>206</v>
      </c>
      <c r="H36" s="147" t="s">
        <v>206</v>
      </c>
      <c r="I36" s="144">
        <v>0</v>
      </c>
      <c r="J36" s="144">
        <v>0</v>
      </c>
      <c r="K36" s="144">
        <v>0</v>
      </c>
      <c r="L36" s="2"/>
    </row>
    <row r="37" spans="2:12">
      <c r="B37" s="2"/>
      <c r="C37" s="142" t="s">
        <v>329</v>
      </c>
      <c r="D37" s="143"/>
      <c r="E37" s="147" t="s">
        <v>206</v>
      </c>
      <c r="F37" s="147" t="s">
        <v>206</v>
      </c>
      <c r="G37" s="147" t="s">
        <v>206</v>
      </c>
      <c r="H37" s="147" t="s">
        <v>206</v>
      </c>
      <c r="I37" s="144">
        <v>0</v>
      </c>
      <c r="J37" s="144">
        <v>0</v>
      </c>
      <c r="K37" s="144">
        <v>0</v>
      </c>
      <c r="L37" s="2"/>
    </row>
    <row r="38" spans="2:12">
      <c r="B38" s="2"/>
      <c r="C38" s="142" t="s">
        <v>330</v>
      </c>
      <c r="D38" s="143"/>
      <c r="E38" s="147" t="s">
        <v>206</v>
      </c>
      <c r="F38" s="147" t="s">
        <v>206</v>
      </c>
      <c r="G38" s="147" t="s">
        <v>206</v>
      </c>
      <c r="H38" s="147" t="s">
        <v>206</v>
      </c>
      <c r="I38" s="144">
        <v>0</v>
      </c>
      <c r="J38" s="144">
        <v>0</v>
      </c>
      <c r="K38" s="144">
        <v>0</v>
      </c>
      <c r="L38" s="2"/>
    </row>
    <row r="39" spans="2:12">
      <c r="B39" s="2"/>
      <c r="C39" s="142" t="s">
        <v>331</v>
      </c>
      <c r="D39" s="143"/>
      <c r="E39" s="147" t="s">
        <v>206</v>
      </c>
      <c r="F39" s="147" t="s">
        <v>206</v>
      </c>
      <c r="G39" s="147" t="s">
        <v>206</v>
      </c>
      <c r="H39" s="147" t="s">
        <v>206</v>
      </c>
      <c r="I39" s="144">
        <v>0</v>
      </c>
      <c r="J39" s="144">
        <v>0</v>
      </c>
      <c r="K39" s="144">
        <v>0</v>
      </c>
      <c r="L39" s="2"/>
    </row>
    <row r="40" spans="2:12">
      <c r="B40" s="2"/>
      <c r="C40" s="142" t="s">
        <v>332</v>
      </c>
      <c r="D40" s="143"/>
      <c r="E40" s="147" t="s">
        <v>206</v>
      </c>
      <c r="F40" s="147" t="s">
        <v>206</v>
      </c>
      <c r="G40" s="147" t="s">
        <v>206</v>
      </c>
      <c r="H40" s="147" t="s">
        <v>206</v>
      </c>
      <c r="I40" s="144">
        <v>0</v>
      </c>
      <c r="J40" s="144">
        <v>0</v>
      </c>
      <c r="K40" s="144">
        <v>0</v>
      </c>
      <c r="L40" s="2"/>
    </row>
    <row r="41" spans="2:12">
      <c r="B41" s="2"/>
      <c r="C41" s="142" t="s">
        <v>333</v>
      </c>
      <c r="D41" s="143"/>
      <c r="E41" s="147" t="s">
        <v>206</v>
      </c>
      <c r="F41" s="147" t="s">
        <v>206</v>
      </c>
      <c r="G41" s="147" t="s">
        <v>206</v>
      </c>
      <c r="H41" s="147" t="s">
        <v>206</v>
      </c>
      <c r="I41" s="144">
        <v>0</v>
      </c>
      <c r="J41" s="144">
        <v>0</v>
      </c>
      <c r="K41" s="144">
        <v>0</v>
      </c>
      <c r="L41" s="2"/>
    </row>
    <row r="42" spans="2:12">
      <c r="B42" s="2"/>
      <c r="C42" s="142" t="s">
        <v>334</v>
      </c>
      <c r="D42" s="143"/>
      <c r="E42" s="147" t="s">
        <v>206</v>
      </c>
      <c r="F42" s="147" t="s">
        <v>206</v>
      </c>
      <c r="G42" s="147" t="s">
        <v>206</v>
      </c>
      <c r="H42" s="147" t="s">
        <v>206</v>
      </c>
      <c r="I42" s="144">
        <v>0</v>
      </c>
      <c r="J42" s="144">
        <v>0</v>
      </c>
      <c r="K42" s="144">
        <v>0</v>
      </c>
      <c r="L42" s="2"/>
    </row>
    <row r="43" spans="2:12">
      <c r="B43" s="2"/>
      <c r="C43" s="142" t="s">
        <v>335</v>
      </c>
      <c r="D43" s="143"/>
      <c r="E43" s="147" t="s">
        <v>206</v>
      </c>
      <c r="F43" s="147" t="s">
        <v>206</v>
      </c>
      <c r="G43" s="147" t="s">
        <v>206</v>
      </c>
      <c r="H43" s="147" t="s">
        <v>206</v>
      </c>
      <c r="I43" s="144">
        <v>0</v>
      </c>
      <c r="J43" s="144">
        <v>0</v>
      </c>
      <c r="K43" s="144">
        <v>0</v>
      </c>
      <c r="L43" s="2"/>
    </row>
    <row r="44" spans="2:12">
      <c r="B44" s="2"/>
      <c r="C44" s="142" t="s">
        <v>336</v>
      </c>
      <c r="D44" s="143"/>
      <c r="E44" s="147" t="s">
        <v>206</v>
      </c>
      <c r="F44" s="147" t="s">
        <v>206</v>
      </c>
      <c r="G44" s="147" t="s">
        <v>206</v>
      </c>
      <c r="H44" s="147" t="s">
        <v>206</v>
      </c>
      <c r="I44" s="144">
        <v>0</v>
      </c>
      <c r="J44" s="144">
        <v>0</v>
      </c>
      <c r="K44" s="144">
        <v>0</v>
      </c>
      <c r="L44" s="2"/>
    </row>
    <row r="45" spans="2:12">
      <c r="B45" s="2"/>
      <c r="C45" s="142" t="s">
        <v>337</v>
      </c>
      <c r="D45" s="143"/>
      <c r="E45" s="147" t="s">
        <v>206</v>
      </c>
      <c r="F45" s="147" t="s">
        <v>206</v>
      </c>
      <c r="G45" s="147" t="s">
        <v>206</v>
      </c>
      <c r="H45" s="147" t="s">
        <v>206</v>
      </c>
      <c r="I45" s="144">
        <v>0</v>
      </c>
      <c r="J45" s="144">
        <v>0</v>
      </c>
      <c r="K45" s="144">
        <v>0</v>
      </c>
      <c r="L45" s="2"/>
    </row>
    <row r="46" spans="2:12">
      <c r="B46" s="2"/>
      <c r="C46" s="142" t="s">
        <v>338</v>
      </c>
      <c r="D46" s="143"/>
      <c r="E46" s="147" t="s">
        <v>206</v>
      </c>
      <c r="F46" s="147" t="s">
        <v>206</v>
      </c>
      <c r="G46" s="147" t="s">
        <v>206</v>
      </c>
      <c r="H46" s="147" t="s">
        <v>206</v>
      </c>
      <c r="I46" s="144">
        <v>0</v>
      </c>
      <c r="J46" s="144">
        <v>0</v>
      </c>
      <c r="K46" s="144">
        <v>0</v>
      </c>
      <c r="L46" s="2"/>
    </row>
    <row r="47" spans="2:12">
      <c r="B47" s="2"/>
      <c r="C47" s="142" t="s">
        <v>339</v>
      </c>
      <c r="D47" s="143"/>
      <c r="E47" s="147" t="s">
        <v>206</v>
      </c>
      <c r="F47" s="147" t="s">
        <v>206</v>
      </c>
      <c r="G47" s="147" t="s">
        <v>206</v>
      </c>
      <c r="H47" s="147" t="s">
        <v>206</v>
      </c>
      <c r="I47" s="144">
        <v>0</v>
      </c>
      <c r="J47" s="144">
        <v>0</v>
      </c>
      <c r="K47" s="144">
        <v>0</v>
      </c>
      <c r="L47" s="2"/>
    </row>
    <row r="48" spans="2:12">
      <c r="B48" s="2"/>
      <c r="C48" s="142" t="s">
        <v>340</v>
      </c>
      <c r="D48" s="143"/>
      <c r="E48" s="147" t="s">
        <v>206</v>
      </c>
      <c r="F48" s="147" t="s">
        <v>206</v>
      </c>
      <c r="G48" s="147" t="s">
        <v>206</v>
      </c>
      <c r="H48" s="147" t="s">
        <v>206</v>
      </c>
      <c r="I48" s="144">
        <v>0</v>
      </c>
      <c r="J48" s="144">
        <v>0</v>
      </c>
      <c r="K48" s="144">
        <v>0</v>
      </c>
      <c r="L48" s="2"/>
    </row>
    <row r="49" spans="2:12">
      <c r="B49" s="2"/>
      <c r="C49" s="142" t="s">
        <v>341</v>
      </c>
      <c r="D49" s="143"/>
      <c r="E49" s="147" t="s">
        <v>206</v>
      </c>
      <c r="F49" s="147" t="s">
        <v>206</v>
      </c>
      <c r="G49" s="147" t="s">
        <v>206</v>
      </c>
      <c r="H49" s="147" t="s">
        <v>206</v>
      </c>
      <c r="I49" s="144">
        <v>0</v>
      </c>
      <c r="J49" s="144">
        <v>0</v>
      </c>
      <c r="K49" s="144">
        <v>0</v>
      </c>
      <c r="L49" s="2"/>
    </row>
    <row r="50" spans="2:12">
      <c r="B50" s="2"/>
      <c r="C50" s="142" t="s">
        <v>342</v>
      </c>
      <c r="D50" s="143"/>
      <c r="E50" s="147" t="s">
        <v>206</v>
      </c>
      <c r="F50" s="147" t="s">
        <v>206</v>
      </c>
      <c r="G50" s="147" t="s">
        <v>206</v>
      </c>
      <c r="H50" s="147" t="s">
        <v>206</v>
      </c>
      <c r="I50" s="144">
        <v>0</v>
      </c>
      <c r="J50" s="144">
        <v>0</v>
      </c>
      <c r="K50" s="144">
        <v>0</v>
      </c>
      <c r="L50" s="2"/>
    </row>
    <row r="51" spans="2:12">
      <c r="B51" s="2"/>
      <c r="C51" s="142" t="s">
        <v>343</v>
      </c>
      <c r="D51" s="143"/>
      <c r="E51" s="147" t="s">
        <v>206</v>
      </c>
      <c r="F51" s="147" t="s">
        <v>206</v>
      </c>
      <c r="G51" s="147" t="s">
        <v>206</v>
      </c>
      <c r="H51" s="147" t="s">
        <v>206</v>
      </c>
      <c r="I51" s="144">
        <v>0</v>
      </c>
      <c r="J51" s="144">
        <v>0</v>
      </c>
      <c r="K51" s="144">
        <v>0</v>
      </c>
      <c r="L51" s="2"/>
    </row>
    <row r="52" spans="2:12">
      <c r="B52" s="2"/>
      <c r="C52" s="142" t="s">
        <v>344</v>
      </c>
      <c r="D52" s="143"/>
      <c r="E52" s="147" t="s">
        <v>206</v>
      </c>
      <c r="F52" s="147" t="s">
        <v>206</v>
      </c>
      <c r="G52" s="147" t="s">
        <v>206</v>
      </c>
      <c r="H52" s="147" t="s">
        <v>206</v>
      </c>
      <c r="I52" s="144">
        <v>0</v>
      </c>
      <c r="J52" s="144">
        <v>0</v>
      </c>
      <c r="K52" s="144">
        <v>0</v>
      </c>
      <c r="L52" s="2"/>
    </row>
    <row r="53" spans="2:12">
      <c r="B53" s="2"/>
      <c r="C53" s="142" t="s">
        <v>345</v>
      </c>
      <c r="D53" s="143"/>
      <c r="E53" s="147" t="s">
        <v>206</v>
      </c>
      <c r="F53" s="147" t="s">
        <v>206</v>
      </c>
      <c r="G53" s="147" t="s">
        <v>206</v>
      </c>
      <c r="H53" s="147" t="s">
        <v>206</v>
      </c>
      <c r="I53" s="144">
        <v>0</v>
      </c>
      <c r="J53" s="144">
        <v>0</v>
      </c>
      <c r="K53" s="144">
        <v>0</v>
      </c>
      <c r="L53" s="2"/>
    </row>
    <row r="54" spans="2:12">
      <c r="B54" s="2"/>
      <c r="C54" s="142" t="s">
        <v>346</v>
      </c>
      <c r="D54" s="143"/>
      <c r="E54" s="147" t="s">
        <v>206</v>
      </c>
      <c r="F54" s="147" t="s">
        <v>206</v>
      </c>
      <c r="G54" s="147" t="s">
        <v>206</v>
      </c>
      <c r="H54" s="147" t="s">
        <v>206</v>
      </c>
      <c r="I54" s="144">
        <v>0</v>
      </c>
      <c r="J54" s="144">
        <v>0</v>
      </c>
      <c r="K54" s="144">
        <v>0</v>
      </c>
      <c r="L54" s="2"/>
    </row>
    <row r="55" spans="2:12">
      <c r="B55" s="2"/>
      <c r="C55" s="142" t="s">
        <v>347</v>
      </c>
      <c r="D55" s="143"/>
      <c r="E55" s="147" t="s">
        <v>206</v>
      </c>
      <c r="F55" s="147" t="s">
        <v>206</v>
      </c>
      <c r="G55" s="147" t="s">
        <v>206</v>
      </c>
      <c r="H55" s="147" t="s">
        <v>206</v>
      </c>
      <c r="I55" s="144">
        <v>0</v>
      </c>
      <c r="J55" s="144">
        <v>0</v>
      </c>
      <c r="K55" s="144">
        <v>0</v>
      </c>
      <c r="L55" s="2"/>
    </row>
    <row r="56" spans="2:12">
      <c r="B56" s="2"/>
      <c r="C56" s="142" t="s">
        <v>348</v>
      </c>
      <c r="D56" s="143"/>
      <c r="E56" s="147" t="s">
        <v>206</v>
      </c>
      <c r="F56" s="147" t="s">
        <v>206</v>
      </c>
      <c r="G56" s="147" t="s">
        <v>206</v>
      </c>
      <c r="H56" s="147" t="s">
        <v>206</v>
      </c>
      <c r="I56" s="144">
        <v>0</v>
      </c>
      <c r="J56" s="144">
        <v>0</v>
      </c>
      <c r="K56" s="144">
        <v>0</v>
      </c>
      <c r="L56" s="2"/>
    </row>
    <row r="57" spans="2:12">
      <c r="B57" s="2"/>
      <c r="C57" s="142" t="s">
        <v>349</v>
      </c>
      <c r="D57" s="143"/>
      <c r="E57" s="147" t="s">
        <v>206</v>
      </c>
      <c r="F57" s="147" t="s">
        <v>206</v>
      </c>
      <c r="G57" s="147" t="s">
        <v>206</v>
      </c>
      <c r="H57" s="147" t="s">
        <v>206</v>
      </c>
      <c r="I57" s="144">
        <v>0</v>
      </c>
      <c r="J57" s="144">
        <v>0</v>
      </c>
      <c r="K57" s="144">
        <v>0</v>
      </c>
      <c r="L57" s="2"/>
    </row>
    <row r="58" spans="2:12">
      <c r="B58" s="2"/>
      <c r="C58" s="142" t="s">
        <v>350</v>
      </c>
      <c r="D58" s="143"/>
      <c r="E58" s="147" t="s">
        <v>206</v>
      </c>
      <c r="F58" s="147" t="s">
        <v>206</v>
      </c>
      <c r="G58" s="147" t="s">
        <v>206</v>
      </c>
      <c r="H58" s="147" t="s">
        <v>206</v>
      </c>
      <c r="I58" s="144">
        <v>0</v>
      </c>
      <c r="J58" s="144">
        <v>0</v>
      </c>
      <c r="K58" s="144">
        <v>0</v>
      </c>
      <c r="L58" s="2"/>
    </row>
    <row r="59" spans="2:12">
      <c r="B59" s="2"/>
      <c r="C59" s="142" t="s">
        <v>351</v>
      </c>
      <c r="D59" s="143"/>
      <c r="E59" s="147" t="s">
        <v>206</v>
      </c>
      <c r="F59" s="147" t="s">
        <v>206</v>
      </c>
      <c r="G59" s="147" t="s">
        <v>206</v>
      </c>
      <c r="H59" s="147" t="s">
        <v>206</v>
      </c>
      <c r="I59" s="144">
        <v>0</v>
      </c>
      <c r="J59" s="144">
        <v>0</v>
      </c>
      <c r="K59" s="144">
        <v>0</v>
      </c>
      <c r="L59" s="2"/>
    </row>
    <row r="60" spans="2:12">
      <c r="B60" s="2"/>
      <c r="C60" s="142" t="s">
        <v>352</v>
      </c>
      <c r="D60" s="143"/>
      <c r="E60" s="147" t="s">
        <v>206</v>
      </c>
      <c r="F60" s="147" t="s">
        <v>206</v>
      </c>
      <c r="G60" s="147" t="s">
        <v>206</v>
      </c>
      <c r="H60" s="147" t="s">
        <v>206</v>
      </c>
      <c r="I60" s="144">
        <v>0</v>
      </c>
      <c r="J60" s="144">
        <v>0</v>
      </c>
      <c r="K60" s="144">
        <v>0</v>
      </c>
      <c r="L60" s="2"/>
    </row>
    <row r="61" spans="2:12">
      <c r="B61" s="2"/>
      <c r="C61" s="142" t="s">
        <v>353</v>
      </c>
      <c r="D61" s="143"/>
      <c r="E61" s="147" t="s">
        <v>206</v>
      </c>
      <c r="F61" s="147" t="s">
        <v>206</v>
      </c>
      <c r="G61" s="147" t="s">
        <v>206</v>
      </c>
      <c r="H61" s="147" t="s">
        <v>206</v>
      </c>
      <c r="I61" s="144">
        <v>0</v>
      </c>
      <c r="J61" s="144">
        <v>0</v>
      </c>
      <c r="K61" s="144">
        <v>0</v>
      </c>
      <c r="L61" s="2"/>
    </row>
    <row r="62" spans="2:12">
      <c r="B62" s="2"/>
      <c r="C62" s="142" t="s">
        <v>354</v>
      </c>
      <c r="D62" s="143"/>
      <c r="E62" s="147" t="s">
        <v>206</v>
      </c>
      <c r="F62" s="147" t="s">
        <v>206</v>
      </c>
      <c r="G62" s="147" t="s">
        <v>206</v>
      </c>
      <c r="H62" s="147" t="s">
        <v>206</v>
      </c>
      <c r="I62" s="144">
        <v>0</v>
      </c>
      <c r="J62" s="144">
        <v>0</v>
      </c>
      <c r="K62" s="144">
        <v>0</v>
      </c>
      <c r="L62" s="2"/>
    </row>
    <row r="63" spans="2:12">
      <c r="B63" s="2"/>
      <c r="C63" s="142" t="s">
        <v>355</v>
      </c>
      <c r="D63" s="143"/>
      <c r="E63" s="147" t="s">
        <v>206</v>
      </c>
      <c r="F63" s="147" t="s">
        <v>206</v>
      </c>
      <c r="G63" s="147" t="s">
        <v>206</v>
      </c>
      <c r="H63" s="147" t="s">
        <v>206</v>
      </c>
      <c r="I63" s="144">
        <v>0</v>
      </c>
      <c r="J63" s="144">
        <v>0</v>
      </c>
      <c r="K63" s="144">
        <v>0</v>
      </c>
      <c r="L63" s="2"/>
    </row>
    <row r="64" spans="2:12">
      <c r="B64" s="2"/>
      <c r="C64" s="142" t="s">
        <v>356</v>
      </c>
      <c r="D64" s="143"/>
      <c r="E64" s="147" t="s">
        <v>206</v>
      </c>
      <c r="F64" s="147" t="s">
        <v>206</v>
      </c>
      <c r="G64" s="147" t="s">
        <v>206</v>
      </c>
      <c r="H64" s="147" t="s">
        <v>206</v>
      </c>
      <c r="I64" s="144">
        <v>0</v>
      </c>
      <c r="J64" s="144">
        <v>0</v>
      </c>
      <c r="K64" s="144">
        <v>0</v>
      </c>
      <c r="L64" s="2"/>
    </row>
    <row r="65" spans="2:12">
      <c r="B65" s="2"/>
      <c r="C65" s="142" t="s">
        <v>357</v>
      </c>
      <c r="D65" s="143"/>
      <c r="E65" s="147" t="s">
        <v>206</v>
      </c>
      <c r="F65" s="147" t="s">
        <v>206</v>
      </c>
      <c r="G65" s="147" t="s">
        <v>206</v>
      </c>
      <c r="H65" s="147" t="s">
        <v>206</v>
      </c>
      <c r="I65" s="144">
        <v>0</v>
      </c>
      <c r="J65" s="144">
        <v>0</v>
      </c>
      <c r="K65" s="144">
        <v>0</v>
      </c>
      <c r="L65" s="2"/>
    </row>
    <row r="66" spans="2:12">
      <c r="B66" s="2"/>
      <c r="C66" s="142" t="s">
        <v>358</v>
      </c>
      <c r="D66" s="143"/>
      <c r="E66" s="147" t="s">
        <v>206</v>
      </c>
      <c r="F66" s="147" t="s">
        <v>206</v>
      </c>
      <c r="G66" s="147" t="s">
        <v>206</v>
      </c>
      <c r="H66" s="147" t="s">
        <v>206</v>
      </c>
      <c r="I66" s="144">
        <v>0</v>
      </c>
      <c r="J66" s="144">
        <v>0</v>
      </c>
      <c r="K66" s="144">
        <v>0</v>
      </c>
      <c r="L66" s="2"/>
    </row>
    <row r="67" spans="2:12">
      <c r="B67" s="2"/>
      <c r="C67" s="142" t="s">
        <v>359</v>
      </c>
      <c r="D67" s="143"/>
      <c r="E67" s="147" t="s">
        <v>206</v>
      </c>
      <c r="F67" s="147" t="s">
        <v>206</v>
      </c>
      <c r="G67" s="147" t="s">
        <v>206</v>
      </c>
      <c r="H67" s="147" t="s">
        <v>206</v>
      </c>
      <c r="I67" s="144">
        <v>0</v>
      </c>
      <c r="J67" s="144">
        <v>0</v>
      </c>
      <c r="K67" s="144">
        <v>0</v>
      </c>
      <c r="L67" s="2"/>
    </row>
    <row r="68" spans="2:12">
      <c r="B68" s="2"/>
      <c r="C68" s="142" t="s">
        <v>360</v>
      </c>
      <c r="D68" s="143"/>
      <c r="E68" s="147" t="s">
        <v>206</v>
      </c>
      <c r="F68" s="147" t="s">
        <v>206</v>
      </c>
      <c r="G68" s="147" t="s">
        <v>206</v>
      </c>
      <c r="H68" s="147" t="s">
        <v>206</v>
      </c>
      <c r="I68" s="144">
        <v>0</v>
      </c>
      <c r="J68" s="144">
        <v>0</v>
      </c>
      <c r="K68" s="144">
        <v>0</v>
      </c>
      <c r="L68" s="2"/>
    </row>
    <row r="69" spans="2:12">
      <c r="B69" s="2"/>
      <c r="C69" s="142" t="s">
        <v>361</v>
      </c>
      <c r="D69" s="143"/>
      <c r="E69" s="147" t="s">
        <v>206</v>
      </c>
      <c r="F69" s="147" t="s">
        <v>206</v>
      </c>
      <c r="G69" s="147" t="s">
        <v>206</v>
      </c>
      <c r="H69" s="147" t="s">
        <v>206</v>
      </c>
      <c r="I69" s="144">
        <v>0</v>
      </c>
      <c r="J69" s="144">
        <v>0</v>
      </c>
      <c r="K69" s="144">
        <v>0</v>
      </c>
      <c r="L69" s="2"/>
    </row>
    <row r="70" spans="2:12">
      <c r="B70" s="2"/>
      <c r="C70" s="142" t="s">
        <v>362</v>
      </c>
      <c r="D70" s="143"/>
      <c r="E70" s="147" t="s">
        <v>206</v>
      </c>
      <c r="F70" s="147" t="s">
        <v>206</v>
      </c>
      <c r="G70" s="147" t="s">
        <v>206</v>
      </c>
      <c r="H70" s="147" t="s">
        <v>206</v>
      </c>
      <c r="I70" s="144">
        <v>0</v>
      </c>
      <c r="J70" s="144">
        <v>0</v>
      </c>
      <c r="K70" s="144">
        <v>0</v>
      </c>
      <c r="L70" s="2"/>
    </row>
    <row r="71" spans="2:12">
      <c r="B71" s="2"/>
      <c r="C71" s="142" t="s">
        <v>363</v>
      </c>
      <c r="D71" s="143"/>
      <c r="E71" s="147" t="s">
        <v>206</v>
      </c>
      <c r="F71" s="147" t="s">
        <v>206</v>
      </c>
      <c r="G71" s="147" t="s">
        <v>206</v>
      </c>
      <c r="H71" s="147" t="s">
        <v>206</v>
      </c>
      <c r="I71" s="144">
        <v>0</v>
      </c>
      <c r="J71" s="144">
        <v>0</v>
      </c>
      <c r="K71" s="144">
        <v>0</v>
      </c>
      <c r="L71" s="2"/>
    </row>
    <row r="72" spans="2:12">
      <c r="B72" s="2"/>
      <c r="C72" s="142" t="s">
        <v>364</v>
      </c>
      <c r="D72" s="143"/>
      <c r="E72" s="147" t="s">
        <v>206</v>
      </c>
      <c r="F72" s="147" t="s">
        <v>206</v>
      </c>
      <c r="G72" s="147" t="s">
        <v>206</v>
      </c>
      <c r="H72" s="147" t="s">
        <v>206</v>
      </c>
      <c r="I72" s="144">
        <v>0</v>
      </c>
      <c r="J72" s="144">
        <v>0</v>
      </c>
      <c r="K72" s="144">
        <v>0</v>
      </c>
      <c r="L72" s="2"/>
    </row>
    <row r="73" spans="2:12">
      <c r="B73" s="2"/>
      <c r="C73" s="142" t="s">
        <v>365</v>
      </c>
      <c r="D73" s="143"/>
      <c r="E73" s="147" t="s">
        <v>206</v>
      </c>
      <c r="F73" s="147" t="s">
        <v>206</v>
      </c>
      <c r="G73" s="147" t="s">
        <v>206</v>
      </c>
      <c r="H73" s="147" t="s">
        <v>206</v>
      </c>
      <c r="I73" s="144">
        <v>0</v>
      </c>
      <c r="J73" s="144">
        <v>0</v>
      </c>
      <c r="K73" s="144">
        <v>0</v>
      </c>
      <c r="L73" s="2"/>
    </row>
    <row r="74" spans="2:12">
      <c r="B74" s="2"/>
      <c r="C74" s="142" t="s">
        <v>366</v>
      </c>
      <c r="D74" s="143"/>
      <c r="E74" s="147" t="s">
        <v>206</v>
      </c>
      <c r="F74" s="147" t="s">
        <v>206</v>
      </c>
      <c r="G74" s="147" t="s">
        <v>206</v>
      </c>
      <c r="H74" s="147" t="s">
        <v>206</v>
      </c>
      <c r="I74" s="144">
        <v>0</v>
      </c>
      <c r="J74" s="144">
        <v>0</v>
      </c>
      <c r="K74" s="144">
        <v>0</v>
      </c>
      <c r="L74" s="2"/>
    </row>
    <row r="75" spans="2:12">
      <c r="B75" s="2"/>
      <c r="C75" s="142" t="s">
        <v>367</v>
      </c>
      <c r="D75" s="143"/>
      <c r="E75" s="147" t="s">
        <v>206</v>
      </c>
      <c r="F75" s="147" t="s">
        <v>206</v>
      </c>
      <c r="G75" s="147" t="s">
        <v>206</v>
      </c>
      <c r="H75" s="147" t="s">
        <v>206</v>
      </c>
      <c r="I75" s="144">
        <v>0</v>
      </c>
      <c r="J75" s="144">
        <v>0</v>
      </c>
      <c r="K75" s="144">
        <v>0</v>
      </c>
      <c r="L75" s="2"/>
    </row>
    <row r="76" spans="2:12">
      <c r="B76" s="2"/>
      <c r="C76" s="142" t="s">
        <v>368</v>
      </c>
      <c r="D76" s="143"/>
      <c r="E76" s="147" t="s">
        <v>206</v>
      </c>
      <c r="F76" s="147" t="s">
        <v>206</v>
      </c>
      <c r="G76" s="147" t="s">
        <v>206</v>
      </c>
      <c r="H76" s="147" t="s">
        <v>206</v>
      </c>
      <c r="I76" s="144">
        <v>0</v>
      </c>
      <c r="J76" s="144">
        <v>0</v>
      </c>
      <c r="K76" s="144">
        <v>0</v>
      </c>
      <c r="L76" s="2"/>
    </row>
    <row r="77" spans="2:12">
      <c r="B77" s="2"/>
      <c r="C77" s="142" t="s">
        <v>369</v>
      </c>
      <c r="D77" s="143"/>
      <c r="E77" s="147" t="s">
        <v>206</v>
      </c>
      <c r="F77" s="147" t="s">
        <v>206</v>
      </c>
      <c r="G77" s="147" t="s">
        <v>206</v>
      </c>
      <c r="H77" s="147" t="s">
        <v>206</v>
      </c>
      <c r="I77" s="144">
        <v>0</v>
      </c>
      <c r="J77" s="144">
        <v>0</v>
      </c>
      <c r="K77" s="144">
        <v>0</v>
      </c>
      <c r="L77" s="2"/>
    </row>
    <row r="78" spans="2:12">
      <c r="B78" s="2"/>
      <c r="C78" s="142" t="s">
        <v>370</v>
      </c>
      <c r="D78" s="143"/>
      <c r="E78" s="147" t="s">
        <v>206</v>
      </c>
      <c r="F78" s="147" t="s">
        <v>206</v>
      </c>
      <c r="G78" s="147" t="s">
        <v>206</v>
      </c>
      <c r="H78" s="147" t="s">
        <v>206</v>
      </c>
      <c r="I78" s="144">
        <v>0</v>
      </c>
      <c r="J78" s="144">
        <v>0</v>
      </c>
      <c r="K78" s="144">
        <v>0</v>
      </c>
      <c r="L78" s="2"/>
    </row>
    <row r="79" spans="2:12">
      <c r="B79" s="2"/>
      <c r="C79" s="142" t="s">
        <v>371</v>
      </c>
      <c r="D79" s="143"/>
      <c r="E79" s="147" t="s">
        <v>206</v>
      </c>
      <c r="F79" s="147" t="s">
        <v>206</v>
      </c>
      <c r="G79" s="147" t="s">
        <v>206</v>
      </c>
      <c r="H79" s="147" t="s">
        <v>206</v>
      </c>
      <c r="I79" s="144">
        <v>0</v>
      </c>
      <c r="J79" s="144">
        <v>0</v>
      </c>
      <c r="K79" s="144">
        <v>0</v>
      </c>
      <c r="L79" s="2"/>
    </row>
    <row r="80" spans="2:12">
      <c r="B80" s="2"/>
      <c r="C80" s="142" t="s">
        <v>372</v>
      </c>
      <c r="D80" s="143"/>
      <c r="E80" s="147" t="s">
        <v>206</v>
      </c>
      <c r="F80" s="147" t="s">
        <v>206</v>
      </c>
      <c r="G80" s="147" t="s">
        <v>206</v>
      </c>
      <c r="H80" s="147" t="s">
        <v>206</v>
      </c>
      <c r="I80" s="144">
        <v>0</v>
      </c>
      <c r="J80" s="144">
        <v>0</v>
      </c>
      <c r="K80" s="144">
        <v>0</v>
      </c>
      <c r="L80" s="2"/>
    </row>
    <row r="81" spans="2:12">
      <c r="B81" s="2"/>
      <c r="C81" s="142" t="s">
        <v>373</v>
      </c>
      <c r="D81" s="143"/>
      <c r="E81" s="147" t="s">
        <v>206</v>
      </c>
      <c r="F81" s="147" t="s">
        <v>206</v>
      </c>
      <c r="G81" s="147" t="s">
        <v>206</v>
      </c>
      <c r="H81" s="147" t="s">
        <v>206</v>
      </c>
      <c r="I81" s="144">
        <v>0</v>
      </c>
      <c r="J81" s="144">
        <v>0</v>
      </c>
      <c r="K81" s="144">
        <v>0</v>
      </c>
      <c r="L81" s="2"/>
    </row>
    <row r="82" spans="2:12">
      <c r="B82" s="2"/>
      <c r="C82" s="142" t="s">
        <v>374</v>
      </c>
      <c r="D82" s="143"/>
      <c r="E82" s="147" t="s">
        <v>206</v>
      </c>
      <c r="F82" s="147" t="s">
        <v>206</v>
      </c>
      <c r="G82" s="147" t="s">
        <v>206</v>
      </c>
      <c r="H82" s="147" t="s">
        <v>206</v>
      </c>
      <c r="I82" s="144">
        <v>0</v>
      </c>
      <c r="J82" s="144">
        <v>0</v>
      </c>
      <c r="K82" s="144">
        <v>0</v>
      </c>
      <c r="L82" s="2"/>
    </row>
    <row r="83" spans="2:12">
      <c r="B83" s="2"/>
      <c r="C83" s="142" t="s">
        <v>375</v>
      </c>
      <c r="D83" s="143"/>
      <c r="E83" s="147" t="s">
        <v>206</v>
      </c>
      <c r="F83" s="147" t="s">
        <v>206</v>
      </c>
      <c r="G83" s="147" t="s">
        <v>206</v>
      </c>
      <c r="H83" s="147" t="s">
        <v>206</v>
      </c>
      <c r="I83" s="144">
        <v>0</v>
      </c>
      <c r="J83" s="144">
        <v>0</v>
      </c>
      <c r="K83" s="144">
        <v>0</v>
      </c>
      <c r="L83" s="2"/>
    </row>
    <row r="84" spans="2:12">
      <c r="B84" s="2"/>
      <c r="C84" s="142" t="s">
        <v>376</v>
      </c>
      <c r="D84" s="143"/>
      <c r="E84" s="147" t="s">
        <v>206</v>
      </c>
      <c r="F84" s="147" t="s">
        <v>206</v>
      </c>
      <c r="G84" s="147" t="s">
        <v>206</v>
      </c>
      <c r="H84" s="147" t="s">
        <v>206</v>
      </c>
      <c r="I84" s="144">
        <v>0</v>
      </c>
      <c r="J84" s="144">
        <v>0</v>
      </c>
      <c r="K84" s="144">
        <v>0</v>
      </c>
      <c r="L84" s="2"/>
    </row>
    <row r="85" spans="2:12">
      <c r="B85" s="2"/>
      <c r="C85" s="142" t="s">
        <v>377</v>
      </c>
      <c r="D85" s="143"/>
      <c r="E85" s="147" t="s">
        <v>206</v>
      </c>
      <c r="F85" s="147" t="s">
        <v>206</v>
      </c>
      <c r="G85" s="147" t="s">
        <v>206</v>
      </c>
      <c r="H85" s="147" t="s">
        <v>206</v>
      </c>
      <c r="I85" s="144">
        <v>0</v>
      </c>
      <c r="J85" s="144">
        <v>0</v>
      </c>
      <c r="K85" s="144">
        <v>0</v>
      </c>
      <c r="L85" s="2"/>
    </row>
    <row r="86" spans="2:12">
      <c r="B86" s="2"/>
      <c r="C86" s="142" t="s">
        <v>378</v>
      </c>
      <c r="D86" s="143"/>
      <c r="E86" s="147" t="s">
        <v>206</v>
      </c>
      <c r="F86" s="147" t="s">
        <v>206</v>
      </c>
      <c r="G86" s="147" t="s">
        <v>206</v>
      </c>
      <c r="H86" s="147" t="s">
        <v>206</v>
      </c>
      <c r="I86" s="144">
        <v>0</v>
      </c>
      <c r="J86" s="144">
        <v>0</v>
      </c>
      <c r="K86" s="144">
        <v>0</v>
      </c>
      <c r="L86" s="2"/>
    </row>
    <row r="87" spans="2:12">
      <c r="B87" s="2"/>
      <c r="C87" s="142" t="s">
        <v>379</v>
      </c>
      <c r="D87" s="143"/>
      <c r="E87" s="147" t="s">
        <v>206</v>
      </c>
      <c r="F87" s="147" t="s">
        <v>206</v>
      </c>
      <c r="G87" s="147" t="s">
        <v>206</v>
      </c>
      <c r="H87" s="147" t="s">
        <v>206</v>
      </c>
      <c r="I87" s="144">
        <v>0</v>
      </c>
      <c r="J87" s="144">
        <v>0</v>
      </c>
      <c r="K87" s="144">
        <v>0</v>
      </c>
      <c r="L87" s="2"/>
    </row>
    <row r="88" spans="2:12">
      <c r="B88" s="2"/>
      <c r="C88" s="142" t="s">
        <v>380</v>
      </c>
      <c r="D88" s="143"/>
      <c r="E88" s="147" t="s">
        <v>206</v>
      </c>
      <c r="F88" s="147" t="s">
        <v>206</v>
      </c>
      <c r="G88" s="147" t="s">
        <v>206</v>
      </c>
      <c r="H88" s="147" t="s">
        <v>206</v>
      </c>
      <c r="I88" s="144">
        <v>0</v>
      </c>
      <c r="J88" s="144">
        <v>0</v>
      </c>
      <c r="K88" s="144">
        <v>0</v>
      </c>
      <c r="L88" s="2"/>
    </row>
    <row r="89" spans="2:12">
      <c r="B89" s="2"/>
      <c r="C89" s="142" t="s">
        <v>381</v>
      </c>
      <c r="D89" s="143"/>
      <c r="E89" s="147" t="s">
        <v>206</v>
      </c>
      <c r="F89" s="147" t="s">
        <v>206</v>
      </c>
      <c r="G89" s="147" t="s">
        <v>206</v>
      </c>
      <c r="H89" s="147" t="s">
        <v>206</v>
      </c>
      <c r="I89" s="144">
        <v>0</v>
      </c>
      <c r="J89" s="144">
        <v>0</v>
      </c>
      <c r="K89" s="144">
        <v>0</v>
      </c>
      <c r="L89" s="2"/>
    </row>
    <row r="90" spans="2:12">
      <c r="B90" s="2"/>
      <c r="C90" s="142" t="s">
        <v>382</v>
      </c>
      <c r="D90" s="143"/>
      <c r="E90" s="147" t="s">
        <v>206</v>
      </c>
      <c r="F90" s="147" t="s">
        <v>206</v>
      </c>
      <c r="G90" s="147" t="s">
        <v>206</v>
      </c>
      <c r="H90" s="147" t="s">
        <v>206</v>
      </c>
      <c r="I90" s="144">
        <v>0</v>
      </c>
      <c r="J90" s="144">
        <v>0</v>
      </c>
      <c r="K90" s="144">
        <v>0</v>
      </c>
      <c r="L90" s="2"/>
    </row>
    <row r="91" spans="2:12">
      <c r="B91" s="2"/>
      <c r="C91" s="142" t="s">
        <v>383</v>
      </c>
      <c r="D91" s="143"/>
      <c r="E91" s="147" t="s">
        <v>206</v>
      </c>
      <c r="F91" s="147" t="s">
        <v>206</v>
      </c>
      <c r="G91" s="147" t="s">
        <v>206</v>
      </c>
      <c r="H91" s="147" t="s">
        <v>206</v>
      </c>
      <c r="I91" s="144">
        <v>0</v>
      </c>
      <c r="J91" s="144">
        <v>0</v>
      </c>
      <c r="K91" s="144">
        <v>0</v>
      </c>
      <c r="L91" s="2"/>
    </row>
    <row r="92" spans="2:12">
      <c r="B92" s="2"/>
      <c r="C92" s="142" t="s">
        <v>384</v>
      </c>
      <c r="D92" s="143"/>
      <c r="E92" s="147" t="s">
        <v>206</v>
      </c>
      <c r="F92" s="147" t="s">
        <v>206</v>
      </c>
      <c r="G92" s="147" t="s">
        <v>206</v>
      </c>
      <c r="H92" s="147" t="s">
        <v>206</v>
      </c>
      <c r="I92" s="144">
        <v>0</v>
      </c>
      <c r="J92" s="144">
        <v>0</v>
      </c>
      <c r="K92" s="144">
        <v>0</v>
      </c>
      <c r="L92" s="2"/>
    </row>
    <row r="93" spans="2:12">
      <c r="B93" s="2"/>
      <c r="C93" s="142" t="s">
        <v>385</v>
      </c>
      <c r="D93" s="143"/>
      <c r="E93" s="147" t="s">
        <v>206</v>
      </c>
      <c r="F93" s="147" t="s">
        <v>206</v>
      </c>
      <c r="G93" s="147" t="s">
        <v>206</v>
      </c>
      <c r="H93" s="147" t="s">
        <v>206</v>
      </c>
      <c r="I93" s="144">
        <v>0</v>
      </c>
      <c r="J93" s="144">
        <v>0</v>
      </c>
      <c r="K93" s="144">
        <v>0</v>
      </c>
      <c r="L93" s="2"/>
    </row>
    <row r="94" spans="2:12">
      <c r="B94" s="2"/>
      <c r="C94" s="142" t="s">
        <v>386</v>
      </c>
      <c r="D94" s="143"/>
      <c r="E94" s="147" t="s">
        <v>206</v>
      </c>
      <c r="F94" s="147" t="s">
        <v>206</v>
      </c>
      <c r="G94" s="147" t="s">
        <v>206</v>
      </c>
      <c r="H94" s="147" t="s">
        <v>206</v>
      </c>
      <c r="I94" s="144">
        <v>0</v>
      </c>
      <c r="J94" s="144">
        <v>0</v>
      </c>
      <c r="K94" s="144">
        <v>0</v>
      </c>
      <c r="L94" s="2"/>
    </row>
    <row r="95" spans="2:12">
      <c r="B95" s="2"/>
      <c r="C95" s="142" t="s">
        <v>387</v>
      </c>
      <c r="D95" s="143"/>
      <c r="E95" s="147" t="s">
        <v>206</v>
      </c>
      <c r="F95" s="147" t="s">
        <v>206</v>
      </c>
      <c r="G95" s="147" t="s">
        <v>206</v>
      </c>
      <c r="H95" s="147" t="s">
        <v>206</v>
      </c>
      <c r="I95" s="144">
        <v>0</v>
      </c>
      <c r="J95" s="144">
        <v>0</v>
      </c>
      <c r="K95" s="144">
        <v>0</v>
      </c>
      <c r="L95" s="2"/>
    </row>
    <row r="96" spans="2:12">
      <c r="B96" s="2"/>
      <c r="C96" s="142" t="s">
        <v>388</v>
      </c>
      <c r="D96" s="143"/>
      <c r="E96" s="147" t="s">
        <v>206</v>
      </c>
      <c r="F96" s="147" t="s">
        <v>206</v>
      </c>
      <c r="G96" s="147" t="s">
        <v>206</v>
      </c>
      <c r="H96" s="147" t="s">
        <v>206</v>
      </c>
      <c r="I96" s="144">
        <v>0</v>
      </c>
      <c r="J96" s="144">
        <v>0</v>
      </c>
      <c r="K96" s="144">
        <v>0</v>
      </c>
      <c r="L96" s="2"/>
    </row>
    <row r="97" spans="2:12">
      <c r="B97" s="2"/>
      <c r="C97" s="142" t="s">
        <v>389</v>
      </c>
      <c r="D97" s="143"/>
      <c r="E97" s="147" t="s">
        <v>206</v>
      </c>
      <c r="F97" s="147" t="s">
        <v>206</v>
      </c>
      <c r="G97" s="147" t="s">
        <v>206</v>
      </c>
      <c r="H97" s="147" t="s">
        <v>206</v>
      </c>
      <c r="I97" s="144">
        <v>0</v>
      </c>
      <c r="J97" s="144">
        <v>0</v>
      </c>
      <c r="K97" s="144">
        <v>0</v>
      </c>
      <c r="L97" s="2"/>
    </row>
    <row r="98" spans="2:12">
      <c r="B98" s="2"/>
      <c r="C98" s="142" t="s">
        <v>390</v>
      </c>
      <c r="D98" s="143"/>
      <c r="E98" s="147" t="s">
        <v>206</v>
      </c>
      <c r="F98" s="147" t="s">
        <v>206</v>
      </c>
      <c r="G98" s="147" t="s">
        <v>206</v>
      </c>
      <c r="H98" s="147" t="s">
        <v>206</v>
      </c>
      <c r="I98" s="144">
        <v>0</v>
      </c>
      <c r="J98" s="144">
        <v>0</v>
      </c>
      <c r="K98" s="144">
        <v>0</v>
      </c>
      <c r="L98" s="2"/>
    </row>
    <row r="99" spans="2:12">
      <c r="B99" s="2"/>
      <c r="C99" s="142" t="s">
        <v>391</v>
      </c>
      <c r="D99" s="143"/>
      <c r="E99" s="147" t="s">
        <v>206</v>
      </c>
      <c r="F99" s="147" t="s">
        <v>206</v>
      </c>
      <c r="G99" s="147" t="s">
        <v>206</v>
      </c>
      <c r="H99" s="147" t="s">
        <v>206</v>
      </c>
      <c r="I99" s="144">
        <v>0</v>
      </c>
      <c r="J99" s="144">
        <v>0</v>
      </c>
      <c r="K99" s="144">
        <v>0</v>
      </c>
      <c r="L99" s="2"/>
    </row>
    <row r="100" spans="2:12">
      <c r="B100" s="2"/>
      <c r="C100" s="142" t="s">
        <v>392</v>
      </c>
      <c r="D100" s="143"/>
      <c r="E100" s="147" t="s">
        <v>206</v>
      </c>
      <c r="F100" s="147" t="s">
        <v>206</v>
      </c>
      <c r="G100" s="147" t="s">
        <v>206</v>
      </c>
      <c r="H100" s="147" t="s">
        <v>206</v>
      </c>
      <c r="I100" s="144">
        <v>0</v>
      </c>
      <c r="J100" s="144">
        <v>0</v>
      </c>
      <c r="K100" s="144">
        <v>0</v>
      </c>
      <c r="L100" s="2"/>
    </row>
    <row r="101" spans="2:12">
      <c r="B101" s="2"/>
      <c r="C101" s="142" t="s">
        <v>393</v>
      </c>
      <c r="D101" s="143"/>
      <c r="E101" s="147" t="s">
        <v>206</v>
      </c>
      <c r="F101" s="147" t="s">
        <v>206</v>
      </c>
      <c r="G101" s="147" t="s">
        <v>206</v>
      </c>
      <c r="H101" s="147" t="s">
        <v>206</v>
      </c>
      <c r="I101" s="144">
        <v>0</v>
      </c>
      <c r="J101" s="144">
        <v>0</v>
      </c>
      <c r="K101" s="144">
        <v>0</v>
      </c>
      <c r="L101" s="2"/>
    </row>
    <row r="102" spans="2:12">
      <c r="B102" s="2"/>
      <c r="C102" s="142" t="s">
        <v>394</v>
      </c>
      <c r="D102" s="143"/>
      <c r="E102" s="147" t="s">
        <v>206</v>
      </c>
      <c r="F102" s="147" t="s">
        <v>206</v>
      </c>
      <c r="G102" s="147" t="s">
        <v>206</v>
      </c>
      <c r="H102" s="147" t="s">
        <v>206</v>
      </c>
      <c r="I102" s="144">
        <v>0</v>
      </c>
      <c r="J102" s="144">
        <v>0</v>
      </c>
      <c r="K102" s="144">
        <v>0</v>
      </c>
      <c r="L102" s="2"/>
    </row>
    <row r="103" spans="2:12">
      <c r="B103" s="2"/>
      <c r="C103" s="142" t="s">
        <v>395</v>
      </c>
      <c r="D103" s="143"/>
      <c r="E103" s="147" t="s">
        <v>206</v>
      </c>
      <c r="F103" s="147" t="s">
        <v>206</v>
      </c>
      <c r="G103" s="147" t="s">
        <v>206</v>
      </c>
      <c r="H103" s="147" t="s">
        <v>206</v>
      </c>
      <c r="I103" s="144">
        <v>0</v>
      </c>
      <c r="J103" s="144">
        <v>0</v>
      </c>
      <c r="K103" s="144">
        <v>0</v>
      </c>
      <c r="L103" s="2"/>
    </row>
    <row r="104" spans="2:12">
      <c r="B104" s="2"/>
      <c r="C104" s="142" t="s">
        <v>396</v>
      </c>
      <c r="D104" s="143"/>
      <c r="E104" s="147" t="s">
        <v>206</v>
      </c>
      <c r="F104" s="147" t="s">
        <v>206</v>
      </c>
      <c r="G104" s="147" t="s">
        <v>206</v>
      </c>
      <c r="H104" s="147" t="s">
        <v>206</v>
      </c>
      <c r="I104" s="144">
        <v>0</v>
      </c>
      <c r="J104" s="144">
        <v>0</v>
      </c>
      <c r="K104" s="144">
        <v>0</v>
      </c>
      <c r="L104" s="2"/>
    </row>
    <row r="105" spans="2:12">
      <c r="B105" s="2"/>
      <c r="C105" s="142" t="s">
        <v>397</v>
      </c>
      <c r="D105" s="143"/>
      <c r="E105" s="147" t="s">
        <v>206</v>
      </c>
      <c r="F105" s="147" t="s">
        <v>206</v>
      </c>
      <c r="G105" s="147" t="s">
        <v>206</v>
      </c>
      <c r="H105" s="147" t="s">
        <v>206</v>
      </c>
      <c r="I105" s="144">
        <v>0</v>
      </c>
      <c r="J105" s="144">
        <v>0</v>
      </c>
      <c r="K105" s="144">
        <v>0</v>
      </c>
      <c r="L105" s="2"/>
    </row>
    <row r="106" spans="2:12">
      <c r="B106" s="2"/>
      <c r="C106" s="142" t="s">
        <v>398</v>
      </c>
      <c r="D106" s="143"/>
      <c r="E106" s="147" t="s">
        <v>206</v>
      </c>
      <c r="F106" s="147" t="s">
        <v>206</v>
      </c>
      <c r="G106" s="147" t="s">
        <v>206</v>
      </c>
      <c r="H106" s="147" t="s">
        <v>206</v>
      </c>
      <c r="I106" s="144">
        <v>0</v>
      </c>
      <c r="J106" s="144">
        <v>0</v>
      </c>
      <c r="K106" s="144">
        <v>0</v>
      </c>
      <c r="L106" s="2"/>
    </row>
    <row r="107" spans="2:12">
      <c r="B107" s="2"/>
      <c r="C107" s="142" t="s">
        <v>399</v>
      </c>
      <c r="D107" s="143"/>
      <c r="E107" s="147" t="s">
        <v>206</v>
      </c>
      <c r="F107" s="147" t="s">
        <v>206</v>
      </c>
      <c r="G107" s="147" t="s">
        <v>206</v>
      </c>
      <c r="H107" s="147" t="s">
        <v>206</v>
      </c>
      <c r="I107" s="144">
        <v>0</v>
      </c>
      <c r="J107" s="144">
        <v>0</v>
      </c>
      <c r="K107" s="144">
        <v>0</v>
      </c>
      <c r="L107" s="2"/>
    </row>
    <row r="108" spans="2:12">
      <c r="B108" s="2"/>
      <c r="C108" s="142" t="s">
        <v>400</v>
      </c>
      <c r="D108" s="143"/>
      <c r="E108" s="147" t="s">
        <v>206</v>
      </c>
      <c r="F108" s="147" t="s">
        <v>206</v>
      </c>
      <c r="G108" s="147" t="s">
        <v>206</v>
      </c>
      <c r="H108" s="147" t="s">
        <v>206</v>
      </c>
      <c r="I108" s="144">
        <v>0</v>
      </c>
      <c r="J108" s="144">
        <v>0</v>
      </c>
      <c r="K108" s="144">
        <v>0</v>
      </c>
      <c r="L108" s="2"/>
    </row>
    <row r="109" spans="2:12">
      <c r="B109" s="2"/>
      <c r="C109" s="142" t="s">
        <v>401</v>
      </c>
      <c r="D109" s="143"/>
      <c r="E109" s="147" t="s">
        <v>206</v>
      </c>
      <c r="F109" s="147" t="s">
        <v>206</v>
      </c>
      <c r="G109" s="147" t="s">
        <v>206</v>
      </c>
      <c r="H109" s="147" t="s">
        <v>206</v>
      </c>
      <c r="I109" s="144">
        <v>0</v>
      </c>
      <c r="J109" s="144">
        <v>0</v>
      </c>
      <c r="K109" s="144">
        <v>0</v>
      </c>
      <c r="L109" s="2"/>
    </row>
    <row r="110" spans="2:12">
      <c r="B110" s="2"/>
      <c r="C110" s="142" t="s">
        <v>402</v>
      </c>
      <c r="D110" s="143"/>
      <c r="E110" s="147" t="s">
        <v>206</v>
      </c>
      <c r="F110" s="147" t="s">
        <v>206</v>
      </c>
      <c r="G110" s="147" t="s">
        <v>206</v>
      </c>
      <c r="H110" s="147" t="s">
        <v>206</v>
      </c>
      <c r="I110" s="144">
        <v>0</v>
      </c>
      <c r="J110" s="144">
        <v>0</v>
      </c>
      <c r="K110" s="144">
        <v>0</v>
      </c>
      <c r="L110" s="2"/>
    </row>
    <row r="111" spans="2:12">
      <c r="B111" s="2"/>
      <c r="C111" s="142" t="s">
        <v>403</v>
      </c>
      <c r="D111" s="143"/>
      <c r="E111" s="147" t="s">
        <v>206</v>
      </c>
      <c r="F111" s="147" t="s">
        <v>206</v>
      </c>
      <c r="G111" s="147" t="s">
        <v>206</v>
      </c>
      <c r="H111" s="147" t="s">
        <v>206</v>
      </c>
      <c r="I111" s="144">
        <v>0</v>
      </c>
      <c r="J111" s="144">
        <v>0</v>
      </c>
      <c r="K111" s="144">
        <v>0</v>
      </c>
      <c r="L111" s="2"/>
    </row>
    <row r="112" spans="2:12">
      <c r="B112" s="2"/>
      <c r="C112" s="142" t="s">
        <v>404</v>
      </c>
      <c r="D112" s="143"/>
      <c r="E112" s="147" t="s">
        <v>206</v>
      </c>
      <c r="F112" s="147" t="s">
        <v>206</v>
      </c>
      <c r="G112" s="147" t="s">
        <v>206</v>
      </c>
      <c r="H112" s="147" t="s">
        <v>206</v>
      </c>
      <c r="I112" s="144">
        <v>0</v>
      </c>
      <c r="J112" s="144">
        <v>0</v>
      </c>
      <c r="K112" s="144">
        <v>0</v>
      </c>
      <c r="L112" s="2"/>
    </row>
    <row r="113" spans="1:12">
      <c r="B113" s="2"/>
      <c r="C113" s="142" t="s">
        <v>405</v>
      </c>
      <c r="D113" s="143"/>
      <c r="E113" s="147" t="s">
        <v>206</v>
      </c>
      <c r="F113" s="147" t="s">
        <v>206</v>
      </c>
      <c r="G113" s="147" t="s">
        <v>206</v>
      </c>
      <c r="H113" s="147" t="s">
        <v>206</v>
      </c>
      <c r="I113" s="144">
        <v>0</v>
      </c>
      <c r="J113" s="144">
        <v>0</v>
      </c>
      <c r="K113" s="144">
        <v>0</v>
      </c>
      <c r="L113" s="2"/>
    </row>
    <row r="114" spans="1:12" s="12" customFormat="1">
      <c r="B114" s="3"/>
      <c r="C114" s="145" t="s">
        <v>406</v>
      </c>
      <c r="D114" s="146"/>
      <c r="E114" s="147" t="s">
        <v>206</v>
      </c>
      <c r="F114" s="147" t="s">
        <v>206</v>
      </c>
      <c r="G114" s="147" t="s">
        <v>206</v>
      </c>
      <c r="H114" s="147" t="s">
        <v>206</v>
      </c>
      <c r="I114" s="144">
        <v>0</v>
      </c>
      <c r="J114" s="144">
        <v>0</v>
      </c>
      <c r="K114" s="144">
        <v>0</v>
      </c>
      <c r="L114" s="3"/>
    </row>
    <row r="115" spans="1:12" s="12" customFormat="1">
      <c r="A115" s="15" t="s">
        <v>407</v>
      </c>
      <c r="B115" s="3"/>
      <c r="C115" s="145" t="s">
        <v>408</v>
      </c>
      <c r="D115" s="146"/>
      <c r="E115" s="147" t="s">
        <v>206</v>
      </c>
      <c r="F115" s="147" t="s">
        <v>206</v>
      </c>
      <c r="G115" s="147" t="s">
        <v>206</v>
      </c>
      <c r="H115" s="147" t="s">
        <v>206</v>
      </c>
      <c r="I115" s="144">
        <v>0</v>
      </c>
      <c r="J115" s="144">
        <v>0</v>
      </c>
      <c r="K115" s="144">
        <v>0</v>
      </c>
      <c r="L115" s="3"/>
    </row>
    <row r="116" spans="1:12">
      <c r="A116" s="16" t="s">
        <v>409</v>
      </c>
      <c r="B116" s="2"/>
      <c r="C116" s="142" t="s">
        <v>410</v>
      </c>
      <c r="D116" s="143"/>
      <c r="E116" s="10" t="str">
        <f>""</f>
        <v/>
      </c>
      <c r="F116" s="10" t="str">
        <f>""</f>
        <v/>
      </c>
      <c r="G116" s="10" t="str">
        <f>""</f>
        <v/>
      </c>
      <c r="H116" s="10" t="str">
        <f>""</f>
        <v/>
      </c>
      <c r="I116" s="8">
        <f>SUM(I16:I115)</f>
        <v>0</v>
      </c>
      <c r="J116" s="8">
        <f>SUM(J16:J115)</f>
        <v>0</v>
      </c>
      <c r="K116" s="8">
        <f>SUM(K16:K115)</f>
        <v>0</v>
      </c>
      <c r="L116" s="2"/>
    </row>
    <row r="117" spans="1:12">
      <c r="B117" s="2"/>
      <c r="C117" s="2"/>
      <c r="D117" s="2"/>
      <c r="E117" s="2"/>
      <c r="F117" s="2"/>
      <c r="G117" s="2"/>
      <c r="H117" s="2"/>
      <c r="I117" s="2"/>
      <c r="J117" s="2"/>
      <c r="K117" s="2"/>
      <c r="L117" s="2"/>
    </row>
    <row r="118" spans="1:12" ht="5.0999999999999996" customHeight="1">
      <c r="B118" s="2"/>
      <c r="C118" s="2"/>
      <c r="D118" s="2"/>
      <c r="E118" s="2"/>
      <c r="F118" s="2"/>
      <c r="G118" s="2"/>
      <c r="H118" s="2"/>
      <c r="I118" s="2"/>
      <c r="J118" s="2"/>
      <c r="K118" s="2"/>
      <c r="L118" s="2"/>
    </row>
  </sheetData>
  <sheetProtection formatColumns="0" formatRows="0" insertRows="0" deleteRows="0" selectLockedCells="1"/>
  <mergeCells count="815">
    <mergeCell ref="C7:K7"/>
    <mergeCell ref="C8:K8"/>
    <mergeCell ref="C9:K9"/>
    <mergeCell ref="C10:K10"/>
    <mergeCell ref="C11:K11"/>
    <mergeCell ref="C13:K13"/>
    <mergeCell ref="C14:D15"/>
    <mergeCell ref="E14:E15"/>
    <mergeCell ref="F14:F15"/>
    <mergeCell ref="G14:G15"/>
    <mergeCell ref="H14:H15"/>
    <mergeCell ref="I14:I15"/>
    <mergeCell ref="J14:J15"/>
    <mergeCell ref="K14:K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I20"/>
    <mergeCell ref="J20"/>
    <mergeCell ref="K20"/>
    <mergeCell ref="C21:D21"/>
    <mergeCell ref="E21"/>
    <mergeCell ref="F21"/>
    <mergeCell ref="G21"/>
    <mergeCell ref="H21"/>
    <mergeCell ref="I21"/>
    <mergeCell ref="J21"/>
    <mergeCell ref="K21"/>
    <mergeCell ref="C20:D20"/>
    <mergeCell ref="E20"/>
    <mergeCell ref="F20"/>
    <mergeCell ref="G20"/>
    <mergeCell ref="H20"/>
    <mergeCell ref="I22"/>
    <mergeCell ref="J22"/>
    <mergeCell ref="K22"/>
    <mergeCell ref="C23:D23"/>
    <mergeCell ref="E23"/>
    <mergeCell ref="F23"/>
    <mergeCell ref="G23"/>
    <mergeCell ref="H23"/>
    <mergeCell ref="I23"/>
    <mergeCell ref="J23"/>
    <mergeCell ref="K23"/>
    <mergeCell ref="C22:D22"/>
    <mergeCell ref="E22"/>
    <mergeCell ref="F22"/>
    <mergeCell ref="G22"/>
    <mergeCell ref="H22"/>
    <mergeCell ref="I24"/>
    <mergeCell ref="J24"/>
    <mergeCell ref="K24"/>
    <mergeCell ref="C25:D25"/>
    <mergeCell ref="E25"/>
    <mergeCell ref="F25"/>
    <mergeCell ref="G25"/>
    <mergeCell ref="H25"/>
    <mergeCell ref="I25"/>
    <mergeCell ref="J25"/>
    <mergeCell ref="K25"/>
    <mergeCell ref="C24:D24"/>
    <mergeCell ref="E24"/>
    <mergeCell ref="F24"/>
    <mergeCell ref="G24"/>
    <mergeCell ref="H24"/>
    <mergeCell ref="I26"/>
    <mergeCell ref="J26"/>
    <mergeCell ref="K26"/>
    <mergeCell ref="C27:D27"/>
    <mergeCell ref="E27"/>
    <mergeCell ref="F27"/>
    <mergeCell ref="G27"/>
    <mergeCell ref="H27"/>
    <mergeCell ref="I27"/>
    <mergeCell ref="J27"/>
    <mergeCell ref="K27"/>
    <mergeCell ref="C26:D26"/>
    <mergeCell ref="E26"/>
    <mergeCell ref="F26"/>
    <mergeCell ref="G26"/>
    <mergeCell ref="H26"/>
    <mergeCell ref="I28"/>
    <mergeCell ref="J28"/>
    <mergeCell ref="K28"/>
    <mergeCell ref="C29:D29"/>
    <mergeCell ref="E29"/>
    <mergeCell ref="F29"/>
    <mergeCell ref="G29"/>
    <mergeCell ref="H29"/>
    <mergeCell ref="I29"/>
    <mergeCell ref="J29"/>
    <mergeCell ref="K29"/>
    <mergeCell ref="C28:D28"/>
    <mergeCell ref="E28"/>
    <mergeCell ref="F28"/>
    <mergeCell ref="G28"/>
    <mergeCell ref="H28"/>
    <mergeCell ref="I30"/>
    <mergeCell ref="J30"/>
    <mergeCell ref="K30"/>
    <mergeCell ref="C31:D31"/>
    <mergeCell ref="E31"/>
    <mergeCell ref="F31"/>
    <mergeCell ref="G31"/>
    <mergeCell ref="H31"/>
    <mergeCell ref="I31"/>
    <mergeCell ref="J31"/>
    <mergeCell ref="K31"/>
    <mergeCell ref="C30:D30"/>
    <mergeCell ref="E30"/>
    <mergeCell ref="F30"/>
    <mergeCell ref="G30"/>
    <mergeCell ref="H30"/>
    <mergeCell ref="I32"/>
    <mergeCell ref="J32"/>
    <mergeCell ref="K32"/>
    <mergeCell ref="C33:D33"/>
    <mergeCell ref="E33"/>
    <mergeCell ref="F33"/>
    <mergeCell ref="G33"/>
    <mergeCell ref="H33"/>
    <mergeCell ref="I33"/>
    <mergeCell ref="J33"/>
    <mergeCell ref="K33"/>
    <mergeCell ref="C32:D32"/>
    <mergeCell ref="E32"/>
    <mergeCell ref="F32"/>
    <mergeCell ref="G32"/>
    <mergeCell ref="H32"/>
    <mergeCell ref="I34"/>
    <mergeCell ref="J34"/>
    <mergeCell ref="K34"/>
    <mergeCell ref="C35:D35"/>
    <mergeCell ref="E35"/>
    <mergeCell ref="F35"/>
    <mergeCell ref="G35"/>
    <mergeCell ref="H35"/>
    <mergeCell ref="I35"/>
    <mergeCell ref="J35"/>
    <mergeCell ref="K35"/>
    <mergeCell ref="C34:D34"/>
    <mergeCell ref="E34"/>
    <mergeCell ref="F34"/>
    <mergeCell ref="G34"/>
    <mergeCell ref="H34"/>
    <mergeCell ref="I36"/>
    <mergeCell ref="J36"/>
    <mergeCell ref="K36"/>
    <mergeCell ref="C37:D37"/>
    <mergeCell ref="E37"/>
    <mergeCell ref="F37"/>
    <mergeCell ref="G37"/>
    <mergeCell ref="H37"/>
    <mergeCell ref="I37"/>
    <mergeCell ref="J37"/>
    <mergeCell ref="K37"/>
    <mergeCell ref="C36:D36"/>
    <mergeCell ref="E36"/>
    <mergeCell ref="F36"/>
    <mergeCell ref="G36"/>
    <mergeCell ref="H36"/>
    <mergeCell ref="I38"/>
    <mergeCell ref="J38"/>
    <mergeCell ref="K38"/>
    <mergeCell ref="C39:D39"/>
    <mergeCell ref="E39"/>
    <mergeCell ref="F39"/>
    <mergeCell ref="G39"/>
    <mergeCell ref="H39"/>
    <mergeCell ref="I39"/>
    <mergeCell ref="J39"/>
    <mergeCell ref="K39"/>
    <mergeCell ref="C38:D38"/>
    <mergeCell ref="E38"/>
    <mergeCell ref="F38"/>
    <mergeCell ref="G38"/>
    <mergeCell ref="H38"/>
    <mergeCell ref="I40"/>
    <mergeCell ref="J40"/>
    <mergeCell ref="K40"/>
    <mergeCell ref="C41:D41"/>
    <mergeCell ref="E41"/>
    <mergeCell ref="F41"/>
    <mergeCell ref="G41"/>
    <mergeCell ref="H41"/>
    <mergeCell ref="I41"/>
    <mergeCell ref="J41"/>
    <mergeCell ref="K41"/>
    <mergeCell ref="C40:D40"/>
    <mergeCell ref="E40"/>
    <mergeCell ref="F40"/>
    <mergeCell ref="G40"/>
    <mergeCell ref="H40"/>
    <mergeCell ref="I42"/>
    <mergeCell ref="J42"/>
    <mergeCell ref="K42"/>
    <mergeCell ref="C43:D43"/>
    <mergeCell ref="E43"/>
    <mergeCell ref="F43"/>
    <mergeCell ref="G43"/>
    <mergeCell ref="H43"/>
    <mergeCell ref="I43"/>
    <mergeCell ref="J43"/>
    <mergeCell ref="K43"/>
    <mergeCell ref="C42:D42"/>
    <mergeCell ref="E42"/>
    <mergeCell ref="F42"/>
    <mergeCell ref="G42"/>
    <mergeCell ref="H42"/>
    <mergeCell ref="I44"/>
    <mergeCell ref="J44"/>
    <mergeCell ref="K44"/>
    <mergeCell ref="C45:D45"/>
    <mergeCell ref="E45"/>
    <mergeCell ref="F45"/>
    <mergeCell ref="G45"/>
    <mergeCell ref="H45"/>
    <mergeCell ref="I45"/>
    <mergeCell ref="J45"/>
    <mergeCell ref="K45"/>
    <mergeCell ref="C44:D44"/>
    <mergeCell ref="E44"/>
    <mergeCell ref="F44"/>
    <mergeCell ref="G44"/>
    <mergeCell ref="H44"/>
    <mergeCell ref="I46"/>
    <mergeCell ref="J46"/>
    <mergeCell ref="K46"/>
    <mergeCell ref="C47:D47"/>
    <mergeCell ref="E47"/>
    <mergeCell ref="F47"/>
    <mergeCell ref="G47"/>
    <mergeCell ref="H47"/>
    <mergeCell ref="I47"/>
    <mergeCell ref="J47"/>
    <mergeCell ref="K47"/>
    <mergeCell ref="C46:D46"/>
    <mergeCell ref="E46"/>
    <mergeCell ref="F46"/>
    <mergeCell ref="G46"/>
    <mergeCell ref="H46"/>
    <mergeCell ref="I48"/>
    <mergeCell ref="J48"/>
    <mergeCell ref="K48"/>
    <mergeCell ref="C49:D49"/>
    <mergeCell ref="E49"/>
    <mergeCell ref="F49"/>
    <mergeCell ref="G49"/>
    <mergeCell ref="H49"/>
    <mergeCell ref="I49"/>
    <mergeCell ref="J49"/>
    <mergeCell ref="K49"/>
    <mergeCell ref="C48:D48"/>
    <mergeCell ref="E48"/>
    <mergeCell ref="F48"/>
    <mergeCell ref="G48"/>
    <mergeCell ref="H48"/>
    <mergeCell ref="I50"/>
    <mergeCell ref="J50"/>
    <mergeCell ref="K50"/>
    <mergeCell ref="C51:D51"/>
    <mergeCell ref="E51"/>
    <mergeCell ref="F51"/>
    <mergeCell ref="G51"/>
    <mergeCell ref="H51"/>
    <mergeCell ref="I51"/>
    <mergeCell ref="J51"/>
    <mergeCell ref="K51"/>
    <mergeCell ref="C50:D50"/>
    <mergeCell ref="E50"/>
    <mergeCell ref="F50"/>
    <mergeCell ref="G50"/>
    <mergeCell ref="H50"/>
    <mergeCell ref="I52"/>
    <mergeCell ref="J52"/>
    <mergeCell ref="K52"/>
    <mergeCell ref="C53:D53"/>
    <mergeCell ref="E53"/>
    <mergeCell ref="F53"/>
    <mergeCell ref="G53"/>
    <mergeCell ref="H53"/>
    <mergeCell ref="I53"/>
    <mergeCell ref="J53"/>
    <mergeCell ref="K53"/>
    <mergeCell ref="C52:D52"/>
    <mergeCell ref="E52"/>
    <mergeCell ref="F52"/>
    <mergeCell ref="G52"/>
    <mergeCell ref="H52"/>
    <mergeCell ref="I54"/>
    <mergeCell ref="J54"/>
    <mergeCell ref="K54"/>
    <mergeCell ref="C55:D55"/>
    <mergeCell ref="E55"/>
    <mergeCell ref="F55"/>
    <mergeCell ref="G55"/>
    <mergeCell ref="H55"/>
    <mergeCell ref="I55"/>
    <mergeCell ref="J55"/>
    <mergeCell ref="K55"/>
    <mergeCell ref="C54:D54"/>
    <mergeCell ref="E54"/>
    <mergeCell ref="F54"/>
    <mergeCell ref="G54"/>
    <mergeCell ref="H54"/>
    <mergeCell ref="I56"/>
    <mergeCell ref="J56"/>
    <mergeCell ref="K56"/>
    <mergeCell ref="C57:D57"/>
    <mergeCell ref="E57"/>
    <mergeCell ref="F57"/>
    <mergeCell ref="G57"/>
    <mergeCell ref="H57"/>
    <mergeCell ref="I57"/>
    <mergeCell ref="J57"/>
    <mergeCell ref="K57"/>
    <mergeCell ref="C56:D56"/>
    <mergeCell ref="E56"/>
    <mergeCell ref="F56"/>
    <mergeCell ref="G56"/>
    <mergeCell ref="H56"/>
    <mergeCell ref="I58"/>
    <mergeCell ref="J58"/>
    <mergeCell ref="K58"/>
    <mergeCell ref="C59:D59"/>
    <mergeCell ref="E59"/>
    <mergeCell ref="F59"/>
    <mergeCell ref="G59"/>
    <mergeCell ref="H59"/>
    <mergeCell ref="I59"/>
    <mergeCell ref="J59"/>
    <mergeCell ref="K59"/>
    <mergeCell ref="C58:D58"/>
    <mergeCell ref="E58"/>
    <mergeCell ref="F58"/>
    <mergeCell ref="G58"/>
    <mergeCell ref="H58"/>
    <mergeCell ref="I60"/>
    <mergeCell ref="J60"/>
    <mergeCell ref="K60"/>
    <mergeCell ref="C61:D61"/>
    <mergeCell ref="E61"/>
    <mergeCell ref="F61"/>
    <mergeCell ref="G61"/>
    <mergeCell ref="H61"/>
    <mergeCell ref="I61"/>
    <mergeCell ref="J61"/>
    <mergeCell ref="K61"/>
    <mergeCell ref="C60:D60"/>
    <mergeCell ref="E60"/>
    <mergeCell ref="F60"/>
    <mergeCell ref="G60"/>
    <mergeCell ref="H60"/>
    <mergeCell ref="I62"/>
    <mergeCell ref="J62"/>
    <mergeCell ref="K62"/>
    <mergeCell ref="C63:D63"/>
    <mergeCell ref="E63"/>
    <mergeCell ref="F63"/>
    <mergeCell ref="G63"/>
    <mergeCell ref="H63"/>
    <mergeCell ref="I63"/>
    <mergeCell ref="J63"/>
    <mergeCell ref="K63"/>
    <mergeCell ref="C62:D62"/>
    <mergeCell ref="E62"/>
    <mergeCell ref="F62"/>
    <mergeCell ref="G62"/>
    <mergeCell ref="H62"/>
    <mergeCell ref="I64"/>
    <mergeCell ref="J64"/>
    <mergeCell ref="K64"/>
    <mergeCell ref="C65:D65"/>
    <mergeCell ref="E65"/>
    <mergeCell ref="F65"/>
    <mergeCell ref="G65"/>
    <mergeCell ref="H65"/>
    <mergeCell ref="I65"/>
    <mergeCell ref="J65"/>
    <mergeCell ref="K65"/>
    <mergeCell ref="C64:D64"/>
    <mergeCell ref="E64"/>
    <mergeCell ref="F64"/>
    <mergeCell ref="G64"/>
    <mergeCell ref="H64"/>
    <mergeCell ref="I66"/>
    <mergeCell ref="J66"/>
    <mergeCell ref="K66"/>
    <mergeCell ref="C67:D67"/>
    <mergeCell ref="E67"/>
    <mergeCell ref="F67"/>
    <mergeCell ref="G67"/>
    <mergeCell ref="H67"/>
    <mergeCell ref="I67"/>
    <mergeCell ref="J67"/>
    <mergeCell ref="K67"/>
    <mergeCell ref="C66:D66"/>
    <mergeCell ref="E66"/>
    <mergeCell ref="F66"/>
    <mergeCell ref="G66"/>
    <mergeCell ref="H66"/>
    <mergeCell ref="I68"/>
    <mergeCell ref="J68"/>
    <mergeCell ref="K68"/>
    <mergeCell ref="C69:D69"/>
    <mergeCell ref="E69"/>
    <mergeCell ref="F69"/>
    <mergeCell ref="G69"/>
    <mergeCell ref="H69"/>
    <mergeCell ref="I69"/>
    <mergeCell ref="J69"/>
    <mergeCell ref="K69"/>
    <mergeCell ref="C68:D68"/>
    <mergeCell ref="E68"/>
    <mergeCell ref="F68"/>
    <mergeCell ref="G68"/>
    <mergeCell ref="H68"/>
    <mergeCell ref="I70"/>
    <mergeCell ref="J70"/>
    <mergeCell ref="K70"/>
    <mergeCell ref="C71:D71"/>
    <mergeCell ref="E71"/>
    <mergeCell ref="F71"/>
    <mergeCell ref="G71"/>
    <mergeCell ref="H71"/>
    <mergeCell ref="I71"/>
    <mergeCell ref="J71"/>
    <mergeCell ref="K71"/>
    <mergeCell ref="C70:D70"/>
    <mergeCell ref="E70"/>
    <mergeCell ref="F70"/>
    <mergeCell ref="G70"/>
    <mergeCell ref="H70"/>
    <mergeCell ref="I72"/>
    <mergeCell ref="J72"/>
    <mergeCell ref="K72"/>
    <mergeCell ref="C73:D73"/>
    <mergeCell ref="E73"/>
    <mergeCell ref="F73"/>
    <mergeCell ref="G73"/>
    <mergeCell ref="H73"/>
    <mergeCell ref="I73"/>
    <mergeCell ref="J73"/>
    <mergeCell ref="K73"/>
    <mergeCell ref="C72:D72"/>
    <mergeCell ref="E72"/>
    <mergeCell ref="F72"/>
    <mergeCell ref="G72"/>
    <mergeCell ref="H72"/>
    <mergeCell ref="I74"/>
    <mergeCell ref="J74"/>
    <mergeCell ref="K74"/>
    <mergeCell ref="C75:D75"/>
    <mergeCell ref="E75"/>
    <mergeCell ref="F75"/>
    <mergeCell ref="G75"/>
    <mergeCell ref="H75"/>
    <mergeCell ref="I75"/>
    <mergeCell ref="J75"/>
    <mergeCell ref="K75"/>
    <mergeCell ref="C74:D74"/>
    <mergeCell ref="E74"/>
    <mergeCell ref="F74"/>
    <mergeCell ref="G74"/>
    <mergeCell ref="H74"/>
    <mergeCell ref="I76"/>
    <mergeCell ref="J76"/>
    <mergeCell ref="K76"/>
    <mergeCell ref="C77:D77"/>
    <mergeCell ref="E77"/>
    <mergeCell ref="F77"/>
    <mergeCell ref="G77"/>
    <mergeCell ref="H77"/>
    <mergeCell ref="I77"/>
    <mergeCell ref="J77"/>
    <mergeCell ref="K77"/>
    <mergeCell ref="C76:D76"/>
    <mergeCell ref="E76"/>
    <mergeCell ref="F76"/>
    <mergeCell ref="G76"/>
    <mergeCell ref="H76"/>
    <mergeCell ref="I78"/>
    <mergeCell ref="J78"/>
    <mergeCell ref="K78"/>
    <mergeCell ref="C79:D79"/>
    <mergeCell ref="E79"/>
    <mergeCell ref="F79"/>
    <mergeCell ref="G79"/>
    <mergeCell ref="H79"/>
    <mergeCell ref="I79"/>
    <mergeCell ref="J79"/>
    <mergeCell ref="K79"/>
    <mergeCell ref="C78:D78"/>
    <mergeCell ref="E78"/>
    <mergeCell ref="F78"/>
    <mergeCell ref="G78"/>
    <mergeCell ref="H78"/>
    <mergeCell ref="I80"/>
    <mergeCell ref="J80"/>
    <mergeCell ref="K80"/>
    <mergeCell ref="C81:D81"/>
    <mergeCell ref="E81"/>
    <mergeCell ref="F81"/>
    <mergeCell ref="G81"/>
    <mergeCell ref="H81"/>
    <mergeCell ref="I81"/>
    <mergeCell ref="J81"/>
    <mergeCell ref="K81"/>
    <mergeCell ref="C80:D80"/>
    <mergeCell ref="E80"/>
    <mergeCell ref="F80"/>
    <mergeCell ref="G80"/>
    <mergeCell ref="H80"/>
    <mergeCell ref="I82"/>
    <mergeCell ref="J82"/>
    <mergeCell ref="K82"/>
    <mergeCell ref="C83:D83"/>
    <mergeCell ref="E83"/>
    <mergeCell ref="F83"/>
    <mergeCell ref="G83"/>
    <mergeCell ref="H83"/>
    <mergeCell ref="I83"/>
    <mergeCell ref="J83"/>
    <mergeCell ref="K83"/>
    <mergeCell ref="C82:D82"/>
    <mergeCell ref="E82"/>
    <mergeCell ref="F82"/>
    <mergeCell ref="G82"/>
    <mergeCell ref="H82"/>
    <mergeCell ref="I84"/>
    <mergeCell ref="J84"/>
    <mergeCell ref="K84"/>
    <mergeCell ref="C85:D85"/>
    <mergeCell ref="E85"/>
    <mergeCell ref="F85"/>
    <mergeCell ref="G85"/>
    <mergeCell ref="H85"/>
    <mergeCell ref="I85"/>
    <mergeCell ref="J85"/>
    <mergeCell ref="K85"/>
    <mergeCell ref="C84:D84"/>
    <mergeCell ref="E84"/>
    <mergeCell ref="F84"/>
    <mergeCell ref="G84"/>
    <mergeCell ref="H84"/>
    <mergeCell ref="I86"/>
    <mergeCell ref="J86"/>
    <mergeCell ref="K86"/>
    <mergeCell ref="C87:D87"/>
    <mergeCell ref="E87"/>
    <mergeCell ref="F87"/>
    <mergeCell ref="G87"/>
    <mergeCell ref="H87"/>
    <mergeCell ref="I87"/>
    <mergeCell ref="J87"/>
    <mergeCell ref="K87"/>
    <mergeCell ref="C86:D86"/>
    <mergeCell ref="E86"/>
    <mergeCell ref="F86"/>
    <mergeCell ref="G86"/>
    <mergeCell ref="H86"/>
    <mergeCell ref="I88"/>
    <mergeCell ref="J88"/>
    <mergeCell ref="K88"/>
    <mergeCell ref="C89:D89"/>
    <mergeCell ref="E89"/>
    <mergeCell ref="F89"/>
    <mergeCell ref="G89"/>
    <mergeCell ref="H89"/>
    <mergeCell ref="I89"/>
    <mergeCell ref="J89"/>
    <mergeCell ref="K89"/>
    <mergeCell ref="C88:D88"/>
    <mergeCell ref="E88"/>
    <mergeCell ref="F88"/>
    <mergeCell ref="G88"/>
    <mergeCell ref="H88"/>
    <mergeCell ref="I90"/>
    <mergeCell ref="J90"/>
    <mergeCell ref="K90"/>
    <mergeCell ref="C91:D91"/>
    <mergeCell ref="E91"/>
    <mergeCell ref="F91"/>
    <mergeCell ref="G91"/>
    <mergeCell ref="H91"/>
    <mergeCell ref="I91"/>
    <mergeCell ref="J91"/>
    <mergeCell ref="K91"/>
    <mergeCell ref="C90:D90"/>
    <mergeCell ref="E90"/>
    <mergeCell ref="F90"/>
    <mergeCell ref="G90"/>
    <mergeCell ref="H90"/>
    <mergeCell ref="I92"/>
    <mergeCell ref="J92"/>
    <mergeCell ref="K92"/>
    <mergeCell ref="C93:D93"/>
    <mergeCell ref="E93"/>
    <mergeCell ref="F93"/>
    <mergeCell ref="G93"/>
    <mergeCell ref="H93"/>
    <mergeCell ref="I93"/>
    <mergeCell ref="J93"/>
    <mergeCell ref="K93"/>
    <mergeCell ref="C92:D92"/>
    <mergeCell ref="E92"/>
    <mergeCell ref="F92"/>
    <mergeCell ref="G92"/>
    <mergeCell ref="H92"/>
    <mergeCell ref="I94"/>
    <mergeCell ref="J94"/>
    <mergeCell ref="K94"/>
    <mergeCell ref="C95:D95"/>
    <mergeCell ref="E95"/>
    <mergeCell ref="F95"/>
    <mergeCell ref="G95"/>
    <mergeCell ref="H95"/>
    <mergeCell ref="I95"/>
    <mergeCell ref="J95"/>
    <mergeCell ref="K95"/>
    <mergeCell ref="C94:D94"/>
    <mergeCell ref="E94"/>
    <mergeCell ref="F94"/>
    <mergeCell ref="G94"/>
    <mergeCell ref="H94"/>
    <mergeCell ref="I96"/>
    <mergeCell ref="J96"/>
    <mergeCell ref="K96"/>
    <mergeCell ref="C97:D97"/>
    <mergeCell ref="E97"/>
    <mergeCell ref="F97"/>
    <mergeCell ref="G97"/>
    <mergeCell ref="H97"/>
    <mergeCell ref="I97"/>
    <mergeCell ref="J97"/>
    <mergeCell ref="K97"/>
    <mergeCell ref="C96:D96"/>
    <mergeCell ref="E96"/>
    <mergeCell ref="F96"/>
    <mergeCell ref="G96"/>
    <mergeCell ref="H96"/>
    <mergeCell ref="I98"/>
    <mergeCell ref="J98"/>
    <mergeCell ref="K98"/>
    <mergeCell ref="C99:D99"/>
    <mergeCell ref="E99"/>
    <mergeCell ref="F99"/>
    <mergeCell ref="G99"/>
    <mergeCell ref="H99"/>
    <mergeCell ref="I99"/>
    <mergeCell ref="J99"/>
    <mergeCell ref="K99"/>
    <mergeCell ref="C98:D98"/>
    <mergeCell ref="E98"/>
    <mergeCell ref="F98"/>
    <mergeCell ref="G98"/>
    <mergeCell ref="H98"/>
    <mergeCell ref="I100"/>
    <mergeCell ref="J100"/>
    <mergeCell ref="K100"/>
    <mergeCell ref="C101:D101"/>
    <mergeCell ref="E101"/>
    <mergeCell ref="F101"/>
    <mergeCell ref="G101"/>
    <mergeCell ref="H101"/>
    <mergeCell ref="I101"/>
    <mergeCell ref="J101"/>
    <mergeCell ref="K101"/>
    <mergeCell ref="C100:D100"/>
    <mergeCell ref="E100"/>
    <mergeCell ref="F100"/>
    <mergeCell ref="G100"/>
    <mergeCell ref="H100"/>
    <mergeCell ref="I102"/>
    <mergeCell ref="J102"/>
    <mergeCell ref="K102"/>
    <mergeCell ref="C103:D103"/>
    <mergeCell ref="E103"/>
    <mergeCell ref="F103"/>
    <mergeCell ref="G103"/>
    <mergeCell ref="H103"/>
    <mergeCell ref="I103"/>
    <mergeCell ref="J103"/>
    <mergeCell ref="K103"/>
    <mergeCell ref="C102:D102"/>
    <mergeCell ref="E102"/>
    <mergeCell ref="F102"/>
    <mergeCell ref="G102"/>
    <mergeCell ref="H102"/>
    <mergeCell ref="I104"/>
    <mergeCell ref="J104"/>
    <mergeCell ref="K104"/>
    <mergeCell ref="C105:D105"/>
    <mergeCell ref="E105"/>
    <mergeCell ref="F105"/>
    <mergeCell ref="G105"/>
    <mergeCell ref="H105"/>
    <mergeCell ref="I105"/>
    <mergeCell ref="J105"/>
    <mergeCell ref="K105"/>
    <mergeCell ref="C104:D104"/>
    <mergeCell ref="E104"/>
    <mergeCell ref="F104"/>
    <mergeCell ref="G104"/>
    <mergeCell ref="H104"/>
    <mergeCell ref="I106"/>
    <mergeCell ref="J106"/>
    <mergeCell ref="K106"/>
    <mergeCell ref="C107:D107"/>
    <mergeCell ref="E107"/>
    <mergeCell ref="F107"/>
    <mergeCell ref="G107"/>
    <mergeCell ref="H107"/>
    <mergeCell ref="I107"/>
    <mergeCell ref="J107"/>
    <mergeCell ref="K107"/>
    <mergeCell ref="C106:D106"/>
    <mergeCell ref="E106"/>
    <mergeCell ref="F106"/>
    <mergeCell ref="G106"/>
    <mergeCell ref="H106"/>
    <mergeCell ref="I108"/>
    <mergeCell ref="J108"/>
    <mergeCell ref="K108"/>
    <mergeCell ref="C109:D109"/>
    <mergeCell ref="E109"/>
    <mergeCell ref="F109"/>
    <mergeCell ref="G109"/>
    <mergeCell ref="H109"/>
    <mergeCell ref="I109"/>
    <mergeCell ref="J109"/>
    <mergeCell ref="K109"/>
    <mergeCell ref="C108:D108"/>
    <mergeCell ref="E108"/>
    <mergeCell ref="F108"/>
    <mergeCell ref="G108"/>
    <mergeCell ref="H108"/>
    <mergeCell ref="I110"/>
    <mergeCell ref="J110"/>
    <mergeCell ref="K110"/>
    <mergeCell ref="C111:D111"/>
    <mergeCell ref="E111"/>
    <mergeCell ref="F111"/>
    <mergeCell ref="G111"/>
    <mergeCell ref="H111"/>
    <mergeCell ref="I111"/>
    <mergeCell ref="J111"/>
    <mergeCell ref="K111"/>
    <mergeCell ref="C110:D110"/>
    <mergeCell ref="E110"/>
    <mergeCell ref="F110"/>
    <mergeCell ref="G110"/>
    <mergeCell ref="H110"/>
    <mergeCell ref="I112"/>
    <mergeCell ref="J112"/>
    <mergeCell ref="K112"/>
    <mergeCell ref="C113:D113"/>
    <mergeCell ref="E113"/>
    <mergeCell ref="F113"/>
    <mergeCell ref="G113"/>
    <mergeCell ref="H113"/>
    <mergeCell ref="I113"/>
    <mergeCell ref="J113"/>
    <mergeCell ref="K113"/>
    <mergeCell ref="C112:D112"/>
    <mergeCell ref="E112"/>
    <mergeCell ref="F112"/>
    <mergeCell ref="G112"/>
    <mergeCell ref="H112"/>
    <mergeCell ref="C116:D116"/>
    <mergeCell ref="I114"/>
    <mergeCell ref="J114"/>
    <mergeCell ref="K114"/>
    <mergeCell ref="C115:D115"/>
    <mergeCell ref="E115"/>
    <mergeCell ref="F115"/>
    <mergeCell ref="G115"/>
    <mergeCell ref="H115"/>
    <mergeCell ref="I115"/>
    <mergeCell ref="J115"/>
    <mergeCell ref="K115"/>
    <mergeCell ref="C114:D114"/>
    <mergeCell ref="E114"/>
    <mergeCell ref="F114"/>
    <mergeCell ref="G114"/>
    <mergeCell ref="H114"/>
  </mergeCells>
  <dataValidations count="3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s>
  <printOptions horizontalCentered="1"/>
  <pageMargins left="0.7" right="0.7" top="0.75" bottom="0.75" header="0.3" footer="0.3"/>
  <pageSetup paperSize="150" scale="36" orientation="portrait" horizontalDpi="200" verticalDpi="200" r:id="rId1"/>
  <extLst>
    <ext xmlns:x14="http://schemas.microsoft.com/office/spreadsheetml/2009/9/main" uri="{CCE6A557-97BC-4b89-ADB6-D9C93CAAB3DF}">
      <x14:dataValidations xmlns:xm="http://schemas.microsoft.com/office/excel/2006/main" count="100">
        <x14:dataValidation type="list" showErrorMessage="1" errorTitle="Kesalahan Nilai Data" error="Data yang dimasukkan harus tersedia dalam daftar!">
          <x14:formula1>
            <xm:f>ListOfValues!M1:M2</xm:f>
          </x14:formula1>
          <xm:sqref>F16</xm:sqref>
        </x14:dataValidation>
        <x14:dataValidation type="list" showErrorMessage="1" errorTitle="Kesalahan Nilai Data" error="Data yang dimasukkan harus tersedia dalam daftar!">
          <x14:formula1>
            <xm:f>ListOfValues!M1:M2</xm:f>
          </x14:formula1>
          <xm:sqref>F17</xm:sqref>
        </x14:dataValidation>
        <x14:dataValidation type="list" showErrorMessage="1" errorTitle="Kesalahan Nilai Data" error="Data yang dimasukkan harus tersedia dalam daftar!">
          <x14:formula1>
            <xm:f>ListOfValues!M1:M2</xm:f>
          </x14:formula1>
          <xm:sqref>F18</xm:sqref>
        </x14:dataValidation>
        <x14:dataValidation type="list" showErrorMessage="1" errorTitle="Kesalahan Nilai Data" error="Data yang dimasukkan harus tersedia dalam daftar!">
          <x14:formula1>
            <xm:f>ListOfValues!M1:M2</xm:f>
          </x14:formula1>
          <xm:sqref>F19</xm:sqref>
        </x14:dataValidation>
        <x14:dataValidation type="list" showErrorMessage="1" errorTitle="Kesalahan Nilai Data" error="Data yang dimasukkan harus tersedia dalam daftar!">
          <x14:formula1>
            <xm:f>ListOfValues!M1:M2</xm:f>
          </x14:formula1>
          <xm:sqref>F20</xm:sqref>
        </x14:dataValidation>
        <x14:dataValidation type="list" showErrorMessage="1" errorTitle="Kesalahan Nilai Data" error="Data yang dimasukkan harus tersedia dalam daftar!">
          <x14:formula1>
            <xm:f>ListOfValues!M1:M2</xm:f>
          </x14:formula1>
          <xm:sqref>F21</xm:sqref>
        </x14:dataValidation>
        <x14:dataValidation type="list" showErrorMessage="1" errorTitle="Kesalahan Nilai Data" error="Data yang dimasukkan harus tersedia dalam daftar!">
          <x14:formula1>
            <xm:f>ListOfValues!M1:M2</xm:f>
          </x14:formula1>
          <xm:sqref>F22</xm:sqref>
        </x14:dataValidation>
        <x14:dataValidation type="list" showErrorMessage="1" errorTitle="Kesalahan Nilai Data" error="Data yang dimasukkan harus tersedia dalam daftar!">
          <x14:formula1>
            <xm:f>ListOfValues!M1:M2</xm:f>
          </x14:formula1>
          <xm:sqref>F23</xm:sqref>
        </x14:dataValidation>
        <x14:dataValidation type="list" showErrorMessage="1" errorTitle="Kesalahan Nilai Data" error="Data yang dimasukkan harus tersedia dalam daftar!">
          <x14:formula1>
            <xm:f>ListOfValues!M1:M2</xm:f>
          </x14:formula1>
          <xm:sqref>F24</xm:sqref>
        </x14:dataValidation>
        <x14:dataValidation type="list" showErrorMessage="1" errorTitle="Kesalahan Nilai Data" error="Data yang dimasukkan harus tersedia dalam daftar!">
          <x14:formula1>
            <xm:f>ListOfValues!M1:M2</xm:f>
          </x14:formula1>
          <xm:sqref>F25</xm:sqref>
        </x14:dataValidation>
        <x14:dataValidation type="list" showErrorMessage="1" errorTitle="Kesalahan Nilai Data" error="Data yang dimasukkan harus tersedia dalam daftar!">
          <x14:formula1>
            <xm:f>ListOfValues!M1:M2</xm:f>
          </x14:formula1>
          <xm:sqref>F26</xm:sqref>
        </x14:dataValidation>
        <x14:dataValidation type="list" showErrorMessage="1" errorTitle="Kesalahan Nilai Data" error="Data yang dimasukkan harus tersedia dalam daftar!">
          <x14:formula1>
            <xm:f>ListOfValues!M1:M2</xm:f>
          </x14:formula1>
          <xm:sqref>F27</xm:sqref>
        </x14:dataValidation>
        <x14:dataValidation type="list" showErrorMessage="1" errorTitle="Kesalahan Nilai Data" error="Data yang dimasukkan harus tersedia dalam daftar!">
          <x14:formula1>
            <xm:f>ListOfValues!M1:M2</xm:f>
          </x14:formula1>
          <xm:sqref>F28</xm:sqref>
        </x14:dataValidation>
        <x14:dataValidation type="list" showErrorMessage="1" errorTitle="Kesalahan Nilai Data" error="Data yang dimasukkan harus tersedia dalam daftar!">
          <x14:formula1>
            <xm:f>ListOfValues!M1:M2</xm:f>
          </x14:formula1>
          <xm:sqref>F29</xm:sqref>
        </x14:dataValidation>
        <x14:dataValidation type="list" showErrorMessage="1" errorTitle="Kesalahan Nilai Data" error="Data yang dimasukkan harus tersedia dalam daftar!">
          <x14:formula1>
            <xm:f>ListOfValues!M1:M2</xm:f>
          </x14:formula1>
          <xm:sqref>F30</xm:sqref>
        </x14:dataValidation>
        <x14:dataValidation type="list" showErrorMessage="1" errorTitle="Kesalahan Nilai Data" error="Data yang dimasukkan harus tersedia dalam daftar!">
          <x14:formula1>
            <xm:f>ListOfValues!M1:M2</xm:f>
          </x14:formula1>
          <xm:sqref>F31</xm:sqref>
        </x14:dataValidation>
        <x14:dataValidation type="list" showErrorMessage="1" errorTitle="Kesalahan Nilai Data" error="Data yang dimasukkan harus tersedia dalam daftar!">
          <x14:formula1>
            <xm:f>ListOfValues!M1:M2</xm:f>
          </x14:formula1>
          <xm:sqref>F32</xm:sqref>
        </x14:dataValidation>
        <x14:dataValidation type="list" showErrorMessage="1" errorTitle="Kesalahan Nilai Data" error="Data yang dimasukkan harus tersedia dalam daftar!">
          <x14:formula1>
            <xm:f>ListOfValues!M1:M2</xm:f>
          </x14:formula1>
          <xm:sqref>F33</xm:sqref>
        </x14:dataValidation>
        <x14:dataValidation type="list" showErrorMessage="1" errorTitle="Kesalahan Nilai Data" error="Data yang dimasukkan harus tersedia dalam daftar!">
          <x14:formula1>
            <xm:f>ListOfValues!M1:M2</xm:f>
          </x14:formula1>
          <xm:sqref>F34</xm:sqref>
        </x14:dataValidation>
        <x14:dataValidation type="list" showErrorMessage="1" errorTitle="Kesalahan Nilai Data" error="Data yang dimasukkan harus tersedia dalam daftar!">
          <x14:formula1>
            <xm:f>ListOfValues!M1:M2</xm:f>
          </x14:formula1>
          <xm:sqref>F35</xm:sqref>
        </x14:dataValidation>
        <x14:dataValidation type="list" showErrorMessage="1" errorTitle="Kesalahan Nilai Data" error="Data yang dimasukkan harus tersedia dalam daftar!">
          <x14:formula1>
            <xm:f>ListOfValues!M1:M2</xm:f>
          </x14:formula1>
          <xm:sqref>F36</xm:sqref>
        </x14:dataValidation>
        <x14:dataValidation type="list" showErrorMessage="1" errorTitle="Kesalahan Nilai Data" error="Data yang dimasukkan harus tersedia dalam daftar!">
          <x14:formula1>
            <xm:f>ListOfValues!M1:M2</xm:f>
          </x14:formula1>
          <xm:sqref>F37</xm:sqref>
        </x14:dataValidation>
        <x14:dataValidation type="list" showErrorMessage="1" errorTitle="Kesalahan Nilai Data" error="Data yang dimasukkan harus tersedia dalam daftar!">
          <x14:formula1>
            <xm:f>ListOfValues!M1:M2</xm:f>
          </x14:formula1>
          <xm:sqref>F38</xm:sqref>
        </x14:dataValidation>
        <x14:dataValidation type="list" showErrorMessage="1" errorTitle="Kesalahan Nilai Data" error="Data yang dimasukkan harus tersedia dalam daftar!">
          <x14:formula1>
            <xm:f>ListOfValues!M1:M2</xm:f>
          </x14:formula1>
          <xm:sqref>F39</xm:sqref>
        </x14:dataValidation>
        <x14:dataValidation type="list" showErrorMessage="1" errorTitle="Kesalahan Nilai Data" error="Data yang dimasukkan harus tersedia dalam daftar!">
          <x14:formula1>
            <xm:f>ListOfValues!M1:M2</xm:f>
          </x14:formula1>
          <xm:sqref>F40</xm:sqref>
        </x14:dataValidation>
        <x14:dataValidation type="list" showErrorMessage="1" errorTitle="Kesalahan Nilai Data" error="Data yang dimasukkan harus tersedia dalam daftar!">
          <x14:formula1>
            <xm:f>ListOfValues!M1:M2</xm:f>
          </x14:formula1>
          <xm:sqref>F41</xm:sqref>
        </x14:dataValidation>
        <x14:dataValidation type="list" showErrorMessage="1" errorTitle="Kesalahan Nilai Data" error="Data yang dimasukkan harus tersedia dalam daftar!">
          <x14:formula1>
            <xm:f>ListOfValues!M1:M2</xm:f>
          </x14:formula1>
          <xm:sqref>F42</xm:sqref>
        </x14:dataValidation>
        <x14:dataValidation type="list" showErrorMessage="1" errorTitle="Kesalahan Nilai Data" error="Data yang dimasukkan harus tersedia dalam daftar!">
          <x14:formula1>
            <xm:f>ListOfValues!M1:M2</xm:f>
          </x14:formula1>
          <xm:sqref>F43</xm:sqref>
        </x14:dataValidation>
        <x14:dataValidation type="list" showErrorMessage="1" errorTitle="Kesalahan Nilai Data" error="Data yang dimasukkan harus tersedia dalam daftar!">
          <x14:formula1>
            <xm:f>ListOfValues!M1:M2</xm:f>
          </x14:formula1>
          <xm:sqref>F44</xm:sqref>
        </x14:dataValidation>
        <x14:dataValidation type="list" showErrorMessage="1" errorTitle="Kesalahan Nilai Data" error="Data yang dimasukkan harus tersedia dalam daftar!">
          <x14:formula1>
            <xm:f>ListOfValues!M1:M2</xm:f>
          </x14:formula1>
          <xm:sqref>F45</xm:sqref>
        </x14:dataValidation>
        <x14:dataValidation type="list" showErrorMessage="1" errorTitle="Kesalahan Nilai Data" error="Data yang dimasukkan harus tersedia dalam daftar!">
          <x14:formula1>
            <xm:f>ListOfValues!M1:M2</xm:f>
          </x14:formula1>
          <xm:sqref>F46</xm:sqref>
        </x14:dataValidation>
        <x14:dataValidation type="list" showErrorMessage="1" errorTitle="Kesalahan Nilai Data" error="Data yang dimasukkan harus tersedia dalam daftar!">
          <x14:formula1>
            <xm:f>ListOfValues!M1:M2</xm:f>
          </x14:formula1>
          <xm:sqref>F47</xm:sqref>
        </x14:dataValidation>
        <x14:dataValidation type="list" showErrorMessage="1" errorTitle="Kesalahan Nilai Data" error="Data yang dimasukkan harus tersedia dalam daftar!">
          <x14:formula1>
            <xm:f>ListOfValues!M1:M2</xm:f>
          </x14:formula1>
          <xm:sqref>F48</xm:sqref>
        </x14:dataValidation>
        <x14:dataValidation type="list" showErrorMessage="1" errorTitle="Kesalahan Nilai Data" error="Data yang dimasukkan harus tersedia dalam daftar!">
          <x14:formula1>
            <xm:f>ListOfValues!M1:M2</xm:f>
          </x14:formula1>
          <xm:sqref>F49</xm:sqref>
        </x14:dataValidation>
        <x14:dataValidation type="list" showErrorMessage="1" errorTitle="Kesalahan Nilai Data" error="Data yang dimasukkan harus tersedia dalam daftar!">
          <x14:formula1>
            <xm:f>ListOfValues!M1:M2</xm:f>
          </x14:formula1>
          <xm:sqref>F50</xm:sqref>
        </x14:dataValidation>
        <x14:dataValidation type="list" showErrorMessage="1" errorTitle="Kesalahan Nilai Data" error="Data yang dimasukkan harus tersedia dalam daftar!">
          <x14:formula1>
            <xm:f>ListOfValues!M1:M2</xm:f>
          </x14:formula1>
          <xm:sqref>F51</xm:sqref>
        </x14:dataValidation>
        <x14:dataValidation type="list" showErrorMessage="1" errorTitle="Kesalahan Nilai Data" error="Data yang dimasukkan harus tersedia dalam daftar!">
          <x14:formula1>
            <xm:f>ListOfValues!M1:M2</xm:f>
          </x14:formula1>
          <xm:sqref>F52</xm:sqref>
        </x14:dataValidation>
        <x14:dataValidation type="list" showErrorMessage="1" errorTitle="Kesalahan Nilai Data" error="Data yang dimasukkan harus tersedia dalam daftar!">
          <x14:formula1>
            <xm:f>ListOfValues!M1:M2</xm:f>
          </x14:formula1>
          <xm:sqref>F53</xm:sqref>
        </x14:dataValidation>
        <x14:dataValidation type="list" showErrorMessage="1" errorTitle="Kesalahan Nilai Data" error="Data yang dimasukkan harus tersedia dalam daftar!">
          <x14:formula1>
            <xm:f>ListOfValues!M1:M2</xm:f>
          </x14:formula1>
          <xm:sqref>F54</xm:sqref>
        </x14:dataValidation>
        <x14:dataValidation type="list" showErrorMessage="1" errorTitle="Kesalahan Nilai Data" error="Data yang dimasukkan harus tersedia dalam daftar!">
          <x14:formula1>
            <xm:f>ListOfValues!M1:M2</xm:f>
          </x14:formula1>
          <xm:sqref>F55</xm:sqref>
        </x14:dataValidation>
        <x14:dataValidation type="list" showErrorMessage="1" errorTitle="Kesalahan Nilai Data" error="Data yang dimasukkan harus tersedia dalam daftar!">
          <x14:formula1>
            <xm:f>ListOfValues!M1:M2</xm:f>
          </x14:formula1>
          <xm:sqref>F56</xm:sqref>
        </x14:dataValidation>
        <x14:dataValidation type="list" showErrorMessage="1" errorTitle="Kesalahan Nilai Data" error="Data yang dimasukkan harus tersedia dalam daftar!">
          <x14:formula1>
            <xm:f>ListOfValues!M1:M2</xm:f>
          </x14:formula1>
          <xm:sqref>F57</xm:sqref>
        </x14:dataValidation>
        <x14:dataValidation type="list" showErrorMessage="1" errorTitle="Kesalahan Nilai Data" error="Data yang dimasukkan harus tersedia dalam daftar!">
          <x14:formula1>
            <xm:f>ListOfValues!M1:M2</xm:f>
          </x14:formula1>
          <xm:sqref>F58</xm:sqref>
        </x14:dataValidation>
        <x14:dataValidation type="list" showErrorMessage="1" errorTitle="Kesalahan Nilai Data" error="Data yang dimasukkan harus tersedia dalam daftar!">
          <x14:formula1>
            <xm:f>ListOfValues!M1:M2</xm:f>
          </x14:formula1>
          <xm:sqref>F59</xm:sqref>
        </x14:dataValidation>
        <x14:dataValidation type="list" showErrorMessage="1" errorTitle="Kesalahan Nilai Data" error="Data yang dimasukkan harus tersedia dalam daftar!">
          <x14:formula1>
            <xm:f>ListOfValues!M1:M2</xm:f>
          </x14:formula1>
          <xm:sqref>F60</xm:sqref>
        </x14:dataValidation>
        <x14:dataValidation type="list" showErrorMessage="1" errorTitle="Kesalahan Nilai Data" error="Data yang dimasukkan harus tersedia dalam daftar!">
          <x14:formula1>
            <xm:f>ListOfValues!M1:M2</xm:f>
          </x14:formula1>
          <xm:sqref>F61</xm:sqref>
        </x14:dataValidation>
        <x14:dataValidation type="list" showErrorMessage="1" errorTitle="Kesalahan Nilai Data" error="Data yang dimasukkan harus tersedia dalam daftar!">
          <x14:formula1>
            <xm:f>ListOfValues!M1:M2</xm:f>
          </x14:formula1>
          <xm:sqref>F62</xm:sqref>
        </x14:dataValidation>
        <x14:dataValidation type="list" showErrorMessage="1" errorTitle="Kesalahan Nilai Data" error="Data yang dimasukkan harus tersedia dalam daftar!">
          <x14:formula1>
            <xm:f>ListOfValues!M1:M2</xm:f>
          </x14:formula1>
          <xm:sqref>F63</xm:sqref>
        </x14:dataValidation>
        <x14:dataValidation type="list" showErrorMessage="1" errorTitle="Kesalahan Nilai Data" error="Data yang dimasukkan harus tersedia dalam daftar!">
          <x14:formula1>
            <xm:f>ListOfValues!M1:M2</xm:f>
          </x14:formula1>
          <xm:sqref>F64</xm:sqref>
        </x14:dataValidation>
        <x14:dataValidation type="list" showErrorMessage="1" errorTitle="Kesalahan Nilai Data" error="Data yang dimasukkan harus tersedia dalam daftar!">
          <x14:formula1>
            <xm:f>ListOfValues!M1:M2</xm:f>
          </x14:formula1>
          <xm:sqref>F65</xm:sqref>
        </x14:dataValidation>
        <x14:dataValidation type="list" showErrorMessage="1" errorTitle="Kesalahan Nilai Data" error="Data yang dimasukkan harus tersedia dalam daftar!">
          <x14:formula1>
            <xm:f>ListOfValues!M1:M2</xm:f>
          </x14:formula1>
          <xm:sqref>F66</xm:sqref>
        </x14:dataValidation>
        <x14:dataValidation type="list" showErrorMessage="1" errorTitle="Kesalahan Nilai Data" error="Data yang dimasukkan harus tersedia dalam daftar!">
          <x14:formula1>
            <xm:f>ListOfValues!M1:M2</xm:f>
          </x14:formula1>
          <xm:sqref>F67</xm:sqref>
        </x14:dataValidation>
        <x14:dataValidation type="list" showErrorMessage="1" errorTitle="Kesalahan Nilai Data" error="Data yang dimasukkan harus tersedia dalam daftar!">
          <x14:formula1>
            <xm:f>ListOfValues!M1:M2</xm:f>
          </x14:formula1>
          <xm:sqref>F68</xm:sqref>
        </x14:dataValidation>
        <x14:dataValidation type="list" showErrorMessage="1" errorTitle="Kesalahan Nilai Data" error="Data yang dimasukkan harus tersedia dalam daftar!">
          <x14:formula1>
            <xm:f>ListOfValues!M1:M2</xm:f>
          </x14:formula1>
          <xm:sqref>F69</xm:sqref>
        </x14:dataValidation>
        <x14:dataValidation type="list" showErrorMessage="1" errorTitle="Kesalahan Nilai Data" error="Data yang dimasukkan harus tersedia dalam daftar!">
          <x14:formula1>
            <xm:f>ListOfValues!M1:M2</xm:f>
          </x14:formula1>
          <xm:sqref>F70</xm:sqref>
        </x14:dataValidation>
        <x14:dataValidation type="list" showErrorMessage="1" errorTitle="Kesalahan Nilai Data" error="Data yang dimasukkan harus tersedia dalam daftar!">
          <x14:formula1>
            <xm:f>ListOfValues!M1:M2</xm:f>
          </x14:formula1>
          <xm:sqref>F71</xm:sqref>
        </x14:dataValidation>
        <x14:dataValidation type="list" showErrorMessage="1" errorTitle="Kesalahan Nilai Data" error="Data yang dimasukkan harus tersedia dalam daftar!">
          <x14:formula1>
            <xm:f>ListOfValues!M1:M2</xm:f>
          </x14:formula1>
          <xm:sqref>F72</xm:sqref>
        </x14:dataValidation>
        <x14:dataValidation type="list" showErrorMessage="1" errorTitle="Kesalahan Nilai Data" error="Data yang dimasukkan harus tersedia dalam daftar!">
          <x14:formula1>
            <xm:f>ListOfValues!M1:M2</xm:f>
          </x14:formula1>
          <xm:sqref>F73</xm:sqref>
        </x14:dataValidation>
        <x14:dataValidation type="list" showErrorMessage="1" errorTitle="Kesalahan Nilai Data" error="Data yang dimasukkan harus tersedia dalam daftar!">
          <x14:formula1>
            <xm:f>ListOfValues!M1:M2</xm:f>
          </x14:formula1>
          <xm:sqref>F74</xm:sqref>
        </x14:dataValidation>
        <x14:dataValidation type="list" showErrorMessage="1" errorTitle="Kesalahan Nilai Data" error="Data yang dimasukkan harus tersedia dalam daftar!">
          <x14:formula1>
            <xm:f>ListOfValues!M1:M2</xm:f>
          </x14:formula1>
          <xm:sqref>F75</xm:sqref>
        </x14:dataValidation>
        <x14:dataValidation type="list" showErrorMessage="1" errorTitle="Kesalahan Nilai Data" error="Data yang dimasukkan harus tersedia dalam daftar!">
          <x14:formula1>
            <xm:f>ListOfValues!M1:M2</xm:f>
          </x14:formula1>
          <xm:sqref>F76</xm:sqref>
        </x14:dataValidation>
        <x14:dataValidation type="list" showErrorMessage="1" errorTitle="Kesalahan Nilai Data" error="Data yang dimasukkan harus tersedia dalam daftar!">
          <x14:formula1>
            <xm:f>ListOfValues!M1:M2</xm:f>
          </x14:formula1>
          <xm:sqref>F77</xm:sqref>
        </x14:dataValidation>
        <x14:dataValidation type="list" showErrorMessage="1" errorTitle="Kesalahan Nilai Data" error="Data yang dimasukkan harus tersedia dalam daftar!">
          <x14:formula1>
            <xm:f>ListOfValues!M1:M2</xm:f>
          </x14:formula1>
          <xm:sqref>F78</xm:sqref>
        </x14:dataValidation>
        <x14:dataValidation type="list" showErrorMessage="1" errorTitle="Kesalahan Nilai Data" error="Data yang dimasukkan harus tersedia dalam daftar!">
          <x14:formula1>
            <xm:f>ListOfValues!M1:M2</xm:f>
          </x14:formula1>
          <xm:sqref>F79</xm:sqref>
        </x14:dataValidation>
        <x14:dataValidation type="list" showErrorMessage="1" errorTitle="Kesalahan Nilai Data" error="Data yang dimasukkan harus tersedia dalam daftar!">
          <x14:formula1>
            <xm:f>ListOfValues!M1:M2</xm:f>
          </x14:formula1>
          <xm:sqref>F80</xm:sqref>
        </x14:dataValidation>
        <x14:dataValidation type="list" showErrorMessage="1" errorTitle="Kesalahan Nilai Data" error="Data yang dimasukkan harus tersedia dalam daftar!">
          <x14:formula1>
            <xm:f>ListOfValues!M1:M2</xm:f>
          </x14:formula1>
          <xm:sqref>F81</xm:sqref>
        </x14:dataValidation>
        <x14:dataValidation type="list" showErrorMessage="1" errorTitle="Kesalahan Nilai Data" error="Data yang dimasukkan harus tersedia dalam daftar!">
          <x14:formula1>
            <xm:f>ListOfValues!M1:M2</xm:f>
          </x14:formula1>
          <xm:sqref>F82</xm:sqref>
        </x14:dataValidation>
        <x14:dataValidation type="list" showErrorMessage="1" errorTitle="Kesalahan Nilai Data" error="Data yang dimasukkan harus tersedia dalam daftar!">
          <x14:formula1>
            <xm:f>ListOfValues!M1:M2</xm:f>
          </x14:formula1>
          <xm:sqref>F83</xm:sqref>
        </x14:dataValidation>
        <x14:dataValidation type="list" showErrorMessage="1" errorTitle="Kesalahan Nilai Data" error="Data yang dimasukkan harus tersedia dalam daftar!">
          <x14:formula1>
            <xm:f>ListOfValues!M1:M2</xm:f>
          </x14:formula1>
          <xm:sqref>F84</xm:sqref>
        </x14:dataValidation>
        <x14:dataValidation type="list" showErrorMessage="1" errorTitle="Kesalahan Nilai Data" error="Data yang dimasukkan harus tersedia dalam daftar!">
          <x14:formula1>
            <xm:f>ListOfValues!M1:M2</xm:f>
          </x14:formula1>
          <xm:sqref>F85</xm:sqref>
        </x14:dataValidation>
        <x14:dataValidation type="list" showErrorMessage="1" errorTitle="Kesalahan Nilai Data" error="Data yang dimasukkan harus tersedia dalam daftar!">
          <x14:formula1>
            <xm:f>ListOfValues!M1:M2</xm:f>
          </x14:formula1>
          <xm:sqref>F86</xm:sqref>
        </x14:dataValidation>
        <x14:dataValidation type="list" showErrorMessage="1" errorTitle="Kesalahan Nilai Data" error="Data yang dimasukkan harus tersedia dalam daftar!">
          <x14:formula1>
            <xm:f>ListOfValues!M1:M2</xm:f>
          </x14:formula1>
          <xm:sqref>F87</xm:sqref>
        </x14:dataValidation>
        <x14:dataValidation type="list" showErrorMessage="1" errorTitle="Kesalahan Nilai Data" error="Data yang dimasukkan harus tersedia dalam daftar!">
          <x14:formula1>
            <xm:f>ListOfValues!M1:M2</xm:f>
          </x14:formula1>
          <xm:sqref>F88</xm:sqref>
        </x14:dataValidation>
        <x14:dataValidation type="list" showErrorMessage="1" errorTitle="Kesalahan Nilai Data" error="Data yang dimasukkan harus tersedia dalam daftar!">
          <x14:formula1>
            <xm:f>ListOfValues!M1:M2</xm:f>
          </x14:formula1>
          <xm:sqref>F89</xm:sqref>
        </x14:dataValidation>
        <x14:dataValidation type="list" showErrorMessage="1" errorTitle="Kesalahan Nilai Data" error="Data yang dimasukkan harus tersedia dalam daftar!">
          <x14:formula1>
            <xm:f>ListOfValues!M1:M2</xm:f>
          </x14:formula1>
          <xm:sqref>F90</xm:sqref>
        </x14:dataValidation>
        <x14:dataValidation type="list" showErrorMessage="1" errorTitle="Kesalahan Nilai Data" error="Data yang dimasukkan harus tersedia dalam daftar!">
          <x14:formula1>
            <xm:f>ListOfValues!M1:M2</xm:f>
          </x14:formula1>
          <xm:sqref>F91</xm:sqref>
        </x14:dataValidation>
        <x14:dataValidation type="list" showErrorMessage="1" errorTitle="Kesalahan Nilai Data" error="Data yang dimasukkan harus tersedia dalam daftar!">
          <x14:formula1>
            <xm:f>ListOfValues!M1:M2</xm:f>
          </x14:formula1>
          <xm:sqref>F92</xm:sqref>
        </x14:dataValidation>
        <x14:dataValidation type="list" showErrorMessage="1" errorTitle="Kesalahan Nilai Data" error="Data yang dimasukkan harus tersedia dalam daftar!">
          <x14:formula1>
            <xm:f>ListOfValues!M1:M2</xm:f>
          </x14:formula1>
          <xm:sqref>F93</xm:sqref>
        </x14:dataValidation>
        <x14:dataValidation type="list" showErrorMessage="1" errorTitle="Kesalahan Nilai Data" error="Data yang dimasukkan harus tersedia dalam daftar!">
          <x14:formula1>
            <xm:f>ListOfValues!M1:M2</xm:f>
          </x14:formula1>
          <xm:sqref>F94</xm:sqref>
        </x14:dataValidation>
        <x14:dataValidation type="list" showErrorMessage="1" errorTitle="Kesalahan Nilai Data" error="Data yang dimasukkan harus tersedia dalam daftar!">
          <x14:formula1>
            <xm:f>ListOfValues!M1:M2</xm:f>
          </x14:formula1>
          <xm:sqref>F95</xm:sqref>
        </x14:dataValidation>
        <x14:dataValidation type="list" showErrorMessage="1" errorTitle="Kesalahan Nilai Data" error="Data yang dimasukkan harus tersedia dalam daftar!">
          <x14:formula1>
            <xm:f>ListOfValues!M1:M2</xm:f>
          </x14:formula1>
          <xm:sqref>F96</xm:sqref>
        </x14:dataValidation>
        <x14:dataValidation type="list" showErrorMessage="1" errorTitle="Kesalahan Nilai Data" error="Data yang dimasukkan harus tersedia dalam daftar!">
          <x14:formula1>
            <xm:f>ListOfValues!M1:M2</xm:f>
          </x14:formula1>
          <xm:sqref>F97</xm:sqref>
        </x14:dataValidation>
        <x14:dataValidation type="list" showErrorMessage="1" errorTitle="Kesalahan Nilai Data" error="Data yang dimasukkan harus tersedia dalam daftar!">
          <x14:formula1>
            <xm:f>ListOfValues!M1:M2</xm:f>
          </x14:formula1>
          <xm:sqref>F98</xm:sqref>
        </x14:dataValidation>
        <x14:dataValidation type="list" showErrorMessage="1" errorTitle="Kesalahan Nilai Data" error="Data yang dimasukkan harus tersedia dalam daftar!">
          <x14:formula1>
            <xm:f>ListOfValues!M1:M2</xm:f>
          </x14:formula1>
          <xm:sqref>F99</xm:sqref>
        </x14:dataValidation>
        <x14:dataValidation type="list" showErrorMessage="1" errorTitle="Kesalahan Nilai Data" error="Data yang dimasukkan harus tersedia dalam daftar!">
          <x14:formula1>
            <xm:f>ListOfValues!M1:M2</xm:f>
          </x14:formula1>
          <xm:sqref>F100</xm:sqref>
        </x14:dataValidation>
        <x14:dataValidation type="list" showErrorMessage="1" errorTitle="Kesalahan Nilai Data" error="Data yang dimasukkan harus tersedia dalam daftar!">
          <x14:formula1>
            <xm:f>ListOfValues!M1:M2</xm:f>
          </x14:formula1>
          <xm:sqref>F101</xm:sqref>
        </x14:dataValidation>
        <x14:dataValidation type="list" showErrorMessage="1" errorTitle="Kesalahan Nilai Data" error="Data yang dimasukkan harus tersedia dalam daftar!">
          <x14:formula1>
            <xm:f>ListOfValues!M1:M2</xm:f>
          </x14:formula1>
          <xm:sqref>F102</xm:sqref>
        </x14:dataValidation>
        <x14:dataValidation type="list" showErrorMessage="1" errorTitle="Kesalahan Nilai Data" error="Data yang dimasukkan harus tersedia dalam daftar!">
          <x14:formula1>
            <xm:f>ListOfValues!M1:M2</xm:f>
          </x14:formula1>
          <xm:sqref>F103</xm:sqref>
        </x14:dataValidation>
        <x14:dataValidation type="list" showErrorMessage="1" errorTitle="Kesalahan Nilai Data" error="Data yang dimasukkan harus tersedia dalam daftar!">
          <x14:formula1>
            <xm:f>ListOfValues!M1:M2</xm:f>
          </x14:formula1>
          <xm:sqref>F104</xm:sqref>
        </x14:dataValidation>
        <x14:dataValidation type="list" showErrorMessage="1" errorTitle="Kesalahan Nilai Data" error="Data yang dimasukkan harus tersedia dalam daftar!">
          <x14:formula1>
            <xm:f>ListOfValues!M1:M2</xm:f>
          </x14:formula1>
          <xm:sqref>F105</xm:sqref>
        </x14:dataValidation>
        <x14:dataValidation type="list" showErrorMessage="1" errorTitle="Kesalahan Nilai Data" error="Data yang dimasukkan harus tersedia dalam daftar!">
          <x14:formula1>
            <xm:f>ListOfValues!M1:M2</xm:f>
          </x14:formula1>
          <xm:sqref>F106</xm:sqref>
        </x14:dataValidation>
        <x14:dataValidation type="list" showErrorMessage="1" errorTitle="Kesalahan Nilai Data" error="Data yang dimasukkan harus tersedia dalam daftar!">
          <x14:formula1>
            <xm:f>ListOfValues!M1:M2</xm:f>
          </x14:formula1>
          <xm:sqref>F107</xm:sqref>
        </x14:dataValidation>
        <x14:dataValidation type="list" showErrorMessage="1" errorTitle="Kesalahan Nilai Data" error="Data yang dimasukkan harus tersedia dalam daftar!">
          <x14:formula1>
            <xm:f>ListOfValues!M1:M2</xm:f>
          </x14:formula1>
          <xm:sqref>F108</xm:sqref>
        </x14:dataValidation>
        <x14:dataValidation type="list" showErrorMessage="1" errorTitle="Kesalahan Nilai Data" error="Data yang dimasukkan harus tersedia dalam daftar!">
          <x14:formula1>
            <xm:f>ListOfValues!M1:M2</xm:f>
          </x14:formula1>
          <xm:sqref>F109</xm:sqref>
        </x14:dataValidation>
        <x14:dataValidation type="list" showErrorMessage="1" errorTitle="Kesalahan Nilai Data" error="Data yang dimasukkan harus tersedia dalam daftar!">
          <x14:formula1>
            <xm:f>ListOfValues!M1:M2</xm:f>
          </x14:formula1>
          <xm:sqref>F110</xm:sqref>
        </x14:dataValidation>
        <x14:dataValidation type="list" showErrorMessage="1" errorTitle="Kesalahan Nilai Data" error="Data yang dimasukkan harus tersedia dalam daftar!">
          <x14:formula1>
            <xm:f>ListOfValues!M1:M2</xm:f>
          </x14:formula1>
          <xm:sqref>F111</xm:sqref>
        </x14:dataValidation>
        <x14:dataValidation type="list" showErrorMessage="1" errorTitle="Kesalahan Nilai Data" error="Data yang dimasukkan harus tersedia dalam daftar!">
          <x14:formula1>
            <xm:f>ListOfValues!M1:M2</xm:f>
          </x14:formula1>
          <xm:sqref>F112</xm:sqref>
        </x14:dataValidation>
        <x14:dataValidation type="list" showErrorMessage="1" errorTitle="Kesalahan Nilai Data" error="Data yang dimasukkan harus tersedia dalam daftar!">
          <x14:formula1>
            <xm:f>ListOfValues!M1:M2</xm:f>
          </x14:formula1>
          <xm:sqref>F113</xm:sqref>
        </x14:dataValidation>
        <x14:dataValidation type="list" showErrorMessage="1" errorTitle="Kesalahan Nilai Data" error="Data yang dimasukkan harus tersedia dalam daftar!">
          <x14:formula1>
            <xm:f>ListOfValues!M1:M2</xm:f>
          </x14:formula1>
          <xm:sqref>F114</xm:sqref>
        </x14:dataValidation>
        <x14:dataValidation type="list" showErrorMessage="1" errorTitle="Kesalahan Nilai Data" error="Data yang dimasukkan harus tersedia dalam daftar!">
          <x14:formula1>
            <xm:f>ListOfValues!M1:M2</xm:f>
          </x14:formula1>
          <xm:sqref>F115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2:J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I17"/>
    </sheetView>
  </sheetViews>
  <sheetFormatPr defaultRowHeight="15"/>
  <cols>
    <col min="1" max="1" width="9.140625" style="1" customWidth="1"/>
    <col min="2" max="3" width="1" style="1" customWidth="1"/>
    <col min="4" max="4" width="20" style="1" customWidth="1"/>
    <col min="5" max="9" width="30" style="1" customWidth="1"/>
    <col min="10" max="10" width="1" style="1" customWidth="1"/>
    <col min="11" max="11" width="9.140625" style="1" customWidth="1"/>
    <col min="12" max="16384" width="9.140625" style="1"/>
  </cols>
  <sheetData>
    <row r="2" spans="2:10" ht="5.0999999999999996" customHeight="1">
      <c r="B2" s="5" t="s">
        <v>640</v>
      </c>
      <c r="C2" s="2"/>
      <c r="D2" s="2"/>
      <c r="E2" s="2"/>
      <c r="F2" s="2"/>
      <c r="G2" s="2"/>
      <c r="H2" s="2"/>
      <c r="I2" s="2"/>
      <c r="J2" s="2"/>
    </row>
    <row r="3" spans="2:10" hidden="1">
      <c r="B3" s="5" t="s">
        <v>7</v>
      </c>
      <c r="C3" s="20"/>
      <c r="D3" s="20"/>
      <c r="E3" s="2"/>
      <c r="F3" s="2"/>
      <c r="G3" s="2"/>
      <c r="H3" s="2"/>
      <c r="I3" s="2"/>
      <c r="J3" s="2"/>
    </row>
    <row r="4" spans="2:10" hidden="1">
      <c r="B4" s="2"/>
      <c r="C4" s="20"/>
      <c r="D4" s="20"/>
      <c r="E4" s="2"/>
      <c r="F4" s="2"/>
      <c r="G4" s="2"/>
      <c r="H4" s="2"/>
      <c r="I4" s="2"/>
      <c r="J4" s="2"/>
    </row>
    <row r="5" spans="2:10" hidden="1">
      <c r="B5" s="2"/>
      <c r="C5" s="20"/>
      <c r="D5" s="20"/>
      <c r="E5" s="2"/>
      <c r="F5" s="2"/>
      <c r="G5" s="2"/>
      <c r="H5" s="2"/>
      <c r="I5" s="2"/>
      <c r="J5" s="2"/>
    </row>
    <row r="6" spans="2:10" hidden="1">
      <c r="B6" s="2"/>
      <c r="C6" s="20"/>
      <c r="D6" s="20"/>
      <c r="E6" s="2"/>
      <c r="F6" s="2"/>
      <c r="G6" s="2"/>
      <c r="H6" s="2"/>
      <c r="I6" s="2"/>
      <c r="J6" s="2"/>
    </row>
    <row r="7" spans="2:10" ht="17.25">
      <c r="B7" s="2"/>
      <c r="C7" s="156" t="str">
        <f>UPPER('Data Umum'!D7)</f>
        <v/>
      </c>
      <c r="D7" s="156"/>
      <c r="E7" s="157"/>
      <c r="F7" s="157"/>
      <c r="G7" s="157"/>
      <c r="H7" s="157"/>
      <c r="I7" s="157"/>
      <c r="J7" s="2"/>
    </row>
    <row r="8" spans="2:10">
      <c r="B8" s="2"/>
      <c r="C8" s="158" t="s">
        <v>1095</v>
      </c>
      <c r="D8" s="158"/>
      <c r="E8" s="129"/>
      <c r="F8" s="129"/>
      <c r="G8" s="129"/>
      <c r="H8" s="129"/>
      <c r="I8" s="129"/>
      <c r="J8" s="2"/>
    </row>
    <row r="9" spans="2:10">
      <c r="B9" s="2"/>
      <c r="C9" s="158" t="s">
        <v>641</v>
      </c>
      <c r="D9" s="158"/>
      <c r="E9" s="129"/>
      <c r="F9" s="129"/>
      <c r="G9" s="129"/>
      <c r="H9" s="129"/>
      <c r="I9" s="129"/>
      <c r="J9" s="2"/>
    </row>
    <row r="10" spans="2:10">
      <c r="B10" s="2"/>
      <c r="C10" s="158" t="s">
        <v>639</v>
      </c>
      <c r="D10" s="158"/>
      <c r="E10" s="129"/>
      <c r="F10" s="129"/>
      <c r="G10" s="129"/>
      <c r="H10" s="129"/>
      <c r="I10" s="129"/>
      <c r="J10" s="2"/>
    </row>
    <row r="11" spans="2:10">
      <c r="B11" s="2"/>
      <c r="C11" s="159" t="str">
        <f>""</f>
        <v/>
      </c>
      <c r="D11" s="159"/>
      <c r="E11" s="130"/>
      <c r="F11" s="130"/>
      <c r="G11" s="130"/>
      <c r="H11" s="130"/>
      <c r="I11" s="130"/>
      <c r="J11" s="2"/>
    </row>
    <row r="12" spans="2:10" hidden="1">
      <c r="B12" s="2"/>
      <c r="C12" s="20"/>
      <c r="D12" s="20"/>
      <c r="E12" s="2"/>
      <c r="F12" s="2"/>
      <c r="G12" s="2"/>
      <c r="H12" s="2"/>
      <c r="I12" s="2"/>
      <c r="J12" s="2"/>
    </row>
    <row r="13" spans="2:10">
      <c r="B13" s="2"/>
      <c r="C13" s="160" t="s">
        <v>43</v>
      </c>
      <c r="D13" s="160"/>
      <c r="E13" s="161"/>
      <c r="F13" s="161"/>
      <c r="G13" s="161"/>
      <c r="H13" s="161"/>
      <c r="I13" s="161"/>
      <c r="J13" s="2"/>
    </row>
    <row r="14" spans="2:10">
      <c r="B14" s="2"/>
      <c r="C14" s="127" t="s">
        <v>308</v>
      </c>
      <c r="D14" s="128"/>
      <c r="E14" s="162" t="str">
        <f>"Nama Debitur"</f>
        <v>Nama Debitur</v>
      </c>
      <c r="F14" s="162" t="str">
        <f>"Debitur DN/LN"</f>
        <v>Debitur DN/LN</v>
      </c>
      <c r="G14" s="162" t="str">
        <f>"Kurang dari atau sama dengan 2 bulan "</f>
        <v xml:space="preserve">Kurang dari atau sama dengan 2 bulan </v>
      </c>
      <c r="H14" s="162" t="str">
        <f>"Lebih dari 2 bulan sampai dengan 3 bulan "</f>
        <v xml:space="preserve">Lebih dari 2 bulan sampai dengan 3 bulan </v>
      </c>
      <c r="I14" s="162" t="str">
        <f>"Lebih Dari 3 bulan"</f>
        <v>Lebih Dari 3 bulan</v>
      </c>
      <c r="J14" s="2"/>
    </row>
    <row r="15" spans="2:10">
      <c r="B15" s="2"/>
      <c r="C15" s="128"/>
      <c r="D15" s="128"/>
      <c r="E15" s="163"/>
      <c r="F15" s="163"/>
      <c r="G15" s="163"/>
      <c r="H15" s="163"/>
      <c r="I15" s="163"/>
      <c r="J15" s="2"/>
    </row>
    <row r="16" spans="2:10">
      <c r="B16" s="2"/>
      <c r="C16" s="137" t="s">
        <v>7</v>
      </c>
      <c r="D16" s="128"/>
      <c r="E16" s="147" t="s">
        <v>206</v>
      </c>
      <c r="F16" s="147" t="s">
        <v>206</v>
      </c>
      <c r="G16" s="144">
        <v>0</v>
      </c>
      <c r="H16" s="144">
        <v>0</v>
      </c>
      <c r="I16" s="144">
        <v>0</v>
      </c>
      <c r="J16" s="2"/>
    </row>
    <row r="17" spans="2:10">
      <c r="B17" s="2"/>
      <c r="C17" s="142" t="s">
        <v>309</v>
      </c>
      <c r="D17" s="143"/>
      <c r="E17" s="147" t="s">
        <v>206</v>
      </c>
      <c r="F17" s="147" t="s">
        <v>206</v>
      </c>
      <c r="G17" s="144">
        <v>0</v>
      </c>
      <c r="H17" s="144">
        <v>0</v>
      </c>
      <c r="I17" s="144">
        <v>0</v>
      </c>
      <c r="J17" s="2"/>
    </row>
    <row r="18" spans="2:10">
      <c r="B18" s="2"/>
      <c r="C18" s="142" t="s">
        <v>310</v>
      </c>
      <c r="D18" s="143"/>
      <c r="E18" s="147" t="s">
        <v>206</v>
      </c>
      <c r="F18" s="147" t="s">
        <v>206</v>
      </c>
      <c r="G18" s="144">
        <v>0</v>
      </c>
      <c r="H18" s="144">
        <v>0</v>
      </c>
      <c r="I18" s="144">
        <v>0</v>
      </c>
      <c r="J18" s="2"/>
    </row>
    <row r="19" spans="2:10">
      <c r="B19" s="2"/>
      <c r="C19" s="142" t="s">
        <v>311</v>
      </c>
      <c r="D19" s="143"/>
      <c r="E19" s="147" t="s">
        <v>206</v>
      </c>
      <c r="F19" s="147" t="s">
        <v>206</v>
      </c>
      <c r="G19" s="144">
        <v>0</v>
      </c>
      <c r="H19" s="144">
        <v>0</v>
      </c>
      <c r="I19" s="144">
        <v>0</v>
      </c>
      <c r="J19" s="2"/>
    </row>
    <row r="20" spans="2:10">
      <c r="B20" s="2"/>
      <c r="C20" s="142" t="s">
        <v>312</v>
      </c>
      <c r="D20" s="143"/>
      <c r="E20" s="147" t="s">
        <v>206</v>
      </c>
      <c r="F20" s="147" t="s">
        <v>206</v>
      </c>
      <c r="G20" s="144">
        <v>0</v>
      </c>
      <c r="H20" s="144">
        <v>0</v>
      </c>
      <c r="I20" s="144">
        <v>0</v>
      </c>
      <c r="J20" s="2"/>
    </row>
    <row r="21" spans="2:10">
      <c r="B21" s="2"/>
      <c r="C21" s="142" t="s">
        <v>313</v>
      </c>
      <c r="D21" s="143"/>
      <c r="E21" s="147" t="s">
        <v>206</v>
      </c>
      <c r="F21" s="147" t="s">
        <v>206</v>
      </c>
      <c r="G21" s="144">
        <v>0</v>
      </c>
      <c r="H21" s="144">
        <v>0</v>
      </c>
      <c r="I21" s="144">
        <v>0</v>
      </c>
      <c r="J21" s="2"/>
    </row>
    <row r="22" spans="2:10">
      <c r="B22" s="2"/>
      <c r="C22" s="142" t="s">
        <v>314</v>
      </c>
      <c r="D22" s="143"/>
      <c r="E22" s="147" t="s">
        <v>206</v>
      </c>
      <c r="F22" s="147" t="s">
        <v>206</v>
      </c>
      <c r="G22" s="144">
        <v>0</v>
      </c>
      <c r="H22" s="144">
        <v>0</v>
      </c>
      <c r="I22" s="144">
        <v>0</v>
      </c>
      <c r="J22" s="2"/>
    </row>
    <row r="23" spans="2:10">
      <c r="B23" s="2"/>
      <c r="C23" s="142" t="s">
        <v>315</v>
      </c>
      <c r="D23" s="143"/>
      <c r="E23" s="147" t="s">
        <v>206</v>
      </c>
      <c r="F23" s="147" t="s">
        <v>206</v>
      </c>
      <c r="G23" s="144">
        <v>0</v>
      </c>
      <c r="H23" s="144">
        <v>0</v>
      </c>
      <c r="I23" s="144">
        <v>0</v>
      </c>
      <c r="J23" s="2"/>
    </row>
    <row r="24" spans="2:10">
      <c r="B24" s="2"/>
      <c r="C24" s="142" t="s">
        <v>316</v>
      </c>
      <c r="D24" s="143"/>
      <c r="E24" s="147" t="s">
        <v>206</v>
      </c>
      <c r="F24" s="147" t="s">
        <v>206</v>
      </c>
      <c r="G24" s="144">
        <v>0</v>
      </c>
      <c r="H24" s="144">
        <v>0</v>
      </c>
      <c r="I24" s="144">
        <v>0</v>
      </c>
      <c r="J24" s="2"/>
    </row>
    <row r="25" spans="2:10">
      <c r="B25" s="2"/>
      <c r="C25" s="142" t="s">
        <v>317</v>
      </c>
      <c r="D25" s="143"/>
      <c r="E25" s="147" t="s">
        <v>206</v>
      </c>
      <c r="F25" s="147" t="s">
        <v>206</v>
      </c>
      <c r="G25" s="144">
        <v>0</v>
      </c>
      <c r="H25" s="144">
        <v>0</v>
      </c>
      <c r="I25" s="144">
        <v>0</v>
      </c>
      <c r="J25" s="2"/>
    </row>
    <row r="26" spans="2:10">
      <c r="B26" s="2"/>
      <c r="C26" s="142" t="s">
        <v>318</v>
      </c>
      <c r="D26" s="143"/>
      <c r="E26" s="147" t="s">
        <v>206</v>
      </c>
      <c r="F26" s="147" t="s">
        <v>206</v>
      </c>
      <c r="G26" s="144">
        <v>0</v>
      </c>
      <c r="H26" s="144">
        <v>0</v>
      </c>
      <c r="I26" s="144">
        <v>0</v>
      </c>
      <c r="J26" s="2"/>
    </row>
    <row r="27" spans="2:10">
      <c r="B27" s="2"/>
      <c r="C27" s="142" t="s">
        <v>319</v>
      </c>
      <c r="D27" s="143"/>
      <c r="E27" s="147" t="s">
        <v>206</v>
      </c>
      <c r="F27" s="147" t="s">
        <v>206</v>
      </c>
      <c r="G27" s="144">
        <v>0</v>
      </c>
      <c r="H27" s="144">
        <v>0</v>
      </c>
      <c r="I27" s="144">
        <v>0</v>
      </c>
      <c r="J27" s="2"/>
    </row>
    <row r="28" spans="2:10">
      <c r="B28" s="2"/>
      <c r="C28" s="142" t="s">
        <v>320</v>
      </c>
      <c r="D28" s="143"/>
      <c r="E28" s="147" t="s">
        <v>206</v>
      </c>
      <c r="F28" s="147" t="s">
        <v>206</v>
      </c>
      <c r="G28" s="144">
        <v>0</v>
      </c>
      <c r="H28" s="144">
        <v>0</v>
      </c>
      <c r="I28" s="144">
        <v>0</v>
      </c>
      <c r="J28" s="2"/>
    </row>
    <row r="29" spans="2:10">
      <c r="B29" s="2"/>
      <c r="C29" s="142" t="s">
        <v>321</v>
      </c>
      <c r="D29" s="143"/>
      <c r="E29" s="147" t="s">
        <v>206</v>
      </c>
      <c r="F29" s="147" t="s">
        <v>206</v>
      </c>
      <c r="G29" s="144">
        <v>0</v>
      </c>
      <c r="H29" s="144">
        <v>0</v>
      </c>
      <c r="I29" s="144">
        <v>0</v>
      </c>
      <c r="J29" s="2"/>
    </row>
    <row r="30" spans="2:10">
      <c r="B30" s="2"/>
      <c r="C30" s="142" t="s">
        <v>322</v>
      </c>
      <c r="D30" s="143"/>
      <c r="E30" s="147" t="s">
        <v>206</v>
      </c>
      <c r="F30" s="147" t="s">
        <v>206</v>
      </c>
      <c r="G30" s="144">
        <v>0</v>
      </c>
      <c r="H30" s="144">
        <v>0</v>
      </c>
      <c r="I30" s="144">
        <v>0</v>
      </c>
      <c r="J30" s="2"/>
    </row>
    <row r="31" spans="2:10">
      <c r="B31" s="2"/>
      <c r="C31" s="142" t="s">
        <v>323</v>
      </c>
      <c r="D31" s="143"/>
      <c r="E31" s="147" t="s">
        <v>206</v>
      </c>
      <c r="F31" s="147" t="s">
        <v>206</v>
      </c>
      <c r="G31" s="144">
        <v>0</v>
      </c>
      <c r="H31" s="144">
        <v>0</v>
      </c>
      <c r="I31" s="144">
        <v>0</v>
      </c>
      <c r="J31" s="2"/>
    </row>
    <row r="32" spans="2:10">
      <c r="B32" s="2"/>
      <c r="C32" s="142" t="s">
        <v>324</v>
      </c>
      <c r="D32" s="143"/>
      <c r="E32" s="147" t="s">
        <v>206</v>
      </c>
      <c r="F32" s="147" t="s">
        <v>206</v>
      </c>
      <c r="G32" s="144">
        <v>0</v>
      </c>
      <c r="H32" s="144">
        <v>0</v>
      </c>
      <c r="I32" s="144">
        <v>0</v>
      </c>
      <c r="J32" s="2"/>
    </row>
    <row r="33" spans="2:10">
      <c r="B33" s="2"/>
      <c r="C33" s="142" t="s">
        <v>325</v>
      </c>
      <c r="D33" s="143"/>
      <c r="E33" s="147" t="s">
        <v>206</v>
      </c>
      <c r="F33" s="147" t="s">
        <v>206</v>
      </c>
      <c r="G33" s="144">
        <v>0</v>
      </c>
      <c r="H33" s="144">
        <v>0</v>
      </c>
      <c r="I33" s="144">
        <v>0</v>
      </c>
      <c r="J33" s="2"/>
    </row>
    <row r="34" spans="2:10">
      <c r="B34" s="2"/>
      <c r="C34" s="142" t="s">
        <v>326</v>
      </c>
      <c r="D34" s="143"/>
      <c r="E34" s="147" t="s">
        <v>206</v>
      </c>
      <c r="F34" s="147" t="s">
        <v>206</v>
      </c>
      <c r="G34" s="144">
        <v>0</v>
      </c>
      <c r="H34" s="144">
        <v>0</v>
      </c>
      <c r="I34" s="144">
        <v>0</v>
      </c>
      <c r="J34" s="2"/>
    </row>
    <row r="35" spans="2:10">
      <c r="B35" s="2"/>
      <c r="C35" s="142" t="s">
        <v>327</v>
      </c>
      <c r="D35" s="143"/>
      <c r="E35" s="147" t="s">
        <v>206</v>
      </c>
      <c r="F35" s="147" t="s">
        <v>206</v>
      </c>
      <c r="G35" s="144">
        <v>0</v>
      </c>
      <c r="H35" s="144">
        <v>0</v>
      </c>
      <c r="I35" s="144">
        <v>0</v>
      </c>
      <c r="J35" s="2"/>
    </row>
    <row r="36" spans="2:10">
      <c r="B36" s="2"/>
      <c r="C36" s="142" t="s">
        <v>328</v>
      </c>
      <c r="D36" s="143"/>
      <c r="E36" s="147" t="s">
        <v>206</v>
      </c>
      <c r="F36" s="147" t="s">
        <v>206</v>
      </c>
      <c r="G36" s="144">
        <v>0</v>
      </c>
      <c r="H36" s="144">
        <v>0</v>
      </c>
      <c r="I36" s="144">
        <v>0</v>
      </c>
      <c r="J36" s="2"/>
    </row>
    <row r="37" spans="2:10">
      <c r="B37" s="2"/>
      <c r="C37" s="142" t="s">
        <v>329</v>
      </c>
      <c r="D37" s="143"/>
      <c r="E37" s="147" t="s">
        <v>206</v>
      </c>
      <c r="F37" s="147" t="s">
        <v>206</v>
      </c>
      <c r="G37" s="144">
        <v>0</v>
      </c>
      <c r="H37" s="144">
        <v>0</v>
      </c>
      <c r="I37" s="144">
        <v>0</v>
      </c>
      <c r="J37" s="2"/>
    </row>
    <row r="38" spans="2:10">
      <c r="B38" s="2"/>
      <c r="C38" s="142" t="s">
        <v>330</v>
      </c>
      <c r="D38" s="143"/>
      <c r="E38" s="147" t="s">
        <v>206</v>
      </c>
      <c r="F38" s="147" t="s">
        <v>206</v>
      </c>
      <c r="G38" s="144">
        <v>0</v>
      </c>
      <c r="H38" s="144">
        <v>0</v>
      </c>
      <c r="I38" s="144">
        <v>0</v>
      </c>
      <c r="J38" s="2"/>
    </row>
    <row r="39" spans="2:10">
      <c r="B39" s="2"/>
      <c r="C39" s="142" t="s">
        <v>331</v>
      </c>
      <c r="D39" s="143"/>
      <c r="E39" s="147" t="s">
        <v>206</v>
      </c>
      <c r="F39" s="147" t="s">
        <v>206</v>
      </c>
      <c r="G39" s="144">
        <v>0</v>
      </c>
      <c r="H39" s="144">
        <v>0</v>
      </c>
      <c r="I39" s="144">
        <v>0</v>
      </c>
      <c r="J39" s="2"/>
    </row>
    <row r="40" spans="2:10">
      <c r="B40" s="2"/>
      <c r="C40" s="142" t="s">
        <v>332</v>
      </c>
      <c r="D40" s="143"/>
      <c r="E40" s="147" t="s">
        <v>206</v>
      </c>
      <c r="F40" s="147" t="s">
        <v>206</v>
      </c>
      <c r="G40" s="144">
        <v>0</v>
      </c>
      <c r="H40" s="144">
        <v>0</v>
      </c>
      <c r="I40" s="144">
        <v>0</v>
      </c>
      <c r="J40" s="2"/>
    </row>
    <row r="41" spans="2:10">
      <c r="B41" s="2"/>
      <c r="C41" s="142" t="s">
        <v>333</v>
      </c>
      <c r="D41" s="143"/>
      <c r="E41" s="147" t="s">
        <v>206</v>
      </c>
      <c r="F41" s="147" t="s">
        <v>206</v>
      </c>
      <c r="G41" s="144">
        <v>0</v>
      </c>
      <c r="H41" s="144">
        <v>0</v>
      </c>
      <c r="I41" s="144">
        <v>0</v>
      </c>
      <c r="J41" s="2"/>
    </row>
    <row r="42" spans="2:10">
      <c r="B42" s="2"/>
      <c r="C42" s="142" t="s">
        <v>334</v>
      </c>
      <c r="D42" s="143"/>
      <c r="E42" s="147" t="s">
        <v>206</v>
      </c>
      <c r="F42" s="147" t="s">
        <v>206</v>
      </c>
      <c r="G42" s="144">
        <v>0</v>
      </c>
      <c r="H42" s="144">
        <v>0</v>
      </c>
      <c r="I42" s="144">
        <v>0</v>
      </c>
      <c r="J42" s="2"/>
    </row>
    <row r="43" spans="2:10">
      <c r="B43" s="2"/>
      <c r="C43" s="142" t="s">
        <v>335</v>
      </c>
      <c r="D43" s="143"/>
      <c r="E43" s="147" t="s">
        <v>206</v>
      </c>
      <c r="F43" s="147" t="s">
        <v>206</v>
      </c>
      <c r="G43" s="144">
        <v>0</v>
      </c>
      <c r="H43" s="144">
        <v>0</v>
      </c>
      <c r="I43" s="144">
        <v>0</v>
      </c>
      <c r="J43" s="2"/>
    </row>
    <row r="44" spans="2:10">
      <c r="B44" s="2"/>
      <c r="C44" s="142" t="s">
        <v>336</v>
      </c>
      <c r="D44" s="143"/>
      <c r="E44" s="147" t="s">
        <v>206</v>
      </c>
      <c r="F44" s="147" t="s">
        <v>206</v>
      </c>
      <c r="G44" s="144">
        <v>0</v>
      </c>
      <c r="H44" s="144">
        <v>0</v>
      </c>
      <c r="I44" s="144">
        <v>0</v>
      </c>
      <c r="J44" s="2"/>
    </row>
    <row r="45" spans="2:10">
      <c r="B45" s="2"/>
      <c r="C45" s="142" t="s">
        <v>337</v>
      </c>
      <c r="D45" s="143"/>
      <c r="E45" s="147" t="s">
        <v>206</v>
      </c>
      <c r="F45" s="147" t="s">
        <v>206</v>
      </c>
      <c r="G45" s="144">
        <v>0</v>
      </c>
      <c r="H45" s="144">
        <v>0</v>
      </c>
      <c r="I45" s="144">
        <v>0</v>
      </c>
      <c r="J45" s="2"/>
    </row>
    <row r="46" spans="2:10">
      <c r="B46" s="2"/>
      <c r="C46" s="142" t="s">
        <v>338</v>
      </c>
      <c r="D46" s="143"/>
      <c r="E46" s="147" t="s">
        <v>206</v>
      </c>
      <c r="F46" s="147" t="s">
        <v>206</v>
      </c>
      <c r="G46" s="144">
        <v>0</v>
      </c>
      <c r="H46" s="144">
        <v>0</v>
      </c>
      <c r="I46" s="144">
        <v>0</v>
      </c>
      <c r="J46" s="2"/>
    </row>
    <row r="47" spans="2:10">
      <c r="B47" s="2"/>
      <c r="C47" s="142" t="s">
        <v>339</v>
      </c>
      <c r="D47" s="143"/>
      <c r="E47" s="147" t="s">
        <v>206</v>
      </c>
      <c r="F47" s="147" t="s">
        <v>206</v>
      </c>
      <c r="G47" s="144">
        <v>0</v>
      </c>
      <c r="H47" s="144">
        <v>0</v>
      </c>
      <c r="I47" s="144">
        <v>0</v>
      </c>
      <c r="J47" s="2"/>
    </row>
    <row r="48" spans="2:10">
      <c r="B48" s="2"/>
      <c r="C48" s="142" t="s">
        <v>340</v>
      </c>
      <c r="D48" s="143"/>
      <c r="E48" s="147" t="s">
        <v>206</v>
      </c>
      <c r="F48" s="147" t="s">
        <v>206</v>
      </c>
      <c r="G48" s="144">
        <v>0</v>
      </c>
      <c r="H48" s="144">
        <v>0</v>
      </c>
      <c r="I48" s="144">
        <v>0</v>
      </c>
      <c r="J48" s="2"/>
    </row>
    <row r="49" spans="2:10">
      <c r="B49" s="2"/>
      <c r="C49" s="142" t="s">
        <v>341</v>
      </c>
      <c r="D49" s="143"/>
      <c r="E49" s="147" t="s">
        <v>206</v>
      </c>
      <c r="F49" s="147" t="s">
        <v>206</v>
      </c>
      <c r="G49" s="144">
        <v>0</v>
      </c>
      <c r="H49" s="144">
        <v>0</v>
      </c>
      <c r="I49" s="144">
        <v>0</v>
      </c>
      <c r="J49" s="2"/>
    </row>
    <row r="50" spans="2:10">
      <c r="B50" s="2"/>
      <c r="C50" s="142" t="s">
        <v>342</v>
      </c>
      <c r="D50" s="143"/>
      <c r="E50" s="147" t="s">
        <v>206</v>
      </c>
      <c r="F50" s="147" t="s">
        <v>206</v>
      </c>
      <c r="G50" s="144">
        <v>0</v>
      </c>
      <c r="H50" s="144">
        <v>0</v>
      </c>
      <c r="I50" s="144">
        <v>0</v>
      </c>
      <c r="J50" s="2"/>
    </row>
    <row r="51" spans="2:10">
      <c r="B51" s="2"/>
      <c r="C51" s="142" t="s">
        <v>343</v>
      </c>
      <c r="D51" s="143"/>
      <c r="E51" s="147" t="s">
        <v>206</v>
      </c>
      <c r="F51" s="147" t="s">
        <v>206</v>
      </c>
      <c r="G51" s="144">
        <v>0</v>
      </c>
      <c r="H51" s="144">
        <v>0</v>
      </c>
      <c r="I51" s="144">
        <v>0</v>
      </c>
      <c r="J51" s="2"/>
    </row>
    <row r="52" spans="2:10">
      <c r="B52" s="2"/>
      <c r="C52" s="142" t="s">
        <v>344</v>
      </c>
      <c r="D52" s="143"/>
      <c r="E52" s="147" t="s">
        <v>206</v>
      </c>
      <c r="F52" s="147" t="s">
        <v>206</v>
      </c>
      <c r="G52" s="144">
        <v>0</v>
      </c>
      <c r="H52" s="144">
        <v>0</v>
      </c>
      <c r="I52" s="144">
        <v>0</v>
      </c>
      <c r="J52" s="2"/>
    </row>
    <row r="53" spans="2:10">
      <c r="B53" s="2"/>
      <c r="C53" s="142" t="s">
        <v>345</v>
      </c>
      <c r="D53" s="143"/>
      <c r="E53" s="147" t="s">
        <v>206</v>
      </c>
      <c r="F53" s="147" t="s">
        <v>206</v>
      </c>
      <c r="G53" s="144">
        <v>0</v>
      </c>
      <c r="H53" s="144">
        <v>0</v>
      </c>
      <c r="I53" s="144">
        <v>0</v>
      </c>
      <c r="J53" s="2"/>
    </row>
    <row r="54" spans="2:10">
      <c r="B54" s="2"/>
      <c r="C54" s="142" t="s">
        <v>346</v>
      </c>
      <c r="D54" s="143"/>
      <c r="E54" s="147" t="s">
        <v>206</v>
      </c>
      <c r="F54" s="147" t="s">
        <v>206</v>
      </c>
      <c r="G54" s="144">
        <v>0</v>
      </c>
      <c r="H54" s="144">
        <v>0</v>
      </c>
      <c r="I54" s="144">
        <v>0</v>
      </c>
      <c r="J54" s="2"/>
    </row>
    <row r="55" spans="2:10">
      <c r="B55" s="2"/>
      <c r="C55" s="142" t="s">
        <v>347</v>
      </c>
      <c r="D55" s="143"/>
      <c r="E55" s="147" t="s">
        <v>206</v>
      </c>
      <c r="F55" s="147" t="s">
        <v>206</v>
      </c>
      <c r="G55" s="144">
        <v>0</v>
      </c>
      <c r="H55" s="144">
        <v>0</v>
      </c>
      <c r="I55" s="144">
        <v>0</v>
      </c>
      <c r="J55" s="2"/>
    </row>
    <row r="56" spans="2:10">
      <c r="B56" s="2"/>
      <c r="C56" s="142" t="s">
        <v>348</v>
      </c>
      <c r="D56" s="143"/>
      <c r="E56" s="147" t="s">
        <v>206</v>
      </c>
      <c r="F56" s="147" t="s">
        <v>206</v>
      </c>
      <c r="G56" s="144">
        <v>0</v>
      </c>
      <c r="H56" s="144">
        <v>0</v>
      </c>
      <c r="I56" s="144">
        <v>0</v>
      </c>
      <c r="J56" s="2"/>
    </row>
    <row r="57" spans="2:10">
      <c r="B57" s="2"/>
      <c r="C57" s="142" t="s">
        <v>349</v>
      </c>
      <c r="D57" s="143"/>
      <c r="E57" s="147" t="s">
        <v>206</v>
      </c>
      <c r="F57" s="147" t="s">
        <v>206</v>
      </c>
      <c r="G57" s="144">
        <v>0</v>
      </c>
      <c r="H57" s="144">
        <v>0</v>
      </c>
      <c r="I57" s="144">
        <v>0</v>
      </c>
      <c r="J57" s="2"/>
    </row>
    <row r="58" spans="2:10">
      <c r="B58" s="2"/>
      <c r="C58" s="142" t="s">
        <v>350</v>
      </c>
      <c r="D58" s="143"/>
      <c r="E58" s="147" t="s">
        <v>206</v>
      </c>
      <c r="F58" s="147" t="s">
        <v>206</v>
      </c>
      <c r="G58" s="144">
        <v>0</v>
      </c>
      <c r="H58" s="144">
        <v>0</v>
      </c>
      <c r="I58" s="144">
        <v>0</v>
      </c>
      <c r="J58" s="2"/>
    </row>
    <row r="59" spans="2:10">
      <c r="B59" s="2"/>
      <c r="C59" s="142" t="s">
        <v>351</v>
      </c>
      <c r="D59" s="143"/>
      <c r="E59" s="147" t="s">
        <v>206</v>
      </c>
      <c r="F59" s="147" t="s">
        <v>206</v>
      </c>
      <c r="G59" s="144">
        <v>0</v>
      </c>
      <c r="H59" s="144">
        <v>0</v>
      </c>
      <c r="I59" s="144">
        <v>0</v>
      </c>
      <c r="J59" s="2"/>
    </row>
    <row r="60" spans="2:10">
      <c r="B60" s="2"/>
      <c r="C60" s="142" t="s">
        <v>352</v>
      </c>
      <c r="D60" s="143"/>
      <c r="E60" s="147" t="s">
        <v>206</v>
      </c>
      <c r="F60" s="147" t="s">
        <v>206</v>
      </c>
      <c r="G60" s="144">
        <v>0</v>
      </c>
      <c r="H60" s="144">
        <v>0</v>
      </c>
      <c r="I60" s="144">
        <v>0</v>
      </c>
      <c r="J60" s="2"/>
    </row>
    <row r="61" spans="2:10">
      <c r="B61" s="2"/>
      <c r="C61" s="142" t="s">
        <v>353</v>
      </c>
      <c r="D61" s="143"/>
      <c r="E61" s="147" t="s">
        <v>206</v>
      </c>
      <c r="F61" s="147" t="s">
        <v>206</v>
      </c>
      <c r="G61" s="144">
        <v>0</v>
      </c>
      <c r="H61" s="144">
        <v>0</v>
      </c>
      <c r="I61" s="144">
        <v>0</v>
      </c>
      <c r="J61" s="2"/>
    </row>
    <row r="62" spans="2:10">
      <c r="B62" s="2"/>
      <c r="C62" s="142" t="s">
        <v>354</v>
      </c>
      <c r="D62" s="143"/>
      <c r="E62" s="147" t="s">
        <v>206</v>
      </c>
      <c r="F62" s="147" t="s">
        <v>206</v>
      </c>
      <c r="G62" s="144">
        <v>0</v>
      </c>
      <c r="H62" s="144">
        <v>0</v>
      </c>
      <c r="I62" s="144">
        <v>0</v>
      </c>
      <c r="J62" s="2"/>
    </row>
    <row r="63" spans="2:10">
      <c r="B63" s="2"/>
      <c r="C63" s="142" t="s">
        <v>355</v>
      </c>
      <c r="D63" s="143"/>
      <c r="E63" s="147" t="s">
        <v>206</v>
      </c>
      <c r="F63" s="147" t="s">
        <v>206</v>
      </c>
      <c r="G63" s="144">
        <v>0</v>
      </c>
      <c r="H63" s="144">
        <v>0</v>
      </c>
      <c r="I63" s="144">
        <v>0</v>
      </c>
      <c r="J63" s="2"/>
    </row>
    <row r="64" spans="2:10">
      <c r="B64" s="2"/>
      <c r="C64" s="142" t="s">
        <v>356</v>
      </c>
      <c r="D64" s="143"/>
      <c r="E64" s="147" t="s">
        <v>206</v>
      </c>
      <c r="F64" s="147" t="s">
        <v>206</v>
      </c>
      <c r="G64" s="144">
        <v>0</v>
      </c>
      <c r="H64" s="144">
        <v>0</v>
      </c>
      <c r="I64" s="144">
        <v>0</v>
      </c>
      <c r="J64" s="2"/>
    </row>
    <row r="65" spans="2:10">
      <c r="B65" s="2"/>
      <c r="C65" s="142" t="s">
        <v>357</v>
      </c>
      <c r="D65" s="143"/>
      <c r="E65" s="147" t="s">
        <v>206</v>
      </c>
      <c r="F65" s="147" t="s">
        <v>206</v>
      </c>
      <c r="G65" s="144">
        <v>0</v>
      </c>
      <c r="H65" s="144">
        <v>0</v>
      </c>
      <c r="I65" s="144">
        <v>0</v>
      </c>
      <c r="J65" s="2"/>
    </row>
    <row r="66" spans="2:10">
      <c r="B66" s="2"/>
      <c r="C66" s="142" t="s">
        <v>358</v>
      </c>
      <c r="D66" s="143"/>
      <c r="E66" s="147" t="s">
        <v>206</v>
      </c>
      <c r="F66" s="147" t="s">
        <v>206</v>
      </c>
      <c r="G66" s="144">
        <v>0</v>
      </c>
      <c r="H66" s="144">
        <v>0</v>
      </c>
      <c r="I66" s="144">
        <v>0</v>
      </c>
      <c r="J66" s="2"/>
    </row>
    <row r="67" spans="2:10">
      <c r="B67" s="2"/>
      <c r="C67" s="142" t="s">
        <v>359</v>
      </c>
      <c r="D67" s="143"/>
      <c r="E67" s="147" t="s">
        <v>206</v>
      </c>
      <c r="F67" s="147" t="s">
        <v>206</v>
      </c>
      <c r="G67" s="144">
        <v>0</v>
      </c>
      <c r="H67" s="144">
        <v>0</v>
      </c>
      <c r="I67" s="144">
        <v>0</v>
      </c>
      <c r="J67" s="2"/>
    </row>
    <row r="68" spans="2:10">
      <c r="B68" s="2"/>
      <c r="C68" s="142" t="s">
        <v>360</v>
      </c>
      <c r="D68" s="143"/>
      <c r="E68" s="147" t="s">
        <v>206</v>
      </c>
      <c r="F68" s="147" t="s">
        <v>206</v>
      </c>
      <c r="G68" s="144">
        <v>0</v>
      </c>
      <c r="H68" s="144">
        <v>0</v>
      </c>
      <c r="I68" s="144">
        <v>0</v>
      </c>
      <c r="J68" s="2"/>
    </row>
    <row r="69" spans="2:10">
      <c r="B69" s="2"/>
      <c r="C69" s="142" t="s">
        <v>361</v>
      </c>
      <c r="D69" s="143"/>
      <c r="E69" s="147" t="s">
        <v>206</v>
      </c>
      <c r="F69" s="147" t="s">
        <v>206</v>
      </c>
      <c r="G69" s="144">
        <v>0</v>
      </c>
      <c r="H69" s="144">
        <v>0</v>
      </c>
      <c r="I69" s="144">
        <v>0</v>
      </c>
      <c r="J69" s="2"/>
    </row>
    <row r="70" spans="2:10">
      <c r="B70" s="2"/>
      <c r="C70" s="142" t="s">
        <v>362</v>
      </c>
      <c r="D70" s="143"/>
      <c r="E70" s="147" t="s">
        <v>206</v>
      </c>
      <c r="F70" s="147" t="s">
        <v>206</v>
      </c>
      <c r="G70" s="144">
        <v>0</v>
      </c>
      <c r="H70" s="144">
        <v>0</v>
      </c>
      <c r="I70" s="144">
        <v>0</v>
      </c>
      <c r="J70" s="2"/>
    </row>
    <row r="71" spans="2:10">
      <c r="B71" s="2"/>
      <c r="C71" s="142" t="s">
        <v>363</v>
      </c>
      <c r="D71" s="143"/>
      <c r="E71" s="147" t="s">
        <v>206</v>
      </c>
      <c r="F71" s="147" t="s">
        <v>206</v>
      </c>
      <c r="G71" s="144">
        <v>0</v>
      </c>
      <c r="H71" s="144">
        <v>0</v>
      </c>
      <c r="I71" s="144">
        <v>0</v>
      </c>
      <c r="J71" s="2"/>
    </row>
    <row r="72" spans="2:10">
      <c r="B72" s="2"/>
      <c r="C72" s="142" t="s">
        <v>364</v>
      </c>
      <c r="D72" s="143"/>
      <c r="E72" s="147" t="s">
        <v>206</v>
      </c>
      <c r="F72" s="147" t="s">
        <v>206</v>
      </c>
      <c r="G72" s="144">
        <v>0</v>
      </c>
      <c r="H72" s="144">
        <v>0</v>
      </c>
      <c r="I72" s="144">
        <v>0</v>
      </c>
      <c r="J72" s="2"/>
    </row>
    <row r="73" spans="2:10">
      <c r="B73" s="2"/>
      <c r="C73" s="142" t="s">
        <v>365</v>
      </c>
      <c r="D73" s="143"/>
      <c r="E73" s="147" t="s">
        <v>206</v>
      </c>
      <c r="F73" s="147" t="s">
        <v>206</v>
      </c>
      <c r="G73" s="144">
        <v>0</v>
      </c>
      <c r="H73" s="144">
        <v>0</v>
      </c>
      <c r="I73" s="144">
        <v>0</v>
      </c>
      <c r="J73" s="2"/>
    </row>
    <row r="74" spans="2:10">
      <c r="B74" s="2"/>
      <c r="C74" s="142" t="s">
        <v>366</v>
      </c>
      <c r="D74" s="143"/>
      <c r="E74" s="147" t="s">
        <v>206</v>
      </c>
      <c r="F74" s="147" t="s">
        <v>206</v>
      </c>
      <c r="G74" s="144">
        <v>0</v>
      </c>
      <c r="H74" s="144">
        <v>0</v>
      </c>
      <c r="I74" s="144">
        <v>0</v>
      </c>
      <c r="J74" s="2"/>
    </row>
    <row r="75" spans="2:10">
      <c r="B75" s="2"/>
      <c r="C75" s="142" t="s">
        <v>367</v>
      </c>
      <c r="D75" s="143"/>
      <c r="E75" s="147" t="s">
        <v>206</v>
      </c>
      <c r="F75" s="147" t="s">
        <v>206</v>
      </c>
      <c r="G75" s="144">
        <v>0</v>
      </c>
      <c r="H75" s="144">
        <v>0</v>
      </c>
      <c r="I75" s="144">
        <v>0</v>
      </c>
      <c r="J75" s="2"/>
    </row>
    <row r="76" spans="2:10">
      <c r="B76" s="2"/>
      <c r="C76" s="142" t="s">
        <v>368</v>
      </c>
      <c r="D76" s="143"/>
      <c r="E76" s="147" t="s">
        <v>206</v>
      </c>
      <c r="F76" s="147" t="s">
        <v>206</v>
      </c>
      <c r="G76" s="144">
        <v>0</v>
      </c>
      <c r="H76" s="144">
        <v>0</v>
      </c>
      <c r="I76" s="144">
        <v>0</v>
      </c>
      <c r="J76" s="2"/>
    </row>
    <row r="77" spans="2:10">
      <c r="B77" s="2"/>
      <c r="C77" s="142" t="s">
        <v>369</v>
      </c>
      <c r="D77" s="143"/>
      <c r="E77" s="147" t="s">
        <v>206</v>
      </c>
      <c r="F77" s="147" t="s">
        <v>206</v>
      </c>
      <c r="G77" s="144">
        <v>0</v>
      </c>
      <c r="H77" s="144">
        <v>0</v>
      </c>
      <c r="I77" s="144">
        <v>0</v>
      </c>
      <c r="J77" s="2"/>
    </row>
    <row r="78" spans="2:10">
      <c r="B78" s="2"/>
      <c r="C78" s="142" t="s">
        <v>370</v>
      </c>
      <c r="D78" s="143"/>
      <c r="E78" s="147" t="s">
        <v>206</v>
      </c>
      <c r="F78" s="147" t="s">
        <v>206</v>
      </c>
      <c r="G78" s="144">
        <v>0</v>
      </c>
      <c r="H78" s="144">
        <v>0</v>
      </c>
      <c r="I78" s="144">
        <v>0</v>
      </c>
      <c r="J78" s="2"/>
    </row>
    <row r="79" spans="2:10">
      <c r="B79" s="2"/>
      <c r="C79" s="142" t="s">
        <v>371</v>
      </c>
      <c r="D79" s="143"/>
      <c r="E79" s="147" t="s">
        <v>206</v>
      </c>
      <c r="F79" s="147" t="s">
        <v>206</v>
      </c>
      <c r="G79" s="144">
        <v>0</v>
      </c>
      <c r="H79" s="144">
        <v>0</v>
      </c>
      <c r="I79" s="144">
        <v>0</v>
      </c>
      <c r="J79" s="2"/>
    </row>
    <row r="80" spans="2:10">
      <c r="B80" s="2"/>
      <c r="C80" s="142" t="s">
        <v>372</v>
      </c>
      <c r="D80" s="143"/>
      <c r="E80" s="147" t="s">
        <v>206</v>
      </c>
      <c r="F80" s="147" t="s">
        <v>206</v>
      </c>
      <c r="G80" s="144">
        <v>0</v>
      </c>
      <c r="H80" s="144">
        <v>0</v>
      </c>
      <c r="I80" s="144">
        <v>0</v>
      </c>
      <c r="J80" s="2"/>
    </row>
    <row r="81" spans="2:10">
      <c r="B81" s="2"/>
      <c r="C81" s="142" t="s">
        <v>373</v>
      </c>
      <c r="D81" s="143"/>
      <c r="E81" s="147" t="s">
        <v>206</v>
      </c>
      <c r="F81" s="147" t="s">
        <v>206</v>
      </c>
      <c r="G81" s="144">
        <v>0</v>
      </c>
      <c r="H81" s="144">
        <v>0</v>
      </c>
      <c r="I81" s="144">
        <v>0</v>
      </c>
      <c r="J81" s="2"/>
    </row>
    <row r="82" spans="2:10">
      <c r="B82" s="2"/>
      <c r="C82" s="142" t="s">
        <v>374</v>
      </c>
      <c r="D82" s="143"/>
      <c r="E82" s="147" t="s">
        <v>206</v>
      </c>
      <c r="F82" s="147" t="s">
        <v>206</v>
      </c>
      <c r="G82" s="144">
        <v>0</v>
      </c>
      <c r="H82" s="144">
        <v>0</v>
      </c>
      <c r="I82" s="144">
        <v>0</v>
      </c>
      <c r="J82" s="2"/>
    </row>
    <row r="83" spans="2:10">
      <c r="B83" s="2"/>
      <c r="C83" s="142" t="s">
        <v>375</v>
      </c>
      <c r="D83" s="143"/>
      <c r="E83" s="147" t="s">
        <v>206</v>
      </c>
      <c r="F83" s="147" t="s">
        <v>206</v>
      </c>
      <c r="G83" s="144">
        <v>0</v>
      </c>
      <c r="H83" s="144">
        <v>0</v>
      </c>
      <c r="I83" s="144">
        <v>0</v>
      </c>
      <c r="J83" s="2"/>
    </row>
    <row r="84" spans="2:10">
      <c r="B84" s="2"/>
      <c r="C84" s="142" t="s">
        <v>376</v>
      </c>
      <c r="D84" s="143"/>
      <c r="E84" s="147" t="s">
        <v>206</v>
      </c>
      <c r="F84" s="147" t="s">
        <v>206</v>
      </c>
      <c r="G84" s="144">
        <v>0</v>
      </c>
      <c r="H84" s="144">
        <v>0</v>
      </c>
      <c r="I84" s="144">
        <v>0</v>
      </c>
      <c r="J84" s="2"/>
    </row>
    <row r="85" spans="2:10">
      <c r="B85" s="2"/>
      <c r="C85" s="142" t="s">
        <v>377</v>
      </c>
      <c r="D85" s="143"/>
      <c r="E85" s="147" t="s">
        <v>206</v>
      </c>
      <c r="F85" s="147" t="s">
        <v>206</v>
      </c>
      <c r="G85" s="144">
        <v>0</v>
      </c>
      <c r="H85" s="144">
        <v>0</v>
      </c>
      <c r="I85" s="144">
        <v>0</v>
      </c>
      <c r="J85" s="2"/>
    </row>
    <row r="86" spans="2:10">
      <c r="B86" s="2"/>
      <c r="C86" s="142" t="s">
        <v>378</v>
      </c>
      <c r="D86" s="143"/>
      <c r="E86" s="147" t="s">
        <v>206</v>
      </c>
      <c r="F86" s="147" t="s">
        <v>206</v>
      </c>
      <c r="G86" s="144">
        <v>0</v>
      </c>
      <c r="H86" s="144">
        <v>0</v>
      </c>
      <c r="I86" s="144">
        <v>0</v>
      </c>
      <c r="J86" s="2"/>
    </row>
    <row r="87" spans="2:10">
      <c r="B87" s="2"/>
      <c r="C87" s="142" t="s">
        <v>379</v>
      </c>
      <c r="D87" s="143"/>
      <c r="E87" s="147" t="s">
        <v>206</v>
      </c>
      <c r="F87" s="147" t="s">
        <v>206</v>
      </c>
      <c r="G87" s="144">
        <v>0</v>
      </c>
      <c r="H87" s="144">
        <v>0</v>
      </c>
      <c r="I87" s="144">
        <v>0</v>
      </c>
      <c r="J87" s="2"/>
    </row>
    <row r="88" spans="2:10">
      <c r="B88" s="2"/>
      <c r="C88" s="142" t="s">
        <v>380</v>
      </c>
      <c r="D88" s="143"/>
      <c r="E88" s="147" t="s">
        <v>206</v>
      </c>
      <c r="F88" s="147" t="s">
        <v>206</v>
      </c>
      <c r="G88" s="144">
        <v>0</v>
      </c>
      <c r="H88" s="144">
        <v>0</v>
      </c>
      <c r="I88" s="144">
        <v>0</v>
      </c>
      <c r="J88" s="2"/>
    </row>
    <row r="89" spans="2:10">
      <c r="B89" s="2"/>
      <c r="C89" s="142" t="s">
        <v>381</v>
      </c>
      <c r="D89" s="143"/>
      <c r="E89" s="147" t="s">
        <v>206</v>
      </c>
      <c r="F89" s="147" t="s">
        <v>206</v>
      </c>
      <c r="G89" s="144">
        <v>0</v>
      </c>
      <c r="H89" s="144">
        <v>0</v>
      </c>
      <c r="I89" s="144">
        <v>0</v>
      </c>
      <c r="J89" s="2"/>
    </row>
    <row r="90" spans="2:10">
      <c r="B90" s="2"/>
      <c r="C90" s="142" t="s">
        <v>382</v>
      </c>
      <c r="D90" s="143"/>
      <c r="E90" s="147" t="s">
        <v>206</v>
      </c>
      <c r="F90" s="147" t="s">
        <v>206</v>
      </c>
      <c r="G90" s="144">
        <v>0</v>
      </c>
      <c r="H90" s="144">
        <v>0</v>
      </c>
      <c r="I90" s="144">
        <v>0</v>
      </c>
      <c r="J90" s="2"/>
    </row>
    <row r="91" spans="2:10">
      <c r="B91" s="2"/>
      <c r="C91" s="142" t="s">
        <v>383</v>
      </c>
      <c r="D91" s="143"/>
      <c r="E91" s="147" t="s">
        <v>206</v>
      </c>
      <c r="F91" s="147" t="s">
        <v>206</v>
      </c>
      <c r="G91" s="144">
        <v>0</v>
      </c>
      <c r="H91" s="144">
        <v>0</v>
      </c>
      <c r="I91" s="144">
        <v>0</v>
      </c>
      <c r="J91" s="2"/>
    </row>
    <row r="92" spans="2:10">
      <c r="B92" s="2"/>
      <c r="C92" s="142" t="s">
        <v>384</v>
      </c>
      <c r="D92" s="143"/>
      <c r="E92" s="147" t="s">
        <v>206</v>
      </c>
      <c r="F92" s="147" t="s">
        <v>206</v>
      </c>
      <c r="G92" s="144">
        <v>0</v>
      </c>
      <c r="H92" s="144">
        <v>0</v>
      </c>
      <c r="I92" s="144">
        <v>0</v>
      </c>
      <c r="J92" s="2"/>
    </row>
    <row r="93" spans="2:10">
      <c r="B93" s="2"/>
      <c r="C93" s="142" t="s">
        <v>385</v>
      </c>
      <c r="D93" s="143"/>
      <c r="E93" s="147" t="s">
        <v>206</v>
      </c>
      <c r="F93" s="147" t="s">
        <v>206</v>
      </c>
      <c r="G93" s="144">
        <v>0</v>
      </c>
      <c r="H93" s="144">
        <v>0</v>
      </c>
      <c r="I93" s="144">
        <v>0</v>
      </c>
      <c r="J93" s="2"/>
    </row>
    <row r="94" spans="2:10">
      <c r="B94" s="2"/>
      <c r="C94" s="142" t="s">
        <v>386</v>
      </c>
      <c r="D94" s="143"/>
      <c r="E94" s="147" t="s">
        <v>206</v>
      </c>
      <c r="F94" s="147" t="s">
        <v>206</v>
      </c>
      <c r="G94" s="144">
        <v>0</v>
      </c>
      <c r="H94" s="144">
        <v>0</v>
      </c>
      <c r="I94" s="144">
        <v>0</v>
      </c>
      <c r="J94" s="2"/>
    </row>
    <row r="95" spans="2:10">
      <c r="B95" s="2"/>
      <c r="C95" s="142" t="s">
        <v>387</v>
      </c>
      <c r="D95" s="143"/>
      <c r="E95" s="147" t="s">
        <v>206</v>
      </c>
      <c r="F95" s="147" t="s">
        <v>206</v>
      </c>
      <c r="G95" s="144">
        <v>0</v>
      </c>
      <c r="H95" s="144">
        <v>0</v>
      </c>
      <c r="I95" s="144">
        <v>0</v>
      </c>
      <c r="J95" s="2"/>
    </row>
    <row r="96" spans="2:10">
      <c r="B96" s="2"/>
      <c r="C96" s="142" t="s">
        <v>388</v>
      </c>
      <c r="D96" s="143"/>
      <c r="E96" s="147" t="s">
        <v>206</v>
      </c>
      <c r="F96" s="147" t="s">
        <v>206</v>
      </c>
      <c r="G96" s="144">
        <v>0</v>
      </c>
      <c r="H96" s="144">
        <v>0</v>
      </c>
      <c r="I96" s="144">
        <v>0</v>
      </c>
      <c r="J96" s="2"/>
    </row>
    <row r="97" spans="2:10">
      <c r="B97" s="2"/>
      <c r="C97" s="142" t="s">
        <v>389</v>
      </c>
      <c r="D97" s="143"/>
      <c r="E97" s="147" t="s">
        <v>206</v>
      </c>
      <c r="F97" s="147" t="s">
        <v>206</v>
      </c>
      <c r="G97" s="144">
        <v>0</v>
      </c>
      <c r="H97" s="144">
        <v>0</v>
      </c>
      <c r="I97" s="144">
        <v>0</v>
      </c>
      <c r="J97" s="2"/>
    </row>
    <row r="98" spans="2:10">
      <c r="B98" s="2"/>
      <c r="C98" s="142" t="s">
        <v>390</v>
      </c>
      <c r="D98" s="143"/>
      <c r="E98" s="147" t="s">
        <v>206</v>
      </c>
      <c r="F98" s="147" t="s">
        <v>206</v>
      </c>
      <c r="G98" s="144">
        <v>0</v>
      </c>
      <c r="H98" s="144">
        <v>0</v>
      </c>
      <c r="I98" s="144">
        <v>0</v>
      </c>
      <c r="J98" s="2"/>
    </row>
    <row r="99" spans="2:10">
      <c r="B99" s="2"/>
      <c r="C99" s="142" t="s">
        <v>391</v>
      </c>
      <c r="D99" s="143"/>
      <c r="E99" s="147" t="s">
        <v>206</v>
      </c>
      <c r="F99" s="147" t="s">
        <v>206</v>
      </c>
      <c r="G99" s="144">
        <v>0</v>
      </c>
      <c r="H99" s="144">
        <v>0</v>
      </c>
      <c r="I99" s="144">
        <v>0</v>
      </c>
      <c r="J99" s="2"/>
    </row>
    <row r="100" spans="2:10">
      <c r="B100" s="2"/>
      <c r="C100" s="142" t="s">
        <v>392</v>
      </c>
      <c r="D100" s="143"/>
      <c r="E100" s="147" t="s">
        <v>206</v>
      </c>
      <c r="F100" s="147" t="s">
        <v>206</v>
      </c>
      <c r="G100" s="144">
        <v>0</v>
      </c>
      <c r="H100" s="144">
        <v>0</v>
      </c>
      <c r="I100" s="144">
        <v>0</v>
      </c>
      <c r="J100" s="2"/>
    </row>
    <row r="101" spans="2:10">
      <c r="B101" s="2"/>
      <c r="C101" s="142" t="s">
        <v>393</v>
      </c>
      <c r="D101" s="143"/>
      <c r="E101" s="147" t="s">
        <v>206</v>
      </c>
      <c r="F101" s="147" t="s">
        <v>206</v>
      </c>
      <c r="G101" s="144">
        <v>0</v>
      </c>
      <c r="H101" s="144">
        <v>0</v>
      </c>
      <c r="I101" s="144">
        <v>0</v>
      </c>
      <c r="J101" s="2"/>
    </row>
    <row r="102" spans="2:10">
      <c r="B102" s="2"/>
      <c r="C102" s="142" t="s">
        <v>394</v>
      </c>
      <c r="D102" s="143"/>
      <c r="E102" s="147" t="s">
        <v>206</v>
      </c>
      <c r="F102" s="147" t="s">
        <v>206</v>
      </c>
      <c r="G102" s="144">
        <v>0</v>
      </c>
      <c r="H102" s="144">
        <v>0</v>
      </c>
      <c r="I102" s="144">
        <v>0</v>
      </c>
      <c r="J102" s="2"/>
    </row>
    <row r="103" spans="2:10">
      <c r="B103" s="2"/>
      <c r="C103" s="142" t="s">
        <v>395</v>
      </c>
      <c r="D103" s="143"/>
      <c r="E103" s="147" t="s">
        <v>206</v>
      </c>
      <c r="F103" s="147" t="s">
        <v>206</v>
      </c>
      <c r="G103" s="144">
        <v>0</v>
      </c>
      <c r="H103" s="144">
        <v>0</v>
      </c>
      <c r="I103" s="144">
        <v>0</v>
      </c>
      <c r="J103" s="2"/>
    </row>
    <row r="104" spans="2:10">
      <c r="B104" s="2"/>
      <c r="C104" s="142" t="s">
        <v>396</v>
      </c>
      <c r="D104" s="143"/>
      <c r="E104" s="147" t="s">
        <v>206</v>
      </c>
      <c r="F104" s="147" t="s">
        <v>206</v>
      </c>
      <c r="G104" s="144">
        <v>0</v>
      </c>
      <c r="H104" s="144">
        <v>0</v>
      </c>
      <c r="I104" s="144">
        <v>0</v>
      </c>
      <c r="J104" s="2"/>
    </row>
    <row r="105" spans="2:10">
      <c r="B105" s="2"/>
      <c r="C105" s="142" t="s">
        <v>397</v>
      </c>
      <c r="D105" s="143"/>
      <c r="E105" s="147" t="s">
        <v>206</v>
      </c>
      <c r="F105" s="147" t="s">
        <v>206</v>
      </c>
      <c r="G105" s="144">
        <v>0</v>
      </c>
      <c r="H105" s="144">
        <v>0</v>
      </c>
      <c r="I105" s="144">
        <v>0</v>
      </c>
      <c r="J105" s="2"/>
    </row>
    <row r="106" spans="2:10">
      <c r="B106" s="2"/>
      <c r="C106" s="142" t="s">
        <v>398</v>
      </c>
      <c r="D106" s="143"/>
      <c r="E106" s="147" t="s">
        <v>206</v>
      </c>
      <c r="F106" s="147" t="s">
        <v>206</v>
      </c>
      <c r="G106" s="144">
        <v>0</v>
      </c>
      <c r="H106" s="144">
        <v>0</v>
      </c>
      <c r="I106" s="144">
        <v>0</v>
      </c>
      <c r="J106" s="2"/>
    </row>
    <row r="107" spans="2:10">
      <c r="B107" s="2"/>
      <c r="C107" s="142" t="s">
        <v>399</v>
      </c>
      <c r="D107" s="143"/>
      <c r="E107" s="147" t="s">
        <v>206</v>
      </c>
      <c r="F107" s="147" t="s">
        <v>206</v>
      </c>
      <c r="G107" s="144">
        <v>0</v>
      </c>
      <c r="H107" s="144">
        <v>0</v>
      </c>
      <c r="I107" s="144">
        <v>0</v>
      </c>
      <c r="J107" s="2"/>
    </row>
    <row r="108" spans="2:10">
      <c r="B108" s="2"/>
      <c r="C108" s="142" t="s">
        <v>400</v>
      </c>
      <c r="D108" s="143"/>
      <c r="E108" s="147" t="s">
        <v>206</v>
      </c>
      <c r="F108" s="147" t="s">
        <v>206</v>
      </c>
      <c r="G108" s="144">
        <v>0</v>
      </c>
      <c r="H108" s="144">
        <v>0</v>
      </c>
      <c r="I108" s="144">
        <v>0</v>
      </c>
      <c r="J108" s="2"/>
    </row>
    <row r="109" spans="2:10">
      <c r="B109" s="2"/>
      <c r="C109" s="142" t="s">
        <v>401</v>
      </c>
      <c r="D109" s="143"/>
      <c r="E109" s="147" t="s">
        <v>206</v>
      </c>
      <c r="F109" s="147" t="s">
        <v>206</v>
      </c>
      <c r="G109" s="144">
        <v>0</v>
      </c>
      <c r="H109" s="144">
        <v>0</v>
      </c>
      <c r="I109" s="144">
        <v>0</v>
      </c>
      <c r="J109" s="2"/>
    </row>
    <row r="110" spans="2:10">
      <c r="B110" s="2"/>
      <c r="C110" s="142" t="s">
        <v>402</v>
      </c>
      <c r="D110" s="143"/>
      <c r="E110" s="147" t="s">
        <v>206</v>
      </c>
      <c r="F110" s="147" t="s">
        <v>206</v>
      </c>
      <c r="G110" s="144">
        <v>0</v>
      </c>
      <c r="H110" s="144">
        <v>0</v>
      </c>
      <c r="I110" s="144">
        <v>0</v>
      </c>
      <c r="J110" s="2"/>
    </row>
    <row r="111" spans="2:10">
      <c r="B111" s="2"/>
      <c r="C111" s="142" t="s">
        <v>403</v>
      </c>
      <c r="D111" s="143"/>
      <c r="E111" s="147" t="s">
        <v>206</v>
      </c>
      <c r="F111" s="147" t="s">
        <v>206</v>
      </c>
      <c r="G111" s="144">
        <v>0</v>
      </c>
      <c r="H111" s="144">
        <v>0</v>
      </c>
      <c r="I111" s="144">
        <v>0</v>
      </c>
      <c r="J111" s="2"/>
    </row>
    <row r="112" spans="2:10">
      <c r="B112" s="2"/>
      <c r="C112" s="142" t="s">
        <v>404</v>
      </c>
      <c r="D112" s="143"/>
      <c r="E112" s="147" t="s">
        <v>206</v>
      </c>
      <c r="F112" s="147" t="s">
        <v>206</v>
      </c>
      <c r="G112" s="144">
        <v>0</v>
      </c>
      <c r="H112" s="144">
        <v>0</v>
      </c>
      <c r="I112" s="144">
        <v>0</v>
      </c>
      <c r="J112" s="2"/>
    </row>
    <row r="113" spans="1:10">
      <c r="B113" s="2"/>
      <c r="C113" s="142" t="s">
        <v>405</v>
      </c>
      <c r="D113" s="143"/>
      <c r="E113" s="147" t="s">
        <v>206</v>
      </c>
      <c r="F113" s="147" t="s">
        <v>206</v>
      </c>
      <c r="G113" s="144">
        <v>0</v>
      </c>
      <c r="H113" s="144">
        <v>0</v>
      </c>
      <c r="I113" s="144">
        <v>0</v>
      </c>
      <c r="J113" s="2"/>
    </row>
    <row r="114" spans="1:10" s="12" customFormat="1">
      <c r="B114" s="3"/>
      <c r="C114" s="145" t="s">
        <v>406</v>
      </c>
      <c r="D114" s="146"/>
      <c r="E114" s="147" t="s">
        <v>206</v>
      </c>
      <c r="F114" s="147" t="s">
        <v>206</v>
      </c>
      <c r="G114" s="144">
        <v>0</v>
      </c>
      <c r="H114" s="144">
        <v>0</v>
      </c>
      <c r="I114" s="144">
        <v>0</v>
      </c>
      <c r="J114" s="3"/>
    </row>
    <row r="115" spans="1:10" s="12" customFormat="1">
      <c r="A115" s="15" t="s">
        <v>407</v>
      </c>
      <c r="B115" s="3"/>
      <c r="C115" s="145" t="s">
        <v>408</v>
      </c>
      <c r="D115" s="146"/>
      <c r="E115" s="147" t="s">
        <v>206</v>
      </c>
      <c r="F115" s="147" t="s">
        <v>206</v>
      </c>
      <c r="G115" s="144">
        <v>0</v>
      </c>
      <c r="H115" s="144">
        <v>0</v>
      </c>
      <c r="I115" s="144">
        <v>0</v>
      </c>
      <c r="J115" s="3"/>
    </row>
    <row r="116" spans="1:10">
      <c r="A116" s="16" t="s">
        <v>409</v>
      </c>
      <c r="B116" s="2"/>
      <c r="C116" s="142" t="s">
        <v>410</v>
      </c>
      <c r="D116" s="143"/>
      <c r="E116" s="10" t="str">
        <f>""</f>
        <v/>
      </c>
      <c r="F116" s="10" t="str">
        <f>""</f>
        <v/>
      </c>
      <c r="G116" s="8">
        <f>SUM(G16:G115)</f>
        <v>0</v>
      </c>
      <c r="H116" s="8">
        <f>SUM(H16:H115)</f>
        <v>0</v>
      </c>
      <c r="I116" s="8">
        <f>SUM(I16:I115)</f>
        <v>0</v>
      </c>
      <c r="J116" s="2"/>
    </row>
    <row r="117" spans="1:10">
      <c r="B117" s="2"/>
      <c r="C117" s="2"/>
      <c r="D117" s="2"/>
      <c r="E117" s="2"/>
      <c r="F117" s="2"/>
      <c r="G117" s="2"/>
      <c r="H117" s="2"/>
      <c r="I117" s="2"/>
      <c r="J117" s="2"/>
    </row>
    <row r="118" spans="1:10" ht="5.0999999999999996" customHeight="1">
      <c r="B118" s="2"/>
      <c r="C118" s="2"/>
      <c r="D118" s="2"/>
      <c r="E118" s="2"/>
      <c r="F118" s="2"/>
      <c r="G118" s="2"/>
      <c r="H118" s="2"/>
      <c r="I118" s="2"/>
      <c r="J118" s="2"/>
    </row>
  </sheetData>
  <sheetProtection formatColumns="0" formatRows="0" insertRows="0" deleteRows="0" selectLockedCells="1"/>
  <mergeCells count="613">
    <mergeCell ref="C13:I13"/>
    <mergeCell ref="C14:D15"/>
    <mergeCell ref="E14:E15"/>
    <mergeCell ref="F14:F15"/>
    <mergeCell ref="G14:G15"/>
    <mergeCell ref="H14:H15"/>
    <mergeCell ref="I14:I15"/>
    <mergeCell ref="C7:I7"/>
    <mergeCell ref="C8:I8"/>
    <mergeCell ref="C9:I9"/>
    <mergeCell ref="C10:I10"/>
    <mergeCell ref="C11:I11"/>
    <mergeCell ref="I16"/>
    <mergeCell ref="C17:D17"/>
    <mergeCell ref="E17"/>
    <mergeCell ref="F17"/>
    <mergeCell ref="G17"/>
    <mergeCell ref="H17"/>
    <mergeCell ref="I17"/>
    <mergeCell ref="C16:D16"/>
    <mergeCell ref="E16"/>
    <mergeCell ref="F16"/>
    <mergeCell ref="G16"/>
    <mergeCell ref="H16"/>
    <mergeCell ref="I18"/>
    <mergeCell ref="C19:D19"/>
    <mergeCell ref="E19"/>
    <mergeCell ref="F19"/>
    <mergeCell ref="G19"/>
    <mergeCell ref="H19"/>
    <mergeCell ref="I19"/>
    <mergeCell ref="C18:D18"/>
    <mergeCell ref="E18"/>
    <mergeCell ref="F18"/>
    <mergeCell ref="G18"/>
    <mergeCell ref="H18"/>
    <mergeCell ref="I20"/>
    <mergeCell ref="C21:D21"/>
    <mergeCell ref="E21"/>
    <mergeCell ref="F21"/>
    <mergeCell ref="G21"/>
    <mergeCell ref="H21"/>
    <mergeCell ref="I21"/>
    <mergeCell ref="C20:D20"/>
    <mergeCell ref="E20"/>
    <mergeCell ref="F20"/>
    <mergeCell ref="G20"/>
    <mergeCell ref="H20"/>
    <mergeCell ref="I22"/>
    <mergeCell ref="C23:D23"/>
    <mergeCell ref="E23"/>
    <mergeCell ref="F23"/>
    <mergeCell ref="G23"/>
    <mergeCell ref="H23"/>
    <mergeCell ref="I23"/>
    <mergeCell ref="C22:D22"/>
    <mergeCell ref="E22"/>
    <mergeCell ref="F22"/>
    <mergeCell ref="G22"/>
    <mergeCell ref="H22"/>
    <mergeCell ref="I24"/>
    <mergeCell ref="C25:D25"/>
    <mergeCell ref="E25"/>
    <mergeCell ref="F25"/>
    <mergeCell ref="G25"/>
    <mergeCell ref="H25"/>
    <mergeCell ref="I25"/>
    <mergeCell ref="C24:D24"/>
    <mergeCell ref="E24"/>
    <mergeCell ref="F24"/>
    <mergeCell ref="G24"/>
    <mergeCell ref="H24"/>
    <mergeCell ref="I26"/>
    <mergeCell ref="C27:D27"/>
    <mergeCell ref="E27"/>
    <mergeCell ref="F27"/>
    <mergeCell ref="G27"/>
    <mergeCell ref="H27"/>
    <mergeCell ref="I27"/>
    <mergeCell ref="C26:D26"/>
    <mergeCell ref="E26"/>
    <mergeCell ref="F26"/>
    <mergeCell ref="G26"/>
    <mergeCell ref="H26"/>
    <mergeCell ref="I28"/>
    <mergeCell ref="C29:D29"/>
    <mergeCell ref="E29"/>
    <mergeCell ref="F29"/>
    <mergeCell ref="G29"/>
    <mergeCell ref="H29"/>
    <mergeCell ref="I29"/>
    <mergeCell ref="C28:D28"/>
    <mergeCell ref="E28"/>
    <mergeCell ref="F28"/>
    <mergeCell ref="G28"/>
    <mergeCell ref="H28"/>
    <mergeCell ref="I30"/>
    <mergeCell ref="C31:D31"/>
    <mergeCell ref="E31"/>
    <mergeCell ref="F31"/>
    <mergeCell ref="G31"/>
    <mergeCell ref="H31"/>
    <mergeCell ref="I31"/>
    <mergeCell ref="C30:D30"/>
    <mergeCell ref="E30"/>
    <mergeCell ref="F30"/>
    <mergeCell ref="G30"/>
    <mergeCell ref="H30"/>
    <mergeCell ref="I32"/>
    <mergeCell ref="C33:D33"/>
    <mergeCell ref="E33"/>
    <mergeCell ref="F33"/>
    <mergeCell ref="G33"/>
    <mergeCell ref="H33"/>
    <mergeCell ref="I33"/>
    <mergeCell ref="C32:D32"/>
    <mergeCell ref="E32"/>
    <mergeCell ref="F32"/>
    <mergeCell ref="G32"/>
    <mergeCell ref="H32"/>
    <mergeCell ref="I34"/>
    <mergeCell ref="C35:D35"/>
    <mergeCell ref="E35"/>
    <mergeCell ref="F35"/>
    <mergeCell ref="G35"/>
    <mergeCell ref="H35"/>
    <mergeCell ref="I35"/>
    <mergeCell ref="C34:D34"/>
    <mergeCell ref="E34"/>
    <mergeCell ref="F34"/>
    <mergeCell ref="G34"/>
    <mergeCell ref="H34"/>
    <mergeCell ref="I36"/>
    <mergeCell ref="C37:D37"/>
    <mergeCell ref="E37"/>
    <mergeCell ref="F37"/>
    <mergeCell ref="G37"/>
    <mergeCell ref="H37"/>
    <mergeCell ref="I37"/>
    <mergeCell ref="C36:D36"/>
    <mergeCell ref="E36"/>
    <mergeCell ref="F36"/>
    <mergeCell ref="G36"/>
    <mergeCell ref="H36"/>
    <mergeCell ref="I38"/>
    <mergeCell ref="C39:D39"/>
    <mergeCell ref="E39"/>
    <mergeCell ref="F39"/>
    <mergeCell ref="G39"/>
    <mergeCell ref="H39"/>
    <mergeCell ref="I39"/>
    <mergeCell ref="C38:D38"/>
    <mergeCell ref="E38"/>
    <mergeCell ref="F38"/>
    <mergeCell ref="G38"/>
    <mergeCell ref="H38"/>
    <mergeCell ref="I40"/>
    <mergeCell ref="C41:D41"/>
    <mergeCell ref="E41"/>
    <mergeCell ref="F41"/>
    <mergeCell ref="G41"/>
    <mergeCell ref="H41"/>
    <mergeCell ref="I41"/>
    <mergeCell ref="C40:D40"/>
    <mergeCell ref="E40"/>
    <mergeCell ref="F40"/>
    <mergeCell ref="G40"/>
    <mergeCell ref="H40"/>
    <mergeCell ref="I42"/>
    <mergeCell ref="C43:D43"/>
    <mergeCell ref="E43"/>
    <mergeCell ref="F43"/>
    <mergeCell ref="G43"/>
    <mergeCell ref="H43"/>
    <mergeCell ref="I43"/>
    <mergeCell ref="C42:D42"/>
    <mergeCell ref="E42"/>
    <mergeCell ref="F42"/>
    <mergeCell ref="G42"/>
    <mergeCell ref="H42"/>
    <mergeCell ref="I44"/>
    <mergeCell ref="C45:D45"/>
    <mergeCell ref="E45"/>
    <mergeCell ref="F45"/>
    <mergeCell ref="G45"/>
    <mergeCell ref="H45"/>
    <mergeCell ref="I45"/>
    <mergeCell ref="C44:D44"/>
    <mergeCell ref="E44"/>
    <mergeCell ref="F44"/>
    <mergeCell ref="G44"/>
    <mergeCell ref="H44"/>
    <mergeCell ref="I46"/>
    <mergeCell ref="C47:D47"/>
    <mergeCell ref="E47"/>
    <mergeCell ref="F47"/>
    <mergeCell ref="G47"/>
    <mergeCell ref="H47"/>
    <mergeCell ref="I47"/>
    <mergeCell ref="C46:D46"/>
    <mergeCell ref="E46"/>
    <mergeCell ref="F46"/>
    <mergeCell ref="G46"/>
    <mergeCell ref="H46"/>
    <mergeCell ref="I48"/>
    <mergeCell ref="C49:D49"/>
    <mergeCell ref="E49"/>
    <mergeCell ref="F49"/>
    <mergeCell ref="G49"/>
    <mergeCell ref="H49"/>
    <mergeCell ref="I49"/>
    <mergeCell ref="C48:D48"/>
    <mergeCell ref="E48"/>
    <mergeCell ref="F48"/>
    <mergeCell ref="G48"/>
    <mergeCell ref="H48"/>
    <mergeCell ref="I50"/>
    <mergeCell ref="C51:D51"/>
    <mergeCell ref="E51"/>
    <mergeCell ref="F51"/>
    <mergeCell ref="G51"/>
    <mergeCell ref="H51"/>
    <mergeCell ref="I51"/>
    <mergeCell ref="C50:D50"/>
    <mergeCell ref="E50"/>
    <mergeCell ref="F50"/>
    <mergeCell ref="G50"/>
    <mergeCell ref="H50"/>
    <mergeCell ref="I52"/>
    <mergeCell ref="C53:D53"/>
    <mergeCell ref="E53"/>
    <mergeCell ref="F53"/>
    <mergeCell ref="G53"/>
    <mergeCell ref="H53"/>
    <mergeCell ref="I53"/>
    <mergeCell ref="C52:D52"/>
    <mergeCell ref="E52"/>
    <mergeCell ref="F52"/>
    <mergeCell ref="G52"/>
    <mergeCell ref="H52"/>
    <mergeCell ref="I54"/>
    <mergeCell ref="C55:D55"/>
    <mergeCell ref="E55"/>
    <mergeCell ref="F55"/>
    <mergeCell ref="G55"/>
    <mergeCell ref="H55"/>
    <mergeCell ref="I55"/>
    <mergeCell ref="C54:D54"/>
    <mergeCell ref="E54"/>
    <mergeCell ref="F54"/>
    <mergeCell ref="G54"/>
    <mergeCell ref="H54"/>
    <mergeCell ref="I56"/>
    <mergeCell ref="C57:D57"/>
    <mergeCell ref="E57"/>
    <mergeCell ref="F57"/>
    <mergeCell ref="G57"/>
    <mergeCell ref="H57"/>
    <mergeCell ref="I57"/>
    <mergeCell ref="C56:D56"/>
    <mergeCell ref="E56"/>
    <mergeCell ref="F56"/>
    <mergeCell ref="G56"/>
    <mergeCell ref="H56"/>
    <mergeCell ref="I58"/>
    <mergeCell ref="C59:D59"/>
    <mergeCell ref="E59"/>
    <mergeCell ref="F59"/>
    <mergeCell ref="G59"/>
    <mergeCell ref="H59"/>
    <mergeCell ref="I59"/>
    <mergeCell ref="C58:D58"/>
    <mergeCell ref="E58"/>
    <mergeCell ref="F58"/>
    <mergeCell ref="G58"/>
    <mergeCell ref="H58"/>
    <mergeCell ref="I60"/>
    <mergeCell ref="C61:D61"/>
    <mergeCell ref="E61"/>
    <mergeCell ref="F61"/>
    <mergeCell ref="G61"/>
    <mergeCell ref="H61"/>
    <mergeCell ref="I61"/>
    <mergeCell ref="C60:D60"/>
    <mergeCell ref="E60"/>
    <mergeCell ref="F60"/>
    <mergeCell ref="G60"/>
    <mergeCell ref="H60"/>
    <mergeCell ref="I62"/>
    <mergeCell ref="C63:D63"/>
    <mergeCell ref="E63"/>
    <mergeCell ref="F63"/>
    <mergeCell ref="G63"/>
    <mergeCell ref="H63"/>
    <mergeCell ref="I63"/>
    <mergeCell ref="C62:D62"/>
    <mergeCell ref="E62"/>
    <mergeCell ref="F62"/>
    <mergeCell ref="G62"/>
    <mergeCell ref="H62"/>
    <mergeCell ref="I64"/>
    <mergeCell ref="C65:D65"/>
    <mergeCell ref="E65"/>
    <mergeCell ref="F65"/>
    <mergeCell ref="G65"/>
    <mergeCell ref="H65"/>
    <mergeCell ref="I65"/>
    <mergeCell ref="C64:D64"/>
    <mergeCell ref="E64"/>
    <mergeCell ref="F64"/>
    <mergeCell ref="G64"/>
    <mergeCell ref="H64"/>
    <mergeCell ref="I66"/>
    <mergeCell ref="C67:D67"/>
    <mergeCell ref="E67"/>
    <mergeCell ref="F67"/>
    <mergeCell ref="G67"/>
    <mergeCell ref="H67"/>
    <mergeCell ref="I67"/>
    <mergeCell ref="C66:D66"/>
    <mergeCell ref="E66"/>
    <mergeCell ref="F66"/>
    <mergeCell ref="G66"/>
    <mergeCell ref="H66"/>
    <mergeCell ref="I68"/>
    <mergeCell ref="C69:D69"/>
    <mergeCell ref="E69"/>
    <mergeCell ref="F69"/>
    <mergeCell ref="G69"/>
    <mergeCell ref="H69"/>
    <mergeCell ref="I69"/>
    <mergeCell ref="C68:D68"/>
    <mergeCell ref="E68"/>
    <mergeCell ref="F68"/>
    <mergeCell ref="G68"/>
    <mergeCell ref="H68"/>
    <mergeCell ref="I70"/>
    <mergeCell ref="C71:D71"/>
    <mergeCell ref="E71"/>
    <mergeCell ref="F71"/>
    <mergeCell ref="G71"/>
    <mergeCell ref="H71"/>
    <mergeCell ref="I71"/>
    <mergeCell ref="C70:D70"/>
    <mergeCell ref="E70"/>
    <mergeCell ref="F70"/>
    <mergeCell ref="G70"/>
    <mergeCell ref="H70"/>
    <mergeCell ref="I72"/>
    <mergeCell ref="C73:D73"/>
    <mergeCell ref="E73"/>
    <mergeCell ref="F73"/>
    <mergeCell ref="G73"/>
    <mergeCell ref="H73"/>
    <mergeCell ref="I73"/>
    <mergeCell ref="C72:D72"/>
    <mergeCell ref="E72"/>
    <mergeCell ref="F72"/>
    <mergeCell ref="G72"/>
    <mergeCell ref="H72"/>
    <mergeCell ref="I74"/>
    <mergeCell ref="C75:D75"/>
    <mergeCell ref="E75"/>
    <mergeCell ref="F75"/>
    <mergeCell ref="G75"/>
    <mergeCell ref="H75"/>
    <mergeCell ref="I75"/>
    <mergeCell ref="C74:D74"/>
    <mergeCell ref="E74"/>
    <mergeCell ref="F74"/>
    <mergeCell ref="G74"/>
    <mergeCell ref="H74"/>
    <mergeCell ref="I76"/>
    <mergeCell ref="C77:D77"/>
    <mergeCell ref="E77"/>
    <mergeCell ref="F77"/>
    <mergeCell ref="G77"/>
    <mergeCell ref="H77"/>
    <mergeCell ref="I77"/>
    <mergeCell ref="C76:D76"/>
    <mergeCell ref="E76"/>
    <mergeCell ref="F76"/>
    <mergeCell ref="G76"/>
    <mergeCell ref="H76"/>
    <mergeCell ref="I78"/>
    <mergeCell ref="C79:D79"/>
    <mergeCell ref="E79"/>
    <mergeCell ref="F79"/>
    <mergeCell ref="G79"/>
    <mergeCell ref="H79"/>
    <mergeCell ref="I79"/>
    <mergeCell ref="C78:D78"/>
    <mergeCell ref="E78"/>
    <mergeCell ref="F78"/>
    <mergeCell ref="G78"/>
    <mergeCell ref="H78"/>
    <mergeCell ref="I80"/>
    <mergeCell ref="C81:D81"/>
    <mergeCell ref="E81"/>
    <mergeCell ref="F81"/>
    <mergeCell ref="G81"/>
    <mergeCell ref="H81"/>
    <mergeCell ref="I81"/>
    <mergeCell ref="C80:D80"/>
    <mergeCell ref="E80"/>
    <mergeCell ref="F80"/>
    <mergeCell ref="G80"/>
    <mergeCell ref="H80"/>
    <mergeCell ref="I82"/>
    <mergeCell ref="C83:D83"/>
    <mergeCell ref="E83"/>
    <mergeCell ref="F83"/>
    <mergeCell ref="G83"/>
    <mergeCell ref="H83"/>
    <mergeCell ref="I83"/>
    <mergeCell ref="C82:D82"/>
    <mergeCell ref="E82"/>
    <mergeCell ref="F82"/>
    <mergeCell ref="G82"/>
    <mergeCell ref="H82"/>
    <mergeCell ref="I84"/>
    <mergeCell ref="C85:D85"/>
    <mergeCell ref="E85"/>
    <mergeCell ref="F85"/>
    <mergeCell ref="G85"/>
    <mergeCell ref="H85"/>
    <mergeCell ref="I85"/>
    <mergeCell ref="C84:D84"/>
    <mergeCell ref="E84"/>
    <mergeCell ref="F84"/>
    <mergeCell ref="G84"/>
    <mergeCell ref="H84"/>
    <mergeCell ref="I86"/>
    <mergeCell ref="C87:D87"/>
    <mergeCell ref="E87"/>
    <mergeCell ref="F87"/>
    <mergeCell ref="G87"/>
    <mergeCell ref="H87"/>
    <mergeCell ref="I87"/>
    <mergeCell ref="C86:D86"/>
    <mergeCell ref="E86"/>
    <mergeCell ref="F86"/>
    <mergeCell ref="G86"/>
    <mergeCell ref="H86"/>
    <mergeCell ref="I88"/>
    <mergeCell ref="C89:D89"/>
    <mergeCell ref="E89"/>
    <mergeCell ref="F89"/>
    <mergeCell ref="G89"/>
    <mergeCell ref="H89"/>
    <mergeCell ref="I89"/>
    <mergeCell ref="C88:D88"/>
    <mergeCell ref="E88"/>
    <mergeCell ref="F88"/>
    <mergeCell ref="G88"/>
    <mergeCell ref="H88"/>
    <mergeCell ref="I90"/>
    <mergeCell ref="C91:D91"/>
    <mergeCell ref="E91"/>
    <mergeCell ref="F91"/>
    <mergeCell ref="G91"/>
    <mergeCell ref="H91"/>
    <mergeCell ref="I91"/>
    <mergeCell ref="C90:D90"/>
    <mergeCell ref="E90"/>
    <mergeCell ref="F90"/>
    <mergeCell ref="G90"/>
    <mergeCell ref="H90"/>
    <mergeCell ref="I92"/>
    <mergeCell ref="C93:D93"/>
    <mergeCell ref="E93"/>
    <mergeCell ref="F93"/>
    <mergeCell ref="G93"/>
    <mergeCell ref="H93"/>
    <mergeCell ref="I93"/>
    <mergeCell ref="C92:D92"/>
    <mergeCell ref="E92"/>
    <mergeCell ref="F92"/>
    <mergeCell ref="G92"/>
    <mergeCell ref="H92"/>
    <mergeCell ref="I94"/>
    <mergeCell ref="C95:D95"/>
    <mergeCell ref="E95"/>
    <mergeCell ref="F95"/>
    <mergeCell ref="G95"/>
    <mergeCell ref="H95"/>
    <mergeCell ref="I95"/>
    <mergeCell ref="C94:D94"/>
    <mergeCell ref="E94"/>
    <mergeCell ref="F94"/>
    <mergeCell ref="G94"/>
    <mergeCell ref="H94"/>
    <mergeCell ref="I96"/>
    <mergeCell ref="C97:D97"/>
    <mergeCell ref="E97"/>
    <mergeCell ref="F97"/>
    <mergeCell ref="G97"/>
    <mergeCell ref="H97"/>
    <mergeCell ref="I97"/>
    <mergeCell ref="C96:D96"/>
    <mergeCell ref="E96"/>
    <mergeCell ref="F96"/>
    <mergeCell ref="G96"/>
    <mergeCell ref="H96"/>
    <mergeCell ref="I98"/>
    <mergeCell ref="C99:D99"/>
    <mergeCell ref="E99"/>
    <mergeCell ref="F99"/>
    <mergeCell ref="G99"/>
    <mergeCell ref="H99"/>
    <mergeCell ref="I99"/>
    <mergeCell ref="C98:D98"/>
    <mergeCell ref="E98"/>
    <mergeCell ref="F98"/>
    <mergeCell ref="G98"/>
    <mergeCell ref="H98"/>
    <mergeCell ref="I100"/>
    <mergeCell ref="C101:D101"/>
    <mergeCell ref="E101"/>
    <mergeCell ref="F101"/>
    <mergeCell ref="G101"/>
    <mergeCell ref="H101"/>
    <mergeCell ref="I101"/>
    <mergeCell ref="C100:D100"/>
    <mergeCell ref="E100"/>
    <mergeCell ref="F100"/>
    <mergeCell ref="G100"/>
    <mergeCell ref="H100"/>
    <mergeCell ref="I102"/>
    <mergeCell ref="C103:D103"/>
    <mergeCell ref="E103"/>
    <mergeCell ref="F103"/>
    <mergeCell ref="G103"/>
    <mergeCell ref="H103"/>
    <mergeCell ref="I103"/>
    <mergeCell ref="C102:D102"/>
    <mergeCell ref="E102"/>
    <mergeCell ref="F102"/>
    <mergeCell ref="G102"/>
    <mergeCell ref="H102"/>
    <mergeCell ref="I104"/>
    <mergeCell ref="C105:D105"/>
    <mergeCell ref="E105"/>
    <mergeCell ref="F105"/>
    <mergeCell ref="G105"/>
    <mergeCell ref="H105"/>
    <mergeCell ref="I105"/>
    <mergeCell ref="C104:D104"/>
    <mergeCell ref="E104"/>
    <mergeCell ref="F104"/>
    <mergeCell ref="G104"/>
    <mergeCell ref="H104"/>
    <mergeCell ref="I106"/>
    <mergeCell ref="C107:D107"/>
    <mergeCell ref="E107"/>
    <mergeCell ref="F107"/>
    <mergeCell ref="G107"/>
    <mergeCell ref="H107"/>
    <mergeCell ref="I107"/>
    <mergeCell ref="C106:D106"/>
    <mergeCell ref="E106"/>
    <mergeCell ref="F106"/>
    <mergeCell ref="G106"/>
    <mergeCell ref="H106"/>
    <mergeCell ref="I108"/>
    <mergeCell ref="C109:D109"/>
    <mergeCell ref="E109"/>
    <mergeCell ref="F109"/>
    <mergeCell ref="G109"/>
    <mergeCell ref="H109"/>
    <mergeCell ref="I109"/>
    <mergeCell ref="C108:D108"/>
    <mergeCell ref="E108"/>
    <mergeCell ref="F108"/>
    <mergeCell ref="G108"/>
    <mergeCell ref="H108"/>
    <mergeCell ref="I110"/>
    <mergeCell ref="C111:D111"/>
    <mergeCell ref="E111"/>
    <mergeCell ref="F111"/>
    <mergeCell ref="G111"/>
    <mergeCell ref="H111"/>
    <mergeCell ref="I111"/>
    <mergeCell ref="C110:D110"/>
    <mergeCell ref="E110"/>
    <mergeCell ref="F110"/>
    <mergeCell ref="G110"/>
    <mergeCell ref="H110"/>
    <mergeCell ref="I112"/>
    <mergeCell ref="C113:D113"/>
    <mergeCell ref="E113"/>
    <mergeCell ref="F113"/>
    <mergeCell ref="G113"/>
    <mergeCell ref="H113"/>
    <mergeCell ref="I113"/>
    <mergeCell ref="C112:D112"/>
    <mergeCell ref="E112"/>
    <mergeCell ref="F112"/>
    <mergeCell ref="G112"/>
    <mergeCell ref="H112"/>
    <mergeCell ref="C116:D116"/>
    <mergeCell ref="I114"/>
    <mergeCell ref="C115:D115"/>
    <mergeCell ref="E115"/>
    <mergeCell ref="F115"/>
    <mergeCell ref="G115"/>
    <mergeCell ref="H115"/>
    <mergeCell ref="I115"/>
    <mergeCell ref="C114:D114"/>
    <mergeCell ref="E114"/>
    <mergeCell ref="F114"/>
    <mergeCell ref="G114"/>
    <mergeCell ref="H114"/>
  </mergeCells>
  <dataValidations count="3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extLst>
    <ext xmlns:x14="http://schemas.microsoft.com/office/spreadsheetml/2009/9/main" uri="{CCE6A557-97BC-4b89-ADB6-D9C93CAAB3DF}">
      <x14:dataValidations xmlns:xm="http://schemas.microsoft.com/office/excel/2006/main" count="100">
        <x14:dataValidation type="list" showErrorMessage="1" errorTitle="Kesalahan Nilai Data" error="Data yang dimasukkan harus tersedia dalam daftar!">
          <x14:formula1>
            <xm:f>ListOfValues!N1:N2</xm:f>
          </x14:formula1>
          <xm:sqref>F16</xm:sqref>
        </x14:dataValidation>
        <x14:dataValidation type="list" showErrorMessage="1" errorTitle="Kesalahan Nilai Data" error="Data yang dimasukkan harus tersedia dalam daftar!">
          <x14:formula1>
            <xm:f>ListOfValues!N1:N2</xm:f>
          </x14:formula1>
          <xm:sqref>F17</xm:sqref>
        </x14:dataValidation>
        <x14:dataValidation type="list" showErrorMessage="1" errorTitle="Kesalahan Nilai Data" error="Data yang dimasukkan harus tersedia dalam daftar!">
          <x14:formula1>
            <xm:f>ListOfValues!N1:N2</xm:f>
          </x14:formula1>
          <xm:sqref>F18</xm:sqref>
        </x14:dataValidation>
        <x14:dataValidation type="list" showErrorMessage="1" errorTitle="Kesalahan Nilai Data" error="Data yang dimasukkan harus tersedia dalam daftar!">
          <x14:formula1>
            <xm:f>ListOfValues!N1:N2</xm:f>
          </x14:formula1>
          <xm:sqref>F19</xm:sqref>
        </x14:dataValidation>
        <x14:dataValidation type="list" showErrorMessage="1" errorTitle="Kesalahan Nilai Data" error="Data yang dimasukkan harus tersedia dalam daftar!">
          <x14:formula1>
            <xm:f>ListOfValues!N1:N2</xm:f>
          </x14:formula1>
          <xm:sqref>F20</xm:sqref>
        </x14:dataValidation>
        <x14:dataValidation type="list" showErrorMessage="1" errorTitle="Kesalahan Nilai Data" error="Data yang dimasukkan harus tersedia dalam daftar!">
          <x14:formula1>
            <xm:f>ListOfValues!N1:N2</xm:f>
          </x14:formula1>
          <xm:sqref>F21</xm:sqref>
        </x14:dataValidation>
        <x14:dataValidation type="list" showErrorMessage="1" errorTitle="Kesalahan Nilai Data" error="Data yang dimasukkan harus tersedia dalam daftar!">
          <x14:formula1>
            <xm:f>ListOfValues!N1:N2</xm:f>
          </x14:formula1>
          <xm:sqref>F22</xm:sqref>
        </x14:dataValidation>
        <x14:dataValidation type="list" showErrorMessage="1" errorTitle="Kesalahan Nilai Data" error="Data yang dimasukkan harus tersedia dalam daftar!">
          <x14:formula1>
            <xm:f>ListOfValues!N1:N2</xm:f>
          </x14:formula1>
          <xm:sqref>F23</xm:sqref>
        </x14:dataValidation>
        <x14:dataValidation type="list" showErrorMessage="1" errorTitle="Kesalahan Nilai Data" error="Data yang dimasukkan harus tersedia dalam daftar!">
          <x14:formula1>
            <xm:f>ListOfValues!N1:N2</xm:f>
          </x14:formula1>
          <xm:sqref>F24</xm:sqref>
        </x14:dataValidation>
        <x14:dataValidation type="list" showErrorMessage="1" errorTitle="Kesalahan Nilai Data" error="Data yang dimasukkan harus tersedia dalam daftar!">
          <x14:formula1>
            <xm:f>ListOfValues!N1:N2</xm:f>
          </x14:formula1>
          <xm:sqref>F25</xm:sqref>
        </x14:dataValidation>
        <x14:dataValidation type="list" showErrorMessage="1" errorTitle="Kesalahan Nilai Data" error="Data yang dimasukkan harus tersedia dalam daftar!">
          <x14:formula1>
            <xm:f>ListOfValues!N1:N2</xm:f>
          </x14:formula1>
          <xm:sqref>F26</xm:sqref>
        </x14:dataValidation>
        <x14:dataValidation type="list" showErrorMessage="1" errorTitle="Kesalahan Nilai Data" error="Data yang dimasukkan harus tersedia dalam daftar!">
          <x14:formula1>
            <xm:f>ListOfValues!N1:N2</xm:f>
          </x14:formula1>
          <xm:sqref>F27</xm:sqref>
        </x14:dataValidation>
        <x14:dataValidation type="list" showErrorMessage="1" errorTitle="Kesalahan Nilai Data" error="Data yang dimasukkan harus tersedia dalam daftar!">
          <x14:formula1>
            <xm:f>ListOfValues!N1:N2</xm:f>
          </x14:formula1>
          <xm:sqref>F28</xm:sqref>
        </x14:dataValidation>
        <x14:dataValidation type="list" showErrorMessage="1" errorTitle="Kesalahan Nilai Data" error="Data yang dimasukkan harus tersedia dalam daftar!">
          <x14:formula1>
            <xm:f>ListOfValues!N1:N2</xm:f>
          </x14:formula1>
          <xm:sqref>F29</xm:sqref>
        </x14:dataValidation>
        <x14:dataValidation type="list" showErrorMessage="1" errorTitle="Kesalahan Nilai Data" error="Data yang dimasukkan harus tersedia dalam daftar!">
          <x14:formula1>
            <xm:f>ListOfValues!N1:N2</xm:f>
          </x14:formula1>
          <xm:sqref>F30</xm:sqref>
        </x14:dataValidation>
        <x14:dataValidation type="list" showErrorMessage="1" errorTitle="Kesalahan Nilai Data" error="Data yang dimasukkan harus tersedia dalam daftar!">
          <x14:formula1>
            <xm:f>ListOfValues!N1:N2</xm:f>
          </x14:formula1>
          <xm:sqref>F31</xm:sqref>
        </x14:dataValidation>
        <x14:dataValidation type="list" showErrorMessage="1" errorTitle="Kesalahan Nilai Data" error="Data yang dimasukkan harus tersedia dalam daftar!">
          <x14:formula1>
            <xm:f>ListOfValues!N1:N2</xm:f>
          </x14:formula1>
          <xm:sqref>F32</xm:sqref>
        </x14:dataValidation>
        <x14:dataValidation type="list" showErrorMessage="1" errorTitle="Kesalahan Nilai Data" error="Data yang dimasukkan harus tersedia dalam daftar!">
          <x14:formula1>
            <xm:f>ListOfValues!N1:N2</xm:f>
          </x14:formula1>
          <xm:sqref>F33</xm:sqref>
        </x14:dataValidation>
        <x14:dataValidation type="list" showErrorMessage="1" errorTitle="Kesalahan Nilai Data" error="Data yang dimasukkan harus tersedia dalam daftar!">
          <x14:formula1>
            <xm:f>ListOfValues!N1:N2</xm:f>
          </x14:formula1>
          <xm:sqref>F34</xm:sqref>
        </x14:dataValidation>
        <x14:dataValidation type="list" showErrorMessage="1" errorTitle="Kesalahan Nilai Data" error="Data yang dimasukkan harus tersedia dalam daftar!">
          <x14:formula1>
            <xm:f>ListOfValues!N1:N2</xm:f>
          </x14:formula1>
          <xm:sqref>F35</xm:sqref>
        </x14:dataValidation>
        <x14:dataValidation type="list" showErrorMessage="1" errorTitle="Kesalahan Nilai Data" error="Data yang dimasukkan harus tersedia dalam daftar!">
          <x14:formula1>
            <xm:f>ListOfValues!N1:N2</xm:f>
          </x14:formula1>
          <xm:sqref>F36</xm:sqref>
        </x14:dataValidation>
        <x14:dataValidation type="list" showErrorMessage="1" errorTitle="Kesalahan Nilai Data" error="Data yang dimasukkan harus tersedia dalam daftar!">
          <x14:formula1>
            <xm:f>ListOfValues!N1:N2</xm:f>
          </x14:formula1>
          <xm:sqref>F37</xm:sqref>
        </x14:dataValidation>
        <x14:dataValidation type="list" showErrorMessage="1" errorTitle="Kesalahan Nilai Data" error="Data yang dimasukkan harus tersedia dalam daftar!">
          <x14:formula1>
            <xm:f>ListOfValues!N1:N2</xm:f>
          </x14:formula1>
          <xm:sqref>F38</xm:sqref>
        </x14:dataValidation>
        <x14:dataValidation type="list" showErrorMessage="1" errorTitle="Kesalahan Nilai Data" error="Data yang dimasukkan harus tersedia dalam daftar!">
          <x14:formula1>
            <xm:f>ListOfValues!N1:N2</xm:f>
          </x14:formula1>
          <xm:sqref>F39</xm:sqref>
        </x14:dataValidation>
        <x14:dataValidation type="list" showErrorMessage="1" errorTitle="Kesalahan Nilai Data" error="Data yang dimasukkan harus tersedia dalam daftar!">
          <x14:formula1>
            <xm:f>ListOfValues!N1:N2</xm:f>
          </x14:formula1>
          <xm:sqref>F40</xm:sqref>
        </x14:dataValidation>
        <x14:dataValidation type="list" showErrorMessage="1" errorTitle="Kesalahan Nilai Data" error="Data yang dimasukkan harus tersedia dalam daftar!">
          <x14:formula1>
            <xm:f>ListOfValues!N1:N2</xm:f>
          </x14:formula1>
          <xm:sqref>F41</xm:sqref>
        </x14:dataValidation>
        <x14:dataValidation type="list" showErrorMessage="1" errorTitle="Kesalahan Nilai Data" error="Data yang dimasukkan harus tersedia dalam daftar!">
          <x14:formula1>
            <xm:f>ListOfValues!N1:N2</xm:f>
          </x14:formula1>
          <xm:sqref>F42</xm:sqref>
        </x14:dataValidation>
        <x14:dataValidation type="list" showErrorMessage="1" errorTitle="Kesalahan Nilai Data" error="Data yang dimasukkan harus tersedia dalam daftar!">
          <x14:formula1>
            <xm:f>ListOfValues!N1:N2</xm:f>
          </x14:formula1>
          <xm:sqref>F43</xm:sqref>
        </x14:dataValidation>
        <x14:dataValidation type="list" showErrorMessage="1" errorTitle="Kesalahan Nilai Data" error="Data yang dimasukkan harus tersedia dalam daftar!">
          <x14:formula1>
            <xm:f>ListOfValues!N1:N2</xm:f>
          </x14:formula1>
          <xm:sqref>F44</xm:sqref>
        </x14:dataValidation>
        <x14:dataValidation type="list" showErrorMessage="1" errorTitle="Kesalahan Nilai Data" error="Data yang dimasukkan harus tersedia dalam daftar!">
          <x14:formula1>
            <xm:f>ListOfValues!N1:N2</xm:f>
          </x14:formula1>
          <xm:sqref>F45</xm:sqref>
        </x14:dataValidation>
        <x14:dataValidation type="list" showErrorMessage="1" errorTitle="Kesalahan Nilai Data" error="Data yang dimasukkan harus tersedia dalam daftar!">
          <x14:formula1>
            <xm:f>ListOfValues!N1:N2</xm:f>
          </x14:formula1>
          <xm:sqref>F46</xm:sqref>
        </x14:dataValidation>
        <x14:dataValidation type="list" showErrorMessage="1" errorTitle="Kesalahan Nilai Data" error="Data yang dimasukkan harus tersedia dalam daftar!">
          <x14:formula1>
            <xm:f>ListOfValues!N1:N2</xm:f>
          </x14:formula1>
          <xm:sqref>F47</xm:sqref>
        </x14:dataValidation>
        <x14:dataValidation type="list" showErrorMessage="1" errorTitle="Kesalahan Nilai Data" error="Data yang dimasukkan harus tersedia dalam daftar!">
          <x14:formula1>
            <xm:f>ListOfValues!N1:N2</xm:f>
          </x14:formula1>
          <xm:sqref>F48</xm:sqref>
        </x14:dataValidation>
        <x14:dataValidation type="list" showErrorMessage="1" errorTitle="Kesalahan Nilai Data" error="Data yang dimasukkan harus tersedia dalam daftar!">
          <x14:formula1>
            <xm:f>ListOfValues!N1:N2</xm:f>
          </x14:formula1>
          <xm:sqref>F49</xm:sqref>
        </x14:dataValidation>
        <x14:dataValidation type="list" showErrorMessage="1" errorTitle="Kesalahan Nilai Data" error="Data yang dimasukkan harus tersedia dalam daftar!">
          <x14:formula1>
            <xm:f>ListOfValues!N1:N2</xm:f>
          </x14:formula1>
          <xm:sqref>F50</xm:sqref>
        </x14:dataValidation>
        <x14:dataValidation type="list" showErrorMessage="1" errorTitle="Kesalahan Nilai Data" error="Data yang dimasukkan harus tersedia dalam daftar!">
          <x14:formula1>
            <xm:f>ListOfValues!N1:N2</xm:f>
          </x14:formula1>
          <xm:sqref>F51</xm:sqref>
        </x14:dataValidation>
        <x14:dataValidation type="list" showErrorMessage="1" errorTitle="Kesalahan Nilai Data" error="Data yang dimasukkan harus tersedia dalam daftar!">
          <x14:formula1>
            <xm:f>ListOfValues!N1:N2</xm:f>
          </x14:formula1>
          <xm:sqref>F52</xm:sqref>
        </x14:dataValidation>
        <x14:dataValidation type="list" showErrorMessage="1" errorTitle="Kesalahan Nilai Data" error="Data yang dimasukkan harus tersedia dalam daftar!">
          <x14:formula1>
            <xm:f>ListOfValues!N1:N2</xm:f>
          </x14:formula1>
          <xm:sqref>F53</xm:sqref>
        </x14:dataValidation>
        <x14:dataValidation type="list" showErrorMessage="1" errorTitle="Kesalahan Nilai Data" error="Data yang dimasukkan harus tersedia dalam daftar!">
          <x14:formula1>
            <xm:f>ListOfValues!N1:N2</xm:f>
          </x14:formula1>
          <xm:sqref>F54</xm:sqref>
        </x14:dataValidation>
        <x14:dataValidation type="list" showErrorMessage="1" errorTitle="Kesalahan Nilai Data" error="Data yang dimasukkan harus tersedia dalam daftar!">
          <x14:formula1>
            <xm:f>ListOfValues!N1:N2</xm:f>
          </x14:formula1>
          <xm:sqref>F55</xm:sqref>
        </x14:dataValidation>
        <x14:dataValidation type="list" showErrorMessage="1" errorTitle="Kesalahan Nilai Data" error="Data yang dimasukkan harus tersedia dalam daftar!">
          <x14:formula1>
            <xm:f>ListOfValues!N1:N2</xm:f>
          </x14:formula1>
          <xm:sqref>F56</xm:sqref>
        </x14:dataValidation>
        <x14:dataValidation type="list" showErrorMessage="1" errorTitle="Kesalahan Nilai Data" error="Data yang dimasukkan harus tersedia dalam daftar!">
          <x14:formula1>
            <xm:f>ListOfValues!N1:N2</xm:f>
          </x14:formula1>
          <xm:sqref>F57</xm:sqref>
        </x14:dataValidation>
        <x14:dataValidation type="list" showErrorMessage="1" errorTitle="Kesalahan Nilai Data" error="Data yang dimasukkan harus tersedia dalam daftar!">
          <x14:formula1>
            <xm:f>ListOfValues!N1:N2</xm:f>
          </x14:formula1>
          <xm:sqref>F58</xm:sqref>
        </x14:dataValidation>
        <x14:dataValidation type="list" showErrorMessage="1" errorTitle="Kesalahan Nilai Data" error="Data yang dimasukkan harus tersedia dalam daftar!">
          <x14:formula1>
            <xm:f>ListOfValues!N1:N2</xm:f>
          </x14:formula1>
          <xm:sqref>F59</xm:sqref>
        </x14:dataValidation>
        <x14:dataValidation type="list" showErrorMessage="1" errorTitle="Kesalahan Nilai Data" error="Data yang dimasukkan harus tersedia dalam daftar!">
          <x14:formula1>
            <xm:f>ListOfValues!N1:N2</xm:f>
          </x14:formula1>
          <xm:sqref>F60</xm:sqref>
        </x14:dataValidation>
        <x14:dataValidation type="list" showErrorMessage="1" errorTitle="Kesalahan Nilai Data" error="Data yang dimasukkan harus tersedia dalam daftar!">
          <x14:formula1>
            <xm:f>ListOfValues!N1:N2</xm:f>
          </x14:formula1>
          <xm:sqref>F61</xm:sqref>
        </x14:dataValidation>
        <x14:dataValidation type="list" showErrorMessage="1" errorTitle="Kesalahan Nilai Data" error="Data yang dimasukkan harus tersedia dalam daftar!">
          <x14:formula1>
            <xm:f>ListOfValues!N1:N2</xm:f>
          </x14:formula1>
          <xm:sqref>F62</xm:sqref>
        </x14:dataValidation>
        <x14:dataValidation type="list" showErrorMessage="1" errorTitle="Kesalahan Nilai Data" error="Data yang dimasukkan harus tersedia dalam daftar!">
          <x14:formula1>
            <xm:f>ListOfValues!N1:N2</xm:f>
          </x14:formula1>
          <xm:sqref>F63</xm:sqref>
        </x14:dataValidation>
        <x14:dataValidation type="list" showErrorMessage="1" errorTitle="Kesalahan Nilai Data" error="Data yang dimasukkan harus tersedia dalam daftar!">
          <x14:formula1>
            <xm:f>ListOfValues!N1:N2</xm:f>
          </x14:formula1>
          <xm:sqref>F64</xm:sqref>
        </x14:dataValidation>
        <x14:dataValidation type="list" showErrorMessage="1" errorTitle="Kesalahan Nilai Data" error="Data yang dimasukkan harus tersedia dalam daftar!">
          <x14:formula1>
            <xm:f>ListOfValues!N1:N2</xm:f>
          </x14:formula1>
          <xm:sqref>F65</xm:sqref>
        </x14:dataValidation>
        <x14:dataValidation type="list" showErrorMessage="1" errorTitle="Kesalahan Nilai Data" error="Data yang dimasukkan harus tersedia dalam daftar!">
          <x14:formula1>
            <xm:f>ListOfValues!N1:N2</xm:f>
          </x14:formula1>
          <xm:sqref>F66</xm:sqref>
        </x14:dataValidation>
        <x14:dataValidation type="list" showErrorMessage="1" errorTitle="Kesalahan Nilai Data" error="Data yang dimasukkan harus tersedia dalam daftar!">
          <x14:formula1>
            <xm:f>ListOfValues!N1:N2</xm:f>
          </x14:formula1>
          <xm:sqref>F67</xm:sqref>
        </x14:dataValidation>
        <x14:dataValidation type="list" showErrorMessage="1" errorTitle="Kesalahan Nilai Data" error="Data yang dimasukkan harus tersedia dalam daftar!">
          <x14:formula1>
            <xm:f>ListOfValues!N1:N2</xm:f>
          </x14:formula1>
          <xm:sqref>F68</xm:sqref>
        </x14:dataValidation>
        <x14:dataValidation type="list" showErrorMessage="1" errorTitle="Kesalahan Nilai Data" error="Data yang dimasukkan harus tersedia dalam daftar!">
          <x14:formula1>
            <xm:f>ListOfValues!N1:N2</xm:f>
          </x14:formula1>
          <xm:sqref>F69</xm:sqref>
        </x14:dataValidation>
        <x14:dataValidation type="list" showErrorMessage="1" errorTitle="Kesalahan Nilai Data" error="Data yang dimasukkan harus tersedia dalam daftar!">
          <x14:formula1>
            <xm:f>ListOfValues!N1:N2</xm:f>
          </x14:formula1>
          <xm:sqref>F70</xm:sqref>
        </x14:dataValidation>
        <x14:dataValidation type="list" showErrorMessage="1" errorTitle="Kesalahan Nilai Data" error="Data yang dimasukkan harus tersedia dalam daftar!">
          <x14:formula1>
            <xm:f>ListOfValues!N1:N2</xm:f>
          </x14:formula1>
          <xm:sqref>F71</xm:sqref>
        </x14:dataValidation>
        <x14:dataValidation type="list" showErrorMessage="1" errorTitle="Kesalahan Nilai Data" error="Data yang dimasukkan harus tersedia dalam daftar!">
          <x14:formula1>
            <xm:f>ListOfValues!N1:N2</xm:f>
          </x14:formula1>
          <xm:sqref>F72</xm:sqref>
        </x14:dataValidation>
        <x14:dataValidation type="list" showErrorMessage="1" errorTitle="Kesalahan Nilai Data" error="Data yang dimasukkan harus tersedia dalam daftar!">
          <x14:formula1>
            <xm:f>ListOfValues!N1:N2</xm:f>
          </x14:formula1>
          <xm:sqref>F73</xm:sqref>
        </x14:dataValidation>
        <x14:dataValidation type="list" showErrorMessage="1" errorTitle="Kesalahan Nilai Data" error="Data yang dimasukkan harus tersedia dalam daftar!">
          <x14:formula1>
            <xm:f>ListOfValues!N1:N2</xm:f>
          </x14:formula1>
          <xm:sqref>F74</xm:sqref>
        </x14:dataValidation>
        <x14:dataValidation type="list" showErrorMessage="1" errorTitle="Kesalahan Nilai Data" error="Data yang dimasukkan harus tersedia dalam daftar!">
          <x14:formula1>
            <xm:f>ListOfValues!N1:N2</xm:f>
          </x14:formula1>
          <xm:sqref>F75</xm:sqref>
        </x14:dataValidation>
        <x14:dataValidation type="list" showErrorMessage="1" errorTitle="Kesalahan Nilai Data" error="Data yang dimasukkan harus tersedia dalam daftar!">
          <x14:formula1>
            <xm:f>ListOfValues!N1:N2</xm:f>
          </x14:formula1>
          <xm:sqref>F76</xm:sqref>
        </x14:dataValidation>
        <x14:dataValidation type="list" showErrorMessage="1" errorTitle="Kesalahan Nilai Data" error="Data yang dimasukkan harus tersedia dalam daftar!">
          <x14:formula1>
            <xm:f>ListOfValues!N1:N2</xm:f>
          </x14:formula1>
          <xm:sqref>F77</xm:sqref>
        </x14:dataValidation>
        <x14:dataValidation type="list" showErrorMessage="1" errorTitle="Kesalahan Nilai Data" error="Data yang dimasukkan harus tersedia dalam daftar!">
          <x14:formula1>
            <xm:f>ListOfValues!N1:N2</xm:f>
          </x14:formula1>
          <xm:sqref>F78</xm:sqref>
        </x14:dataValidation>
        <x14:dataValidation type="list" showErrorMessage="1" errorTitle="Kesalahan Nilai Data" error="Data yang dimasukkan harus tersedia dalam daftar!">
          <x14:formula1>
            <xm:f>ListOfValues!N1:N2</xm:f>
          </x14:formula1>
          <xm:sqref>F79</xm:sqref>
        </x14:dataValidation>
        <x14:dataValidation type="list" showErrorMessage="1" errorTitle="Kesalahan Nilai Data" error="Data yang dimasukkan harus tersedia dalam daftar!">
          <x14:formula1>
            <xm:f>ListOfValues!N1:N2</xm:f>
          </x14:formula1>
          <xm:sqref>F80</xm:sqref>
        </x14:dataValidation>
        <x14:dataValidation type="list" showErrorMessage="1" errorTitle="Kesalahan Nilai Data" error="Data yang dimasukkan harus tersedia dalam daftar!">
          <x14:formula1>
            <xm:f>ListOfValues!N1:N2</xm:f>
          </x14:formula1>
          <xm:sqref>F81</xm:sqref>
        </x14:dataValidation>
        <x14:dataValidation type="list" showErrorMessage="1" errorTitle="Kesalahan Nilai Data" error="Data yang dimasukkan harus tersedia dalam daftar!">
          <x14:formula1>
            <xm:f>ListOfValues!N1:N2</xm:f>
          </x14:formula1>
          <xm:sqref>F82</xm:sqref>
        </x14:dataValidation>
        <x14:dataValidation type="list" showErrorMessage="1" errorTitle="Kesalahan Nilai Data" error="Data yang dimasukkan harus tersedia dalam daftar!">
          <x14:formula1>
            <xm:f>ListOfValues!N1:N2</xm:f>
          </x14:formula1>
          <xm:sqref>F83</xm:sqref>
        </x14:dataValidation>
        <x14:dataValidation type="list" showErrorMessage="1" errorTitle="Kesalahan Nilai Data" error="Data yang dimasukkan harus tersedia dalam daftar!">
          <x14:formula1>
            <xm:f>ListOfValues!N1:N2</xm:f>
          </x14:formula1>
          <xm:sqref>F84</xm:sqref>
        </x14:dataValidation>
        <x14:dataValidation type="list" showErrorMessage="1" errorTitle="Kesalahan Nilai Data" error="Data yang dimasukkan harus tersedia dalam daftar!">
          <x14:formula1>
            <xm:f>ListOfValues!N1:N2</xm:f>
          </x14:formula1>
          <xm:sqref>F85</xm:sqref>
        </x14:dataValidation>
        <x14:dataValidation type="list" showErrorMessage="1" errorTitle="Kesalahan Nilai Data" error="Data yang dimasukkan harus tersedia dalam daftar!">
          <x14:formula1>
            <xm:f>ListOfValues!N1:N2</xm:f>
          </x14:formula1>
          <xm:sqref>F86</xm:sqref>
        </x14:dataValidation>
        <x14:dataValidation type="list" showErrorMessage="1" errorTitle="Kesalahan Nilai Data" error="Data yang dimasukkan harus tersedia dalam daftar!">
          <x14:formula1>
            <xm:f>ListOfValues!N1:N2</xm:f>
          </x14:formula1>
          <xm:sqref>F87</xm:sqref>
        </x14:dataValidation>
        <x14:dataValidation type="list" showErrorMessage="1" errorTitle="Kesalahan Nilai Data" error="Data yang dimasukkan harus tersedia dalam daftar!">
          <x14:formula1>
            <xm:f>ListOfValues!N1:N2</xm:f>
          </x14:formula1>
          <xm:sqref>F88</xm:sqref>
        </x14:dataValidation>
        <x14:dataValidation type="list" showErrorMessage="1" errorTitle="Kesalahan Nilai Data" error="Data yang dimasukkan harus tersedia dalam daftar!">
          <x14:formula1>
            <xm:f>ListOfValues!N1:N2</xm:f>
          </x14:formula1>
          <xm:sqref>F89</xm:sqref>
        </x14:dataValidation>
        <x14:dataValidation type="list" showErrorMessage="1" errorTitle="Kesalahan Nilai Data" error="Data yang dimasukkan harus tersedia dalam daftar!">
          <x14:formula1>
            <xm:f>ListOfValues!N1:N2</xm:f>
          </x14:formula1>
          <xm:sqref>F90</xm:sqref>
        </x14:dataValidation>
        <x14:dataValidation type="list" showErrorMessage="1" errorTitle="Kesalahan Nilai Data" error="Data yang dimasukkan harus tersedia dalam daftar!">
          <x14:formula1>
            <xm:f>ListOfValues!N1:N2</xm:f>
          </x14:formula1>
          <xm:sqref>F91</xm:sqref>
        </x14:dataValidation>
        <x14:dataValidation type="list" showErrorMessage="1" errorTitle="Kesalahan Nilai Data" error="Data yang dimasukkan harus tersedia dalam daftar!">
          <x14:formula1>
            <xm:f>ListOfValues!N1:N2</xm:f>
          </x14:formula1>
          <xm:sqref>F92</xm:sqref>
        </x14:dataValidation>
        <x14:dataValidation type="list" showErrorMessage="1" errorTitle="Kesalahan Nilai Data" error="Data yang dimasukkan harus tersedia dalam daftar!">
          <x14:formula1>
            <xm:f>ListOfValues!N1:N2</xm:f>
          </x14:formula1>
          <xm:sqref>F93</xm:sqref>
        </x14:dataValidation>
        <x14:dataValidation type="list" showErrorMessage="1" errorTitle="Kesalahan Nilai Data" error="Data yang dimasukkan harus tersedia dalam daftar!">
          <x14:formula1>
            <xm:f>ListOfValues!N1:N2</xm:f>
          </x14:formula1>
          <xm:sqref>F94</xm:sqref>
        </x14:dataValidation>
        <x14:dataValidation type="list" showErrorMessage="1" errorTitle="Kesalahan Nilai Data" error="Data yang dimasukkan harus tersedia dalam daftar!">
          <x14:formula1>
            <xm:f>ListOfValues!N1:N2</xm:f>
          </x14:formula1>
          <xm:sqref>F95</xm:sqref>
        </x14:dataValidation>
        <x14:dataValidation type="list" showErrorMessage="1" errorTitle="Kesalahan Nilai Data" error="Data yang dimasukkan harus tersedia dalam daftar!">
          <x14:formula1>
            <xm:f>ListOfValues!N1:N2</xm:f>
          </x14:formula1>
          <xm:sqref>F96</xm:sqref>
        </x14:dataValidation>
        <x14:dataValidation type="list" showErrorMessage="1" errorTitle="Kesalahan Nilai Data" error="Data yang dimasukkan harus tersedia dalam daftar!">
          <x14:formula1>
            <xm:f>ListOfValues!N1:N2</xm:f>
          </x14:formula1>
          <xm:sqref>F97</xm:sqref>
        </x14:dataValidation>
        <x14:dataValidation type="list" showErrorMessage="1" errorTitle="Kesalahan Nilai Data" error="Data yang dimasukkan harus tersedia dalam daftar!">
          <x14:formula1>
            <xm:f>ListOfValues!N1:N2</xm:f>
          </x14:formula1>
          <xm:sqref>F98</xm:sqref>
        </x14:dataValidation>
        <x14:dataValidation type="list" showErrorMessage="1" errorTitle="Kesalahan Nilai Data" error="Data yang dimasukkan harus tersedia dalam daftar!">
          <x14:formula1>
            <xm:f>ListOfValues!N1:N2</xm:f>
          </x14:formula1>
          <xm:sqref>F99</xm:sqref>
        </x14:dataValidation>
        <x14:dataValidation type="list" showErrorMessage="1" errorTitle="Kesalahan Nilai Data" error="Data yang dimasukkan harus tersedia dalam daftar!">
          <x14:formula1>
            <xm:f>ListOfValues!N1:N2</xm:f>
          </x14:formula1>
          <xm:sqref>F100</xm:sqref>
        </x14:dataValidation>
        <x14:dataValidation type="list" showErrorMessage="1" errorTitle="Kesalahan Nilai Data" error="Data yang dimasukkan harus tersedia dalam daftar!">
          <x14:formula1>
            <xm:f>ListOfValues!N1:N2</xm:f>
          </x14:formula1>
          <xm:sqref>F101</xm:sqref>
        </x14:dataValidation>
        <x14:dataValidation type="list" showErrorMessage="1" errorTitle="Kesalahan Nilai Data" error="Data yang dimasukkan harus tersedia dalam daftar!">
          <x14:formula1>
            <xm:f>ListOfValues!N1:N2</xm:f>
          </x14:formula1>
          <xm:sqref>F102</xm:sqref>
        </x14:dataValidation>
        <x14:dataValidation type="list" showErrorMessage="1" errorTitle="Kesalahan Nilai Data" error="Data yang dimasukkan harus tersedia dalam daftar!">
          <x14:formula1>
            <xm:f>ListOfValues!N1:N2</xm:f>
          </x14:formula1>
          <xm:sqref>F103</xm:sqref>
        </x14:dataValidation>
        <x14:dataValidation type="list" showErrorMessage="1" errorTitle="Kesalahan Nilai Data" error="Data yang dimasukkan harus tersedia dalam daftar!">
          <x14:formula1>
            <xm:f>ListOfValues!N1:N2</xm:f>
          </x14:formula1>
          <xm:sqref>F104</xm:sqref>
        </x14:dataValidation>
        <x14:dataValidation type="list" showErrorMessage="1" errorTitle="Kesalahan Nilai Data" error="Data yang dimasukkan harus tersedia dalam daftar!">
          <x14:formula1>
            <xm:f>ListOfValues!N1:N2</xm:f>
          </x14:formula1>
          <xm:sqref>F105</xm:sqref>
        </x14:dataValidation>
        <x14:dataValidation type="list" showErrorMessage="1" errorTitle="Kesalahan Nilai Data" error="Data yang dimasukkan harus tersedia dalam daftar!">
          <x14:formula1>
            <xm:f>ListOfValues!N1:N2</xm:f>
          </x14:formula1>
          <xm:sqref>F106</xm:sqref>
        </x14:dataValidation>
        <x14:dataValidation type="list" showErrorMessage="1" errorTitle="Kesalahan Nilai Data" error="Data yang dimasukkan harus tersedia dalam daftar!">
          <x14:formula1>
            <xm:f>ListOfValues!N1:N2</xm:f>
          </x14:formula1>
          <xm:sqref>F107</xm:sqref>
        </x14:dataValidation>
        <x14:dataValidation type="list" showErrorMessage="1" errorTitle="Kesalahan Nilai Data" error="Data yang dimasukkan harus tersedia dalam daftar!">
          <x14:formula1>
            <xm:f>ListOfValues!N1:N2</xm:f>
          </x14:formula1>
          <xm:sqref>F108</xm:sqref>
        </x14:dataValidation>
        <x14:dataValidation type="list" showErrorMessage="1" errorTitle="Kesalahan Nilai Data" error="Data yang dimasukkan harus tersedia dalam daftar!">
          <x14:formula1>
            <xm:f>ListOfValues!N1:N2</xm:f>
          </x14:formula1>
          <xm:sqref>F109</xm:sqref>
        </x14:dataValidation>
        <x14:dataValidation type="list" showErrorMessage="1" errorTitle="Kesalahan Nilai Data" error="Data yang dimasukkan harus tersedia dalam daftar!">
          <x14:formula1>
            <xm:f>ListOfValues!N1:N2</xm:f>
          </x14:formula1>
          <xm:sqref>F110</xm:sqref>
        </x14:dataValidation>
        <x14:dataValidation type="list" showErrorMessage="1" errorTitle="Kesalahan Nilai Data" error="Data yang dimasukkan harus tersedia dalam daftar!">
          <x14:formula1>
            <xm:f>ListOfValues!N1:N2</xm:f>
          </x14:formula1>
          <xm:sqref>F111</xm:sqref>
        </x14:dataValidation>
        <x14:dataValidation type="list" showErrorMessage="1" errorTitle="Kesalahan Nilai Data" error="Data yang dimasukkan harus tersedia dalam daftar!">
          <x14:formula1>
            <xm:f>ListOfValues!N1:N2</xm:f>
          </x14:formula1>
          <xm:sqref>F112</xm:sqref>
        </x14:dataValidation>
        <x14:dataValidation type="list" showErrorMessage="1" errorTitle="Kesalahan Nilai Data" error="Data yang dimasukkan harus tersedia dalam daftar!">
          <x14:formula1>
            <xm:f>ListOfValues!N1:N2</xm:f>
          </x14:formula1>
          <xm:sqref>F113</xm:sqref>
        </x14:dataValidation>
        <x14:dataValidation type="list" showErrorMessage="1" errorTitle="Kesalahan Nilai Data" error="Data yang dimasukkan harus tersedia dalam daftar!">
          <x14:formula1>
            <xm:f>ListOfValues!N1:N2</xm:f>
          </x14:formula1>
          <xm:sqref>F114</xm:sqref>
        </x14:dataValidation>
        <x14:dataValidation type="list" showErrorMessage="1" errorTitle="Kesalahan Nilai Data" error="Data yang dimasukkan harus tersedia dalam daftar!">
          <x14:formula1>
            <xm:f>ListOfValues!N1:N2</xm:f>
          </x14:formula1>
          <xm:sqref>F115</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2:M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L17"/>
    </sheetView>
  </sheetViews>
  <sheetFormatPr defaultRowHeight="1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642</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0"/>
      <c r="D6" s="20"/>
      <c r="E6" s="2"/>
      <c r="F6" s="2"/>
      <c r="G6" s="2"/>
      <c r="H6" s="2"/>
      <c r="I6" s="2"/>
      <c r="J6" s="2"/>
      <c r="K6" s="2"/>
      <c r="L6" s="2"/>
      <c r="M6" s="2"/>
    </row>
    <row r="7" spans="2:13" ht="17.25">
      <c r="B7" s="2"/>
      <c r="C7" s="156" t="str">
        <f>UPPER('Data Umum'!D7)</f>
        <v/>
      </c>
      <c r="D7" s="156"/>
      <c r="E7" s="157"/>
      <c r="F7" s="157"/>
      <c r="G7" s="157"/>
      <c r="H7" s="157"/>
      <c r="I7" s="157"/>
      <c r="J7" s="157"/>
      <c r="K7" s="157"/>
      <c r="L7" s="157"/>
      <c r="M7" s="2"/>
    </row>
    <row r="8" spans="2:13">
      <c r="B8" s="2"/>
      <c r="C8" s="158" t="s">
        <v>1095</v>
      </c>
      <c r="D8" s="158"/>
      <c r="E8" s="129"/>
      <c r="F8" s="129"/>
      <c r="G8" s="129"/>
      <c r="H8" s="129"/>
      <c r="I8" s="129"/>
      <c r="J8" s="129"/>
      <c r="K8" s="129"/>
      <c r="L8" s="129"/>
      <c r="M8" s="2"/>
    </row>
    <row r="9" spans="2:13">
      <c r="B9" s="2"/>
      <c r="C9" s="158" t="s">
        <v>643</v>
      </c>
      <c r="D9" s="158"/>
      <c r="E9" s="129"/>
      <c r="F9" s="129"/>
      <c r="G9" s="129"/>
      <c r="H9" s="129"/>
      <c r="I9" s="129"/>
      <c r="J9" s="129"/>
      <c r="K9" s="129"/>
      <c r="L9" s="129"/>
      <c r="M9" s="2"/>
    </row>
    <row r="10" spans="2:13">
      <c r="B10" s="2"/>
      <c r="C10" s="158" t="s">
        <v>644</v>
      </c>
      <c r="D10" s="158"/>
      <c r="E10" s="129"/>
      <c r="F10" s="129"/>
      <c r="G10" s="129"/>
      <c r="H10" s="129"/>
      <c r="I10" s="129"/>
      <c r="J10" s="129"/>
      <c r="K10" s="129"/>
      <c r="L10" s="129"/>
      <c r="M10" s="2"/>
    </row>
    <row r="11" spans="2:13">
      <c r="B11" s="2"/>
      <c r="C11" s="159" t="str">
        <f>""</f>
        <v/>
      </c>
      <c r="D11" s="159"/>
      <c r="E11" s="130"/>
      <c r="F11" s="130"/>
      <c r="G11" s="130"/>
      <c r="H11" s="130"/>
      <c r="I11" s="130"/>
      <c r="J11" s="130"/>
      <c r="K11" s="130"/>
      <c r="L11" s="130"/>
      <c r="M11" s="2"/>
    </row>
    <row r="12" spans="2:13" hidden="1">
      <c r="B12" s="2"/>
      <c r="C12" s="20"/>
      <c r="D12" s="20"/>
      <c r="E12" s="2"/>
      <c r="F12" s="2"/>
      <c r="G12" s="2"/>
      <c r="H12" s="2"/>
      <c r="I12" s="2"/>
      <c r="J12" s="2"/>
      <c r="K12" s="2"/>
      <c r="L12" s="2"/>
      <c r="M12" s="2"/>
    </row>
    <row r="13" spans="2:13">
      <c r="B13" s="2"/>
      <c r="C13" s="160" t="s">
        <v>43</v>
      </c>
      <c r="D13" s="160"/>
      <c r="E13" s="161"/>
      <c r="F13" s="161"/>
      <c r="G13" s="161"/>
      <c r="H13" s="161"/>
      <c r="I13" s="161"/>
      <c r="J13" s="161"/>
      <c r="K13" s="161"/>
      <c r="L13" s="161"/>
      <c r="M13" s="2"/>
    </row>
    <row r="14" spans="2:13">
      <c r="B14" s="2"/>
      <c r="C14" s="127" t="s">
        <v>308</v>
      </c>
      <c r="D14" s="128"/>
      <c r="E14" s="162" t="str">
        <f>"Debitur"</f>
        <v>Debitur</v>
      </c>
      <c r="F14" s="162" t="str">
        <f>"Sumber Aset Reasuransi"</f>
        <v>Sumber Aset Reasuransi</v>
      </c>
      <c r="G14" s="162" t="str">
        <f>"Dalam/Luar Negeri"</f>
        <v>Dalam/Luar Negeri</v>
      </c>
      <c r="H14" s="162" t="str">
        <f>"Peringkat"</f>
        <v>Peringkat</v>
      </c>
      <c r="I14" s="162" t="str">
        <f>"Klaster"</f>
        <v>Klaster</v>
      </c>
      <c r="J14" s="162" t="str">
        <f>"Saldo SAK"</f>
        <v>Saldo SAK</v>
      </c>
      <c r="K14" s="162" t="str">
        <f>"AYD"</f>
        <v>AYD</v>
      </c>
      <c r="L14" s="162" t="str">
        <f>"Saldo SAK Lancar (Kurang dari satu Tahun)"</f>
        <v>Saldo SAK Lancar (Kurang dari satu Tahun)</v>
      </c>
      <c r="M14" s="2"/>
    </row>
    <row r="15" spans="2:13">
      <c r="B15" s="2"/>
      <c r="C15" s="128"/>
      <c r="D15" s="128"/>
      <c r="E15" s="163"/>
      <c r="F15" s="163"/>
      <c r="G15" s="163"/>
      <c r="H15" s="163"/>
      <c r="I15" s="163"/>
      <c r="J15" s="163"/>
      <c r="K15" s="163"/>
      <c r="L15" s="163"/>
      <c r="M15" s="2"/>
    </row>
    <row r="16" spans="2:13">
      <c r="B16" s="2"/>
      <c r="C16" s="137" t="s">
        <v>7</v>
      </c>
      <c r="D16" s="128"/>
      <c r="E16" s="147" t="s">
        <v>206</v>
      </c>
      <c r="F16" s="147" t="s">
        <v>206</v>
      </c>
      <c r="G16" s="147" t="s">
        <v>206</v>
      </c>
      <c r="H16" s="147" t="s">
        <v>206</v>
      </c>
      <c r="I16" s="147" t="s">
        <v>206</v>
      </c>
      <c r="J16" s="144">
        <v>0</v>
      </c>
      <c r="K16" s="144">
        <v>0</v>
      </c>
      <c r="L16" s="144">
        <v>0</v>
      </c>
      <c r="M16" s="2"/>
    </row>
    <row r="17" spans="2:13">
      <c r="B17" s="2"/>
      <c r="C17" s="142" t="s">
        <v>309</v>
      </c>
      <c r="D17" s="143"/>
      <c r="E17" s="147" t="s">
        <v>206</v>
      </c>
      <c r="F17" s="147" t="s">
        <v>206</v>
      </c>
      <c r="G17" s="147" t="s">
        <v>206</v>
      </c>
      <c r="H17" s="147" t="s">
        <v>206</v>
      </c>
      <c r="I17" s="147" t="s">
        <v>206</v>
      </c>
      <c r="J17" s="144">
        <v>0</v>
      </c>
      <c r="K17" s="144">
        <v>0</v>
      </c>
      <c r="L17" s="144">
        <v>0</v>
      </c>
      <c r="M17" s="2"/>
    </row>
    <row r="18" spans="2:13">
      <c r="B18" s="2"/>
      <c r="C18" s="142" t="s">
        <v>310</v>
      </c>
      <c r="D18" s="143"/>
      <c r="E18" s="147" t="s">
        <v>206</v>
      </c>
      <c r="F18" s="147" t="s">
        <v>206</v>
      </c>
      <c r="G18" s="147" t="s">
        <v>206</v>
      </c>
      <c r="H18" s="147" t="s">
        <v>206</v>
      </c>
      <c r="I18" s="147" t="s">
        <v>206</v>
      </c>
      <c r="J18" s="144">
        <v>0</v>
      </c>
      <c r="K18" s="144">
        <v>0</v>
      </c>
      <c r="L18" s="144">
        <v>0</v>
      </c>
      <c r="M18" s="2"/>
    </row>
    <row r="19" spans="2:13">
      <c r="B19" s="2"/>
      <c r="C19" s="142" t="s">
        <v>311</v>
      </c>
      <c r="D19" s="143"/>
      <c r="E19" s="147" t="s">
        <v>206</v>
      </c>
      <c r="F19" s="147" t="s">
        <v>206</v>
      </c>
      <c r="G19" s="147" t="s">
        <v>206</v>
      </c>
      <c r="H19" s="147" t="s">
        <v>206</v>
      </c>
      <c r="I19" s="147" t="s">
        <v>206</v>
      </c>
      <c r="J19" s="144">
        <v>0</v>
      </c>
      <c r="K19" s="144">
        <v>0</v>
      </c>
      <c r="L19" s="144">
        <v>0</v>
      </c>
      <c r="M19" s="2"/>
    </row>
    <row r="20" spans="2:13">
      <c r="B20" s="2"/>
      <c r="C20" s="142" t="s">
        <v>312</v>
      </c>
      <c r="D20" s="143"/>
      <c r="E20" s="147" t="s">
        <v>206</v>
      </c>
      <c r="F20" s="147" t="s">
        <v>206</v>
      </c>
      <c r="G20" s="147" t="s">
        <v>206</v>
      </c>
      <c r="H20" s="147" t="s">
        <v>206</v>
      </c>
      <c r="I20" s="147" t="s">
        <v>206</v>
      </c>
      <c r="J20" s="144">
        <v>0</v>
      </c>
      <c r="K20" s="144">
        <v>0</v>
      </c>
      <c r="L20" s="144">
        <v>0</v>
      </c>
      <c r="M20" s="2"/>
    </row>
    <row r="21" spans="2:13">
      <c r="B21" s="2"/>
      <c r="C21" s="142" t="s">
        <v>313</v>
      </c>
      <c r="D21" s="143"/>
      <c r="E21" s="147" t="s">
        <v>206</v>
      </c>
      <c r="F21" s="147" t="s">
        <v>206</v>
      </c>
      <c r="G21" s="147" t="s">
        <v>206</v>
      </c>
      <c r="H21" s="147" t="s">
        <v>206</v>
      </c>
      <c r="I21" s="147" t="s">
        <v>206</v>
      </c>
      <c r="J21" s="144">
        <v>0</v>
      </c>
      <c r="K21" s="144">
        <v>0</v>
      </c>
      <c r="L21" s="144">
        <v>0</v>
      </c>
      <c r="M21" s="2"/>
    </row>
    <row r="22" spans="2:13">
      <c r="B22" s="2"/>
      <c r="C22" s="142" t="s">
        <v>314</v>
      </c>
      <c r="D22" s="143"/>
      <c r="E22" s="147" t="s">
        <v>206</v>
      </c>
      <c r="F22" s="147" t="s">
        <v>206</v>
      </c>
      <c r="G22" s="147" t="s">
        <v>206</v>
      </c>
      <c r="H22" s="147" t="s">
        <v>206</v>
      </c>
      <c r="I22" s="147" t="s">
        <v>206</v>
      </c>
      <c r="J22" s="144">
        <v>0</v>
      </c>
      <c r="K22" s="144">
        <v>0</v>
      </c>
      <c r="L22" s="144">
        <v>0</v>
      </c>
      <c r="M22" s="2"/>
    </row>
    <row r="23" spans="2:13">
      <c r="B23" s="2"/>
      <c r="C23" s="142" t="s">
        <v>315</v>
      </c>
      <c r="D23" s="143"/>
      <c r="E23" s="147" t="s">
        <v>206</v>
      </c>
      <c r="F23" s="147" t="s">
        <v>206</v>
      </c>
      <c r="G23" s="147" t="s">
        <v>206</v>
      </c>
      <c r="H23" s="147" t="s">
        <v>206</v>
      </c>
      <c r="I23" s="147" t="s">
        <v>206</v>
      </c>
      <c r="J23" s="144">
        <v>0</v>
      </c>
      <c r="K23" s="144">
        <v>0</v>
      </c>
      <c r="L23" s="144">
        <v>0</v>
      </c>
      <c r="M23" s="2"/>
    </row>
    <row r="24" spans="2:13">
      <c r="B24" s="2"/>
      <c r="C24" s="142" t="s">
        <v>316</v>
      </c>
      <c r="D24" s="143"/>
      <c r="E24" s="147" t="s">
        <v>206</v>
      </c>
      <c r="F24" s="147" t="s">
        <v>206</v>
      </c>
      <c r="G24" s="147" t="s">
        <v>206</v>
      </c>
      <c r="H24" s="147" t="s">
        <v>206</v>
      </c>
      <c r="I24" s="147" t="s">
        <v>206</v>
      </c>
      <c r="J24" s="144">
        <v>0</v>
      </c>
      <c r="K24" s="144">
        <v>0</v>
      </c>
      <c r="L24" s="144">
        <v>0</v>
      </c>
      <c r="M24" s="2"/>
    </row>
    <row r="25" spans="2:13">
      <c r="B25" s="2"/>
      <c r="C25" s="142" t="s">
        <v>317</v>
      </c>
      <c r="D25" s="143"/>
      <c r="E25" s="147" t="s">
        <v>206</v>
      </c>
      <c r="F25" s="147" t="s">
        <v>206</v>
      </c>
      <c r="G25" s="147" t="s">
        <v>206</v>
      </c>
      <c r="H25" s="147" t="s">
        <v>206</v>
      </c>
      <c r="I25" s="147" t="s">
        <v>206</v>
      </c>
      <c r="J25" s="144">
        <v>0</v>
      </c>
      <c r="K25" s="144">
        <v>0</v>
      </c>
      <c r="L25" s="144">
        <v>0</v>
      </c>
      <c r="M25" s="2"/>
    </row>
    <row r="26" spans="2:13">
      <c r="B26" s="2"/>
      <c r="C26" s="142" t="s">
        <v>318</v>
      </c>
      <c r="D26" s="143"/>
      <c r="E26" s="147" t="s">
        <v>206</v>
      </c>
      <c r="F26" s="147" t="s">
        <v>206</v>
      </c>
      <c r="G26" s="147" t="s">
        <v>206</v>
      </c>
      <c r="H26" s="147" t="s">
        <v>206</v>
      </c>
      <c r="I26" s="147" t="s">
        <v>206</v>
      </c>
      <c r="J26" s="144">
        <v>0</v>
      </c>
      <c r="K26" s="144">
        <v>0</v>
      </c>
      <c r="L26" s="144">
        <v>0</v>
      </c>
      <c r="M26" s="2"/>
    </row>
    <row r="27" spans="2:13">
      <c r="B27" s="2"/>
      <c r="C27" s="142" t="s">
        <v>319</v>
      </c>
      <c r="D27" s="143"/>
      <c r="E27" s="147" t="s">
        <v>206</v>
      </c>
      <c r="F27" s="147" t="s">
        <v>206</v>
      </c>
      <c r="G27" s="147" t="s">
        <v>206</v>
      </c>
      <c r="H27" s="147" t="s">
        <v>206</v>
      </c>
      <c r="I27" s="147" t="s">
        <v>206</v>
      </c>
      <c r="J27" s="144">
        <v>0</v>
      </c>
      <c r="K27" s="144">
        <v>0</v>
      </c>
      <c r="L27" s="144">
        <v>0</v>
      </c>
      <c r="M27" s="2"/>
    </row>
    <row r="28" spans="2:13">
      <c r="B28" s="2"/>
      <c r="C28" s="142" t="s">
        <v>320</v>
      </c>
      <c r="D28" s="143"/>
      <c r="E28" s="147" t="s">
        <v>206</v>
      </c>
      <c r="F28" s="147" t="s">
        <v>206</v>
      </c>
      <c r="G28" s="147" t="s">
        <v>206</v>
      </c>
      <c r="H28" s="147" t="s">
        <v>206</v>
      </c>
      <c r="I28" s="147" t="s">
        <v>206</v>
      </c>
      <c r="J28" s="144">
        <v>0</v>
      </c>
      <c r="K28" s="144">
        <v>0</v>
      </c>
      <c r="L28" s="144">
        <v>0</v>
      </c>
      <c r="M28" s="2"/>
    </row>
    <row r="29" spans="2:13">
      <c r="B29" s="2"/>
      <c r="C29" s="142" t="s">
        <v>321</v>
      </c>
      <c r="D29" s="143"/>
      <c r="E29" s="147" t="s">
        <v>206</v>
      </c>
      <c r="F29" s="147" t="s">
        <v>206</v>
      </c>
      <c r="G29" s="147" t="s">
        <v>206</v>
      </c>
      <c r="H29" s="147" t="s">
        <v>206</v>
      </c>
      <c r="I29" s="147" t="s">
        <v>206</v>
      </c>
      <c r="J29" s="144">
        <v>0</v>
      </c>
      <c r="K29" s="144">
        <v>0</v>
      </c>
      <c r="L29" s="144">
        <v>0</v>
      </c>
      <c r="M29" s="2"/>
    </row>
    <row r="30" spans="2:13">
      <c r="B30" s="2"/>
      <c r="C30" s="142" t="s">
        <v>322</v>
      </c>
      <c r="D30" s="143"/>
      <c r="E30" s="147" t="s">
        <v>206</v>
      </c>
      <c r="F30" s="147" t="s">
        <v>206</v>
      </c>
      <c r="G30" s="147" t="s">
        <v>206</v>
      </c>
      <c r="H30" s="147" t="s">
        <v>206</v>
      </c>
      <c r="I30" s="147" t="s">
        <v>206</v>
      </c>
      <c r="J30" s="144">
        <v>0</v>
      </c>
      <c r="K30" s="144">
        <v>0</v>
      </c>
      <c r="L30" s="144">
        <v>0</v>
      </c>
      <c r="M30" s="2"/>
    </row>
    <row r="31" spans="2:13">
      <c r="B31" s="2"/>
      <c r="C31" s="142" t="s">
        <v>323</v>
      </c>
      <c r="D31" s="143"/>
      <c r="E31" s="147" t="s">
        <v>206</v>
      </c>
      <c r="F31" s="147" t="s">
        <v>206</v>
      </c>
      <c r="G31" s="147" t="s">
        <v>206</v>
      </c>
      <c r="H31" s="147" t="s">
        <v>206</v>
      </c>
      <c r="I31" s="147" t="s">
        <v>206</v>
      </c>
      <c r="J31" s="144">
        <v>0</v>
      </c>
      <c r="K31" s="144">
        <v>0</v>
      </c>
      <c r="L31" s="144">
        <v>0</v>
      </c>
      <c r="M31" s="2"/>
    </row>
    <row r="32" spans="2:13">
      <c r="B32" s="2"/>
      <c r="C32" s="142" t="s">
        <v>324</v>
      </c>
      <c r="D32" s="143"/>
      <c r="E32" s="147" t="s">
        <v>206</v>
      </c>
      <c r="F32" s="147" t="s">
        <v>206</v>
      </c>
      <c r="G32" s="147" t="s">
        <v>206</v>
      </c>
      <c r="H32" s="147" t="s">
        <v>206</v>
      </c>
      <c r="I32" s="147" t="s">
        <v>206</v>
      </c>
      <c r="J32" s="144">
        <v>0</v>
      </c>
      <c r="K32" s="144">
        <v>0</v>
      </c>
      <c r="L32" s="144">
        <v>0</v>
      </c>
      <c r="M32" s="2"/>
    </row>
    <row r="33" spans="2:13">
      <c r="B33" s="2"/>
      <c r="C33" s="142" t="s">
        <v>325</v>
      </c>
      <c r="D33" s="143"/>
      <c r="E33" s="147" t="s">
        <v>206</v>
      </c>
      <c r="F33" s="147" t="s">
        <v>206</v>
      </c>
      <c r="G33" s="147" t="s">
        <v>206</v>
      </c>
      <c r="H33" s="147" t="s">
        <v>206</v>
      </c>
      <c r="I33" s="147" t="s">
        <v>206</v>
      </c>
      <c r="J33" s="144">
        <v>0</v>
      </c>
      <c r="K33" s="144">
        <v>0</v>
      </c>
      <c r="L33" s="144">
        <v>0</v>
      </c>
      <c r="M33" s="2"/>
    </row>
    <row r="34" spans="2:13">
      <c r="B34" s="2"/>
      <c r="C34" s="142" t="s">
        <v>326</v>
      </c>
      <c r="D34" s="143"/>
      <c r="E34" s="147" t="s">
        <v>206</v>
      </c>
      <c r="F34" s="147" t="s">
        <v>206</v>
      </c>
      <c r="G34" s="147" t="s">
        <v>206</v>
      </c>
      <c r="H34" s="147" t="s">
        <v>206</v>
      </c>
      <c r="I34" s="147" t="s">
        <v>206</v>
      </c>
      <c r="J34" s="144">
        <v>0</v>
      </c>
      <c r="K34" s="144">
        <v>0</v>
      </c>
      <c r="L34" s="144">
        <v>0</v>
      </c>
      <c r="M34" s="2"/>
    </row>
    <row r="35" spans="2:13">
      <c r="B35" s="2"/>
      <c r="C35" s="142" t="s">
        <v>327</v>
      </c>
      <c r="D35" s="143"/>
      <c r="E35" s="147" t="s">
        <v>206</v>
      </c>
      <c r="F35" s="147" t="s">
        <v>206</v>
      </c>
      <c r="G35" s="147" t="s">
        <v>206</v>
      </c>
      <c r="H35" s="147" t="s">
        <v>206</v>
      </c>
      <c r="I35" s="147" t="s">
        <v>206</v>
      </c>
      <c r="J35" s="144">
        <v>0</v>
      </c>
      <c r="K35" s="144">
        <v>0</v>
      </c>
      <c r="L35" s="144">
        <v>0</v>
      </c>
      <c r="M35" s="2"/>
    </row>
    <row r="36" spans="2:13">
      <c r="B36" s="2"/>
      <c r="C36" s="142" t="s">
        <v>328</v>
      </c>
      <c r="D36" s="143"/>
      <c r="E36" s="147" t="s">
        <v>206</v>
      </c>
      <c r="F36" s="147" t="s">
        <v>206</v>
      </c>
      <c r="G36" s="147" t="s">
        <v>206</v>
      </c>
      <c r="H36" s="147" t="s">
        <v>206</v>
      </c>
      <c r="I36" s="147" t="s">
        <v>206</v>
      </c>
      <c r="J36" s="144">
        <v>0</v>
      </c>
      <c r="K36" s="144">
        <v>0</v>
      </c>
      <c r="L36" s="144">
        <v>0</v>
      </c>
      <c r="M36" s="2"/>
    </row>
    <row r="37" spans="2:13">
      <c r="B37" s="2"/>
      <c r="C37" s="142" t="s">
        <v>329</v>
      </c>
      <c r="D37" s="143"/>
      <c r="E37" s="147" t="s">
        <v>206</v>
      </c>
      <c r="F37" s="147" t="s">
        <v>206</v>
      </c>
      <c r="G37" s="147" t="s">
        <v>206</v>
      </c>
      <c r="H37" s="147" t="s">
        <v>206</v>
      </c>
      <c r="I37" s="147" t="s">
        <v>206</v>
      </c>
      <c r="J37" s="144">
        <v>0</v>
      </c>
      <c r="K37" s="144">
        <v>0</v>
      </c>
      <c r="L37" s="144">
        <v>0</v>
      </c>
      <c r="M37" s="2"/>
    </row>
    <row r="38" spans="2:13">
      <c r="B38" s="2"/>
      <c r="C38" s="142" t="s">
        <v>330</v>
      </c>
      <c r="D38" s="143"/>
      <c r="E38" s="147" t="s">
        <v>206</v>
      </c>
      <c r="F38" s="147" t="s">
        <v>206</v>
      </c>
      <c r="G38" s="147" t="s">
        <v>206</v>
      </c>
      <c r="H38" s="147" t="s">
        <v>206</v>
      </c>
      <c r="I38" s="147" t="s">
        <v>206</v>
      </c>
      <c r="J38" s="144">
        <v>0</v>
      </c>
      <c r="K38" s="144">
        <v>0</v>
      </c>
      <c r="L38" s="144">
        <v>0</v>
      </c>
      <c r="M38" s="2"/>
    </row>
    <row r="39" spans="2:13">
      <c r="B39" s="2"/>
      <c r="C39" s="142" t="s">
        <v>331</v>
      </c>
      <c r="D39" s="143"/>
      <c r="E39" s="147" t="s">
        <v>206</v>
      </c>
      <c r="F39" s="147" t="s">
        <v>206</v>
      </c>
      <c r="G39" s="147" t="s">
        <v>206</v>
      </c>
      <c r="H39" s="147" t="s">
        <v>206</v>
      </c>
      <c r="I39" s="147" t="s">
        <v>206</v>
      </c>
      <c r="J39" s="144">
        <v>0</v>
      </c>
      <c r="K39" s="144">
        <v>0</v>
      </c>
      <c r="L39" s="144">
        <v>0</v>
      </c>
      <c r="M39" s="2"/>
    </row>
    <row r="40" spans="2:13">
      <c r="B40" s="2"/>
      <c r="C40" s="142" t="s">
        <v>332</v>
      </c>
      <c r="D40" s="143"/>
      <c r="E40" s="147" t="s">
        <v>206</v>
      </c>
      <c r="F40" s="147" t="s">
        <v>206</v>
      </c>
      <c r="G40" s="147" t="s">
        <v>206</v>
      </c>
      <c r="H40" s="147" t="s">
        <v>206</v>
      </c>
      <c r="I40" s="147" t="s">
        <v>206</v>
      </c>
      <c r="J40" s="144">
        <v>0</v>
      </c>
      <c r="K40" s="144">
        <v>0</v>
      </c>
      <c r="L40" s="144">
        <v>0</v>
      </c>
      <c r="M40" s="2"/>
    </row>
    <row r="41" spans="2:13">
      <c r="B41" s="2"/>
      <c r="C41" s="142" t="s">
        <v>333</v>
      </c>
      <c r="D41" s="143"/>
      <c r="E41" s="147" t="s">
        <v>206</v>
      </c>
      <c r="F41" s="147" t="s">
        <v>206</v>
      </c>
      <c r="G41" s="147" t="s">
        <v>206</v>
      </c>
      <c r="H41" s="147" t="s">
        <v>206</v>
      </c>
      <c r="I41" s="147" t="s">
        <v>206</v>
      </c>
      <c r="J41" s="144">
        <v>0</v>
      </c>
      <c r="K41" s="144">
        <v>0</v>
      </c>
      <c r="L41" s="144">
        <v>0</v>
      </c>
      <c r="M41" s="2"/>
    </row>
    <row r="42" spans="2:13">
      <c r="B42" s="2"/>
      <c r="C42" s="142" t="s">
        <v>334</v>
      </c>
      <c r="D42" s="143"/>
      <c r="E42" s="147" t="s">
        <v>206</v>
      </c>
      <c r="F42" s="147" t="s">
        <v>206</v>
      </c>
      <c r="G42" s="147" t="s">
        <v>206</v>
      </c>
      <c r="H42" s="147" t="s">
        <v>206</v>
      </c>
      <c r="I42" s="147" t="s">
        <v>206</v>
      </c>
      <c r="J42" s="144">
        <v>0</v>
      </c>
      <c r="K42" s="144">
        <v>0</v>
      </c>
      <c r="L42" s="144">
        <v>0</v>
      </c>
      <c r="M42" s="2"/>
    </row>
    <row r="43" spans="2:13">
      <c r="B43" s="2"/>
      <c r="C43" s="142" t="s">
        <v>335</v>
      </c>
      <c r="D43" s="143"/>
      <c r="E43" s="147" t="s">
        <v>206</v>
      </c>
      <c r="F43" s="147" t="s">
        <v>206</v>
      </c>
      <c r="G43" s="147" t="s">
        <v>206</v>
      </c>
      <c r="H43" s="147" t="s">
        <v>206</v>
      </c>
      <c r="I43" s="147" t="s">
        <v>206</v>
      </c>
      <c r="J43" s="144">
        <v>0</v>
      </c>
      <c r="K43" s="144">
        <v>0</v>
      </c>
      <c r="L43" s="144">
        <v>0</v>
      </c>
      <c r="M43" s="2"/>
    </row>
    <row r="44" spans="2:13">
      <c r="B44" s="2"/>
      <c r="C44" s="142" t="s">
        <v>336</v>
      </c>
      <c r="D44" s="143"/>
      <c r="E44" s="147" t="s">
        <v>206</v>
      </c>
      <c r="F44" s="147" t="s">
        <v>206</v>
      </c>
      <c r="G44" s="147" t="s">
        <v>206</v>
      </c>
      <c r="H44" s="147" t="s">
        <v>206</v>
      </c>
      <c r="I44" s="147" t="s">
        <v>206</v>
      </c>
      <c r="J44" s="144">
        <v>0</v>
      </c>
      <c r="K44" s="144">
        <v>0</v>
      </c>
      <c r="L44" s="144">
        <v>0</v>
      </c>
      <c r="M44" s="2"/>
    </row>
    <row r="45" spans="2:13">
      <c r="B45" s="2"/>
      <c r="C45" s="142" t="s">
        <v>337</v>
      </c>
      <c r="D45" s="143"/>
      <c r="E45" s="147" t="s">
        <v>206</v>
      </c>
      <c r="F45" s="147" t="s">
        <v>206</v>
      </c>
      <c r="G45" s="147" t="s">
        <v>206</v>
      </c>
      <c r="H45" s="147" t="s">
        <v>206</v>
      </c>
      <c r="I45" s="147" t="s">
        <v>206</v>
      </c>
      <c r="J45" s="144">
        <v>0</v>
      </c>
      <c r="K45" s="144">
        <v>0</v>
      </c>
      <c r="L45" s="144">
        <v>0</v>
      </c>
      <c r="M45" s="2"/>
    </row>
    <row r="46" spans="2:13">
      <c r="B46" s="2"/>
      <c r="C46" s="142" t="s">
        <v>338</v>
      </c>
      <c r="D46" s="143"/>
      <c r="E46" s="147" t="s">
        <v>206</v>
      </c>
      <c r="F46" s="147" t="s">
        <v>206</v>
      </c>
      <c r="G46" s="147" t="s">
        <v>206</v>
      </c>
      <c r="H46" s="147" t="s">
        <v>206</v>
      </c>
      <c r="I46" s="147" t="s">
        <v>206</v>
      </c>
      <c r="J46" s="144">
        <v>0</v>
      </c>
      <c r="K46" s="144">
        <v>0</v>
      </c>
      <c r="L46" s="144">
        <v>0</v>
      </c>
      <c r="M46" s="2"/>
    </row>
    <row r="47" spans="2:13">
      <c r="B47" s="2"/>
      <c r="C47" s="142" t="s">
        <v>339</v>
      </c>
      <c r="D47" s="143"/>
      <c r="E47" s="147" t="s">
        <v>206</v>
      </c>
      <c r="F47" s="147" t="s">
        <v>206</v>
      </c>
      <c r="G47" s="147" t="s">
        <v>206</v>
      </c>
      <c r="H47" s="147" t="s">
        <v>206</v>
      </c>
      <c r="I47" s="147" t="s">
        <v>206</v>
      </c>
      <c r="J47" s="144">
        <v>0</v>
      </c>
      <c r="K47" s="144">
        <v>0</v>
      </c>
      <c r="L47" s="144">
        <v>0</v>
      </c>
      <c r="M47" s="2"/>
    </row>
    <row r="48" spans="2:13">
      <c r="B48" s="2"/>
      <c r="C48" s="142" t="s">
        <v>340</v>
      </c>
      <c r="D48" s="143"/>
      <c r="E48" s="147" t="s">
        <v>206</v>
      </c>
      <c r="F48" s="147" t="s">
        <v>206</v>
      </c>
      <c r="G48" s="147" t="s">
        <v>206</v>
      </c>
      <c r="H48" s="147" t="s">
        <v>206</v>
      </c>
      <c r="I48" s="147" t="s">
        <v>206</v>
      </c>
      <c r="J48" s="144">
        <v>0</v>
      </c>
      <c r="K48" s="144">
        <v>0</v>
      </c>
      <c r="L48" s="144">
        <v>0</v>
      </c>
      <c r="M48" s="2"/>
    </row>
    <row r="49" spans="2:13">
      <c r="B49" s="2"/>
      <c r="C49" s="142" t="s">
        <v>341</v>
      </c>
      <c r="D49" s="143"/>
      <c r="E49" s="147" t="s">
        <v>206</v>
      </c>
      <c r="F49" s="147" t="s">
        <v>206</v>
      </c>
      <c r="G49" s="147" t="s">
        <v>206</v>
      </c>
      <c r="H49" s="147" t="s">
        <v>206</v>
      </c>
      <c r="I49" s="147" t="s">
        <v>206</v>
      </c>
      <c r="J49" s="144">
        <v>0</v>
      </c>
      <c r="K49" s="144">
        <v>0</v>
      </c>
      <c r="L49" s="144">
        <v>0</v>
      </c>
      <c r="M49" s="2"/>
    </row>
    <row r="50" spans="2:13">
      <c r="B50" s="2"/>
      <c r="C50" s="142" t="s">
        <v>342</v>
      </c>
      <c r="D50" s="143"/>
      <c r="E50" s="147" t="s">
        <v>206</v>
      </c>
      <c r="F50" s="147" t="s">
        <v>206</v>
      </c>
      <c r="G50" s="147" t="s">
        <v>206</v>
      </c>
      <c r="H50" s="147" t="s">
        <v>206</v>
      </c>
      <c r="I50" s="147" t="s">
        <v>206</v>
      </c>
      <c r="J50" s="144">
        <v>0</v>
      </c>
      <c r="K50" s="144">
        <v>0</v>
      </c>
      <c r="L50" s="144">
        <v>0</v>
      </c>
      <c r="M50" s="2"/>
    </row>
    <row r="51" spans="2:13">
      <c r="B51" s="2"/>
      <c r="C51" s="142" t="s">
        <v>343</v>
      </c>
      <c r="D51" s="143"/>
      <c r="E51" s="147" t="s">
        <v>206</v>
      </c>
      <c r="F51" s="147" t="s">
        <v>206</v>
      </c>
      <c r="G51" s="147" t="s">
        <v>206</v>
      </c>
      <c r="H51" s="147" t="s">
        <v>206</v>
      </c>
      <c r="I51" s="147" t="s">
        <v>206</v>
      </c>
      <c r="J51" s="144">
        <v>0</v>
      </c>
      <c r="K51" s="144">
        <v>0</v>
      </c>
      <c r="L51" s="144">
        <v>0</v>
      </c>
      <c r="M51" s="2"/>
    </row>
    <row r="52" spans="2:13">
      <c r="B52" s="2"/>
      <c r="C52" s="142" t="s">
        <v>344</v>
      </c>
      <c r="D52" s="143"/>
      <c r="E52" s="147" t="s">
        <v>206</v>
      </c>
      <c r="F52" s="147" t="s">
        <v>206</v>
      </c>
      <c r="G52" s="147" t="s">
        <v>206</v>
      </c>
      <c r="H52" s="147" t="s">
        <v>206</v>
      </c>
      <c r="I52" s="147" t="s">
        <v>206</v>
      </c>
      <c r="J52" s="144">
        <v>0</v>
      </c>
      <c r="K52" s="144">
        <v>0</v>
      </c>
      <c r="L52" s="144">
        <v>0</v>
      </c>
      <c r="M52" s="2"/>
    </row>
    <row r="53" spans="2:13">
      <c r="B53" s="2"/>
      <c r="C53" s="142" t="s">
        <v>345</v>
      </c>
      <c r="D53" s="143"/>
      <c r="E53" s="147" t="s">
        <v>206</v>
      </c>
      <c r="F53" s="147" t="s">
        <v>206</v>
      </c>
      <c r="G53" s="147" t="s">
        <v>206</v>
      </c>
      <c r="H53" s="147" t="s">
        <v>206</v>
      </c>
      <c r="I53" s="147" t="s">
        <v>206</v>
      </c>
      <c r="J53" s="144">
        <v>0</v>
      </c>
      <c r="K53" s="144">
        <v>0</v>
      </c>
      <c r="L53" s="144">
        <v>0</v>
      </c>
      <c r="M53" s="2"/>
    </row>
    <row r="54" spans="2:13">
      <c r="B54" s="2"/>
      <c r="C54" s="142" t="s">
        <v>346</v>
      </c>
      <c r="D54" s="143"/>
      <c r="E54" s="147" t="s">
        <v>206</v>
      </c>
      <c r="F54" s="147" t="s">
        <v>206</v>
      </c>
      <c r="G54" s="147" t="s">
        <v>206</v>
      </c>
      <c r="H54" s="147" t="s">
        <v>206</v>
      </c>
      <c r="I54" s="147" t="s">
        <v>206</v>
      </c>
      <c r="J54" s="144">
        <v>0</v>
      </c>
      <c r="K54" s="144">
        <v>0</v>
      </c>
      <c r="L54" s="144">
        <v>0</v>
      </c>
      <c r="M54" s="2"/>
    </row>
    <row r="55" spans="2:13">
      <c r="B55" s="2"/>
      <c r="C55" s="142" t="s">
        <v>347</v>
      </c>
      <c r="D55" s="143"/>
      <c r="E55" s="147" t="s">
        <v>206</v>
      </c>
      <c r="F55" s="147" t="s">
        <v>206</v>
      </c>
      <c r="G55" s="147" t="s">
        <v>206</v>
      </c>
      <c r="H55" s="147" t="s">
        <v>206</v>
      </c>
      <c r="I55" s="147" t="s">
        <v>206</v>
      </c>
      <c r="J55" s="144">
        <v>0</v>
      </c>
      <c r="K55" s="144">
        <v>0</v>
      </c>
      <c r="L55" s="144">
        <v>0</v>
      </c>
      <c r="M55" s="2"/>
    </row>
    <row r="56" spans="2:13">
      <c r="B56" s="2"/>
      <c r="C56" s="142" t="s">
        <v>348</v>
      </c>
      <c r="D56" s="143"/>
      <c r="E56" s="147" t="s">
        <v>206</v>
      </c>
      <c r="F56" s="147" t="s">
        <v>206</v>
      </c>
      <c r="G56" s="147" t="s">
        <v>206</v>
      </c>
      <c r="H56" s="147" t="s">
        <v>206</v>
      </c>
      <c r="I56" s="147" t="s">
        <v>206</v>
      </c>
      <c r="J56" s="144">
        <v>0</v>
      </c>
      <c r="K56" s="144">
        <v>0</v>
      </c>
      <c r="L56" s="144">
        <v>0</v>
      </c>
      <c r="M56" s="2"/>
    </row>
    <row r="57" spans="2:13">
      <c r="B57" s="2"/>
      <c r="C57" s="142" t="s">
        <v>349</v>
      </c>
      <c r="D57" s="143"/>
      <c r="E57" s="147" t="s">
        <v>206</v>
      </c>
      <c r="F57" s="147" t="s">
        <v>206</v>
      </c>
      <c r="G57" s="147" t="s">
        <v>206</v>
      </c>
      <c r="H57" s="147" t="s">
        <v>206</v>
      </c>
      <c r="I57" s="147" t="s">
        <v>206</v>
      </c>
      <c r="J57" s="144">
        <v>0</v>
      </c>
      <c r="K57" s="144">
        <v>0</v>
      </c>
      <c r="L57" s="144">
        <v>0</v>
      </c>
      <c r="M57" s="2"/>
    </row>
    <row r="58" spans="2:13">
      <c r="B58" s="2"/>
      <c r="C58" s="142" t="s">
        <v>350</v>
      </c>
      <c r="D58" s="143"/>
      <c r="E58" s="147" t="s">
        <v>206</v>
      </c>
      <c r="F58" s="147" t="s">
        <v>206</v>
      </c>
      <c r="G58" s="147" t="s">
        <v>206</v>
      </c>
      <c r="H58" s="147" t="s">
        <v>206</v>
      </c>
      <c r="I58" s="147" t="s">
        <v>206</v>
      </c>
      <c r="J58" s="144">
        <v>0</v>
      </c>
      <c r="K58" s="144">
        <v>0</v>
      </c>
      <c r="L58" s="144">
        <v>0</v>
      </c>
      <c r="M58" s="2"/>
    </row>
    <row r="59" spans="2:13">
      <c r="B59" s="2"/>
      <c r="C59" s="142" t="s">
        <v>351</v>
      </c>
      <c r="D59" s="143"/>
      <c r="E59" s="147" t="s">
        <v>206</v>
      </c>
      <c r="F59" s="147" t="s">
        <v>206</v>
      </c>
      <c r="G59" s="147" t="s">
        <v>206</v>
      </c>
      <c r="H59" s="147" t="s">
        <v>206</v>
      </c>
      <c r="I59" s="147" t="s">
        <v>206</v>
      </c>
      <c r="J59" s="144">
        <v>0</v>
      </c>
      <c r="K59" s="144">
        <v>0</v>
      </c>
      <c r="L59" s="144">
        <v>0</v>
      </c>
      <c r="M59" s="2"/>
    </row>
    <row r="60" spans="2:13">
      <c r="B60" s="2"/>
      <c r="C60" s="142" t="s">
        <v>352</v>
      </c>
      <c r="D60" s="143"/>
      <c r="E60" s="147" t="s">
        <v>206</v>
      </c>
      <c r="F60" s="147" t="s">
        <v>206</v>
      </c>
      <c r="G60" s="147" t="s">
        <v>206</v>
      </c>
      <c r="H60" s="147" t="s">
        <v>206</v>
      </c>
      <c r="I60" s="147" t="s">
        <v>206</v>
      </c>
      <c r="J60" s="144">
        <v>0</v>
      </c>
      <c r="K60" s="144">
        <v>0</v>
      </c>
      <c r="L60" s="144">
        <v>0</v>
      </c>
      <c r="M60" s="2"/>
    </row>
    <row r="61" spans="2:13">
      <c r="B61" s="2"/>
      <c r="C61" s="142" t="s">
        <v>353</v>
      </c>
      <c r="D61" s="143"/>
      <c r="E61" s="147" t="s">
        <v>206</v>
      </c>
      <c r="F61" s="147" t="s">
        <v>206</v>
      </c>
      <c r="G61" s="147" t="s">
        <v>206</v>
      </c>
      <c r="H61" s="147" t="s">
        <v>206</v>
      </c>
      <c r="I61" s="147" t="s">
        <v>206</v>
      </c>
      <c r="J61" s="144">
        <v>0</v>
      </c>
      <c r="K61" s="144">
        <v>0</v>
      </c>
      <c r="L61" s="144">
        <v>0</v>
      </c>
      <c r="M61" s="2"/>
    </row>
    <row r="62" spans="2:13">
      <c r="B62" s="2"/>
      <c r="C62" s="142" t="s">
        <v>354</v>
      </c>
      <c r="D62" s="143"/>
      <c r="E62" s="147" t="s">
        <v>206</v>
      </c>
      <c r="F62" s="147" t="s">
        <v>206</v>
      </c>
      <c r="G62" s="147" t="s">
        <v>206</v>
      </c>
      <c r="H62" s="147" t="s">
        <v>206</v>
      </c>
      <c r="I62" s="147" t="s">
        <v>206</v>
      </c>
      <c r="J62" s="144">
        <v>0</v>
      </c>
      <c r="K62" s="144">
        <v>0</v>
      </c>
      <c r="L62" s="144">
        <v>0</v>
      </c>
      <c r="M62" s="2"/>
    </row>
    <row r="63" spans="2:13">
      <c r="B63" s="2"/>
      <c r="C63" s="142" t="s">
        <v>355</v>
      </c>
      <c r="D63" s="143"/>
      <c r="E63" s="147" t="s">
        <v>206</v>
      </c>
      <c r="F63" s="147" t="s">
        <v>206</v>
      </c>
      <c r="G63" s="147" t="s">
        <v>206</v>
      </c>
      <c r="H63" s="147" t="s">
        <v>206</v>
      </c>
      <c r="I63" s="147" t="s">
        <v>206</v>
      </c>
      <c r="J63" s="144">
        <v>0</v>
      </c>
      <c r="K63" s="144">
        <v>0</v>
      </c>
      <c r="L63" s="144">
        <v>0</v>
      </c>
      <c r="M63" s="2"/>
    </row>
    <row r="64" spans="2:13">
      <c r="B64" s="2"/>
      <c r="C64" s="142" t="s">
        <v>356</v>
      </c>
      <c r="D64" s="143"/>
      <c r="E64" s="147" t="s">
        <v>206</v>
      </c>
      <c r="F64" s="147" t="s">
        <v>206</v>
      </c>
      <c r="G64" s="147" t="s">
        <v>206</v>
      </c>
      <c r="H64" s="147" t="s">
        <v>206</v>
      </c>
      <c r="I64" s="147" t="s">
        <v>206</v>
      </c>
      <c r="J64" s="144">
        <v>0</v>
      </c>
      <c r="K64" s="144">
        <v>0</v>
      </c>
      <c r="L64" s="144">
        <v>0</v>
      </c>
      <c r="M64" s="2"/>
    </row>
    <row r="65" spans="2:13">
      <c r="B65" s="2"/>
      <c r="C65" s="142" t="s">
        <v>357</v>
      </c>
      <c r="D65" s="143"/>
      <c r="E65" s="147" t="s">
        <v>206</v>
      </c>
      <c r="F65" s="147" t="s">
        <v>206</v>
      </c>
      <c r="G65" s="147" t="s">
        <v>206</v>
      </c>
      <c r="H65" s="147" t="s">
        <v>206</v>
      </c>
      <c r="I65" s="147" t="s">
        <v>206</v>
      </c>
      <c r="J65" s="144">
        <v>0</v>
      </c>
      <c r="K65" s="144">
        <v>0</v>
      </c>
      <c r="L65" s="144">
        <v>0</v>
      </c>
      <c r="M65" s="2"/>
    </row>
    <row r="66" spans="2:13">
      <c r="B66" s="2"/>
      <c r="C66" s="142" t="s">
        <v>358</v>
      </c>
      <c r="D66" s="143"/>
      <c r="E66" s="147" t="s">
        <v>206</v>
      </c>
      <c r="F66" s="147" t="s">
        <v>206</v>
      </c>
      <c r="G66" s="147" t="s">
        <v>206</v>
      </c>
      <c r="H66" s="147" t="s">
        <v>206</v>
      </c>
      <c r="I66" s="147" t="s">
        <v>206</v>
      </c>
      <c r="J66" s="144">
        <v>0</v>
      </c>
      <c r="K66" s="144">
        <v>0</v>
      </c>
      <c r="L66" s="144">
        <v>0</v>
      </c>
      <c r="M66" s="2"/>
    </row>
    <row r="67" spans="2:13">
      <c r="B67" s="2"/>
      <c r="C67" s="142" t="s">
        <v>359</v>
      </c>
      <c r="D67" s="143"/>
      <c r="E67" s="147" t="s">
        <v>206</v>
      </c>
      <c r="F67" s="147" t="s">
        <v>206</v>
      </c>
      <c r="G67" s="147" t="s">
        <v>206</v>
      </c>
      <c r="H67" s="147" t="s">
        <v>206</v>
      </c>
      <c r="I67" s="147" t="s">
        <v>206</v>
      </c>
      <c r="J67" s="144">
        <v>0</v>
      </c>
      <c r="K67" s="144">
        <v>0</v>
      </c>
      <c r="L67" s="144">
        <v>0</v>
      </c>
      <c r="M67" s="2"/>
    </row>
    <row r="68" spans="2:13">
      <c r="B68" s="2"/>
      <c r="C68" s="142" t="s">
        <v>360</v>
      </c>
      <c r="D68" s="143"/>
      <c r="E68" s="147" t="s">
        <v>206</v>
      </c>
      <c r="F68" s="147" t="s">
        <v>206</v>
      </c>
      <c r="G68" s="147" t="s">
        <v>206</v>
      </c>
      <c r="H68" s="147" t="s">
        <v>206</v>
      </c>
      <c r="I68" s="147" t="s">
        <v>206</v>
      </c>
      <c r="J68" s="144">
        <v>0</v>
      </c>
      <c r="K68" s="144">
        <v>0</v>
      </c>
      <c r="L68" s="144">
        <v>0</v>
      </c>
      <c r="M68" s="2"/>
    </row>
    <row r="69" spans="2:13">
      <c r="B69" s="2"/>
      <c r="C69" s="142" t="s">
        <v>361</v>
      </c>
      <c r="D69" s="143"/>
      <c r="E69" s="147" t="s">
        <v>206</v>
      </c>
      <c r="F69" s="147" t="s">
        <v>206</v>
      </c>
      <c r="G69" s="147" t="s">
        <v>206</v>
      </c>
      <c r="H69" s="147" t="s">
        <v>206</v>
      </c>
      <c r="I69" s="147" t="s">
        <v>206</v>
      </c>
      <c r="J69" s="144">
        <v>0</v>
      </c>
      <c r="K69" s="144">
        <v>0</v>
      </c>
      <c r="L69" s="144">
        <v>0</v>
      </c>
      <c r="M69" s="2"/>
    </row>
    <row r="70" spans="2:13">
      <c r="B70" s="2"/>
      <c r="C70" s="142" t="s">
        <v>362</v>
      </c>
      <c r="D70" s="143"/>
      <c r="E70" s="147" t="s">
        <v>206</v>
      </c>
      <c r="F70" s="147" t="s">
        <v>206</v>
      </c>
      <c r="G70" s="147" t="s">
        <v>206</v>
      </c>
      <c r="H70" s="147" t="s">
        <v>206</v>
      </c>
      <c r="I70" s="147" t="s">
        <v>206</v>
      </c>
      <c r="J70" s="144">
        <v>0</v>
      </c>
      <c r="K70" s="144">
        <v>0</v>
      </c>
      <c r="L70" s="144">
        <v>0</v>
      </c>
      <c r="M70" s="2"/>
    </row>
    <row r="71" spans="2:13">
      <c r="B71" s="2"/>
      <c r="C71" s="142" t="s">
        <v>363</v>
      </c>
      <c r="D71" s="143"/>
      <c r="E71" s="147" t="s">
        <v>206</v>
      </c>
      <c r="F71" s="147" t="s">
        <v>206</v>
      </c>
      <c r="G71" s="147" t="s">
        <v>206</v>
      </c>
      <c r="H71" s="147" t="s">
        <v>206</v>
      </c>
      <c r="I71" s="147" t="s">
        <v>206</v>
      </c>
      <c r="J71" s="144">
        <v>0</v>
      </c>
      <c r="K71" s="144">
        <v>0</v>
      </c>
      <c r="L71" s="144">
        <v>0</v>
      </c>
      <c r="M71" s="2"/>
    </row>
    <row r="72" spans="2:13">
      <c r="B72" s="2"/>
      <c r="C72" s="142" t="s">
        <v>364</v>
      </c>
      <c r="D72" s="143"/>
      <c r="E72" s="147" t="s">
        <v>206</v>
      </c>
      <c r="F72" s="147" t="s">
        <v>206</v>
      </c>
      <c r="G72" s="147" t="s">
        <v>206</v>
      </c>
      <c r="H72" s="147" t="s">
        <v>206</v>
      </c>
      <c r="I72" s="147" t="s">
        <v>206</v>
      </c>
      <c r="J72" s="144">
        <v>0</v>
      </c>
      <c r="K72" s="144">
        <v>0</v>
      </c>
      <c r="L72" s="144">
        <v>0</v>
      </c>
      <c r="M72" s="2"/>
    </row>
    <row r="73" spans="2:13">
      <c r="B73" s="2"/>
      <c r="C73" s="142" t="s">
        <v>365</v>
      </c>
      <c r="D73" s="143"/>
      <c r="E73" s="147" t="s">
        <v>206</v>
      </c>
      <c r="F73" s="147" t="s">
        <v>206</v>
      </c>
      <c r="G73" s="147" t="s">
        <v>206</v>
      </c>
      <c r="H73" s="147" t="s">
        <v>206</v>
      </c>
      <c r="I73" s="147" t="s">
        <v>206</v>
      </c>
      <c r="J73" s="144">
        <v>0</v>
      </c>
      <c r="K73" s="144">
        <v>0</v>
      </c>
      <c r="L73" s="144">
        <v>0</v>
      </c>
      <c r="M73" s="2"/>
    </row>
    <row r="74" spans="2:13">
      <c r="B74" s="2"/>
      <c r="C74" s="142" t="s">
        <v>366</v>
      </c>
      <c r="D74" s="143"/>
      <c r="E74" s="147" t="s">
        <v>206</v>
      </c>
      <c r="F74" s="147" t="s">
        <v>206</v>
      </c>
      <c r="G74" s="147" t="s">
        <v>206</v>
      </c>
      <c r="H74" s="147" t="s">
        <v>206</v>
      </c>
      <c r="I74" s="147" t="s">
        <v>206</v>
      </c>
      <c r="J74" s="144">
        <v>0</v>
      </c>
      <c r="K74" s="144">
        <v>0</v>
      </c>
      <c r="L74" s="144">
        <v>0</v>
      </c>
      <c r="M74" s="2"/>
    </row>
    <row r="75" spans="2:13">
      <c r="B75" s="2"/>
      <c r="C75" s="142" t="s">
        <v>367</v>
      </c>
      <c r="D75" s="143"/>
      <c r="E75" s="147" t="s">
        <v>206</v>
      </c>
      <c r="F75" s="147" t="s">
        <v>206</v>
      </c>
      <c r="G75" s="147" t="s">
        <v>206</v>
      </c>
      <c r="H75" s="147" t="s">
        <v>206</v>
      </c>
      <c r="I75" s="147" t="s">
        <v>206</v>
      </c>
      <c r="J75" s="144">
        <v>0</v>
      </c>
      <c r="K75" s="144">
        <v>0</v>
      </c>
      <c r="L75" s="144">
        <v>0</v>
      </c>
      <c r="M75" s="2"/>
    </row>
    <row r="76" spans="2:13">
      <c r="B76" s="2"/>
      <c r="C76" s="142" t="s">
        <v>368</v>
      </c>
      <c r="D76" s="143"/>
      <c r="E76" s="147" t="s">
        <v>206</v>
      </c>
      <c r="F76" s="147" t="s">
        <v>206</v>
      </c>
      <c r="G76" s="147" t="s">
        <v>206</v>
      </c>
      <c r="H76" s="147" t="s">
        <v>206</v>
      </c>
      <c r="I76" s="147" t="s">
        <v>206</v>
      </c>
      <c r="J76" s="144">
        <v>0</v>
      </c>
      <c r="K76" s="144">
        <v>0</v>
      </c>
      <c r="L76" s="144">
        <v>0</v>
      </c>
      <c r="M76" s="2"/>
    </row>
    <row r="77" spans="2:13">
      <c r="B77" s="2"/>
      <c r="C77" s="142" t="s">
        <v>369</v>
      </c>
      <c r="D77" s="143"/>
      <c r="E77" s="147" t="s">
        <v>206</v>
      </c>
      <c r="F77" s="147" t="s">
        <v>206</v>
      </c>
      <c r="G77" s="147" t="s">
        <v>206</v>
      </c>
      <c r="H77" s="147" t="s">
        <v>206</v>
      </c>
      <c r="I77" s="147" t="s">
        <v>206</v>
      </c>
      <c r="J77" s="144">
        <v>0</v>
      </c>
      <c r="K77" s="144">
        <v>0</v>
      </c>
      <c r="L77" s="144">
        <v>0</v>
      </c>
      <c r="M77" s="2"/>
    </row>
    <row r="78" spans="2:13">
      <c r="B78" s="2"/>
      <c r="C78" s="142" t="s">
        <v>370</v>
      </c>
      <c r="D78" s="143"/>
      <c r="E78" s="147" t="s">
        <v>206</v>
      </c>
      <c r="F78" s="147" t="s">
        <v>206</v>
      </c>
      <c r="G78" s="147" t="s">
        <v>206</v>
      </c>
      <c r="H78" s="147" t="s">
        <v>206</v>
      </c>
      <c r="I78" s="147" t="s">
        <v>206</v>
      </c>
      <c r="J78" s="144">
        <v>0</v>
      </c>
      <c r="K78" s="144">
        <v>0</v>
      </c>
      <c r="L78" s="144">
        <v>0</v>
      </c>
      <c r="M78" s="2"/>
    </row>
    <row r="79" spans="2:13">
      <c r="B79" s="2"/>
      <c r="C79" s="142" t="s">
        <v>371</v>
      </c>
      <c r="D79" s="143"/>
      <c r="E79" s="147" t="s">
        <v>206</v>
      </c>
      <c r="F79" s="147" t="s">
        <v>206</v>
      </c>
      <c r="G79" s="147" t="s">
        <v>206</v>
      </c>
      <c r="H79" s="147" t="s">
        <v>206</v>
      </c>
      <c r="I79" s="147" t="s">
        <v>206</v>
      </c>
      <c r="J79" s="144">
        <v>0</v>
      </c>
      <c r="K79" s="144">
        <v>0</v>
      </c>
      <c r="L79" s="144">
        <v>0</v>
      </c>
      <c r="M79" s="2"/>
    </row>
    <row r="80" spans="2:13">
      <c r="B80" s="2"/>
      <c r="C80" s="142" t="s">
        <v>372</v>
      </c>
      <c r="D80" s="143"/>
      <c r="E80" s="147" t="s">
        <v>206</v>
      </c>
      <c r="F80" s="147" t="s">
        <v>206</v>
      </c>
      <c r="G80" s="147" t="s">
        <v>206</v>
      </c>
      <c r="H80" s="147" t="s">
        <v>206</v>
      </c>
      <c r="I80" s="147" t="s">
        <v>206</v>
      </c>
      <c r="J80" s="144">
        <v>0</v>
      </c>
      <c r="K80" s="144">
        <v>0</v>
      </c>
      <c r="L80" s="144">
        <v>0</v>
      </c>
      <c r="M80" s="2"/>
    </row>
    <row r="81" spans="2:13">
      <c r="B81" s="2"/>
      <c r="C81" s="142" t="s">
        <v>373</v>
      </c>
      <c r="D81" s="143"/>
      <c r="E81" s="147" t="s">
        <v>206</v>
      </c>
      <c r="F81" s="147" t="s">
        <v>206</v>
      </c>
      <c r="G81" s="147" t="s">
        <v>206</v>
      </c>
      <c r="H81" s="147" t="s">
        <v>206</v>
      </c>
      <c r="I81" s="147" t="s">
        <v>206</v>
      </c>
      <c r="J81" s="144">
        <v>0</v>
      </c>
      <c r="K81" s="144">
        <v>0</v>
      </c>
      <c r="L81" s="144">
        <v>0</v>
      </c>
      <c r="M81" s="2"/>
    </row>
    <row r="82" spans="2:13">
      <c r="B82" s="2"/>
      <c r="C82" s="142" t="s">
        <v>374</v>
      </c>
      <c r="D82" s="143"/>
      <c r="E82" s="147" t="s">
        <v>206</v>
      </c>
      <c r="F82" s="147" t="s">
        <v>206</v>
      </c>
      <c r="G82" s="147" t="s">
        <v>206</v>
      </c>
      <c r="H82" s="147" t="s">
        <v>206</v>
      </c>
      <c r="I82" s="147" t="s">
        <v>206</v>
      </c>
      <c r="J82" s="144">
        <v>0</v>
      </c>
      <c r="K82" s="144">
        <v>0</v>
      </c>
      <c r="L82" s="144">
        <v>0</v>
      </c>
      <c r="M82" s="2"/>
    </row>
    <row r="83" spans="2:13">
      <c r="B83" s="2"/>
      <c r="C83" s="142" t="s">
        <v>375</v>
      </c>
      <c r="D83" s="143"/>
      <c r="E83" s="147" t="s">
        <v>206</v>
      </c>
      <c r="F83" s="147" t="s">
        <v>206</v>
      </c>
      <c r="G83" s="147" t="s">
        <v>206</v>
      </c>
      <c r="H83" s="147" t="s">
        <v>206</v>
      </c>
      <c r="I83" s="147" t="s">
        <v>206</v>
      </c>
      <c r="J83" s="144">
        <v>0</v>
      </c>
      <c r="K83" s="144">
        <v>0</v>
      </c>
      <c r="L83" s="144">
        <v>0</v>
      </c>
      <c r="M83" s="2"/>
    </row>
    <row r="84" spans="2:13">
      <c r="B84" s="2"/>
      <c r="C84" s="142" t="s">
        <v>376</v>
      </c>
      <c r="D84" s="143"/>
      <c r="E84" s="147" t="s">
        <v>206</v>
      </c>
      <c r="F84" s="147" t="s">
        <v>206</v>
      </c>
      <c r="G84" s="147" t="s">
        <v>206</v>
      </c>
      <c r="H84" s="147" t="s">
        <v>206</v>
      </c>
      <c r="I84" s="147" t="s">
        <v>206</v>
      </c>
      <c r="J84" s="144">
        <v>0</v>
      </c>
      <c r="K84" s="144">
        <v>0</v>
      </c>
      <c r="L84" s="144">
        <v>0</v>
      </c>
      <c r="M84" s="2"/>
    </row>
    <row r="85" spans="2:13">
      <c r="B85" s="2"/>
      <c r="C85" s="142" t="s">
        <v>377</v>
      </c>
      <c r="D85" s="143"/>
      <c r="E85" s="147" t="s">
        <v>206</v>
      </c>
      <c r="F85" s="147" t="s">
        <v>206</v>
      </c>
      <c r="G85" s="147" t="s">
        <v>206</v>
      </c>
      <c r="H85" s="147" t="s">
        <v>206</v>
      </c>
      <c r="I85" s="147" t="s">
        <v>206</v>
      </c>
      <c r="J85" s="144">
        <v>0</v>
      </c>
      <c r="K85" s="144">
        <v>0</v>
      </c>
      <c r="L85" s="144">
        <v>0</v>
      </c>
      <c r="M85" s="2"/>
    </row>
    <row r="86" spans="2:13">
      <c r="B86" s="2"/>
      <c r="C86" s="142" t="s">
        <v>378</v>
      </c>
      <c r="D86" s="143"/>
      <c r="E86" s="147" t="s">
        <v>206</v>
      </c>
      <c r="F86" s="147" t="s">
        <v>206</v>
      </c>
      <c r="G86" s="147" t="s">
        <v>206</v>
      </c>
      <c r="H86" s="147" t="s">
        <v>206</v>
      </c>
      <c r="I86" s="147" t="s">
        <v>206</v>
      </c>
      <c r="J86" s="144">
        <v>0</v>
      </c>
      <c r="K86" s="144">
        <v>0</v>
      </c>
      <c r="L86" s="144">
        <v>0</v>
      </c>
      <c r="M86" s="2"/>
    </row>
    <row r="87" spans="2:13">
      <c r="B87" s="2"/>
      <c r="C87" s="142" t="s">
        <v>379</v>
      </c>
      <c r="D87" s="143"/>
      <c r="E87" s="147" t="s">
        <v>206</v>
      </c>
      <c r="F87" s="147" t="s">
        <v>206</v>
      </c>
      <c r="G87" s="147" t="s">
        <v>206</v>
      </c>
      <c r="H87" s="147" t="s">
        <v>206</v>
      </c>
      <c r="I87" s="147" t="s">
        <v>206</v>
      </c>
      <c r="J87" s="144">
        <v>0</v>
      </c>
      <c r="K87" s="144">
        <v>0</v>
      </c>
      <c r="L87" s="144">
        <v>0</v>
      </c>
      <c r="M87" s="2"/>
    </row>
    <row r="88" spans="2:13">
      <c r="B88" s="2"/>
      <c r="C88" s="142" t="s">
        <v>380</v>
      </c>
      <c r="D88" s="143"/>
      <c r="E88" s="147" t="s">
        <v>206</v>
      </c>
      <c r="F88" s="147" t="s">
        <v>206</v>
      </c>
      <c r="G88" s="147" t="s">
        <v>206</v>
      </c>
      <c r="H88" s="147" t="s">
        <v>206</v>
      </c>
      <c r="I88" s="147" t="s">
        <v>206</v>
      </c>
      <c r="J88" s="144">
        <v>0</v>
      </c>
      <c r="K88" s="144">
        <v>0</v>
      </c>
      <c r="L88" s="144">
        <v>0</v>
      </c>
      <c r="M88" s="2"/>
    </row>
    <row r="89" spans="2:13">
      <c r="B89" s="2"/>
      <c r="C89" s="142" t="s">
        <v>381</v>
      </c>
      <c r="D89" s="143"/>
      <c r="E89" s="147" t="s">
        <v>206</v>
      </c>
      <c r="F89" s="147" t="s">
        <v>206</v>
      </c>
      <c r="G89" s="147" t="s">
        <v>206</v>
      </c>
      <c r="H89" s="147" t="s">
        <v>206</v>
      </c>
      <c r="I89" s="147" t="s">
        <v>206</v>
      </c>
      <c r="J89" s="144">
        <v>0</v>
      </c>
      <c r="K89" s="144">
        <v>0</v>
      </c>
      <c r="L89" s="144">
        <v>0</v>
      </c>
      <c r="M89" s="2"/>
    </row>
    <row r="90" spans="2:13">
      <c r="B90" s="2"/>
      <c r="C90" s="142" t="s">
        <v>382</v>
      </c>
      <c r="D90" s="143"/>
      <c r="E90" s="147" t="s">
        <v>206</v>
      </c>
      <c r="F90" s="147" t="s">
        <v>206</v>
      </c>
      <c r="G90" s="147" t="s">
        <v>206</v>
      </c>
      <c r="H90" s="147" t="s">
        <v>206</v>
      </c>
      <c r="I90" s="147" t="s">
        <v>206</v>
      </c>
      <c r="J90" s="144">
        <v>0</v>
      </c>
      <c r="K90" s="144">
        <v>0</v>
      </c>
      <c r="L90" s="144">
        <v>0</v>
      </c>
      <c r="M90" s="2"/>
    </row>
    <row r="91" spans="2:13">
      <c r="B91" s="2"/>
      <c r="C91" s="142" t="s">
        <v>383</v>
      </c>
      <c r="D91" s="143"/>
      <c r="E91" s="147" t="s">
        <v>206</v>
      </c>
      <c r="F91" s="147" t="s">
        <v>206</v>
      </c>
      <c r="G91" s="147" t="s">
        <v>206</v>
      </c>
      <c r="H91" s="147" t="s">
        <v>206</v>
      </c>
      <c r="I91" s="147" t="s">
        <v>206</v>
      </c>
      <c r="J91" s="144">
        <v>0</v>
      </c>
      <c r="K91" s="144">
        <v>0</v>
      </c>
      <c r="L91" s="144">
        <v>0</v>
      </c>
      <c r="M91" s="2"/>
    </row>
    <row r="92" spans="2:13">
      <c r="B92" s="2"/>
      <c r="C92" s="142" t="s">
        <v>384</v>
      </c>
      <c r="D92" s="143"/>
      <c r="E92" s="147" t="s">
        <v>206</v>
      </c>
      <c r="F92" s="147" t="s">
        <v>206</v>
      </c>
      <c r="G92" s="147" t="s">
        <v>206</v>
      </c>
      <c r="H92" s="147" t="s">
        <v>206</v>
      </c>
      <c r="I92" s="147" t="s">
        <v>206</v>
      </c>
      <c r="J92" s="144">
        <v>0</v>
      </c>
      <c r="K92" s="144">
        <v>0</v>
      </c>
      <c r="L92" s="144">
        <v>0</v>
      </c>
      <c r="M92" s="2"/>
    </row>
    <row r="93" spans="2:13">
      <c r="B93" s="2"/>
      <c r="C93" s="142" t="s">
        <v>385</v>
      </c>
      <c r="D93" s="143"/>
      <c r="E93" s="147" t="s">
        <v>206</v>
      </c>
      <c r="F93" s="147" t="s">
        <v>206</v>
      </c>
      <c r="G93" s="147" t="s">
        <v>206</v>
      </c>
      <c r="H93" s="147" t="s">
        <v>206</v>
      </c>
      <c r="I93" s="147" t="s">
        <v>206</v>
      </c>
      <c r="J93" s="144">
        <v>0</v>
      </c>
      <c r="K93" s="144">
        <v>0</v>
      </c>
      <c r="L93" s="144">
        <v>0</v>
      </c>
      <c r="M93" s="2"/>
    </row>
    <row r="94" spans="2:13">
      <c r="B94" s="2"/>
      <c r="C94" s="142" t="s">
        <v>386</v>
      </c>
      <c r="D94" s="143"/>
      <c r="E94" s="147" t="s">
        <v>206</v>
      </c>
      <c r="F94" s="147" t="s">
        <v>206</v>
      </c>
      <c r="G94" s="147" t="s">
        <v>206</v>
      </c>
      <c r="H94" s="147" t="s">
        <v>206</v>
      </c>
      <c r="I94" s="147" t="s">
        <v>206</v>
      </c>
      <c r="J94" s="144">
        <v>0</v>
      </c>
      <c r="K94" s="144">
        <v>0</v>
      </c>
      <c r="L94" s="144">
        <v>0</v>
      </c>
      <c r="M94" s="2"/>
    </row>
    <row r="95" spans="2:13">
      <c r="B95" s="2"/>
      <c r="C95" s="142" t="s">
        <v>387</v>
      </c>
      <c r="D95" s="143"/>
      <c r="E95" s="147" t="s">
        <v>206</v>
      </c>
      <c r="F95" s="147" t="s">
        <v>206</v>
      </c>
      <c r="G95" s="147" t="s">
        <v>206</v>
      </c>
      <c r="H95" s="147" t="s">
        <v>206</v>
      </c>
      <c r="I95" s="147" t="s">
        <v>206</v>
      </c>
      <c r="J95" s="144">
        <v>0</v>
      </c>
      <c r="K95" s="144">
        <v>0</v>
      </c>
      <c r="L95" s="144">
        <v>0</v>
      </c>
      <c r="M95" s="2"/>
    </row>
    <row r="96" spans="2:13">
      <c r="B96" s="2"/>
      <c r="C96" s="142" t="s">
        <v>388</v>
      </c>
      <c r="D96" s="143"/>
      <c r="E96" s="147" t="s">
        <v>206</v>
      </c>
      <c r="F96" s="147" t="s">
        <v>206</v>
      </c>
      <c r="G96" s="147" t="s">
        <v>206</v>
      </c>
      <c r="H96" s="147" t="s">
        <v>206</v>
      </c>
      <c r="I96" s="147" t="s">
        <v>206</v>
      </c>
      <c r="J96" s="144">
        <v>0</v>
      </c>
      <c r="K96" s="144">
        <v>0</v>
      </c>
      <c r="L96" s="144">
        <v>0</v>
      </c>
      <c r="M96" s="2"/>
    </row>
    <row r="97" spans="2:13">
      <c r="B97" s="2"/>
      <c r="C97" s="142" t="s">
        <v>389</v>
      </c>
      <c r="D97" s="143"/>
      <c r="E97" s="147" t="s">
        <v>206</v>
      </c>
      <c r="F97" s="147" t="s">
        <v>206</v>
      </c>
      <c r="G97" s="147" t="s">
        <v>206</v>
      </c>
      <c r="H97" s="147" t="s">
        <v>206</v>
      </c>
      <c r="I97" s="147" t="s">
        <v>206</v>
      </c>
      <c r="J97" s="144">
        <v>0</v>
      </c>
      <c r="K97" s="144">
        <v>0</v>
      </c>
      <c r="L97" s="144">
        <v>0</v>
      </c>
      <c r="M97" s="2"/>
    </row>
    <row r="98" spans="2:13">
      <c r="B98" s="2"/>
      <c r="C98" s="142" t="s">
        <v>390</v>
      </c>
      <c r="D98" s="143"/>
      <c r="E98" s="147" t="s">
        <v>206</v>
      </c>
      <c r="F98" s="147" t="s">
        <v>206</v>
      </c>
      <c r="G98" s="147" t="s">
        <v>206</v>
      </c>
      <c r="H98" s="147" t="s">
        <v>206</v>
      </c>
      <c r="I98" s="147" t="s">
        <v>206</v>
      </c>
      <c r="J98" s="144">
        <v>0</v>
      </c>
      <c r="K98" s="144">
        <v>0</v>
      </c>
      <c r="L98" s="144">
        <v>0</v>
      </c>
      <c r="M98" s="2"/>
    </row>
    <row r="99" spans="2:13">
      <c r="B99" s="2"/>
      <c r="C99" s="142" t="s">
        <v>391</v>
      </c>
      <c r="D99" s="143"/>
      <c r="E99" s="147" t="s">
        <v>206</v>
      </c>
      <c r="F99" s="147" t="s">
        <v>206</v>
      </c>
      <c r="G99" s="147" t="s">
        <v>206</v>
      </c>
      <c r="H99" s="147" t="s">
        <v>206</v>
      </c>
      <c r="I99" s="147" t="s">
        <v>206</v>
      </c>
      <c r="J99" s="144">
        <v>0</v>
      </c>
      <c r="K99" s="144">
        <v>0</v>
      </c>
      <c r="L99" s="144">
        <v>0</v>
      </c>
      <c r="M99" s="2"/>
    </row>
    <row r="100" spans="2:13">
      <c r="B100" s="2"/>
      <c r="C100" s="142" t="s">
        <v>392</v>
      </c>
      <c r="D100" s="143"/>
      <c r="E100" s="147" t="s">
        <v>206</v>
      </c>
      <c r="F100" s="147" t="s">
        <v>206</v>
      </c>
      <c r="G100" s="147" t="s">
        <v>206</v>
      </c>
      <c r="H100" s="147" t="s">
        <v>206</v>
      </c>
      <c r="I100" s="147" t="s">
        <v>206</v>
      </c>
      <c r="J100" s="144">
        <v>0</v>
      </c>
      <c r="K100" s="144">
        <v>0</v>
      </c>
      <c r="L100" s="144">
        <v>0</v>
      </c>
      <c r="M100" s="2"/>
    </row>
    <row r="101" spans="2:13">
      <c r="B101" s="2"/>
      <c r="C101" s="142" t="s">
        <v>393</v>
      </c>
      <c r="D101" s="143"/>
      <c r="E101" s="147" t="s">
        <v>206</v>
      </c>
      <c r="F101" s="147" t="s">
        <v>206</v>
      </c>
      <c r="G101" s="147" t="s">
        <v>206</v>
      </c>
      <c r="H101" s="147" t="s">
        <v>206</v>
      </c>
      <c r="I101" s="147" t="s">
        <v>206</v>
      </c>
      <c r="J101" s="144">
        <v>0</v>
      </c>
      <c r="K101" s="144">
        <v>0</v>
      </c>
      <c r="L101" s="144">
        <v>0</v>
      </c>
      <c r="M101" s="2"/>
    </row>
    <row r="102" spans="2:13">
      <c r="B102" s="2"/>
      <c r="C102" s="142" t="s">
        <v>394</v>
      </c>
      <c r="D102" s="143"/>
      <c r="E102" s="147" t="s">
        <v>206</v>
      </c>
      <c r="F102" s="147" t="s">
        <v>206</v>
      </c>
      <c r="G102" s="147" t="s">
        <v>206</v>
      </c>
      <c r="H102" s="147" t="s">
        <v>206</v>
      </c>
      <c r="I102" s="147" t="s">
        <v>206</v>
      </c>
      <c r="J102" s="144">
        <v>0</v>
      </c>
      <c r="K102" s="144">
        <v>0</v>
      </c>
      <c r="L102" s="144">
        <v>0</v>
      </c>
      <c r="M102" s="2"/>
    </row>
    <row r="103" spans="2:13">
      <c r="B103" s="2"/>
      <c r="C103" s="142" t="s">
        <v>395</v>
      </c>
      <c r="D103" s="143"/>
      <c r="E103" s="147" t="s">
        <v>206</v>
      </c>
      <c r="F103" s="147" t="s">
        <v>206</v>
      </c>
      <c r="G103" s="147" t="s">
        <v>206</v>
      </c>
      <c r="H103" s="147" t="s">
        <v>206</v>
      </c>
      <c r="I103" s="147" t="s">
        <v>206</v>
      </c>
      <c r="J103" s="144">
        <v>0</v>
      </c>
      <c r="K103" s="144">
        <v>0</v>
      </c>
      <c r="L103" s="144">
        <v>0</v>
      </c>
      <c r="M103" s="2"/>
    </row>
    <row r="104" spans="2:13">
      <c r="B104" s="2"/>
      <c r="C104" s="142" t="s">
        <v>396</v>
      </c>
      <c r="D104" s="143"/>
      <c r="E104" s="147" t="s">
        <v>206</v>
      </c>
      <c r="F104" s="147" t="s">
        <v>206</v>
      </c>
      <c r="G104" s="147" t="s">
        <v>206</v>
      </c>
      <c r="H104" s="147" t="s">
        <v>206</v>
      </c>
      <c r="I104" s="147" t="s">
        <v>206</v>
      </c>
      <c r="J104" s="144">
        <v>0</v>
      </c>
      <c r="K104" s="144">
        <v>0</v>
      </c>
      <c r="L104" s="144">
        <v>0</v>
      </c>
      <c r="M104" s="2"/>
    </row>
    <row r="105" spans="2:13">
      <c r="B105" s="2"/>
      <c r="C105" s="142" t="s">
        <v>397</v>
      </c>
      <c r="D105" s="143"/>
      <c r="E105" s="147" t="s">
        <v>206</v>
      </c>
      <c r="F105" s="147" t="s">
        <v>206</v>
      </c>
      <c r="G105" s="147" t="s">
        <v>206</v>
      </c>
      <c r="H105" s="147" t="s">
        <v>206</v>
      </c>
      <c r="I105" s="147" t="s">
        <v>206</v>
      </c>
      <c r="J105" s="144">
        <v>0</v>
      </c>
      <c r="K105" s="144">
        <v>0</v>
      </c>
      <c r="L105" s="144">
        <v>0</v>
      </c>
      <c r="M105" s="2"/>
    </row>
    <row r="106" spans="2:13">
      <c r="B106" s="2"/>
      <c r="C106" s="142" t="s">
        <v>398</v>
      </c>
      <c r="D106" s="143"/>
      <c r="E106" s="147" t="s">
        <v>206</v>
      </c>
      <c r="F106" s="147" t="s">
        <v>206</v>
      </c>
      <c r="G106" s="147" t="s">
        <v>206</v>
      </c>
      <c r="H106" s="147" t="s">
        <v>206</v>
      </c>
      <c r="I106" s="147" t="s">
        <v>206</v>
      </c>
      <c r="J106" s="144">
        <v>0</v>
      </c>
      <c r="K106" s="144">
        <v>0</v>
      </c>
      <c r="L106" s="144">
        <v>0</v>
      </c>
      <c r="M106" s="2"/>
    </row>
    <row r="107" spans="2:13">
      <c r="B107" s="2"/>
      <c r="C107" s="142" t="s">
        <v>399</v>
      </c>
      <c r="D107" s="143"/>
      <c r="E107" s="147" t="s">
        <v>206</v>
      </c>
      <c r="F107" s="147" t="s">
        <v>206</v>
      </c>
      <c r="G107" s="147" t="s">
        <v>206</v>
      </c>
      <c r="H107" s="147" t="s">
        <v>206</v>
      </c>
      <c r="I107" s="147" t="s">
        <v>206</v>
      </c>
      <c r="J107" s="144">
        <v>0</v>
      </c>
      <c r="K107" s="144">
        <v>0</v>
      </c>
      <c r="L107" s="144">
        <v>0</v>
      </c>
      <c r="M107" s="2"/>
    </row>
    <row r="108" spans="2:13">
      <c r="B108" s="2"/>
      <c r="C108" s="142" t="s">
        <v>400</v>
      </c>
      <c r="D108" s="143"/>
      <c r="E108" s="147" t="s">
        <v>206</v>
      </c>
      <c r="F108" s="147" t="s">
        <v>206</v>
      </c>
      <c r="G108" s="147" t="s">
        <v>206</v>
      </c>
      <c r="H108" s="147" t="s">
        <v>206</v>
      </c>
      <c r="I108" s="147" t="s">
        <v>206</v>
      </c>
      <c r="J108" s="144">
        <v>0</v>
      </c>
      <c r="K108" s="144">
        <v>0</v>
      </c>
      <c r="L108" s="144">
        <v>0</v>
      </c>
      <c r="M108" s="2"/>
    </row>
    <row r="109" spans="2:13">
      <c r="B109" s="2"/>
      <c r="C109" s="142" t="s">
        <v>401</v>
      </c>
      <c r="D109" s="143"/>
      <c r="E109" s="147" t="s">
        <v>206</v>
      </c>
      <c r="F109" s="147" t="s">
        <v>206</v>
      </c>
      <c r="G109" s="147" t="s">
        <v>206</v>
      </c>
      <c r="H109" s="147" t="s">
        <v>206</v>
      </c>
      <c r="I109" s="147" t="s">
        <v>206</v>
      </c>
      <c r="J109" s="144">
        <v>0</v>
      </c>
      <c r="K109" s="144">
        <v>0</v>
      </c>
      <c r="L109" s="144">
        <v>0</v>
      </c>
      <c r="M109" s="2"/>
    </row>
    <row r="110" spans="2:13">
      <c r="B110" s="2"/>
      <c r="C110" s="142" t="s">
        <v>402</v>
      </c>
      <c r="D110" s="143"/>
      <c r="E110" s="147" t="s">
        <v>206</v>
      </c>
      <c r="F110" s="147" t="s">
        <v>206</v>
      </c>
      <c r="G110" s="147" t="s">
        <v>206</v>
      </c>
      <c r="H110" s="147" t="s">
        <v>206</v>
      </c>
      <c r="I110" s="147" t="s">
        <v>206</v>
      </c>
      <c r="J110" s="144">
        <v>0</v>
      </c>
      <c r="K110" s="144">
        <v>0</v>
      </c>
      <c r="L110" s="144">
        <v>0</v>
      </c>
      <c r="M110" s="2"/>
    </row>
    <row r="111" spans="2:13">
      <c r="B111" s="2"/>
      <c r="C111" s="142" t="s">
        <v>403</v>
      </c>
      <c r="D111" s="143"/>
      <c r="E111" s="147" t="s">
        <v>206</v>
      </c>
      <c r="F111" s="147" t="s">
        <v>206</v>
      </c>
      <c r="G111" s="147" t="s">
        <v>206</v>
      </c>
      <c r="H111" s="147" t="s">
        <v>206</v>
      </c>
      <c r="I111" s="147" t="s">
        <v>206</v>
      </c>
      <c r="J111" s="144">
        <v>0</v>
      </c>
      <c r="K111" s="144">
        <v>0</v>
      </c>
      <c r="L111" s="144">
        <v>0</v>
      </c>
      <c r="M111" s="2"/>
    </row>
    <row r="112" spans="2:13">
      <c r="B112" s="2"/>
      <c r="C112" s="142" t="s">
        <v>404</v>
      </c>
      <c r="D112" s="143"/>
      <c r="E112" s="147" t="s">
        <v>206</v>
      </c>
      <c r="F112" s="147" t="s">
        <v>206</v>
      </c>
      <c r="G112" s="147" t="s">
        <v>206</v>
      </c>
      <c r="H112" s="147" t="s">
        <v>206</v>
      </c>
      <c r="I112" s="147" t="s">
        <v>206</v>
      </c>
      <c r="J112" s="144">
        <v>0</v>
      </c>
      <c r="K112" s="144">
        <v>0</v>
      </c>
      <c r="L112" s="144">
        <v>0</v>
      </c>
      <c r="M112" s="2"/>
    </row>
    <row r="113" spans="1:13">
      <c r="B113" s="2"/>
      <c r="C113" s="142" t="s">
        <v>405</v>
      </c>
      <c r="D113" s="143"/>
      <c r="E113" s="147" t="s">
        <v>206</v>
      </c>
      <c r="F113" s="147" t="s">
        <v>206</v>
      </c>
      <c r="G113" s="147" t="s">
        <v>206</v>
      </c>
      <c r="H113" s="147" t="s">
        <v>206</v>
      </c>
      <c r="I113" s="147" t="s">
        <v>206</v>
      </c>
      <c r="J113" s="144">
        <v>0</v>
      </c>
      <c r="K113" s="144">
        <v>0</v>
      </c>
      <c r="L113" s="144">
        <v>0</v>
      </c>
      <c r="M113" s="2"/>
    </row>
    <row r="114" spans="1:13" s="12" customFormat="1">
      <c r="B114" s="3"/>
      <c r="C114" s="145" t="s">
        <v>406</v>
      </c>
      <c r="D114" s="146"/>
      <c r="E114" s="147" t="s">
        <v>206</v>
      </c>
      <c r="F114" s="147" t="s">
        <v>206</v>
      </c>
      <c r="G114" s="147" t="s">
        <v>206</v>
      </c>
      <c r="H114" s="147" t="s">
        <v>206</v>
      </c>
      <c r="I114" s="147" t="s">
        <v>206</v>
      </c>
      <c r="J114" s="144">
        <v>0</v>
      </c>
      <c r="K114" s="144">
        <v>0</v>
      </c>
      <c r="L114" s="144">
        <v>0</v>
      </c>
      <c r="M114" s="3"/>
    </row>
    <row r="115" spans="1:13" s="12" customFormat="1">
      <c r="A115" s="15" t="s">
        <v>407</v>
      </c>
      <c r="B115" s="3"/>
      <c r="C115" s="145" t="s">
        <v>408</v>
      </c>
      <c r="D115" s="146"/>
      <c r="E115" s="147" t="s">
        <v>206</v>
      </c>
      <c r="F115" s="147" t="s">
        <v>206</v>
      </c>
      <c r="G115" s="147" t="s">
        <v>206</v>
      </c>
      <c r="H115" s="147" t="s">
        <v>206</v>
      </c>
      <c r="I115" s="147" t="s">
        <v>206</v>
      </c>
      <c r="J115" s="144">
        <v>0</v>
      </c>
      <c r="K115" s="144">
        <v>0</v>
      </c>
      <c r="L115" s="144">
        <v>0</v>
      </c>
      <c r="M115" s="3"/>
    </row>
    <row r="116" spans="1:13">
      <c r="A116" s="16" t="s">
        <v>409</v>
      </c>
      <c r="B116" s="2"/>
      <c r="C116" s="142" t="s">
        <v>410</v>
      </c>
      <c r="D116" s="143"/>
      <c r="E116" s="10" t="str">
        <f>""</f>
        <v/>
      </c>
      <c r="F116" s="10" t="str">
        <f>""</f>
        <v/>
      </c>
      <c r="G116" s="10" t="str">
        <f>""</f>
        <v/>
      </c>
      <c r="H116" s="10" t="str">
        <f>""</f>
        <v/>
      </c>
      <c r="I116" s="10" t="str">
        <f>""</f>
        <v/>
      </c>
      <c r="J116" s="8">
        <f>SUM(J16:J115)</f>
        <v>0</v>
      </c>
      <c r="K116" s="8">
        <f>SUM(K16:K115)</f>
        <v>0</v>
      </c>
      <c r="L116" s="8">
        <f>SUM(L16:L115)</f>
        <v>0</v>
      </c>
      <c r="M116" s="2"/>
    </row>
    <row r="117" spans="1:13">
      <c r="B117" s="2"/>
      <c r="C117" s="2"/>
      <c r="D117" s="2"/>
      <c r="E117" s="2"/>
      <c r="F117" s="2"/>
      <c r="G117" s="2"/>
      <c r="H117" s="2"/>
      <c r="I117" s="2"/>
      <c r="J117" s="2"/>
      <c r="K117" s="2"/>
      <c r="L117" s="2"/>
      <c r="M117" s="2"/>
    </row>
    <row r="118" spans="1:13" ht="5.0999999999999996" customHeight="1">
      <c r="B118" s="2"/>
      <c r="C118" s="2"/>
      <c r="D118" s="2"/>
      <c r="E118" s="2"/>
      <c r="F118" s="2"/>
      <c r="G118" s="2"/>
      <c r="H118" s="2"/>
      <c r="I118" s="2"/>
      <c r="J118" s="2"/>
      <c r="K118" s="2"/>
      <c r="L118" s="2"/>
      <c r="M118" s="2"/>
    </row>
  </sheetData>
  <sheetProtection formatColumns="0" formatRows="0" insertRows="0" deleteRows="0" selectLockedCells="1"/>
  <mergeCells count="916">
    <mergeCell ref="C7:L7"/>
    <mergeCell ref="C8:L8"/>
    <mergeCell ref="C9:L9"/>
    <mergeCell ref="C10:L10"/>
    <mergeCell ref="C11:L11"/>
    <mergeCell ref="C13:L13"/>
    <mergeCell ref="C14:D15"/>
    <mergeCell ref="E14:E15"/>
    <mergeCell ref="F14:F15"/>
    <mergeCell ref="G14:G15"/>
    <mergeCell ref="H14:H15"/>
    <mergeCell ref="I14:I15"/>
    <mergeCell ref="J14:J15"/>
    <mergeCell ref="K14:K15"/>
    <mergeCell ref="L14:L15"/>
    <mergeCell ref="I16"/>
    <mergeCell ref="J16"/>
    <mergeCell ref="K16"/>
    <mergeCell ref="L16"/>
    <mergeCell ref="C17:D17"/>
    <mergeCell ref="E17"/>
    <mergeCell ref="F17"/>
    <mergeCell ref="G17"/>
    <mergeCell ref="H17"/>
    <mergeCell ref="I17"/>
    <mergeCell ref="J17"/>
    <mergeCell ref="K17"/>
    <mergeCell ref="L17"/>
    <mergeCell ref="C16:D16"/>
    <mergeCell ref="E16"/>
    <mergeCell ref="F16"/>
    <mergeCell ref="G16"/>
    <mergeCell ref="H16"/>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E21"/>
    <mergeCell ref="F21"/>
    <mergeCell ref="G21"/>
    <mergeCell ref="H21"/>
    <mergeCell ref="I21"/>
    <mergeCell ref="J21"/>
    <mergeCell ref="K21"/>
    <mergeCell ref="L21"/>
    <mergeCell ref="C20:D20"/>
    <mergeCell ref="E20"/>
    <mergeCell ref="F20"/>
    <mergeCell ref="G20"/>
    <mergeCell ref="H20"/>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 ref="I32"/>
    <mergeCell ref="J32"/>
    <mergeCell ref="K32"/>
    <mergeCell ref="L32"/>
    <mergeCell ref="C33:D33"/>
    <mergeCell ref="E33"/>
    <mergeCell ref="F33"/>
    <mergeCell ref="G33"/>
    <mergeCell ref="H33"/>
    <mergeCell ref="I33"/>
    <mergeCell ref="J33"/>
    <mergeCell ref="K33"/>
    <mergeCell ref="L33"/>
    <mergeCell ref="C32:D32"/>
    <mergeCell ref="E32"/>
    <mergeCell ref="F32"/>
    <mergeCell ref="G32"/>
    <mergeCell ref="H32"/>
    <mergeCell ref="I34"/>
    <mergeCell ref="J34"/>
    <mergeCell ref="K34"/>
    <mergeCell ref="L34"/>
    <mergeCell ref="C35:D35"/>
    <mergeCell ref="E35"/>
    <mergeCell ref="F35"/>
    <mergeCell ref="G35"/>
    <mergeCell ref="H35"/>
    <mergeCell ref="I35"/>
    <mergeCell ref="J35"/>
    <mergeCell ref="K35"/>
    <mergeCell ref="L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I38"/>
    <mergeCell ref="J38"/>
    <mergeCell ref="K38"/>
    <mergeCell ref="L38"/>
    <mergeCell ref="C39:D39"/>
    <mergeCell ref="E39"/>
    <mergeCell ref="F39"/>
    <mergeCell ref="G39"/>
    <mergeCell ref="H39"/>
    <mergeCell ref="I39"/>
    <mergeCell ref="J39"/>
    <mergeCell ref="K39"/>
    <mergeCell ref="L39"/>
    <mergeCell ref="C38:D38"/>
    <mergeCell ref="E38"/>
    <mergeCell ref="F38"/>
    <mergeCell ref="G38"/>
    <mergeCell ref="H38"/>
    <mergeCell ref="I40"/>
    <mergeCell ref="J40"/>
    <mergeCell ref="K40"/>
    <mergeCell ref="L40"/>
    <mergeCell ref="C41:D41"/>
    <mergeCell ref="E41"/>
    <mergeCell ref="F41"/>
    <mergeCell ref="G41"/>
    <mergeCell ref="H41"/>
    <mergeCell ref="I41"/>
    <mergeCell ref="J41"/>
    <mergeCell ref="K41"/>
    <mergeCell ref="L41"/>
    <mergeCell ref="C40:D40"/>
    <mergeCell ref="E40"/>
    <mergeCell ref="F40"/>
    <mergeCell ref="G40"/>
    <mergeCell ref="H40"/>
    <mergeCell ref="I42"/>
    <mergeCell ref="J42"/>
    <mergeCell ref="K42"/>
    <mergeCell ref="L42"/>
    <mergeCell ref="C43:D43"/>
    <mergeCell ref="E43"/>
    <mergeCell ref="F43"/>
    <mergeCell ref="G43"/>
    <mergeCell ref="H43"/>
    <mergeCell ref="I43"/>
    <mergeCell ref="J43"/>
    <mergeCell ref="K43"/>
    <mergeCell ref="L43"/>
    <mergeCell ref="C42:D42"/>
    <mergeCell ref="E42"/>
    <mergeCell ref="F42"/>
    <mergeCell ref="G42"/>
    <mergeCell ref="H42"/>
    <mergeCell ref="I44"/>
    <mergeCell ref="J44"/>
    <mergeCell ref="K44"/>
    <mergeCell ref="L44"/>
    <mergeCell ref="C45:D45"/>
    <mergeCell ref="E45"/>
    <mergeCell ref="F45"/>
    <mergeCell ref="G45"/>
    <mergeCell ref="H45"/>
    <mergeCell ref="I45"/>
    <mergeCell ref="J45"/>
    <mergeCell ref="K45"/>
    <mergeCell ref="L45"/>
    <mergeCell ref="C44:D44"/>
    <mergeCell ref="E44"/>
    <mergeCell ref="F44"/>
    <mergeCell ref="G44"/>
    <mergeCell ref="H44"/>
    <mergeCell ref="I46"/>
    <mergeCell ref="J46"/>
    <mergeCell ref="K46"/>
    <mergeCell ref="L46"/>
    <mergeCell ref="C47:D47"/>
    <mergeCell ref="E47"/>
    <mergeCell ref="F47"/>
    <mergeCell ref="G47"/>
    <mergeCell ref="H47"/>
    <mergeCell ref="I47"/>
    <mergeCell ref="J47"/>
    <mergeCell ref="K47"/>
    <mergeCell ref="L47"/>
    <mergeCell ref="C46:D46"/>
    <mergeCell ref="E46"/>
    <mergeCell ref="F46"/>
    <mergeCell ref="G46"/>
    <mergeCell ref="H46"/>
    <mergeCell ref="I48"/>
    <mergeCell ref="J48"/>
    <mergeCell ref="K48"/>
    <mergeCell ref="L48"/>
    <mergeCell ref="C49:D49"/>
    <mergeCell ref="E49"/>
    <mergeCell ref="F49"/>
    <mergeCell ref="G49"/>
    <mergeCell ref="H49"/>
    <mergeCell ref="I49"/>
    <mergeCell ref="J49"/>
    <mergeCell ref="K49"/>
    <mergeCell ref="L49"/>
    <mergeCell ref="C48:D48"/>
    <mergeCell ref="E48"/>
    <mergeCell ref="F48"/>
    <mergeCell ref="G48"/>
    <mergeCell ref="H48"/>
    <mergeCell ref="I50"/>
    <mergeCell ref="J50"/>
    <mergeCell ref="K50"/>
    <mergeCell ref="L50"/>
    <mergeCell ref="C51:D51"/>
    <mergeCell ref="E51"/>
    <mergeCell ref="F51"/>
    <mergeCell ref="G51"/>
    <mergeCell ref="H51"/>
    <mergeCell ref="I51"/>
    <mergeCell ref="J51"/>
    <mergeCell ref="K51"/>
    <mergeCell ref="L51"/>
    <mergeCell ref="C50:D50"/>
    <mergeCell ref="E50"/>
    <mergeCell ref="F50"/>
    <mergeCell ref="G50"/>
    <mergeCell ref="H50"/>
    <mergeCell ref="I52"/>
    <mergeCell ref="J52"/>
    <mergeCell ref="K52"/>
    <mergeCell ref="L52"/>
    <mergeCell ref="C53:D53"/>
    <mergeCell ref="E53"/>
    <mergeCell ref="F53"/>
    <mergeCell ref="G53"/>
    <mergeCell ref="H53"/>
    <mergeCell ref="I53"/>
    <mergeCell ref="J53"/>
    <mergeCell ref="K53"/>
    <mergeCell ref="L53"/>
    <mergeCell ref="C52:D52"/>
    <mergeCell ref="E52"/>
    <mergeCell ref="F52"/>
    <mergeCell ref="G52"/>
    <mergeCell ref="H52"/>
    <mergeCell ref="I54"/>
    <mergeCell ref="J54"/>
    <mergeCell ref="K54"/>
    <mergeCell ref="L54"/>
    <mergeCell ref="C55:D55"/>
    <mergeCell ref="E55"/>
    <mergeCell ref="F55"/>
    <mergeCell ref="G55"/>
    <mergeCell ref="H55"/>
    <mergeCell ref="I55"/>
    <mergeCell ref="J55"/>
    <mergeCell ref="K55"/>
    <mergeCell ref="L55"/>
    <mergeCell ref="C54:D54"/>
    <mergeCell ref="E54"/>
    <mergeCell ref="F54"/>
    <mergeCell ref="G54"/>
    <mergeCell ref="H54"/>
    <mergeCell ref="I56"/>
    <mergeCell ref="J56"/>
    <mergeCell ref="K56"/>
    <mergeCell ref="L56"/>
    <mergeCell ref="C57:D57"/>
    <mergeCell ref="E57"/>
    <mergeCell ref="F57"/>
    <mergeCell ref="G57"/>
    <mergeCell ref="H57"/>
    <mergeCell ref="I57"/>
    <mergeCell ref="J57"/>
    <mergeCell ref="K57"/>
    <mergeCell ref="L57"/>
    <mergeCell ref="C56:D56"/>
    <mergeCell ref="E56"/>
    <mergeCell ref="F56"/>
    <mergeCell ref="G56"/>
    <mergeCell ref="H56"/>
    <mergeCell ref="I58"/>
    <mergeCell ref="J58"/>
    <mergeCell ref="K58"/>
    <mergeCell ref="L58"/>
    <mergeCell ref="C59:D59"/>
    <mergeCell ref="E59"/>
    <mergeCell ref="F59"/>
    <mergeCell ref="G59"/>
    <mergeCell ref="H59"/>
    <mergeCell ref="I59"/>
    <mergeCell ref="J59"/>
    <mergeCell ref="K59"/>
    <mergeCell ref="L59"/>
    <mergeCell ref="C58:D58"/>
    <mergeCell ref="E58"/>
    <mergeCell ref="F58"/>
    <mergeCell ref="G58"/>
    <mergeCell ref="H58"/>
    <mergeCell ref="I60"/>
    <mergeCell ref="J60"/>
    <mergeCell ref="K60"/>
    <mergeCell ref="L60"/>
    <mergeCell ref="C61:D61"/>
    <mergeCell ref="E61"/>
    <mergeCell ref="F61"/>
    <mergeCell ref="G61"/>
    <mergeCell ref="H61"/>
    <mergeCell ref="I61"/>
    <mergeCell ref="J61"/>
    <mergeCell ref="K61"/>
    <mergeCell ref="L61"/>
    <mergeCell ref="C60:D60"/>
    <mergeCell ref="E60"/>
    <mergeCell ref="F60"/>
    <mergeCell ref="G60"/>
    <mergeCell ref="H60"/>
    <mergeCell ref="I62"/>
    <mergeCell ref="J62"/>
    <mergeCell ref="K62"/>
    <mergeCell ref="L62"/>
    <mergeCell ref="C63:D63"/>
    <mergeCell ref="E63"/>
    <mergeCell ref="F63"/>
    <mergeCell ref="G63"/>
    <mergeCell ref="H63"/>
    <mergeCell ref="I63"/>
    <mergeCell ref="J63"/>
    <mergeCell ref="K63"/>
    <mergeCell ref="L63"/>
    <mergeCell ref="C62:D62"/>
    <mergeCell ref="E62"/>
    <mergeCell ref="F62"/>
    <mergeCell ref="G62"/>
    <mergeCell ref="H62"/>
    <mergeCell ref="I64"/>
    <mergeCell ref="J64"/>
    <mergeCell ref="K64"/>
    <mergeCell ref="L64"/>
    <mergeCell ref="C65:D65"/>
    <mergeCell ref="E65"/>
    <mergeCell ref="F65"/>
    <mergeCell ref="G65"/>
    <mergeCell ref="H65"/>
    <mergeCell ref="I65"/>
    <mergeCell ref="J65"/>
    <mergeCell ref="K65"/>
    <mergeCell ref="L65"/>
    <mergeCell ref="C64:D64"/>
    <mergeCell ref="E64"/>
    <mergeCell ref="F64"/>
    <mergeCell ref="G64"/>
    <mergeCell ref="H64"/>
    <mergeCell ref="I66"/>
    <mergeCell ref="J66"/>
    <mergeCell ref="K66"/>
    <mergeCell ref="L66"/>
    <mergeCell ref="C67:D67"/>
    <mergeCell ref="E67"/>
    <mergeCell ref="F67"/>
    <mergeCell ref="G67"/>
    <mergeCell ref="H67"/>
    <mergeCell ref="I67"/>
    <mergeCell ref="J67"/>
    <mergeCell ref="K67"/>
    <mergeCell ref="L67"/>
    <mergeCell ref="C66:D66"/>
    <mergeCell ref="E66"/>
    <mergeCell ref="F66"/>
    <mergeCell ref="G66"/>
    <mergeCell ref="H66"/>
    <mergeCell ref="I68"/>
    <mergeCell ref="J68"/>
    <mergeCell ref="K68"/>
    <mergeCell ref="L68"/>
    <mergeCell ref="C69:D69"/>
    <mergeCell ref="E69"/>
    <mergeCell ref="F69"/>
    <mergeCell ref="G69"/>
    <mergeCell ref="H69"/>
    <mergeCell ref="I69"/>
    <mergeCell ref="J69"/>
    <mergeCell ref="K69"/>
    <mergeCell ref="L69"/>
    <mergeCell ref="C68:D68"/>
    <mergeCell ref="E68"/>
    <mergeCell ref="F68"/>
    <mergeCell ref="G68"/>
    <mergeCell ref="H68"/>
    <mergeCell ref="I70"/>
    <mergeCell ref="J70"/>
    <mergeCell ref="K70"/>
    <mergeCell ref="L70"/>
    <mergeCell ref="C71:D71"/>
    <mergeCell ref="E71"/>
    <mergeCell ref="F71"/>
    <mergeCell ref="G71"/>
    <mergeCell ref="H71"/>
    <mergeCell ref="I71"/>
    <mergeCell ref="J71"/>
    <mergeCell ref="K71"/>
    <mergeCell ref="L71"/>
    <mergeCell ref="C70:D70"/>
    <mergeCell ref="E70"/>
    <mergeCell ref="F70"/>
    <mergeCell ref="G70"/>
    <mergeCell ref="H70"/>
    <mergeCell ref="I72"/>
    <mergeCell ref="J72"/>
    <mergeCell ref="K72"/>
    <mergeCell ref="L72"/>
    <mergeCell ref="C73:D73"/>
    <mergeCell ref="E73"/>
    <mergeCell ref="F73"/>
    <mergeCell ref="G73"/>
    <mergeCell ref="H73"/>
    <mergeCell ref="I73"/>
    <mergeCell ref="J73"/>
    <mergeCell ref="K73"/>
    <mergeCell ref="L73"/>
    <mergeCell ref="C72:D72"/>
    <mergeCell ref="E72"/>
    <mergeCell ref="F72"/>
    <mergeCell ref="G72"/>
    <mergeCell ref="H72"/>
    <mergeCell ref="I74"/>
    <mergeCell ref="J74"/>
    <mergeCell ref="K74"/>
    <mergeCell ref="L74"/>
    <mergeCell ref="C75:D75"/>
    <mergeCell ref="E75"/>
    <mergeCell ref="F75"/>
    <mergeCell ref="G75"/>
    <mergeCell ref="H75"/>
    <mergeCell ref="I75"/>
    <mergeCell ref="J75"/>
    <mergeCell ref="K75"/>
    <mergeCell ref="L75"/>
    <mergeCell ref="C74:D74"/>
    <mergeCell ref="E74"/>
    <mergeCell ref="F74"/>
    <mergeCell ref="G74"/>
    <mergeCell ref="H74"/>
    <mergeCell ref="I76"/>
    <mergeCell ref="J76"/>
    <mergeCell ref="K76"/>
    <mergeCell ref="L76"/>
    <mergeCell ref="C77:D77"/>
    <mergeCell ref="E77"/>
    <mergeCell ref="F77"/>
    <mergeCell ref="G77"/>
    <mergeCell ref="H77"/>
    <mergeCell ref="I77"/>
    <mergeCell ref="J77"/>
    <mergeCell ref="K77"/>
    <mergeCell ref="L77"/>
    <mergeCell ref="C76:D76"/>
    <mergeCell ref="E76"/>
    <mergeCell ref="F76"/>
    <mergeCell ref="G76"/>
    <mergeCell ref="H76"/>
    <mergeCell ref="I78"/>
    <mergeCell ref="J78"/>
    <mergeCell ref="K78"/>
    <mergeCell ref="L78"/>
    <mergeCell ref="C79:D79"/>
    <mergeCell ref="E79"/>
    <mergeCell ref="F79"/>
    <mergeCell ref="G79"/>
    <mergeCell ref="H79"/>
    <mergeCell ref="I79"/>
    <mergeCell ref="J79"/>
    <mergeCell ref="K79"/>
    <mergeCell ref="L79"/>
    <mergeCell ref="C78:D78"/>
    <mergeCell ref="E78"/>
    <mergeCell ref="F78"/>
    <mergeCell ref="G78"/>
    <mergeCell ref="H78"/>
    <mergeCell ref="I80"/>
    <mergeCell ref="J80"/>
    <mergeCell ref="K80"/>
    <mergeCell ref="L80"/>
    <mergeCell ref="C81:D81"/>
    <mergeCell ref="E81"/>
    <mergeCell ref="F81"/>
    <mergeCell ref="G81"/>
    <mergeCell ref="H81"/>
    <mergeCell ref="I81"/>
    <mergeCell ref="J81"/>
    <mergeCell ref="K81"/>
    <mergeCell ref="L81"/>
    <mergeCell ref="C80:D80"/>
    <mergeCell ref="E80"/>
    <mergeCell ref="F80"/>
    <mergeCell ref="G80"/>
    <mergeCell ref="H80"/>
    <mergeCell ref="I82"/>
    <mergeCell ref="J82"/>
    <mergeCell ref="K82"/>
    <mergeCell ref="L82"/>
    <mergeCell ref="C83:D83"/>
    <mergeCell ref="E83"/>
    <mergeCell ref="F83"/>
    <mergeCell ref="G83"/>
    <mergeCell ref="H83"/>
    <mergeCell ref="I83"/>
    <mergeCell ref="J83"/>
    <mergeCell ref="K83"/>
    <mergeCell ref="L83"/>
    <mergeCell ref="C82:D82"/>
    <mergeCell ref="E82"/>
    <mergeCell ref="F82"/>
    <mergeCell ref="G82"/>
    <mergeCell ref="H82"/>
    <mergeCell ref="I84"/>
    <mergeCell ref="J84"/>
    <mergeCell ref="K84"/>
    <mergeCell ref="L84"/>
    <mergeCell ref="C85:D85"/>
    <mergeCell ref="E85"/>
    <mergeCell ref="F85"/>
    <mergeCell ref="G85"/>
    <mergeCell ref="H85"/>
    <mergeCell ref="I85"/>
    <mergeCell ref="J85"/>
    <mergeCell ref="K85"/>
    <mergeCell ref="L85"/>
    <mergeCell ref="C84:D84"/>
    <mergeCell ref="E84"/>
    <mergeCell ref="F84"/>
    <mergeCell ref="G84"/>
    <mergeCell ref="H84"/>
    <mergeCell ref="I86"/>
    <mergeCell ref="J86"/>
    <mergeCell ref="K86"/>
    <mergeCell ref="L86"/>
    <mergeCell ref="C87:D87"/>
    <mergeCell ref="E87"/>
    <mergeCell ref="F87"/>
    <mergeCell ref="G87"/>
    <mergeCell ref="H87"/>
    <mergeCell ref="I87"/>
    <mergeCell ref="J87"/>
    <mergeCell ref="K87"/>
    <mergeCell ref="L87"/>
    <mergeCell ref="C86:D86"/>
    <mergeCell ref="E86"/>
    <mergeCell ref="F86"/>
    <mergeCell ref="G86"/>
    <mergeCell ref="H86"/>
    <mergeCell ref="I88"/>
    <mergeCell ref="J88"/>
    <mergeCell ref="K88"/>
    <mergeCell ref="L88"/>
    <mergeCell ref="C89:D89"/>
    <mergeCell ref="E89"/>
    <mergeCell ref="F89"/>
    <mergeCell ref="G89"/>
    <mergeCell ref="H89"/>
    <mergeCell ref="I89"/>
    <mergeCell ref="J89"/>
    <mergeCell ref="K89"/>
    <mergeCell ref="L89"/>
    <mergeCell ref="C88:D88"/>
    <mergeCell ref="E88"/>
    <mergeCell ref="F88"/>
    <mergeCell ref="G88"/>
    <mergeCell ref="H88"/>
    <mergeCell ref="I90"/>
    <mergeCell ref="J90"/>
    <mergeCell ref="K90"/>
    <mergeCell ref="L90"/>
    <mergeCell ref="C91:D91"/>
    <mergeCell ref="E91"/>
    <mergeCell ref="F91"/>
    <mergeCell ref="G91"/>
    <mergeCell ref="H91"/>
    <mergeCell ref="I91"/>
    <mergeCell ref="J91"/>
    <mergeCell ref="K91"/>
    <mergeCell ref="L91"/>
    <mergeCell ref="C90:D90"/>
    <mergeCell ref="E90"/>
    <mergeCell ref="F90"/>
    <mergeCell ref="G90"/>
    <mergeCell ref="H90"/>
    <mergeCell ref="I92"/>
    <mergeCell ref="J92"/>
    <mergeCell ref="K92"/>
    <mergeCell ref="L92"/>
    <mergeCell ref="C93:D93"/>
    <mergeCell ref="E93"/>
    <mergeCell ref="F93"/>
    <mergeCell ref="G93"/>
    <mergeCell ref="H93"/>
    <mergeCell ref="I93"/>
    <mergeCell ref="J93"/>
    <mergeCell ref="K93"/>
    <mergeCell ref="L93"/>
    <mergeCell ref="C92:D92"/>
    <mergeCell ref="E92"/>
    <mergeCell ref="F92"/>
    <mergeCell ref="G92"/>
    <mergeCell ref="H92"/>
    <mergeCell ref="I94"/>
    <mergeCell ref="J94"/>
    <mergeCell ref="K94"/>
    <mergeCell ref="L94"/>
    <mergeCell ref="C95:D95"/>
    <mergeCell ref="E95"/>
    <mergeCell ref="F95"/>
    <mergeCell ref="G95"/>
    <mergeCell ref="H95"/>
    <mergeCell ref="I95"/>
    <mergeCell ref="J95"/>
    <mergeCell ref="K95"/>
    <mergeCell ref="L95"/>
    <mergeCell ref="C94:D94"/>
    <mergeCell ref="E94"/>
    <mergeCell ref="F94"/>
    <mergeCell ref="G94"/>
    <mergeCell ref="H94"/>
    <mergeCell ref="I96"/>
    <mergeCell ref="J96"/>
    <mergeCell ref="K96"/>
    <mergeCell ref="L96"/>
    <mergeCell ref="C97:D97"/>
    <mergeCell ref="E97"/>
    <mergeCell ref="F97"/>
    <mergeCell ref="G97"/>
    <mergeCell ref="H97"/>
    <mergeCell ref="I97"/>
    <mergeCell ref="J97"/>
    <mergeCell ref="K97"/>
    <mergeCell ref="L97"/>
    <mergeCell ref="C96:D96"/>
    <mergeCell ref="E96"/>
    <mergeCell ref="F96"/>
    <mergeCell ref="G96"/>
    <mergeCell ref="H96"/>
    <mergeCell ref="I98"/>
    <mergeCell ref="J98"/>
    <mergeCell ref="K98"/>
    <mergeCell ref="L98"/>
    <mergeCell ref="C99:D99"/>
    <mergeCell ref="E99"/>
    <mergeCell ref="F99"/>
    <mergeCell ref="G99"/>
    <mergeCell ref="H99"/>
    <mergeCell ref="I99"/>
    <mergeCell ref="J99"/>
    <mergeCell ref="K99"/>
    <mergeCell ref="L99"/>
    <mergeCell ref="C98:D98"/>
    <mergeCell ref="E98"/>
    <mergeCell ref="F98"/>
    <mergeCell ref="G98"/>
    <mergeCell ref="H98"/>
    <mergeCell ref="I100"/>
    <mergeCell ref="J100"/>
    <mergeCell ref="K100"/>
    <mergeCell ref="L100"/>
    <mergeCell ref="C101:D101"/>
    <mergeCell ref="E101"/>
    <mergeCell ref="F101"/>
    <mergeCell ref="G101"/>
    <mergeCell ref="H101"/>
    <mergeCell ref="I101"/>
    <mergeCell ref="J101"/>
    <mergeCell ref="K101"/>
    <mergeCell ref="L101"/>
    <mergeCell ref="C100:D100"/>
    <mergeCell ref="E100"/>
    <mergeCell ref="F100"/>
    <mergeCell ref="G100"/>
    <mergeCell ref="H100"/>
    <mergeCell ref="I102"/>
    <mergeCell ref="J102"/>
    <mergeCell ref="K102"/>
    <mergeCell ref="L102"/>
    <mergeCell ref="C103:D103"/>
    <mergeCell ref="E103"/>
    <mergeCell ref="F103"/>
    <mergeCell ref="G103"/>
    <mergeCell ref="H103"/>
    <mergeCell ref="I103"/>
    <mergeCell ref="J103"/>
    <mergeCell ref="K103"/>
    <mergeCell ref="L103"/>
    <mergeCell ref="C102:D102"/>
    <mergeCell ref="E102"/>
    <mergeCell ref="F102"/>
    <mergeCell ref="G102"/>
    <mergeCell ref="H102"/>
    <mergeCell ref="I104"/>
    <mergeCell ref="J104"/>
    <mergeCell ref="K104"/>
    <mergeCell ref="L104"/>
    <mergeCell ref="C105:D105"/>
    <mergeCell ref="E105"/>
    <mergeCell ref="F105"/>
    <mergeCell ref="G105"/>
    <mergeCell ref="H105"/>
    <mergeCell ref="I105"/>
    <mergeCell ref="J105"/>
    <mergeCell ref="K105"/>
    <mergeCell ref="L105"/>
    <mergeCell ref="C104:D104"/>
    <mergeCell ref="E104"/>
    <mergeCell ref="F104"/>
    <mergeCell ref="G104"/>
    <mergeCell ref="H104"/>
    <mergeCell ref="I106"/>
    <mergeCell ref="J106"/>
    <mergeCell ref="K106"/>
    <mergeCell ref="L106"/>
    <mergeCell ref="C107:D107"/>
    <mergeCell ref="E107"/>
    <mergeCell ref="F107"/>
    <mergeCell ref="G107"/>
    <mergeCell ref="H107"/>
    <mergeCell ref="I107"/>
    <mergeCell ref="J107"/>
    <mergeCell ref="K107"/>
    <mergeCell ref="L107"/>
    <mergeCell ref="C106:D106"/>
    <mergeCell ref="E106"/>
    <mergeCell ref="F106"/>
    <mergeCell ref="G106"/>
    <mergeCell ref="H106"/>
    <mergeCell ref="I108"/>
    <mergeCell ref="J108"/>
    <mergeCell ref="K108"/>
    <mergeCell ref="L108"/>
    <mergeCell ref="C109:D109"/>
    <mergeCell ref="E109"/>
    <mergeCell ref="F109"/>
    <mergeCell ref="G109"/>
    <mergeCell ref="H109"/>
    <mergeCell ref="I109"/>
    <mergeCell ref="J109"/>
    <mergeCell ref="K109"/>
    <mergeCell ref="L109"/>
    <mergeCell ref="C108:D108"/>
    <mergeCell ref="E108"/>
    <mergeCell ref="F108"/>
    <mergeCell ref="G108"/>
    <mergeCell ref="H108"/>
    <mergeCell ref="I110"/>
    <mergeCell ref="J110"/>
    <mergeCell ref="K110"/>
    <mergeCell ref="L110"/>
    <mergeCell ref="C111:D111"/>
    <mergeCell ref="E111"/>
    <mergeCell ref="F111"/>
    <mergeCell ref="G111"/>
    <mergeCell ref="H111"/>
    <mergeCell ref="I111"/>
    <mergeCell ref="J111"/>
    <mergeCell ref="K111"/>
    <mergeCell ref="L111"/>
    <mergeCell ref="C110:D110"/>
    <mergeCell ref="E110"/>
    <mergeCell ref="F110"/>
    <mergeCell ref="G110"/>
    <mergeCell ref="H110"/>
    <mergeCell ref="I112"/>
    <mergeCell ref="J112"/>
    <mergeCell ref="K112"/>
    <mergeCell ref="L112"/>
    <mergeCell ref="C113:D113"/>
    <mergeCell ref="E113"/>
    <mergeCell ref="F113"/>
    <mergeCell ref="G113"/>
    <mergeCell ref="H113"/>
    <mergeCell ref="I113"/>
    <mergeCell ref="J113"/>
    <mergeCell ref="K113"/>
    <mergeCell ref="L113"/>
    <mergeCell ref="C112:D112"/>
    <mergeCell ref="E112"/>
    <mergeCell ref="F112"/>
    <mergeCell ref="G112"/>
    <mergeCell ref="H112"/>
    <mergeCell ref="C116:D116"/>
    <mergeCell ref="I114"/>
    <mergeCell ref="J114"/>
    <mergeCell ref="K114"/>
    <mergeCell ref="L114"/>
    <mergeCell ref="C115:D115"/>
    <mergeCell ref="E115"/>
    <mergeCell ref="F115"/>
    <mergeCell ref="G115"/>
    <mergeCell ref="H115"/>
    <mergeCell ref="I115"/>
    <mergeCell ref="J115"/>
    <mergeCell ref="K115"/>
    <mergeCell ref="L115"/>
    <mergeCell ref="C114:D114"/>
    <mergeCell ref="E114"/>
    <mergeCell ref="F114"/>
    <mergeCell ref="G114"/>
    <mergeCell ref="H114"/>
  </mergeCells>
  <dataValidations count="300">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s>
  <printOptions horizontalCentered="1"/>
  <pageMargins left="0.7" right="0.7" top="0.75" bottom="0.75" header="0.3" footer="0.3"/>
  <pageSetup paperSize="150" scale="32" orientation="portrait" horizontalDpi="200" verticalDpi="200" r:id="rId1"/>
  <extLst>
    <ext xmlns:x14="http://schemas.microsoft.com/office/spreadsheetml/2009/9/main" uri="{CCE6A557-97BC-4b89-ADB6-D9C93CAAB3DF}">
      <x14:dataValidations xmlns:xm="http://schemas.microsoft.com/office/excel/2006/main" count="100">
        <x14:dataValidation type="list" showErrorMessage="1" errorTitle="Kesalahan Nilai Data" error="Data yang dimasukkan harus tersedia dalam daftar!">
          <x14:formula1>
            <xm:f>ListOfValues!O1:O2</xm:f>
          </x14:formula1>
          <xm:sqref>G16</xm:sqref>
        </x14:dataValidation>
        <x14:dataValidation type="list" showErrorMessage="1" errorTitle="Kesalahan Nilai Data" error="Data yang dimasukkan harus tersedia dalam daftar!">
          <x14:formula1>
            <xm:f>ListOfValues!O1:O2</xm:f>
          </x14:formula1>
          <xm:sqref>G17</xm:sqref>
        </x14:dataValidation>
        <x14:dataValidation type="list" showErrorMessage="1" errorTitle="Kesalahan Nilai Data" error="Data yang dimasukkan harus tersedia dalam daftar!">
          <x14:formula1>
            <xm:f>ListOfValues!O1:O2</xm:f>
          </x14:formula1>
          <xm:sqref>G18</xm:sqref>
        </x14:dataValidation>
        <x14:dataValidation type="list" showErrorMessage="1" errorTitle="Kesalahan Nilai Data" error="Data yang dimasukkan harus tersedia dalam daftar!">
          <x14:formula1>
            <xm:f>ListOfValues!O1:O2</xm:f>
          </x14:formula1>
          <xm:sqref>G19</xm:sqref>
        </x14:dataValidation>
        <x14:dataValidation type="list" showErrorMessage="1" errorTitle="Kesalahan Nilai Data" error="Data yang dimasukkan harus tersedia dalam daftar!">
          <x14:formula1>
            <xm:f>ListOfValues!O1:O2</xm:f>
          </x14:formula1>
          <xm:sqref>G20</xm:sqref>
        </x14:dataValidation>
        <x14:dataValidation type="list" showErrorMessage="1" errorTitle="Kesalahan Nilai Data" error="Data yang dimasukkan harus tersedia dalam daftar!">
          <x14:formula1>
            <xm:f>ListOfValues!O1:O2</xm:f>
          </x14:formula1>
          <xm:sqref>G21</xm:sqref>
        </x14:dataValidation>
        <x14:dataValidation type="list" showErrorMessage="1" errorTitle="Kesalahan Nilai Data" error="Data yang dimasukkan harus tersedia dalam daftar!">
          <x14:formula1>
            <xm:f>ListOfValues!O1:O2</xm:f>
          </x14:formula1>
          <xm:sqref>G22</xm:sqref>
        </x14:dataValidation>
        <x14:dataValidation type="list" showErrorMessage="1" errorTitle="Kesalahan Nilai Data" error="Data yang dimasukkan harus tersedia dalam daftar!">
          <x14:formula1>
            <xm:f>ListOfValues!O1:O2</xm:f>
          </x14:formula1>
          <xm:sqref>G23</xm:sqref>
        </x14:dataValidation>
        <x14:dataValidation type="list" showErrorMessage="1" errorTitle="Kesalahan Nilai Data" error="Data yang dimasukkan harus tersedia dalam daftar!">
          <x14:formula1>
            <xm:f>ListOfValues!O1:O2</xm:f>
          </x14:formula1>
          <xm:sqref>G24</xm:sqref>
        </x14:dataValidation>
        <x14:dataValidation type="list" showErrorMessage="1" errorTitle="Kesalahan Nilai Data" error="Data yang dimasukkan harus tersedia dalam daftar!">
          <x14:formula1>
            <xm:f>ListOfValues!O1:O2</xm:f>
          </x14:formula1>
          <xm:sqref>G25</xm:sqref>
        </x14:dataValidation>
        <x14:dataValidation type="list" showErrorMessage="1" errorTitle="Kesalahan Nilai Data" error="Data yang dimasukkan harus tersedia dalam daftar!">
          <x14:formula1>
            <xm:f>ListOfValues!O1:O2</xm:f>
          </x14:formula1>
          <xm:sqref>G26</xm:sqref>
        </x14:dataValidation>
        <x14:dataValidation type="list" showErrorMessage="1" errorTitle="Kesalahan Nilai Data" error="Data yang dimasukkan harus tersedia dalam daftar!">
          <x14:formula1>
            <xm:f>ListOfValues!O1:O2</xm:f>
          </x14:formula1>
          <xm:sqref>G27</xm:sqref>
        </x14:dataValidation>
        <x14:dataValidation type="list" showErrorMessage="1" errorTitle="Kesalahan Nilai Data" error="Data yang dimasukkan harus tersedia dalam daftar!">
          <x14:formula1>
            <xm:f>ListOfValues!O1:O2</xm:f>
          </x14:formula1>
          <xm:sqref>G28</xm:sqref>
        </x14:dataValidation>
        <x14:dataValidation type="list" showErrorMessage="1" errorTitle="Kesalahan Nilai Data" error="Data yang dimasukkan harus tersedia dalam daftar!">
          <x14:formula1>
            <xm:f>ListOfValues!O1:O2</xm:f>
          </x14:formula1>
          <xm:sqref>G29</xm:sqref>
        </x14:dataValidation>
        <x14:dataValidation type="list" showErrorMessage="1" errorTitle="Kesalahan Nilai Data" error="Data yang dimasukkan harus tersedia dalam daftar!">
          <x14:formula1>
            <xm:f>ListOfValues!O1:O2</xm:f>
          </x14:formula1>
          <xm:sqref>G30</xm:sqref>
        </x14:dataValidation>
        <x14:dataValidation type="list" showErrorMessage="1" errorTitle="Kesalahan Nilai Data" error="Data yang dimasukkan harus tersedia dalam daftar!">
          <x14:formula1>
            <xm:f>ListOfValues!O1:O2</xm:f>
          </x14:formula1>
          <xm:sqref>G31</xm:sqref>
        </x14:dataValidation>
        <x14:dataValidation type="list" showErrorMessage="1" errorTitle="Kesalahan Nilai Data" error="Data yang dimasukkan harus tersedia dalam daftar!">
          <x14:formula1>
            <xm:f>ListOfValues!O1:O2</xm:f>
          </x14:formula1>
          <xm:sqref>G32</xm:sqref>
        </x14:dataValidation>
        <x14:dataValidation type="list" showErrorMessage="1" errorTitle="Kesalahan Nilai Data" error="Data yang dimasukkan harus tersedia dalam daftar!">
          <x14:formula1>
            <xm:f>ListOfValues!O1:O2</xm:f>
          </x14:formula1>
          <xm:sqref>G33</xm:sqref>
        </x14:dataValidation>
        <x14:dataValidation type="list" showErrorMessage="1" errorTitle="Kesalahan Nilai Data" error="Data yang dimasukkan harus tersedia dalam daftar!">
          <x14:formula1>
            <xm:f>ListOfValues!O1:O2</xm:f>
          </x14:formula1>
          <xm:sqref>G34</xm:sqref>
        </x14:dataValidation>
        <x14:dataValidation type="list" showErrorMessage="1" errorTitle="Kesalahan Nilai Data" error="Data yang dimasukkan harus tersedia dalam daftar!">
          <x14:formula1>
            <xm:f>ListOfValues!O1:O2</xm:f>
          </x14:formula1>
          <xm:sqref>G35</xm:sqref>
        </x14:dataValidation>
        <x14:dataValidation type="list" showErrorMessage="1" errorTitle="Kesalahan Nilai Data" error="Data yang dimasukkan harus tersedia dalam daftar!">
          <x14:formula1>
            <xm:f>ListOfValues!O1:O2</xm:f>
          </x14:formula1>
          <xm:sqref>G36</xm:sqref>
        </x14:dataValidation>
        <x14:dataValidation type="list" showErrorMessage="1" errorTitle="Kesalahan Nilai Data" error="Data yang dimasukkan harus tersedia dalam daftar!">
          <x14:formula1>
            <xm:f>ListOfValues!O1:O2</xm:f>
          </x14:formula1>
          <xm:sqref>G37</xm:sqref>
        </x14:dataValidation>
        <x14:dataValidation type="list" showErrorMessage="1" errorTitle="Kesalahan Nilai Data" error="Data yang dimasukkan harus tersedia dalam daftar!">
          <x14:formula1>
            <xm:f>ListOfValues!O1:O2</xm:f>
          </x14:formula1>
          <xm:sqref>G38</xm:sqref>
        </x14:dataValidation>
        <x14:dataValidation type="list" showErrorMessage="1" errorTitle="Kesalahan Nilai Data" error="Data yang dimasukkan harus tersedia dalam daftar!">
          <x14:formula1>
            <xm:f>ListOfValues!O1:O2</xm:f>
          </x14:formula1>
          <xm:sqref>G39</xm:sqref>
        </x14:dataValidation>
        <x14:dataValidation type="list" showErrorMessage="1" errorTitle="Kesalahan Nilai Data" error="Data yang dimasukkan harus tersedia dalam daftar!">
          <x14:formula1>
            <xm:f>ListOfValues!O1:O2</xm:f>
          </x14:formula1>
          <xm:sqref>G40</xm:sqref>
        </x14:dataValidation>
        <x14:dataValidation type="list" showErrorMessage="1" errorTitle="Kesalahan Nilai Data" error="Data yang dimasukkan harus tersedia dalam daftar!">
          <x14:formula1>
            <xm:f>ListOfValues!O1:O2</xm:f>
          </x14:formula1>
          <xm:sqref>G41</xm:sqref>
        </x14:dataValidation>
        <x14:dataValidation type="list" showErrorMessage="1" errorTitle="Kesalahan Nilai Data" error="Data yang dimasukkan harus tersedia dalam daftar!">
          <x14:formula1>
            <xm:f>ListOfValues!O1:O2</xm:f>
          </x14:formula1>
          <xm:sqref>G42</xm:sqref>
        </x14:dataValidation>
        <x14:dataValidation type="list" showErrorMessage="1" errorTitle="Kesalahan Nilai Data" error="Data yang dimasukkan harus tersedia dalam daftar!">
          <x14:formula1>
            <xm:f>ListOfValues!O1:O2</xm:f>
          </x14:formula1>
          <xm:sqref>G43</xm:sqref>
        </x14:dataValidation>
        <x14:dataValidation type="list" showErrorMessage="1" errorTitle="Kesalahan Nilai Data" error="Data yang dimasukkan harus tersedia dalam daftar!">
          <x14:formula1>
            <xm:f>ListOfValues!O1:O2</xm:f>
          </x14:formula1>
          <xm:sqref>G44</xm:sqref>
        </x14:dataValidation>
        <x14:dataValidation type="list" showErrorMessage="1" errorTitle="Kesalahan Nilai Data" error="Data yang dimasukkan harus tersedia dalam daftar!">
          <x14:formula1>
            <xm:f>ListOfValues!O1:O2</xm:f>
          </x14:formula1>
          <xm:sqref>G45</xm:sqref>
        </x14:dataValidation>
        <x14:dataValidation type="list" showErrorMessage="1" errorTitle="Kesalahan Nilai Data" error="Data yang dimasukkan harus tersedia dalam daftar!">
          <x14:formula1>
            <xm:f>ListOfValues!O1:O2</xm:f>
          </x14:formula1>
          <xm:sqref>G46</xm:sqref>
        </x14:dataValidation>
        <x14:dataValidation type="list" showErrorMessage="1" errorTitle="Kesalahan Nilai Data" error="Data yang dimasukkan harus tersedia dalam daftar!">
          <x14:formula1>
            <xm:f>ListOfValues!O1:O2</xm:f>
          </x14:formula1>
          <xm:sqref>G47</xm:sqref>
        </x14:dataValidation>
        <x14:dataValidation type="list" showErrorMessage="1" errorTitle="Kesalahan Nilai Data" error="Data yang dimasukkan harus tersedia dalam daftar!">
          <x14:formula1>
            <xm:f>ListOfValues!O1:O2</xm:f>
          </x14:formula1>
          <xm:sqref>G48</xm:sqref>
        </x14:dataValidation>
        <x14:dataValidation type="list" showErrorMessage="1" errorTitle="Kesalahan Nilai Data" error="Data yang dimasukkan harus tersedia dalam daftar!">
          <x14:formula1>
            <xm:f>ListOfValues!O1:O2</xm:f>
          </x14:formula1>
          <xm:sqref>G49</xm:sqref>
        </x14:dataValidation>
        <x14:dataValidation type="list" showErrorMessage="1" errorTitle="Kesalahan Nilai Data" error="Data yang dimasukkan harus tersedia dalam daftar!">
          <x14:formula1>
            <xm:f>ListOfValues!O1:O2</xm:f>
          </x14:formula1>
          <xm:sqref>G50</xm:sqref>
        </x14:dataValidation>
        <x14:dataValidation type="list" showErrorMessage="1" errorTitle="Kesalahan Nilai Data" error="Data yang dimasukkan harus tersedia dalam daftar!">
          <x14:formula1>
            <xm:f>ListOfValues!O1:O2</xm:f>
          </x14:formula1>
          <xm:sqref>G51</xm:sqref>
        </x14:dataValidation>
        <x14:dataValidation type="list" showErrorMessage="1" errorTitle="Kesalahan Nilai Data" error="Data yang dimasukkan harus tersedia dalam daftar!">
          <x14:formula1>
            <xm:f>ListOfValues!O1:O2</xm:f>
          </x14:formula1>
          <xm:sqref>G52</xm:sqref>
        </x14:dataValidation>
        <x14:dataValidation type="list" showErrorMessage="1" errorTitle="Kesalahan Nilai Data" error="Data yang dimasukkan harus tersedia dalam daftar!">
          <x14:formula1>
            <xm:f>ListOfValues!O1:O2</xm:f>
          </x14:formula1>
          <xm:sqref>G53</xm:sqref>
        </x14:dataValidation>
        <x14:dataValidation type="list" showErrorMessage="1" errorTitle="Kesalahan Nilai Data" error="Data yang dimasukkan harus tersedia dalam daftar!">
          <x14:formula1>
            <xm:f>ListOfValues!O1:O2</xm:f>
          </x14:formula1>
          <xm:sqref>G54</xm:sqref>
        </x14:dataValidation>
        <x14:dataValidation type="list" showErrorMessage="1" errorTitle="Kesalahan Nilai Data" error="Data yang dimasukkan harus tersedia dalam daftar!">
          <x14:formula1>
            <xm:f>ListOfValues!O1:O2</xm:f>
          </x14:formula1>
          <xm:sqref>G55</xm:sqref>
        </x14:dataValidation>
        <x14:dataValidation type="list" showErrorMessage="1" errorTitle="Kesalahan Nilai Data" error="Data yang dimasukkan harus tersedia dalam daftar!">
          <x14:formula1>
            <xm:f>ListOfValues!O1:O2</xm:f>
          </x14:formula1>
          <xm:sqref>G56</xm:sqref>
        </x14:dataValidation>
        <x14:dataValidation type="list" showErrorMessage="1" errorTitle="Kesalahan Nilai Data" error="Data yang dimasukkan harus tersedia dalam daftar!">
          <x14:formula1>
            <xm:f>ListOfValues!O1:O2</xm:f>
          </x14:formula1>
          <xm:sqref>G57</xm:sqref>
        </x14:dataValidation>
        <x14:dataValidation type="list" showErrorMessage="1" errorTitle="Kesalahan Nilai Data" error="Data yang dimasukkan harus tersedia dalam daftar!">
          <x14:formula1>
            <xm:f>ListOfValues!O1:O2</xm:f>
          </x14:formula1>
          <xm:sqref>G58</xm:sqref>
        </x14:dataValidation>
        <x14:dataValidation type="list" showErrorMessage="1" errorTitle="Kesalahan Nilai Data" error="Data yang dimasukkan harus tersedia dalam daftar!">
          <x14:formula1>
            <xm:f>ListOfValues!O1:O2</xm:f>
          </x14:formula1>
          <xm:sqref>G59</xm:sqref>
        </x14:dataValidation>
        <x14:dataValidation type="list" showErrorMessage="1" errorTitle="Kesalahan Nilai Data" error="Data yang dimasukkan harus tersedia dalam daftar!">
          <x14:formula1>
            <xm:f>ListOfValues!O1:O2</xm:f>
          </x14:formula1>
          <xm:sqref>G60</xm:sqref>
        </x14:dataValidation>
        <x14:dataValidation type="list" showErrorMessage="1" errorTitle="Kesalahan Nilai Data" error="Data yang dimasukkan harus tersedia dalam daftar!">
          <x14:formula1>
            <xm:f>ListOfValues!O1:O2</xm:f>
          </x14:formula1>
          <xm:sqref>G61</xm:sqref>
        </x14:dataValidation>
        <x14:dataValidation type="list" showErrorMessage="1" errorTitle="Kesalahan Nilai Data" error="Data yang dimasukkan harus tersedia dalam daftar!">
          <x14:formula1>
            <xm:f>ListOfValues!O1:O2</xm:f>
          </x14:formula1>
          <xm:sqref>G62</xm:sqref>
        </x14:dataValidation>
        <x14:dataValidation type="list" showErrorMessage="1" errorTitle="Kesalahan Nilai Data" error="Data yang dimasukkan harus tersedia dalam daftar!">
          <x14:formula1>
            <xm:f>ListOfValues!O1:O2</xm:f>
          </x14:formula1>
          <xm:sqref>G63</xm:sqref>
        </x14:dataValidation>
        <x14:dataValidation type="list" showErrorMessage="1" errorTitle="Kesalahan Nilai Data" error="Data yang dimasukkan harus tersedia dalam daftar!">
          <x14:formula1>
            <xm:f>ListOfValues!O1:O2</xm:f>
          </x14:formula1>
          <xm:sqref>G64</xm:sqref>
        </x14:dataValidation>
        <x14:dataValidation type="list" showErrorMessage="1" errorTitle="Kesalahan Nilai Data" error="Data yang dimasukkan harus tersedia dalam daftar!">
          <x14:formula1>
            <xm:f>ListOfValues!O1:O2</xm:f>
          </x14:formula1>
          <xm:sqref>G65</xm:sqref>
        </x14:dataValidation>
        <x14:dataValidation type="list" showErrorMessage="1" errorTitle="Kesalahan Nilai Data" error="Data yang dimasukkan harus tersedia dalam daftar!">
          <x14:formula1>
            <xm:f>ListOfValues!O1:O2</xm:f>
          </x14:formula1>
          <xm:sqref>G66</xm:sqref>
        </x14:dataValidation>
        <x14:dataValidation type="list" showErrorMessage="1" errorTitle="Kesalahan Nilai Data" error="Data yang dimasukkan harus tersedia dalam daftar!">
          <x14:formula1>
            <xm:f>ListOfValues!O1:O2</xm:f>
          </x14:formula1>
          <xm:sqref>G67</xm:sqref>
        </x14:dataValidation>
        <x14:dataValidation type="list" showErrorMessage="1" errorTitle="Kesalahan Nilai Data" error="Data yang dimasukkan harus tersedia dalam daftar!">
          <x14:formula1>
            <xm:f>ListOfValues!O1:O2</xm:f>
          </x14:formula1>
          <xm:sqref>G68</xm:sqref>
        </x14:dataValidation>
        <x14:dataValidation type="list" showErrorMessage="1" errorTitle="Kesalahan Nilai Data" error="Data yang dimasukkan harus tersedia dalam daftar!">
          <x14:formula1>
            <xm:f>ListOfValues!O1:O2</xm:f>
          </x14:formula1>
          <xm:sqref>G69</xm:sqref>
        </x14:dataValidation>
        <x14:dataValidation type="list" showErrorMessage="1" errorTitle="Kesalahan Nilai Data" error="Data yang dimasukkan harus tersedia dalam daftar!">
          <x14:formula1>
            <xm:f>ListOfValues!O1:O2</xm:f>
          </x14:formula1>
          <xm:sqref>G70</xm:sqref>
        </x14:dataValidation>
        <x14:dataValidation type="list" showErrorMessage="1" errorTitle="Kesalahan Nilai Data" error="Data yang dimasukkan harus tersedia dalam daftar!">
          <x14:formula1>
            <xm:f>ListOfValues!O1:O2</xm:f>
          </x14:formula1>
          <xm:sqref>G71</xm:sqref>
        </x14:dataValidation>
        <x14:dataValidation type="list" showErrorMessage="1" errorTitle="Kesalahan Nilai Data" error="Data yang dimasukkan harus tersedia dalam daftar!">
          <x14:formula1>
            <xm:f>ListOfValues!O1:O2</xm:f>
          </x14:formula1>
          <xm:sqref>G72</xm:sqref>
        </x14:dataValidation>
        <x14:dataValidation type="list" showErrorMessage="1" errorTitle="Kesalahan Nilai Data" error="Data yang dimasukkan harus tersedia dalam daftar!">
          <x14:formula1>
            <xm:f>ListOfValues!O1:O2</xm:f>
          </x14:formula1>
          <xm:sqref>G73</xm:sqref>
        </x14:dataValidation>
        <x14:dataValidation type="list" showErrorMessage="1" errorTitle="Kesalahan Nilai Data" error="Data yang dimasukkan harus tersedia dalam daftar!">
          <x14:formula1>
            <xm:f>ListOfValues!O1:O2</xm:f>
          </x14:formula1>
          <xm:sqref>G74</xm:sqref>
        </x14:dataValidation>
        <x14:dataValidation type="list" showErrorMessage="1" errorTitle="Kesalahan Nilai Data" error="Data yang dimasukkan harus tersedia dalam daftar!">
          <x14:formula1>
            <xm:f>ListOfValues!O1:O2</xm:f>
          </x14:formula1>
          <xm:sqref>G75</xm:sqref>
        </x14:dataValidation>
        <x14:dataValidation type="list" showErrorMessage="1" errorTitle="Kesalahan Nilai Data" error="Data yang dimasukkan harus tersedia dalam daftar!">
          <x14:formula1>
            <xm:f>ListOfValues!O1:O2</xm:f>
          </x14:formula1>
          <xm:sqref>G76</xm:sqref>
        </x14:dataValidation>
        <x14:dataValidation type="list" showErrorMessage="1" errorTitle="Kesalahan Nilai Data" error="Data yang dimasukkan harus tersedia dalam daftar!">
          <x14:formula1>
            <xm:f>ListOfValues!O1:O2</xm:f>
          </x14:formula1>
          <xm:sqref>G77</xm:sqref>
        </x14:dataValidation>
        <x14:dataValidation type="list" showErrorMessage="1" errorTitle="Kesalahan Nilai Data" error="Data yang dimasukkan harus tersedia dalam daftar!">
          <x14:formula1>
            <xm:f>ListOfValues!O1:O2</xm:f>
          </x14:formula1>
          <xm:sqref>G78</xm:sqref>
        </x14:dataValidation>
        <x14:dataValidation type="list" showErrorMessage="1" errorTitle="Kesalahan Nilai Data" error="Data yang dimasukkan harus tersedia dalam daftar!">
          <x14:formula1>
            <xm:f>ListOfValues!O1:O2</xm:f>
          </x14:formula1>
          <xm:sqref>G79</xm:sqref>
        </x14:dataValidation>
        <x14:dataValidation type="list" showErrorMessage="1" errorTitle="Kesalahan Nilai Data" error="Data yang dimasukkan harus tersedia dalam daftar!">
          <x14:formula1>
            <xm:f>ListOfValues!O1:O2</xm:f>
          </x14:formula1>
          <xm:sqref>G80</xm:sqref>
        </x14:dataValidation>
        <x14:dataValidation type="list" showErrorMessage="1" errorTitle="Kesalahan Nilai Data" error="Data yang dimasukkan harus tersedia dalam daftar!">
          <x14:formula1>
            <xm:f>ListOfValues!O1:O2</xm:f>
          </x14:formula1>
          <xm:sqref>G81</xm:sqref>
        </x14:dataValidation>
        <x14:dataValidation type="list" showErrorMessage="1" errorTitle="Kesalahan Nilai Data" error="Data yang dimasukkan harus tersedia dalam daftar!">
          <x14:formula1>
            <xm:f>ListOfValues!O1:O2</xm:f>
          </x14:formula1>
          <xm:sqref>G82</xm:sqref>
        </x14:dataValidation>
        <x14:dataValidation type="list" showErrorMessage="1" errorTitle="Kesalahan Nilai Data" error="Data yang dimasukkan harus tersedia dalam daftar!">
          <x14:formula1>
            <xm:f>ListOfValues!O1:O2</xm:f>
          </x14:formula1>
          <xm:sqref>G83</xm:sqref>
        </x14:dataValidation>
        <x14:dataValidation type="list" showErrorMessage="1" errorTitle="Kesalahan Nilai Data" error="Data yang dimasukkan harus tersedia dalam daftar!">
          <x14:formula1>
            <xm:f>ListOfValues!O1:O2</xm:f>
          </x14:formula1>
          <xm:sqref>G84</xm:sqref>
        </x14:dataValidation>
        <x14:dataValidation type="list" showErrorMessage="1" errorTitle="Kesalahan Nilai Data" error="Data yang dimasukkan harus tersedia dalam daftar!">
          <x14:formula1>
            <xm:f>ListOfValues!O1:O2</xm:f>
          </x14:formula1>
          <xm:sqref>G85</xm:sqref>
        </x14:dataValidation>
        <x14:dataValidation type="list" showErrorMessage="1" errorTitle="Kesalahan Nilai Data" error="Data yang dimasukkan harus tersedia dalam daftar!">
          <x14:formula1>
            <xm:f>ListOfValues!O1:O2</xm:f>
          </x14:formula1>
          <xm:sqref>G86</xm:sqref>
        </x14:dataValidation>
        <x14:dataValidation type="list" showErrorMessage="1" errorTitle="Kesalahan Nilai Data" error="Data yang dimasukkan harus tersedia dalam daftar!">
          <x14:formula1>
            <xm:f>ListOfValues!O1:O2</xm:f>
          </x14:formula1>
          <xm:sqref>G87</xm:sqref>
        </x14:dataValidation>
        <x14:dataValidation type="list" showErrorMessage="1" errorTitle="Kesalahan Nilai Data" error="Data yang dimasukkan harus tersedia dalam daftar!">
          <x14:formula1>
            <xm:f>ListOfValues!O1:O2</xm:f>
          </x14:formula1>
          <xm:sqref>G88</xm:sqref>
        </x14:dataValidation>
        <x14:dataValidation type="list" showErrorMessage="1" errorTitle="Kesalahan Nilai Data" error="Data yang dimasukkan harus tersedia dalam daftar!">
          <x14:formula1>
            <xm:f>ListOfValues!O1:O2</xm:f>
          </x14:formula1>
          <xm:sqref>G89</xm:sqref>
        </x14:dataValidation>
        <x14:dataValidation type="list" showErrorMessage="1" errorTitle="Kesalahan Nilai Data" error="Data yang dimasukkan harus tersedia dalam daftar!">
          <x14:formula1>
            <xm:f>ListOfValues!O1:O2</xm:f>
          </x14:formula1>
          <xm:sqref>G90</xm:sqref>
        </x14:dataValidation>
        <x14:dataValidation type="list" showErrorMessage="1" errorTitle="Kesalahan Nilai Data" error="Data yang dimasukkan harus tersedia dalam daftar!">
          <x14:formula1>
            <xm:f>ListOfValues!O1:O2</xm:f>
          </x14:formula1>
          <xm:sqref>G91</xm:sqref>
        </x14:dataValidation>
        <x14:dataValidation type="list" showErrorMessage="1" errorTitle="Kesalahan Nilai Data" error="Data yang dimasukkan harus tersedia dalam daftar!">
          <x14:formula1>
            <xm:f>ListOfValues!O1:O2</xm:f>
          </x14:formula1>
          <xm:sqref>G92</xm:sqref>
        </x14:dataValidation>
        <x14:dataValidation type="list" showErrorMessage="1" errorTitle="Kesalahan Nilai Data" error="Data yang dimasukkan harus tersedia dalam daftar!">
          <x14:formula1>
            <xm:f>ListOfValues!O1:O2</xm:f>
          </x14:formula1>
          <xm:sqref>G93</xm:sqref>
        </x14:dataValidation>
        <x14:dataValidation type="list" showErrorMessage="1" errorTitle="Kesalahan Nilai Data" error="Data yang dimasukkan harus tersedia dalam daftar!">
          <x14:formula1>
            <xm:f>ListOfValues!O1:O2</xm:f>
          </x14:formula1>
          <xm:sqref>G94</xm:sqref>
        </x14:dataValidation>
        <x14:dataValidation type="list" showErrorMessage="1" errorTitle="Kesalahan Nilai Data" error="Data yang dimasukkan harus tersedia dalam daftar!">
          <x14:formula1>
            <xm:f>ListOfValues!O1:O2</xm:f>
          </x14:formula1>
          <xm:sqref>G95</xm:sqref>
        </x14:dataValidation>
        <x14:dataValidation type="list" showErrorMessage="1" errorTitle="Kesalahan Nilai Data" error="Data yang dimasukkan harus tersedia dalam daftar!">
          <x14:formula1>
            <xm:f>ListOfValues!O1:O2</xm:f>
          </x14:formula1>
          <xm:sqref>G96</xm:sqref>
        </x14:dataValidation>
        <x14:dataValidation type="list" showErrorMessage="1" errorTitle="Kesalahan Nilai Data" error="Data yang dimasukkan harus tersedia dalam daftar!">
          <x14:formula1>
            <xm:f>ListOfValues!O1:O2</xm:f>
          </x14:formula1>
          <xm:sqref>G97</xm:sqref>
        </x14:dataValidation>
        <x14:dataValidation type="list" showErrorMessage="1" errorTitle="Kesalahan Nilai Data" error="Data yang dimasukkan harus tersedia dalam daftar!">
          <x14:formula1>
            <xm:f>ListOfValues!O1:O2</xm:f>
          </x14:formula1>
          <xm:sqref>G98</xm:sqref>
        </x14:dataValidation>
        <x14:dataValidation type="list" showErrorMessage="1" errorTitle="Kesalahan Nilai Data" error="Data yang dimasukkan harus tersedia dalam daftar!">
          <x14:formula1>
            <xm:f>ListOfValues!O1:O2</xm:f>
          </x14:formula1>
          <xm:sqref>G99</xm:sqref>
        </x14:dataValidation>
        <x14:dataValidation type="list" showErrorMessage="1" errorTitle="Kesalahan Nilai Data" error="Data yang dimasukkan harus tersedia dalam daftar!">
          <x14:formula1>
            <xm:f>ListOfValues!O1:O2</xm:f>
          </x14:formula1>
          <xm:sqref>G100</xm:sqref>
        </x14:dataValidation>
        <x14:dataValidation type="list" showErrorMessage="1" errorTitle="Kesalahan Nilai Data" error="Data yang dimasukkan harus tersedia dalam daftar!">
          <x14:formula1>
            <xm:f>ListOfValues!O1:O2</xm:f>
          </x14:formula1>
          <xm:sqref>G101</xm:sqref>
        </x14:dataValidation>
        <x14:dataValidation type="list" showErrorMessage="1" errorTitle="Kesalahan Nilai Data" error="Data yang dimasukkan harus tersedia dalam daftar!">
          <x14:formula1>
            <xm:f>ListOfValues!O1:O2</xm:f>
          </x14:formula1>
          <xm:sqref>G102</xm:sqref>
        </x14:dataValidation>
        <x14:dataValidation type="list" showErrorMessage="1" errorTitle="Kesalahan Nilai Data" error="Data yang dimasukkan harus tersedia dalam daftar!">
          <x14:formula1>
            <xm:f>ListOfValues!O1:O2</xm:f>
          </x14:formula1>
          <xm:sqref>G103</xm:sqref>
        </x14:dataValidation>
        <x14:dataValidation type="list" showErrorMessage="1" errorTitle="Kesalahan Nilai Data" error="Data yang dimasukkan harus tersedia dalam daftar!">
          <x14:formula1>
            <xm:f>ListOfValues!O1:O2</xm:f>
          </x14:formula1>
          <xm:sqref>G104</xm:sqref>
        </x14:dataValidation>
        <x14:dataValidation type="list" showErrorMessage="1" errorTitle="Kesalahan Nilai Data" error="Data yang dimasukkan harus tersedia dalam daftar!">
          <x14:formula1>
            <xm:f>ListOfValues!O1:O2</xm:f>
          </x14:formula1>
          <xm:sqref>G105</xm:sqref>
        </x14:dataValidation>
        <x14:dataValidation type="list" showErrorMessage="1" errorTitle="Kesalahan Nilai Data" error="Data yang dimasukkan harus tersedia dalam daftar!">
          <x14:formula1>
            <xm:f>ListOfValues!O1:O2</xm:f>
          </x14:formula1>
          <xm:sqref>G106</xm:sqref>
        </x14:dataValidation>
        <x14:dataValidation type="list" showErrorMessage="1" errorTitle="Kesalahan Nilai Data" error="Data yang dimasukkan harus tersedia dalam daftar!">
          <x14:formula1>
            <xm:f>ListOfValues!O1:O2</xm:f>
          </x14:formula1>
          <xm:sqref>G107</xm:sqref>
        </x14:dataValidation>
        <x14:dataValidation type="list" showErrorMessage="1" errorTitle="Kesalahan Nilai Data" error="Data yang dimasukkan harus tersedia dalam daftar!">
          <x14:formula1>
            <xm:f>ListOfValues!O1:O2</xm:f>
          </x14:formula1>
          <xm:sqref>G108</xm:sqref>
        </x14:dataValidation>
        <x14:dataValidation type="list" showErrorMessage="1" errorTitle="Kesalahan Nilai Data" error="Data yang dimasukkan harus tersedia dalam daftar!">
          <x14:formula1>
            <xm:f>ListOfValues!O1:O2</xm:f>
          </x14:formula1>
          <xm:sqref>G109</xm:sqref>
        </x14:dataValidation>
        <x14:dataValidation type="list" showErrorMessage="1" errorTitle="Kesalahan Nilai Data" error="Data yang dimasukkan harus tersedia dalam daftar!">
          <x14:formula1>
            <xm:f>ListOfValues!O1:O2</xm:f>
          </x14:formula1>
          <xm:sqref>G110</xm:sqref>
        </x14:dataValidation>
        <x14:dataValidation type="list" showErrorMessage="1" errorTitle="Kesalahan Nilai Data" error="Data yang dimasukkan harus tersedia dalam daftar!">
          <x14:formula1>
            <xm:f>ListOfValues!O1:O2</xm:f>
          </x14:formula1>
          <xm:sqref>G111</xm:sqref>
        </x14:dataValidation>
        <x14:dataValidation type="list" showErrorMessage="1" errorTitle="Kesalahan Nilai Data" error="Data yang dimasukkan harus tersedia dalam daftar!">
          <x14:formula1>
            <xm:f>ListOfValues!O1:O2</xm:f>
          </x14:formula1>
          <xm:sqref>G112</xm:sqref>
        </x14:dataValidation>
        <x14:dataValidation type="list" showErrorMessage="1" errorTitle="Kesalahan Nilai Data" error="Data yang dimasukkan harus tersedia dalam daftar!">
          <x14:formula1>
            <xm:f>ListOfValues!O1:O2</xm:f>
          </x14:formula1>
          <xm:sqref>G113</xm:sqref>
        </x14:dataValidation>
        <x14:dataValidation type="list" showErrorMessage="1" errorTitle="Kesalahan Nilai Data" error="Data yang dimasukkan harus tersedia dalam daftar!">
          <x14:formula1>
            <xm:f>ListOfValues!O1:O2</xm:f>
          </x14:formula1>
          <xm:sqref>G114</xm:sqref>
        </x14:dataValidation>
        <x14:dataValidation type="list" showErrorMessage="1" errorTitle="Kesalahan Nilai Data" error="Data yang dimasukkan harus tersedia dalam daftar!">
          <x14:formula1>
            <xm:f>ListOfValues!O1:O2</xm:f>
          </x14:formula1>
          <xm:sqref>G115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2:L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K17"/>
    </sheetView>
  </sheetViews>
  <sheetFormatPr defaultRowHeight="15"/>
  <cols>
    <col min="1" max="1" width="9.140625" style="1" customWidth="1"/>
    <col min="2" max="3" width="1" style="1" customWidth="1"/>
    <col min="4" max="4" width="20" style="1" customWidth="1"/>
    <col min="5" max="11" width="30" style="1" customWidth="1"/>
    <col min="12" max="12" width="1" style="1" customWidth="1"/>
    <col min="13" max="13" width="9.140625" style="1" customWidth="1"/>
    <col min="14" max="16384" width="9.140625" style="1"/>
  </cols>
  <sheetData>
    <row r="2" spans="2:12" ht="5.0999999999999996" customHeight="1">
      <c r="B2" s="5" t="s">
        <v>645</v>
      </c>
      <c r="C2" s="2"/>
      <c r="D2" s="2"/>
      <c r="E2" s="2"/>
      <c r="F2" s="2"/>
      <c r="G2" s="2"/>
      <c r="H2" s="2"/>
      <c r="I2" s="2"/>
      <c r="J2" s="2"/>
      <c r="K2" s="2"/>
      <c r="L2" s="2"/>
    </row>
    <row r="3" spans="2:12" hidden="1">
      <c r="B3" s="5" t="s">
        <v>7</v>
      </c>
      <c r="C3" s="20"/>
      <c r="D3" s="20"/>
      <c r="E3" s="2"/>
      <c r="F3" s="2"/>
      <c r="G3" s="2"/>
      <c r="H3" s="2"/>
      <c r="I3" s="2"/>
      <c r="J3" s="2"/>
      <c r="K3" s="2"/>
      <c r="L3" s="2"/>
    </row>
    <row r="4" spans="2:12" hidden="1">
      <c r="B4" s="2"/>
      <c r="C4" s="20"/>
      <c r="D4" s="20"/>
      <c r="E4" s="2"/>
      <c r="F4" s="2"/>
      <c r="G4" s="2"/>
      <c r="H4" s="2"/>
      <c r="I4" s="2"/>
      <c r="J4" s="2"/>
      <c r="K4" s="2"/>
      <c r="L4" s="2"/>
    </row>
    <row r="5" spans="2:12" hidden="1">
      <c r="B5" s="2"/>
      <c r="C5" s="20"/>
      <c r="D5" s="20"/>
      <c r="E5" s="2"/>
      <c r="F5" s="2"/>
      <c r="G5" s="2"/>
      <c r="H5" s="2"/>
      <c r="I5" s="2"/>
      <c r="J5" s="2"/>
      <c r="K5" s="2"/>
      <c r="L5" s="2"/>
    </row>
    <row r="6" spans="2:12" hidden="1">
      <c r="B6" s="2"/>
      <c r="C6" s="20"/>
      <c r="D6" s="20"/>
      <c r="E6" s="2"/>
      <c r="F6" s="2"/>
      <c r="G6" s="2"/>
      <c r="H6" s="2"/>
      <c r="I6" s="2"/>
      <c r="J6" s="2"/>
      <c r="K6" s="2"/>
      <c r="L6" s="2"/>
    </row>
    <row r="7" spans="2:12" ht="17.25">
      <c r="B7" s="2"/>
      <c r="C7" s="156" t="str">
        <f>UPPER('Data Umum'!D7)</f>
        <v/>
      </c>
      <c r="D7" s="156"/>
      <c r="E7" s="157"/>
      <c r="F7" s="157"/>
      <c r="G7" s="157"/>
      <c r="H7" s="157"/>
      <c r="I7" s="157"/>
      <c r="J7" s="157"/>
      <c r="K7" s="157"/>
      <c r="L7" s="2"/>
    </row>
    <row r="8" spans="2:12">
      <c r="B8" s="2"/>
      <c r="C8" s="158" t="s">
        <v>1095</v>
      </c>
      <c r="D8" s="158"/>
      <c r="E8" s="129"/>
      <c r="F8" s="129"/>
      <c r="G8" s="129"/>
      <c r="H8" s="129"/>
      <c r="I8" s="129"/>
      <c r="J8" s="129"/>
      <c r="K8" s="129"/>
      <c r="L8" s="2"/>
    </row>
    <row r="9" spans="2:12">
      <c r="B9" s="2"/>
      <c r="C9" s="158" t="s">
        <v>646</v>
      </c>
      <c r="D9" s="158"/>
      <c r="E9" s="129"/>
      <c r="F9" s="129"/>
      <c r="G9" s="129"/>
      <c r="H9" s="129"/>
      <c r="I9" s="129"/>
      <c r="J9" s="129"/>
      <c r="K9" s="129"/>
      <c r="L9" s="2"/>
    </row>
    <row r="10" spans="2:12">
      <c r="B10" s="2"/>
      <c r="C10" s="158" t="s">
        <v>647</v>
      </c>
      <c r="D10" s="158"/>
      <c r="E10" s="129"/>
      <c r="F10" s="129"/>
      <c r="G10" s="129"/>
      <c r="H10" s="129"/>
      <c r="I10" s="129"/>
      <c r="J10" s="129"/>
      <c r="K10" s="129"/>
      <c r="L10" s="2"/>
    </row>
    <row r="11" spans="2:12">
      <c r="B11" s="2"/>
      <c r="C11" s="159" t="str">
        <f>""</f>
        <v/>
      </c>
      <c r="D11" s="159"/>
      <c r="E11" s="130"/>
      <c r="F11" s="130"/>
      <c r="G11" s="130"/>
      <c r="H11" s="130"/>
      <c r="I11" s="130"/>
      <c r="J11" s="130"/>
      <c r="K11" s="130"/>
      <c r="L11" s="2"/>
    </row>
    <row r="12" spans="2:12" hidden="1">
      <c r="B12" s="2"/>
      <c r="C12" s="20"/>
      <c r="D12" s="20"/>
      <c r="E12" s="2"/>
      <c r="F12" s="2"/>
      <c r="G12" s="2"/>
      <c r="H12" s="2"/>
      <c r="I12" s="2"/>
      <c r="J12" s="2"/>
      <c r="K12" s="2"/>
      <c r="L12" s="2"/>
    </row>
    <row r="13" spans="2:12">
      <c r="B13" s="2"/>
      <c r="C13" s="160" t="s">
        <v>43</v>
      </c>
      <c r="D13" s="160"/>
      <c r="E13" s="161"/>
      <c r="F13" s="161"/>
      <c r="G13" s="161"/>
      <c r="H13" s="161"/>
      <c r="I13" s="161"/>
      <c r="J13" s="161"/>
      <c r="K13" s="161"/>
      <c r="L13" s="2"/>
    </row>
    <row r="14" spans="2:12">
      <c r="B14" s="2"/>
      <c r="C14" s="127" t="s">
        <v>308</v>
      </c>
      <c r="D14" s="128"/>
      <c r="E14" s="162" t="str">
        <f>"Debitur"</f>
        <v>Debitur</v>
      </c>
      <c r="F14" s="162" t="str">
        <f>"Jenis Debitur"</f>
        <v>Jenis Debitur</v>
      </c>
      <c r="G14" s="162" t="str">
        <f>"Peringkat"</f>
        <v>Peringkat</v>
      </c>
      <c r="H14" s="162" t="str">
        <f>"Klaster"</f>
        <v>Klaster</v>
      </c>
      <c r="I14" s="162" t="str">
        <f>"Saldo SAK"</f>
        <v>Saldo SAK</v>
      </c>
      <c r="J14" s="162" t="str">
        <f>"AYD"</f>
        <v>AYD</v>
      </c>
      <c r="K14" s="162" t="str">
        <f>"Saldo SAK Lancar (Kurang dari satu Tahun)"</f>
        <v>Saldo SAK Lancar (Kurang dari satu Tahun)</v>
      </c>
      <c r="L14" s="2"/>
    </row>
    <row r="15" spans="2:12">
      <c r="B15" s="2"/>
      <c r="C15" s="128"/>
      <c r="D15" s="128"/>
      <c r="E15" s="163"/>
      <c r="F15" s="163"/>
      <c r="G15" s="163"/>
      <c r="H15" s="163"/>
      <c r="I15" s="163"/>
      <c r="J15" s="163"/>
      <c r="K15" s="163"/>
      <c r="L15" s="2"/>
    </row>
    <row r="16" spans="2:12">
      <c r="B16" s="2"/>
      <c r="C16" s="137" t="s">
        <v>7</v>
      </c>
      <c r="D16" s="128"/>
      <c r="E16" s="147" t="s">
        <v>206</v>
      </c>
      <c r="F16" s="147" t="s">
        <v>206</v>
      </c>
      <c r="G16" s="147" t="s">
        <v>206</v>
      </c>
      <c r="H16" s="147" t="s">
        <v>206</v>
      </c>
      <c r="I16" s="144">
        <v>0</v>
      </c>
      <c r="J16" s="144">
        <v>0</v>
      </c>
      <c r="K16" s="144">
        <v>0</v>
      </c>
      <c r="L16" s="2"/>
    </row>
    <row r="17" spans="2:12">
      <c r="B17" s="2"/>
      <c r="C17" s="142" t="s">
        <v>309</v>
      </c>
      <c r="D17" s="143"/>
      <c r="E17" s="147" t="s">
        <v>206</v>
      </c>
      <c r="F17" s="147" t="s">
        <v>206</v>
      </c>
      <c r="G17" s="147" t="s">
        <v>206</v>
      </c>
      <c r="H17" s="147" t="s">
        <v>206</v>
      </c>
      <c r="I17" s="144">
        <v>0</v>
      </c>
      <c r="J17" s="144">
        <v>0</v>
      </c>
      <c r="K17" s="144">
        <v>0</v>
      </c>
      <c r="L17" s="2"/>
    </row>
    <row r="18" spans="2:12">
      <c r="B18" s="2"/>
      <c r="C18" s="142" t="s">
        <v>310</v>
      </c>
      <c r="D18" s="143"/>
      <c r="E18" s="147" t="s">
        <v>206</v>
      </c>
      <c r="F18" s="147" t="s">
        <v>206</v>
      </c>
      <c r="G18" s="147" t="s">
        <v>206</v>
      </c>
      <c r="H18" s="147" t="s">
        <v>206</v>
      </c>
      <c r="I18" s="144">
        <v>0</v>
      </c>
      <c r="J18" s="144">
        <v>0</v>
      </c>
      <c r="K18" s="144">
        <v>0</v>
      </c>
      <c r="L18" s="2"/>
    </row>
    <row r="19" spans="2:12">
      <c r="B19" s="2"/>
      <c r="C19" s="142" t="s">
        <v>311</v>
      </c>
      <c r="D19" s="143"/>
      <c r="E19" s="147" t="s">
        <v>206</v>
      </c>
      <c r="F19" s="147" t="s">
        <v>206</v>
      </c>
      <c r="G19" s="147" t="s">
        <v>206</v>
      </c>
      <c r="H19" s="147" t="s">
        <v>206</v>
      </c>
      <c r="I19" s="144">
        <v>0</v>
      </c>
      <c r="J19" s="144">
        <v>0</v>
      </c>
      <c r="K19" s="144">
        <v>0</v>
      </c>
      <c r="L19" s="2"/>
    </row>
    <row r="20" spans="2:12">
      <c r="B20" s="2"/>
      <c r="C20" s="142" t="s">
        <v>312</v>
      </c>
      <c r="D20" s="143"/>
      <c r="E20" s="147" t="s">
        <v>206</v>
      </c>
      <c r="F20" s="147" t="s">
        <v>206</v>
      </c>
      <c r="G20" s="147" t="s">
        <v>206</v>
      </c>
      <c r="H20" s="147" t="s">
        <v>206</v>
      </c>
      <c r="I20" s="144">
        <v>0</v>
      </c>
      <c r="J20" s="144">
        <v>0</v>
      </c>
      <c r="K20" s="144">
        <v>0</v>
      </c>
      <c r="L20" s="2"/>
    </row>
    <row r="21" spans="2:12">
      <c r="B21" s="2"/>
      <c r="C21" s="142" t="s">
        <v>313</v>
      </c>
      <c r="D21" s="143"/>
      <c r="E21" s="147" t="s">
        <v>206</v>
      </c>
      <c r="F21" s="147" t="s">
        <v>206</v>
      </c>
      <c r="G21" s="147" t="s">
        <v>206</v>
      </c>
      <c r="H21" s="147" t="s">
        <v>206</v>
      </c>
      <c r="I21" s="144">
        <v>0</v>
      </c>
      <c r="J21" s="144">
        <v>0</v>
      </c>
      <c r="K21" s="144">
        <v>0</v>
      </c>
      <c r="L21" s="2"/>
    </row>
    <row r="22" spans="2:12">
      <c r="B22" s="2"/>
      <c r="C22" s="142" t="s">
        <v>314</v>
      </c>
      <c r="D22" s="143"/>
      <c r="E22" s="147" t="s">
        <v>206</v>
      </c>
      <c r="F22" s="147" t="s">
        <v>206</v>
      </c>
      <c r="G22" s="147" t="s">
        <v>206</v>
      </c>
      <c r="H22" s="147" t="s">
        <v>206</v>
      </c>
      <c r="I22" s="144">
        <v>0</v>
      </c>
      <c r="J22" s="144">
        <v>0</v>
      </c>
      <c r="K22" s="144">
        <v>0</v>
      </c>
      <c r="L22" s="2"/>
    </row>
    <row r="23" spans="2:12">
      <c r="B23" s="2"/>
      <c r="C23" s="142" t="s">
        <v>315</v>
      </c>
      <c r="D23" s="143"/>
      <c r="E23" s="147" t="s">
        <v>206</v>
      </c>
      <c r="F23" s="147" t="s">
        <v>206</v>
      </c>
      <c r="G23" s="147" t="s">
        <v>206</v>
      </c>
      <c r="H23" s="147" t="s">
        <v>206</v>
      </c>
      <c r="I23" s="144">
        <v>0</v>
      </c>
      <c r="J23" s="144">
        <v>0</v>
      </c>
      <c r="K23" s="144">
        <v>0</v>
      </c>
      <c r="L23" s="2"/>
    </row>
    <row r="24" spans="2:12">
      <c r="B24" s="2"/>
      <c r="C24" s="142" t="s">
        <v>316</v>
      </c>
      <c r="D24" s="143"/>
      <c r="E24" s="147" t="s">
        <v>206</v>
      </c>
      <c r="F24" s="147" t="s">
        <v>206</v>
      </c>
      <c r="G24" s="147" t="s">
        <v>206</v>
      </c>
      <c r="H24" s="147" t="s">
        <v>206</v>
      </c>
      <c r="I24" s="144">
        <v>0</v>
      </c>
      <c r="J24" s="144">
        <v>0</v>
      </c>
      <c r="K24" s="144">
        <v>0</v>
      </c>
      <c r="L24" s="2"/>
    </row>
    <row r="25" spans="2:12">
      <c r="B25" s="2"/>
      <c r="C25" s="142" t="s">
        <v>317</v>
      </c>
      <c r="D25" s="143"/>
      <c r="E25" s="147" t="s">
        <v>206</v>
      </c>
      <c r="F25" s="147" t="s">
        <v>206</v>
      </c>
      <c r="G25" s="147" t="s">
        <v>206</v>
      </c>
      <c r="H25" s="147" t="s">
        <v>206</v>
      </c>
      <c r="I25" s="144">
        <v>0</v>
      </c>
      <c r="J25" s="144">
        <v>0</v>
      </c>
      <c r="K25" s="144">
        <v>0</v>
      </c>
      <c r="L25" s="2"/>
    </row>
    <row r="26" spans="2:12">
      <c r="B26" s="2"/>
      <c r="C26" s="142" t="s">
        <v>318</v>
      </c>
      <c r="D26" s="143"/>
      <c r="E26" s="147" t="s">
        <v>206</v>
      </c>
      <c r="F26" s="147" t="s">
        <v>206</v>
      </c>
      <c r="G26" s="147" t="s">
        <v>206</v>
      </c>
      <c r="H26" s="147" t="s">
        <v>206</v>
      </c>
      <c r="I26" s="144">
        <v>0</v>
      </c>
      <c r="J26" s="144">
        <v>0</v>
      </c>
      <c r="K26" s="144">
        <v>0</v>
      </c>
      <c r="L26" s="2"/>
    </row>
    <row r="27" spans="2:12">
      <c r="B27" s="2"/>
      <c r="C27" s="142" t="s">
        <v>319</v>
      </c>
      <c r="D27" s="143"/>
      <c r="E27" s="147" t="s">
        <v>206</v>
      </c>
      <c r="F27" s="147" t="s">
        <v>206</v>
      </c>
      <c r="G27" s="147" t="s">
        <v>206</v>
      </c>
      <c r="H27" s="147" t="s">
        <v>206</v>
      </c>
      <c r="I27" s="144">
        <v>0</v>
      </c>
      <c r="J27" s="144">
        <v>0</v>
      </c>
      <c r="K27" s="144">
        <v>0</v>
      </c>
      <c r="L27" s="2"/>
    </row>
    <row r="28" spans="2:12">
      <c r="B28" s="2"/>
      <c r="C28" s="142" t="s">
        <v>320</v>
      </c>
      <c r="D28" s="143"/>
      <c r="E28" s="147" t="s">
        <v>206</v>
      </c>
      <c r="F28" s="147" t="s">
        <v>206</v>
      </c>
      <c r="G28" s="147" t="s">
        <v>206</v>
      </c>
      <c r="H28" s="147" t="s">
        <v>206</v>
      </c>
      <c r="I28" s="144">
        <v>0</v>
      </c>
      <c r="J28" s="144">
        <v>0</v>
      </c>
      <c r="K28" s="144">
        <v>0</v>
      </c>
      <c r="L28" s="2"/>
    </row>
    <row r="29" spans="2:12">
      <c r="B29" s="2"/>
      <c r="C29" s="142" t="s">
        <v>321</v>
      </c>
      <c r="D29" s="143"/>
      <c r="E29" s="147" t="s">
        <v>206</v>
      </c>
      <c r="F29" s="147" t="s">
        <v>206</v>
      </c>
      <c r="G29" s="147" t="s">
        <v>206</v>
      </c>
      <c r="H29" s="147" t="s">
        <v>206</v>
      </c>
      <c r="I29" s="144">
        <v>0</v>
      </c>
      <c r="J29" s="144">
        <v>0</v>
      </c>
      <c r="K29" s="144">
        <v>0</v>
      </c>
      <c r="L29" s="2"/>
    </row>
    <row r="30" spans="2:12">
      <c r="B30" s="2"/>
      <c r="C30" s="142" t="s">
        <v>322</v>
      </c>
      <c r="D30" s="143"/>
      <c r="E30" s="147" t="s">
        <v>206</v>
      </c>
      <c r="F30" s="147" t="s">
        <v>206</v>
      </c>
      <c r="G30" s="147" t="s">
        <v>206</v>
      </c>
      <c r="H30" s="147" t="s">
        <v>206</v>
      </c>
      <c r="I30" s="144">
        <v>0</v>
      </c>
      <c r="J30" s="144">
        <v>0</v>
      </c>
      <c r="K30" s="144">
        <v>0</v>
      </c>
      <c r="L30" s="2"/>
    </row>
    <row r="31" spans="2:12">
      <c r="B31" s="2"/>
      <c r="C31" s="142" t="s">
        <v>323</v>
      </c>
      <c r="D31" s="143"/>
      <c r="E31" s="147" t="s">
        <v>206</v>
      </c>
      <c r="F31" s="147" t="s">
        <v>206</v>
      </c>
      <c r="G31" s="147" t="s">
        <v>206</v>
      </c>
      <c r="H31" s="147" t="s">
        <v>206</v>
      </c>
      <c r="I31" s="144">
        <v>0</v>
      </c>
      <c r="J31" s="144">
        <v>0</v>
      </c>
      <c r="K31" s="144">
        <v>0</v>
      </c>
      <c r="L31" s="2"/>
    </row>
    <row r="32" spans="2:12">
      <c r="B32" s="2"/>
      <c r="C32" s="142" t="s">
        <v>324</v>
      </c>
      <c r="D32" s="143"/>
      <c r="E32" s="147" t="s">
        <v>206</v>
      </c>
      <c r="F32" s="147" t="s">
        <v>206</v>
      </c>
      <c r="G32" s="147" t="s">
        <v>206</v>
      </c>
      <c r="H32" s="147" t="s">
        <v>206</v>
      </c>
      <c r="I32" s="144">
        <v>0</v>
      </c>
      <c r="J32" s="144">
        <v>0</v>
      </c>
      <c r="K32" s="144">
        <v>0</v>
      </c>
      <c r="L32" s="2"/>
    </row>
    <row r="33" spans="2:12">
      <c r="B33" s="2"/>
      <c r="C33" s="142" t="s">
        <v>325</v>
      </c>
      <c r="D33" s="143"/>
      <c r="E33" s="147" t="s">
        <v>206</v>
      </c>
      <c r="F33" s="147" t="s">
        <v>206</v>
      </c>
      <c r="G33" s="147" t="s">
        <v>206</v>
      </c>
      <c r="H33" s="147" t="s">
        <v>206</v>
      </c>
      <c r="I33" s="144">
        <v>0</v>
      </c>
      <c r="J33" s="144">
        <v>0</v>
      </c>
      <c r="K33" s="144">
        <v>0</v>
      </c>
      <c r="L33" s="2"/>
    </row>
    <row r="34" spans="2:12">
      <c r="B34" s="2"/>
      <c r="C34" s="142" t="s">
        <v>326</v>
      </c>
      <c r="D34" s="143"/>
      <c r="E34" s="147" t="s">
        <v>206</v>
      </c>
      <c r="F34" s="147" t="s">
        <v>206</v>
      </c>
      <c r="G34" s="147" t="s">
        <v>206</v>
      </c>
      <c r="H34" s="147" t="s">
        <v>206</v>
      </c>
      <c r="I34" s="144">
        <v>0</v>
      </c>
      <c r="J34" s="144">
        <v>0</v>
      </c>
      <c r="K34" s="144">
        <v>0</v>
      </c>
      <c r="L34" s="2"/>
    </row>
    <row r="35" spans="2:12">
      <c r="B35" s="2"/>
      <c r="C35" s="142" t="s">
        <v>327</v>
      </c>
      <c r="D35" s="143"/>
      <c r="E35" s="147" t="s">
        <v>206</v>
      </c>
      <c r="F35" s="147" t="s">
        <v>206</v>
      </c>
      <c r="G35" s="147" t="s">
        <v>206</v>
      </c>
      <c r="H35" s="147" t="s">
        <v>206</v>
      </c>
      <c r="I35" s="144">
        <v>0</v>
      </c>
      <c r="J35" s="144">
        <v>0</v>
      </c>
      <c r="K35" s="144">
        <v>0</v>
      </c>
      <c r="L35" s="2"/>
    </row>
    <row r="36" spans="2:12">
      <c r="B36" s="2"/>
      <c r="C36" s="142" t="s">
        <v>328</v>
      </c>
      <c r="D36" s="143"/>
      <c r="E36" s="147" t="s">
        <v>206</v>
      </c>
      <c r="F36" s="147" t="s">
        <v>206</v>
      </c>
      <c r="G36" s="147" t="s">
        <v>206</v>
      </c>
      <c r="H36" s="147" t="s">
        <v>206</v>
      </c>
      <c r="I36" s="144">
        <v>0</v>
      </c>
      <c r="J36" s="144">
        <v>0</v>
      </c>
      <c r="K36" s="144">
        <v>0</v>
      </c>
      <c r="L36" s="2"/>
    </row>
    <row r="37" spans="2:12">
      <c r="B37" s="2"/>
      <c r="C37" s="142" t="s">
        <v>329</v>
      </c>
      <c r="D37" s="143"/>
      <c r="E37" s="147" t="s">
        <v>206</v>
      </c>
      <c r="F37" s="147" t="s">
        <v>206</v>
      </c>
      <c r="G37" s="147" t="s">
        <v>206</v>
      </c>
      <c r="H37" s="147" t="s">
        <v>206</v>
      </c>
      <c r="I37" s="144">
        <v>0</v>
      </c>
      <c r="J37" s="144">
        <v>0</v>
      </c>
      <c r="K37" s="144">
        <v>0</v>
      </c>
      <c r="L37" s="2"/>
    </row>
    <row r="38" spans="2:12">
      <c r="B38" s="2"/>
      <c r="C38" s="142" t="s">
        <v>330</v>
      </c>
      <c r="D38" s="143"/>
      <c r="E38" s="147" t="s">
        <v>206</v>
      </c>
      <c r="F38" s="147" t="s">
        <v>206</v>
      </c>
      <c r="G38" s="147" t="s">
        <v>206</v>
      </c>
      <c r="H38" s="147" t="s">
        <v>206</v>
      </c>
      <c r="I38" s="144">
        <v>0</v>
      </c>
      <c r="J38" s="144">
        <v>0</v>
      </c>
      <c r="K38" s="144">
        <v>0</v>
      </c>
      <c r="L38" s="2"/>
    </row>
    <row r="39" spans="2:12">
      <c r="B39" s="2"/>
      <c r="C39" s="142" t="s">
        <v>331</v>
      </c>
      <c r="D39" s="143"/>
      <c r="E39" s="147" t="s">
        <v>206</v>
      </c>
      <c r="F39" s="147" t="s">
        <v>206</v>
      </c>
      <c r="G39" s="147" t="s">
        <v>206</v>
      </c>
      <c r="H39" s="147" t="s">
        <v>206</v>
      </c>
      <c r="I39" s="144">
        <v>0</v>
      </c>
      <c r="J39" s="144">
        <v>0</v>
      </c>
      <c r="K39" s="144">
        <v>0</v>
      </c>
      <c r="L39" s="2"/>
    </row>
    <row r="40" spans="2:12">
      <c r="B40" s="2"/>
      <c r="C40" s="142" t="s">
        <v>332</v>
      </c>
      <c r="D40" s="143"/>
      <c r="E40" s="147" t="s">
        <v>206</v>
      </c>
      <c r="F40" s="147" t="s">
        <v>206</v>
      </c>
      <c r="G40" s="147" t="s">
        <v>206</v>
      </c>
      <c r="H40" s="147" t="s">
        <v>206</v>
      </c>
      <c r="I40" s="144">
        <v>0</v>
      </c>
      <c r="J40" s="144">
        <v>0</v>
      </c>
      <c r="K40" s="144">
        <v>0</v>
      </c>
      <c r="L40" s="2"/>
    </row>
    <row r="41" spans="2:12">
      <c r="B41" s="2"/>
      <c r="C41" s="142" t="s">
        <v>333</v>
      </c>
      <c r="D41" s="143"/>
      <c r="E41" s="147" t="s">
        <v>206</v>
      </c>
      <c r="F41" s="147" t="s">
        <v>206</v>
      </c>
      <c r="G41" s="147" t="s">
        <v>206</v>
      </c>
      <c r="H41" s="147" t="s">
        <v>206</v>
      </c>
      <c r="I41" s="144">
        <v>0</v>
      </c>
      <c r="J41" s="144">
        <v>0</v>
      </c>
      <c r="K41" s="144">
        <v>0</v>
      </c>
      <c r="L41" s="2"/>
    </row>
    <row r="42" spans="2:12">
      <c r="B42" s="2"/>
      <c r="C42" s="142" t="s">
        <v>334</v>
      </c>
      <c r="D42" s="143"/>
      <c r="E42" s="147" t="s">
        <v>206</v>
      </c>
      <c r="F42" s="147" t="s">
        <v>206</v>
      </c>
      <c r="G42" s="147" t="s">
        <v>206</v>
      </c>
      <c r="H42" s="147" t="s">
        <v>206</v>
      </c>
      <c r="I42" s="144">
        <v>0</v>
      </c>
      <c r="J42" s="144">
        <v>0</v>
      </c>
      <c r="K42" s="144">
        <v>0</v>
      </c>
      <c r="L42" s="2"/>
    </row>
    <row r="43" spans="2:12">
      <c r="B43" s="2"/>
      <c r="C43" s="142" t="s">
        <v>335</v>
      </c>
      <c r="D43" s="143"/>
      <c r="E43" s="147" t="s">
        <v>206</v>
      </c>
      <c r="F43" s="147" t="s">
        <v>206</v>
      </c>
      <c r="G43" s="147" t="s">
        <v>206</v>
      </c>
      <c r="H43" s="147" t="s">
        <v>206</v>
      </c>
      <c r="I43" s="144">
        <v>0</v>
      </c>
      <c r="J43" s="144">
        <v>0</v>
      </c>
      <c r="K43" s="144">
        <v>0</v>
      </c>
      <c r="L43" s="2"/>
    </row>
    <row r="44" spans="2:12">
      <c r="B44" s="2"/>
      <c r="C44" s="142" t="s">
        <v>336</v>
      </c>
      <c r="D44" s="143"/>
      <c r="E44" s="147" t="s">
        <v>206</v>
      </c>
      <c r="F44" s="147" t="s">
        <v>206</v>
      </c>
      <c r="G44" s="147" t="s">
        <v>206</v>
      </c>
      <c r="H44" s="147" t="s">
        <v>206</v>
      </c>
      <c r="I44" s="144">
        <v>0</v>
      </c>
      <c r="J44" s="144">
        <v>0</v>
      </c>
      <c r="K44" s="144">
        <v>0</v>
      </c>
      <c r="L44" s="2"/>
    </row>
    <row r="45" spans="2:12">
      <c r="B45" s="2"/>
      <c r="C45" s="142" t="s">
        <v>337</v>
      </c>
      <c r="D45" s="143"/>
      <c r="E45" s="147" t="s">
        <v>206</v>
      </c>
      <c r="F45" s="147" t="s">
        <v>206</v>
      </c>
      <c r="G45" s="147" t="s">
        <v>206</v>
      </c>
      <c r="H45" s="147" t="s">
        <v>206</v>
      </c>
      <c r="I45" s="144">
        <v>0</v>
      </c>
      <c r="J45" s="144">
        <v>0</v>
      </c>
      <c r="K45" s="144">
        <v>0</v>
      </c>
      <c r="L45" s="2"/>
    </row>
    <row r="46" spans="2:12">
      <c r="B46" s="2"/>
      <c r="C46" s="142" t="s">
        <v>338</v>
      </c>
      <c r="D46" s="143"/>
      <c r="E46" s="147" t="s">
        <v>206</v>
      </c>
      <c r="F46" s="147" t="s">
        <v>206</v>
      </c>
      <c r="G46" s="147" t="s">
        <v>206</v>
      </c>
      <c r="H46" s="147" t="s">
        <v>206</v>
      </c>
      <c r="I46" s="144">
        <v>0</v>
      </c>
      <c r="J46" s="144">
        <v>0</v>
      </c>
      <c r="K46" s="144">
        <v>0</v>
      </c>
      <c r="L46" s="2"/>
    </row>
    <row r="47" spans="2:12">
      <c r="B47" s="2"/>
      <c r="C47" s="142" t="s">
        <v>339</v>
      </c>
      <c r="D47" s="143"/>
      <c r="E47" s="147" t="s">
        <v>206</v>
      </c>
      <c r="F47" s="147" t="s">
        <v>206</v>
      </c>
      <c r="G47" s="147" t="s">
        <v>206</v>
      </c>
      <c r="H47" s="147" t="s">
        <v>206</v>
      </c>
      <c r="I47" s="144">
        <v>0</v>
      </c>
      <c r="J47" s="144">
        <v>0</v>
      </c>
      <c r="K47" s="144">
        <v>0</v>
      </c>
      <c r="L47" s="2"/>
    </row>
    <row r="48" spans="2:12">
      <c r="B48" s="2"/>
      <c r="C48" s="142" t="s">
        <v>340</v>
      </c>
      <c r="D48" s="143"/>
      <c r="E48" s="147" t="s">
        <v>206</v>
      </c>
      <c r="F48" s="147" t="s">
        <v>206</v>
      </c>
      <c r="G48" s="147" t="s">
        <v>206</v>
      </c>
      <c r="H48" s="147" t="s">
        <v>206</v>
      </c>
      <c r="I48" s="144">
        <v>0</v>
      </c>
      <c r="J48" s="144">
        <v>0</v>
      </c>
      <c r="K48" s="144">
        <v>0</v>
      </c>
      <c r="L48" s="2"/>
    </row>
    <row r="49" spans="2:12">
      <c r="B49" s="2"/>
      <c r="C49" s="142" t="s">
        <v>341</v>
      </c>
      <c r="D49" s="143"/>
      <c r="E49" s="147" t="s">
        <v>206</v>
      </c>
      <c r="F49" s="147" t="s">
        <v>206</v>
      </c>
      <c r="G49" s="147" t="s">
        <v>206</v>
      </c>
      <c r="H49" s="147" t="s">
        <v>206</v>
      </c>
      <c r="I49" s="144">
        <v>0</v>
      </c>
      <c r="J49" s="144">
        <v>0</v>
      </c>
      <c r="K49" s="144">
        <v>0</v>
      </c>
      <c r="L49" s="2"/>
    </row>
    <row r="50" spans="2:12">
      <c r="B50" s="2"/>
      <c r="C50" s="142" t="s">
        <v>342</v>
      </c>
      <c r="D50" s="143"/>
      <c r="E50" s="147" t="s">
        <v>206</v>
      </c>
      <c r="F50" s="147" t="s">
        <v>206</v>
      </c>
      <c r="G50" s="147" t="s">
        <v>206</v>
      </c>
      <c r="H50" s="147" t="s">
        <v>206</v>
      </c>
      <c r="I50" s="144">
        <v>0</v>
      </c>
      <c r="J50" s="144">
        <v>0</v>
      </c>
      <c r="K50" s="144">
        <v>0</v>
      </c>
      <c r="L50" s="2"/>
    </row>
    <row r="51" spans="2:12">
      <c r="B51" s="2"/>
      <c r="C51" s="142" t="s">
        <v>343</v>
      </c>
      <c r="D51" s="143"/>
      <c r="E51" s="147" t="s">
        <v>206</v>
      </c>
      <c r="F51" s="147" t="s">
        <v>206</v>
      </c>
      <c r="G51" s="147" t="s">
        <v>206</v>
      </c>
      <c r="H51" s="147" t="s">
        <v>206</v>
      </c>
      <c r="I51" s="144">
        <v>0</v>
      </c>
      <c r="J51" s="144">
        <v>0</v>
      </c>
      <c r="K51" s="144">
        <v>0</v>
      </c>
      <c r="L51" s="2"/>
    </row>
    <row r="52" spans="2:12">
      <c r="B52" s="2"/>
      <c r="C52" s="142" t="s">
        <v>344</v>
      </c>
      <c r="D52" s="143"/>
      <c r="E52" s="147" t="s">
        <v>206</v>
      </c>
      <c r="F52" s="147" t="s">
        <v>206</v>
      </c>
      <c r="G52" s="147" t="s">
        <v>206</v>
      </c>
      <c r="H52" s="147" t="s">
        <v>206</v>
      </c>
      <c r="I52" s="144">
        <v>0</v>
      </c>
      <c r="J52" s="144">
        <v>0</v>
      </c>
      <c r="K52" s="144">
        <v>0</v>
      </c>
      <c r="L52" s="2"/>
    </row>
    <row r="53" spans="2:12">
      <c r="B53" s="2"/>
      <c r="C53" s="142" t="s">
        <v>345</v>
      </c>
      <c r="D53" s="143"/>
      <c r="E53" s="147" t="s">
        <v>206</v>
      </c>
      <c r="F53" s="147" t="s">
        <v>206</v>
      </c>
      <c r="G53" s="147" t="s">
        <v>206</v>
      </c>
      <c r="H53" s="147" t="s">
        <v>206</v>
      </c>
      <c r="I53" s="144">
        <v>0</v>
      </c>
      <c r="J53" s="144">
        <v>0</v>
      </c>
      <c r="K53" s="144">
        <v>0</v>
      </c>
      <c r="L53" s="2"/>
    </row>
    <row r="54" spans="2:12">
      <c r="B54" s="2"/>
      <c r="C54" s="142" t="s">
        <v>346</v>
      </c>
      <c r="D54" s="143"/>
      <c r="E54" s="147" t="s">
        <v>206</v>
      </c>
      <c r="F54" s="147" t="s">
        <v>206</v>
      </c>
      <c r="G54" s="147" t="s">
        <v>206</v>
      </c>
      <c r="H54" s="147" t="s">
        <v>206</v>
      </c>
      <c r="I54" s="144">
        <v>0</v>
      </c>
      <c r="J54" s="144">
        <v>0</v>
      </c>
      <c r="K54" s="144">
        <v>0</v>
      </c>
      <c r="L54" s="2"/>
    </row>
    <row r="55" spans="2:12">
      <c r="B55" s="2"/>
      <c r="C55" s="142" t="s">
        <v>347</v>
      </c>
      <c r="D55" s="143"/>
      <c r="E55" s="147" t="s">
        <v>206</v>
      </c>
      <c r="F55" s="147" t="s">
        <v>206</v>
      </c>
      <c r="G55" s="147" t="s">
        <v>206</v>
      </c>
      <c r="H55" s="147" t="s">
        <v>206</v>
      </c>
      <c r="I55" s="144">
        <v>0</v>
      </c>
      <c r="J55" s="144">
        <v>0</v>
      </c>
      <c r="K55" s="144">
        <v>0</v>
      </c>
      <c r="L55" s="2"/>
    </row>
    <row r="56" spans="2:12">
      <c r="B56" s="2"/>
      <c r="C56" s="142" t="s">
        <v>348</v>
      </c>
      <c r="D56" s="143"/>
      <c r="E56" s="147" t="s">
        <v>206</v>
      </c>
      <c r="F56" s="147" t="s">
        <v>206</v>
      </c>
      <c r="G56" s="147" t="s">
        <v>206</v>
      </c>
      <c r="H56" s="147" t="s">
        <v>206</v>
      </c>
      <c r="I56" s="144">
        <v>0</v>
      </c>
      <c r="J56" s="144">
        <v>0</v>
      </c>
      <c r="K56" s="144">
        <v>0</v>
      </c>
      <c r="L56" s="2"/>
    </row>
    <row r="57" spans="2:12">
      <c r="B57" s="2"/>
      <c r="C57" s="142" t="s">
        <v>349</v>
      </c>
      <c r="D57" s="143"/>
      <c r="E57" s="147" t="s">
        <v>206</v>
      </c>
      <c r="F57" s="147" t="s">
        <v>206</v>
      </c>
      <c r="G57" s="147" t="s">
        <v>206</v>
      </c>
      <c r="H57" s="147" t="s">
        <v>206</v>
      </c>
      <c r="I57" s="144">
        <v>0</v>
      </c>
      <c r="J57" s="144">
        <v>0</v>
      </c>
      <c r="K57" s="144">
        <v>0</v>
      </c>
      <c r="L57" s="2"/>
    </row>
    <row r="58" spans="2:12">
      <c r="B58" s="2"/>
      <c r="C58" s="142" t="s">
        <v>350</v>
      </c>
      <c r="D58" s="143"/>
      <c r="E58" s="147" t="s">
        <v>206</v>
      </c>
      <c r="F58" s="147" t="s">
        <v>206</v>
      </c>
      <c r="G58" s="147" t="s">
        <v>206</v>
      </c>
      <c r="H58" s="147" t="s">
        <v>206</v>
      </c>
      <c r="I58" s="144">
        <v>0</v>
      </c>
      <c r="J58" s="144">
        <v>0</v>
      </c>
      <c r="K58" s="144">
        <v>0</v>
      </c>
      <c r="L58" s="2"/>
    </row>
    <row r="59" spans="2:12">
      <c r="B59" s="2"/>
      <c r="C59" s="142" t="s">
        <v>351</v>
      </c>
      <c r="D59" s="143"/>
      <c r="E59" s="147" t="s">
        <v>206</v>
      </c>
      <c r="F59" s="147" t="s">
        <v>206</v>
      </c>
      <c r="G59" s="147" t="s">
        <v>206</v>
      </c>
      <c r="H59" s="147" t="s">
        <v>206</v>
      </c>
      <c r="I59" s="144">
        <v>0</v>
      </c>
      <c r="J59" s="144">
        <v>0</v>
      </c>
      <c r="K59" s="144">
        <v>0</v>
      </c>
      <c r="L59" s="2"/>
    </row>
    <row r="60" spans="2:12">
      <c r="B60" s="2"/>
      <c r="C60" s="142" t="s">
        <v>352</v>
      </c>
      <c r="D60" s="143"/>
      <c r="E60" s="147" t="s">
        <v>206</v>
      </c>
      <c r="F60" s="147" t="s">
        <v>206</v>
      </c>
      <c r="G60" s="147" t="s">
        <v>206</v>
      </c>
      <c r="H60" s="147" t="s">
        <v>206</v>
      </c>
      <c r="I60" s="144">
        <v>0</v>
      </c>
      <c r="J60" s="144">
        <v>0</v>
      </c>
      <c r="K60" s="144">
        <v>0</v>
      </c>
      <c r="L60" s="2"/>
    </row>
    <row r="61" spans="2:12">
      <c r="B61" s="2"/>
      <c r="C61" s="142" t="s">
        <v>353</v>
      </c>
      <c r="D61" s="143"/>
      <c r="E61" s="147" t="s">
        <v>206</v>
      </c>
      <c r="F61" s="147" t="s">
        <v>206</v>
      </c>
      <c r="G61" s="147" t="s">
        <v>206</v>
      </c>
      <c r="H61" s="147" t="s">
        <v>206</v>
      </c>
      <c r="I61" s="144">
        <v>0</v>
      </c>
      <c r="J61" s="144">
        <v>0</v>
      </c>
      <c r="K61" s="144">
        <v>0</v>
      </c>
      <c r="L61" s="2"/>
    </row>
    <row r="62" spans="2:12">
      <c r="B62" s="2"/>
      <c r="C62" s="142" t="s">
        <v>354</v>
      </c>
      <c r="D62" s="143"/>
      <c r="E62" s="147" t="s">
        <v>206</v>
      </c>
      <c r="F62" s="147" t="s">
        <v>206</v>
      </c>
      <c r="G62" s="147" t="s">
        <v>206</v>
      </c>
      <c r="H62" s="147" t="s">
        <v>206</v>
      </c>
      <c r="I62" s="144">
        <v>0</v>
      </c>
      <c r="J62" s="144">
        <v>0</v>
      </c>
      <c r="K62" s="144">
        <v>0</v>
      </c>
      <c r="L62" s="2"/>
    </row>
    <row r="63" spans="2:12">
      <c r="B63" s="2"/>
      <c r="C63" s="142" t="s">
        <v>355</v>
      </c>
      <c r="D63" s="143"/>
      <c r="E63" s="147" t="s">
        <v>206</v>
      </c>
      <c r="F63" s="147" t="s">
        <v>206</v>
      </c>
      <c r="G63" s="147" t="s">
        <v>206</v>
      </c>
      <c r="H63" s="147" t="s">
        <v>206</v>
      </c>
      <c r="I63" s="144">
        <v>0</v>
      </c>
      <c r="J63" s="144">
        <v>0</v>
      </c>
      <c r="K63" s="144">
        <v>0</v>
      </c>
      <c r="L63" s="2"/>
    </row>
    <row r="64" spans="2:12">
      <c r="B64" s="2"/>
      <c r="C64" s="142" t="s">
        <v>356</v>
      </c>
      <c r="D64" s="143"/>
      <c r="E64" s="147" t="s">
        <v>206</v>
      </c>
      <c r="F64" s="147" t="s">
        <v>206</v>
      </c>
      <c r="G64" s="147" t="s">
        <v>206</v>
      </c>
      <c r="H64" s="147" t="s">
        <v>206</v>
      </c>
      <c r="I64" s="144">
        <v>0</v>
      </c>
      <c r="J64" s="144">
        <v>0</v>
      </c>
      <c r="K64" s="144">
        <v>0</v>
      </c>
      <c r="L64" s="2"/>
    </row>
    <row r="65" spans="2:12">
      <c r="B65" s="2"/>
      <c r="C65" s="142" t="s">
        <v>357</v>
      </c>
      <c r="D65" s="143"/>
      <c r="E65" s="147" t="s">
        <v>206</v>
      </c>
      <c r="F65" s="147" t="s">
        <v>206</v>
      </c>
      <c r="G65" s="147" t="s">
        <v>206</v>
      </c>
      <c r="H65" s="147" t="s">
        <v>206</v>
      </c>
      <c r="I65" s="144">
        <v>0</v>
      </c>
      <c r="J65" s="144">
        <v>0</v>
      </c>
      <c r="K65" s="144">
        <v>0</v>
      </c>
      <c r="L65" s="2"/>
    </row>
    <row r="66" spans="2:12">
      <c r="B66" s="2"/>
      <c r="C66" s="142" t="s">
        <v>358</v>
      </c>
      <c r="D66" s="143"/>
      <c r="E66" s="147" t="s">
        <v>206</v>
      </c>
      <c r="F66" s="147" t="s">
        <v>206</v>
      </c>
      <c r="G66" s="147" t="s">
        <v>206</v>
      </c>
      <c r="H66" s="147" t="s">
        <v>206</v>
      </c>
      <c r="I66" s="144">
        <v>0</v>
      </c>
      <c r="J66" s="144">
        <v>0</v>
      </c>
      <c r="K66" s="144">
        <v>0</v>
      </c>
      <c r="L66" s="2"/>
    </row>
    <row r="67" spans="2:12">
      <c r="B67" s="2"/>
      <c r="C67" s="142" t="s">
        <v>359</v>
      </c>
      <c r="D67" s="143"/>
      <c r="E67" s="147" t="s">
        <v>206</v>
      </c>
      <c r="F67" s="147" t="s">
        <v>206</v>
      </c>
      <c r="G67" s="147" t="s">
        <v>206</v>
      </c>
      <c r="H67" s="147" t="s">
        <v>206</v>
      </c>
      <c r="I67" s="144">
        <v>0</v>
      </c>
      <c r="J67" s="144">
        <v>0</v>
      </c>
      <c r="K67" s="144">
        <v>0</v>
      </c>
      <c r="L67" s="2"/>
    </row>
    <row r="68" spans="2:12">
      <c r="B68" s="2"/>
      <c r="C68" s="142" t="s">
        <v>360</v>
      </c>
      <c r="D68" s="143"/>
      <c r="E68" s="147" t="s">
        <v>206</v>
      </c>
      <c r="F68" s="147" t="s">
        <v>206</v>
      </c>
      <c r="G68" s="147" t="s">
        <v>206</v>
      </c>
      <c r="H68" s="147" t="s">
        <v>206</v>
      </c>
      <c r="I68" s="144">
        <v>0</v>
      </c>
      <c r="J68" s="144">
        <v>0</v>
      </c>
      <c r="K68" s="144">
        <v>0</v>
      </c>
      <c r="L68" s="2"/>
    </row>
    <row r="69" spans="2:12">
      <c r="B69" s="2"/>
      <c r="C69" s="142" t="s">
        <v>361</v>
      </c>
      <c r="D69" s="143"/>
      <c r="E69" s="147" t="s">
        <v>206</v>
      </c>
      <c r="F69" s="147" t="s">
        <v>206</v>
      </c>
      <c r="G69" s="147" t="s">
        <v>206</v>
      </c>
      <c r="H69" s="147" t="s">
        <v>206</v>
      </c>
      <c r="I69" s="144">
        <v>0</v>
      </c>
      <c r="J69" s="144">
        <v>0</v>
      </c>
      <c r="K69" s="144">
        <v>0</v>
      </c>
      <c r="L69" s="2"/>
    </row>
    <row r="70" spans="2:12">
      <c r="B70" s="2"/>
      <c r="C70" s="142" t="s">
        <v>362</v>
      </c>
      <c r="D70" s="143"/>
      <c r="E70" s="147" t="s">
        <v>206</v>
      </c>
      <c r="F70" s="147" t="s">
        <v>206</v>
      </c>
      <c r="G70" s="147" t="s">
        <v>206</v>
      </c>
      <c r="H70" s="147" t="s">
        <v>206</v>
      </c>
      <c r="I70" s="144">
        <v>0</v>
      </c>
      <c r="J70" s="144">
        <v>0</v>
      </c>
      <c r="K70" s="144">
        <v>0</v>
      </c>
      <c r="L70" s="2"/>
    </row>
    <row r="71" spans="2:12">
      <c r="B71" s="2"/>
      <c r="C71" s="142" t="s">
        <v>363</v>
      </c>
      <c r="D71" s="143"/>
      <c r="E71" s="147" t="s">
        <v>206</v>
      </c>
      <c r="F71" s="147" t="s">
        <v>206</v>
      </c>
      <c r="G71" s="147" t="s">
        <v>206</v>
      </c>
      <c r="H71" s="147" t="s">
        <v>206</v>
      </c>
      <c r="I71" s="144">
        <v>0</v>
      </c>
      <c r="J71" s="144">
        <v>0</v>
      </c>
      <c r="K71" s="144">
        <v>0</v>
      </c>
      <c r="L71" s="2"/>
    </row>
    <row r="72" spans="2:12">
      <c r="B72" s="2"/>
      <c r="C72" s="142" t="s">
        <v>364</v>
      </c>
      <c r="D72" s="143"/>
      <c r="E72" s="147" t="s">
        <v>206</v>
      </c>
      <c r="F72" s="147" t="s">
        <v>206</v>
      </c>
      <c r="G72" s="147" t="s">
        <v>206</v>
      </c>
      <c r="H72" s="147" t="s">
        <v>206</v>
      </c>
      <c r="I72" s="144">
        <v>0</v>
      </c>
      <c r="J72" s="144">
        <v>0</v>
      </c>
      <c r="K72" s="144">
        <v>0</v>
      </c>
      <c r="L72" s="2"/>
    </row>
    <row r="73" spans="2:12">
      <c r="B73" s="2"/>
      <c r="C73" s="142" t="s">
        <v>365</v>
      </c>
      <c r="D73" s="143"/>
      <c r="E73" s="147" t="s">
        <v>206</v>
      </c>
      <c r="F73" s="147" t="s">
        <v>206</v>
      </c>
      <c r="G73" s="147" t="s">
        <v>206</v>
      </c>
      <c r="H73" s="147" t="s">
        <v>206</v>
      </c>
      <c r="I73" s="144">
        <v>0</v>
      </c>
      <c r="J73" s="144">
        <v>0</v>
      </c>
      <c r="K73" s="144">
        <v>0</v>
      </c>
      <c r="L73" s="2"/>
    </row>
    <row r="74" spans="2:12">
      <c r="B74" s="2"/>
      <c r="C74" s="142" t="s">
        <v>366</v>
      </c>
      <c r="D74" s="143"/>
      <c r="E74" s="147" t="s">
        <v>206</v>
      </c>
      <c r="F74" s="147" t="s">
        <v>206</v>
      </c>
      <c r="G74" s="147" t="s">
        <v>206</v>
      </c>
      <c r="H74" s="147" t="s">
        <v>206</v>
      </c>
      <c r="I74" s="144">
        <v>0</v>
      </c>
      <c r="J74" s="144">
        <v>0</v>
      </c>
      <c r="K74" s="144">
        <v>0</v>
      </c>
      <c r="L74" s="2"/>
    </row>
    <row r="75" spans="2:12">
      <c r="B75" s="2"/>
      <c r="C75" s="142" t="s">
        <v>367</v>
      </c>
      <c r="D75" s="143"/>
      <c r="E75" s="147" t="s">
        <v>206</v>
      </c>
      <c r="F75" s="147" t="s">
        <v>206</v>
      </c>
      <c r="G75" s="147" t="s">
        <v>206</v>
      </c>
      <c r="H75" s="147" t="s">
        <v>206</v>
      </c>
      <c r="I75" s="144">
        <v>0</v>
      </c>
      <c r="J75" s="144">
        <v>0</v>
      </c>
      <c r="K75" s="144">
        <v>0</v>
      </c>
      <c r="L75" s="2"/>
    </row>
    <row r="76" spans="2:12">
      <c r="B76" s="2"/>
      <c r="C76" s="142" t="s">
        <v>368</v>
      </c>
      <c r="D76" s="143"/>
      <c r="E76" s="147" t="s">
        <v>206</v>
      </c>
      <c r="F76" s="147" t="s">
        <v>206</v>
      </c>
      <c r="G76" s="147" t="s">
        <v>206</v>
      </c>
      <c r="H76" s="147" t="s">
        <v>206</v>
      </c>
      <c r="I76" s="144">
        <v>0</v>
      </c>
      <c r="J76" s="144">
        <v>0</v>
      </c>
      <c r="K76" s="144">
        <v>0</v>
      </c>
      <c r="L76" s="2"/>
    </row>
    <row r="77" spans="2:12">
      <c r="B77" s="2"/>
      <c r="C77" s="142" t="s">
        <v>369</v>
      </c>
      <c r="D77" s="143"/>
      <c r="E77" s="147" t="s">
        <v>206</v>
      </c>
      <c r="F77" s="147" t="s">
        <v>206</v>
      </c>
      <c r="G77" s="147" t="s">
        <v>206</v>
      </c>
      <c r="H77" s="147" t="s">
        <v>206</v>
      </c>
      <c r="I77" s="144">
        <v>0</v>
      </c>
      <c r="J77" s="144">
        <v>0</v>
      </c>
      <c r="K77" s="144">
        <v>0</v>
      </c>
      <c r="L77" s="2"/>
    </row>
    <row r="78" spans="2:12">
      <c r="B78" s="2"/>
      <c r="C78" s="142" t="s">
        <v>370</v>
      </c>
      <c r="D78" s="143"/>
      <c r="E78" s="147" t="s">
        <v>206</v>
      </c>
      <c r="F78" s="147" t="s">
        <v>206</v>
      </c>
      <c r="G78" s="147" t="s">
        <v>206</v>
      </c>
      <c r="H78" s="147" t="s">
        <v>206</v>
      </c>
      <c r="I78" s="144">
        <v>0</v>
      </c>
      <c r="J78" s="144">
        <v>0</v>
      </c>
      <c r="K78" s="144">
        <v>0</v>
      </c>
      <c r="L78" s="2"/>
    </row>
    <row r="79" spans="2:12">
      <c r="B79" s="2"/>
      <c r="C79" s="142" t="s">
        <v>371</v>
      </c>
      <c r="D79" s="143"/>
      <c r="E79" s="147" t="s">
        <v>206</v>
      </c>
      <c r="F79" s="147" t="s">
        <v>206</v>
      </c>
      <c r="G79" s="147" t="s">
        <v>206</v>
      </c>
      <c r="H79" s="147" t="s">
        <v>206</v>
      </c>
      <c r="I79" s="144">
        <v>0</v>
      </c>
      <c r="J79" s="144">
        <v>0</v>
      </c>
      <c r="K79" s="144">
        <v>0</v>
      </c>
      <c r="L79" s="2"/>
    </row>
    <row r="80" spans="2:12">
      <c r="B80" s="2"/>
      <c r="C80" s="142" t="s">
        <v>372</v>
      </c>
      <c r="D80" s="143"/>
      <c r="E80" s="147" t="s">
        <v>206</v>
      </c>
      <c r="F80" s="147" t="s">
        <v>206</v>
      </c>
      <c r="G80" s="147" t="s">
        <v>206</v>
      </c>
      <c r="H80" s="147" t="s">
        <v>206</v>
      </c>
      <c r="I80" s="144">
        <v>0</v>
      </c>
      <c r="J80" s="144">
        <v>0</v>
      </c>
      <c r="K80" s="144">
        <v>0</v>
      </c>
      <c r="L80" s="2"/>
    </row>
    <row r="81" spans="2:12">
      <c r="B81" s="2"/>
      <c r="C81" s="142" t="s">
        <v>373</v>
      </c>
      <c r="D81" s="143"/>
      <c r="E81" s="147" t="s">
        <v>206</v>
      </c>
      <c r="F81" s="147" t="s">
        <v>206</v>
      </c>
      <c r="G81" s="147" t="s">
        <v>206</v>
      </c>
      <c r="H81" s="147" t="s">
        <v>206</v>
      </c>
      <c r="I81" s="144">
        <v>0</v>
      </c>
      <c r="J81" s="144">
        <v>0</v>
      </c>
      <c r="K81" s="144">
        <v>0</v>
      </c>
      <c r="L81" s="2"/>
    </row>
    <row r="82" spans="2:12">
      <c r="B82" s="2"/>
      <c r="C82" s="142" t="s">
        <v>374</v>
      </c>
      <c r="D82" s="143"/>
      <c r="E82" s="147" t="s">
        <v>206</v>
      </c>
      <c r="F82" s="147" t="s">
        <v>206</v>
      </c>
      <c r="G82" s="147" t="s">
        <v>206</v>
      </c>
      <c r="H82" s="147" t="s">
        <v>206</v>
      </c>
      <c r="I82" s="144">
        <v>0</v>
      </c>
      <c r="J82" s="144">
        <v>0</v>
      </c>
      <c r="K82" s="144">
        <v>0</v>
      </c>
      <c r="L82" s="2"/>
    </row>
    <row r="83" spans="2:12">
      <c r="B83" s="2"/>
      <c r="C83" s="142" t="s">
        <v>375</v>
      </c>
      <c r="D83" s="143"/>
      <c r="E83" s="147" t="s">
        <v>206</v>
      </c>
      <c r="F83" s="147" t="s">
        <v>206</v>
      </c>
      <c r="G83" s="147" t="s">
        <v>206</v>
      </c>
      <c r="H83" s="147" t="s">
        <v>206</v>
      </c>
      <c r="I83" s="144">
        <v>0</v>
      </c>
      <c r="J83" s="144">
        <v>0</v>
      </c>
      <c r="K83" s="144">
        <v>0</v>
      </c>
      <c r="L83" s="2"/>
    </row>
    <row r="84" spans="2:12">
      <c r="B84" s="2"/>
      <c r="C84" s="142" t="s">
        <v>376</v>
      </c>
      <c r="D84" s="143"/>
      <c r="E84" s="147" t="s">
        <v>206</v>
      </c>
      <c r="F84" s="147" t="s">
        <v>206</v>
      </c>
      <c r="G84" s="147" t="s">
        <v>206</v>
      </c>
      <c r="H84" s="147" t="s">
        <v>206</v>
      </c>
      <c r="I84" s="144">
        <v>0</v>
      </c>
      <c r="J84" s="144">
        <v>0</v>
      </c>
      <c r="K84" s="144">
        <v>0</v>
      </c>
      <c r="L84" s="2"/>
    </row>
    <row r="85" spans="2:12">
      <c r="B85" s="2"/>
      <c r="C85" s="142" t="s">
        <v>377</v>
      </c>
      <c r="D85" s="143"/>
      <c r="E85" s="147" t="s">
        <v>206</v>
      </c>
      <c r="F85" s="147" t="s">
        <v>206</v>
      </c>
      <c r="G85" s="147" t="s">
        <v>206</v>
      </c>
      <c r="H85" s="147" t="s">
        <v>206</v>
      </c>
      <c r="I85" s="144">
        <v>0</v>
      </c>
      <c r="J85" s="144">
        <v>0</v>
      </c>
      <c r="K85" s="144">
        <v>0</v>
      </c>
      <c r="L85" s="2"/>
    </row>
    <row r="86" spans="2:12">
      <c r="B86" s="2"/>
      <c r="C86" s="142" t="s">
        <v>378</v>
      </c>
      <c r="D86" s="143"/>
      <c r="E86" s="147" t="s">
        <v>206</v>
      </c>
      <c r="F86" s="147" t="s">
        <v>206</v>
      </c>
      <c r="G86" s="147" t="s">
        <v>206</v>
      </c>
      <c r="H86" s="147" t="s">
        <v>206</v>
      </c>
      <c r="I86" s="144">
        <v>0</v>
      </c>
      <c r="J86" s="144">
        <v>0</v>
      </c>
      <c r="K86" s="144">
        <v>0</v>
      </c>
      <c r="L86" s="2"/>
    </row>
    <row r="87" spans="2:12">
      <c r="B87" s="2"/>
      <c r="C87" s="142" t="s">
        <v>379</v>
      </c>
      <c r="D87" s="143"/>
      <c r="E87" s="147" t="s">
        <v>206</v>
      </c>
      <c r="F87" s="147" t="s">
        <v>206</v>
      </c>
      <c r="G87" s="147" t="s">
        <v>206</v>
      </c>
      <c r="H87" s="147" t="s">
        <v>206</v>
      </c>
      <c r="I87" s="144">
        <v>0</v>
      </c>
      <c r="J87" s="144">
        <v>0</v>
      </c>
      <c r="K87" s="144">
        <v>0</v>
      </c>
      <c r="L87" s="2"/>
    </row>
    <row r="88" spans="2:12">
      <c r="B88" s="2"/>
      <c r="C88" s="142" t="s">
        <v>380</v>
      </c>
      <c r="D88" s="143"/>
      <c r="E88" s="147" t="s">
        <v>206</v>
      </c>
      <c r="F88" s="147" t="s">
        <v>206</v>
      </c>
      <c r="G88" s="147" t="s">
        <v>206</v>
      </c>
      <c r="H88" s="147" t="s">
        <v>206</v>
      </c>
      <c r="I88" s="144">
        <v>0</v>
      </c>
      <c r="J88" s="144">
        <v>0</v>
      </c>
      <c r="K88" s="144">
        <v>0</v>
      </c>
      <c r="L88" s="2"/>
    </row>
    <row r="89" spans="2:12">
      <c r="B89" s="2"/>
      <c r="C89" s="142" t="s">
        <v>381</v>
      </c>
      <c r="D89" s="143"/>
      <c r="E89" s="147" t="s">
        <v>206</v>
      </c>
      <c r="F89" s="147" t="s">
        <v>206</v>
      </c>
      <c r="G89" s="147" t="s">
        <v>206</v>
      </c>
      <c r="H89" s="147" t="s">
        <v>206</v>
      </c>
      <c r="I89" s="144">
        <v>0</v>
      </c>
      <c r="J89" s="144">
        <v>0</v>
      </c>
      <c r="K89" s="144">
        <v>0</v>
      </c>
      <c r="L89" s="2"/>
    </row>
    <row r="90" spans="2:12">
      <c r="B90" s="2"/>
      <c r="C90" s="142" t="s">
        <v>382</v>
      </c>
      <c r="D90" s="143"/>
      <c r="E90" s="147" t="s">
        <v>206</v>
      </c>
      <c r="F90" s="147" t="s">
        <v>206</v>
      </c>
      <c r="G90" s="147" t="s">
        <v>206</v>
      </c>
      <c r="H90" s="147" t="s">
        <v>206</v>
      </c>
      <c r="I90" s="144">
        <v>0</v>
      </c>
      <c r="J90" s="144">
        <v>0</v>
      </c>
      <c r="K90" s="144">
        <v>0</v>
      </c>
      <c r="L90" s="2"/>
    </row>
    <row r="91" spans="2:12">
      <c r="B91" s="2"/>
      <c r="C91" s="142" t="s">
        <v>383</v>
      </c>
      <c r="D91" s="143"/>
      <c r="E91" s="147" t="s">
        <v>206</v>
      </c>
      <c r="F91" s="147" t="s">
        <v>206</v>
      </c>
      <c r="G91" s="147" t="s">
        <v>206</v>
      </c>
      <c r="H91" s="147" t="s">
        <v>206</v>
      </c>
      <c r="I91" s="144">
        <v>0</v>
      </c>
      <c r="J91" s="144">
        <v>0</v>
      </c>
      <c r="K91" s="144">
        <v>0</v>
      </c>
      <c r="L91" s="2"/>
    </row>
    <row r="92" spans="2:12">
      <c r="B92" s="2"/>
      <c r="C92" s="142" t="s">
        <v>384</v>
      </c>
      <c r="D92" s="143"/>
      <c r="E92" s="147" t="s">
        <v>206</v>
      </c>
      <c r="F92" s="147" t="s">
        <v>206</v>
      </c>
      <c r="G92" s="147" t="s">
        <v>206</v>
      </c>
      <c r="H92" s="147" t="s">
        <v>206</v>
      </c>
      <c r="I92" s="144">
        <v>0</v>
      </c>
      <c r="J92" s="144">
        <v>0</v>
      </c>
      <c r="K92" s="144">
        <v>0</v>
      </c>
      <c r="L92" s="2"/>
    </row>
    <row r="93" spans="2:12">
      <c r="B93" s="2"/>
      <c r="C93" s="142" t="s">
        <v>385</v>
      </c>
      <c r="D93" s="143"/>
      <c r="E93" s="147" t="s">
        <v>206</v>
      </c>
      <c r="F93" s="147" t="s">
        <v>206</v>
      </c>
      <c r="G93" s="147" t="s">
        <v>206</v>
      </c>
      <c r="H93" s="147" t="s">
        <v>206</v>
      </c>
      <c r="I93" s="144">
        <v>0</v>
      </c>
      <c r="J93" s="144">
        <v>0</v>
      </c>
      <c r="K93" s="144">
        <v>0</v>
      </c>
      <c r="L93" s="2"/>
    </row>
    <row r="94" spans="2:12">
      <c r="B94" s="2"/>
      <c r="C94" s="142" t="s">
        <v>386</v>
      </c>
      <c r="D94" s="143"/>
      <c r="E94" s="147" t="s">
        <v>206</v>
      </c>
      <c r="F94" s="147" t="s">
        <v>206</v>
      </c>
      <c r="G94" s="147" t="s">
        <v>206</v>
      </c>
      <c r="H94" s="147" t="s">
        <v>206</v>
      </c>
      <c r="I94" s="144">
        <v>0</v>
      </c>
      <c r="J94" s="144">
        <v>0</v>
      </c>
      <c r="K94" s="144">
        <v>0</v>
      </c>
      <c r="L94" s="2"/>
    </row>
    <row r="95" spans="2:12">
      <c r="B95" s="2"/>
      <c r="C95" s="142" t="s">
        <v>387</v>
      </c>
      <c r="D95" s="143"/>
      <c r="E95" s="147" t="s">
        <v>206</v>
      </c>
      <c r="F95" s="147" t="s">
        <v>206</v>
      </c>
      <c r="G95" s="147" t="s">
        <v>206</v>
      </c>
      <c r="H95" s="147" t="s">
        <v>206</v>
      </c>
      <c r="I95" s="144">
        <v>0</v>
      </c>
      <c r="J95" s="144">
        <v>0</v>
      </c>
      <c r="K95" s="144">
        <v>0</v>
      </c>
      <c r="L95" s="2"/>
    </row>
    <row r="96" spans="2:12">
      <c r="B96" s="2"/>
      <c r="C96" s="142" t="s">
        <v>388</v>
      </c>
      <c r="D96" s="143"/>
      <c r="E96" s="147" t="s">
        <v>206</v>
      </c>
      <c r="F96" s="147" t="s">
        <v>206</v>
      </c>
      <c r="G96" s="147" t="s">
        <v>206</v>
      </c>
      <c r="H96" s="147" t="s">
        <v>206</v>
      </c>
      <c r="I96" s="144">
        <v>0</v>
      </c>
      <c r="J96" s="144">
        <v>0</v>
      </c>
      <c r="K96" s="144">
        <v>0</v>
      </c>
      <c r="L96" s="2"/>
    </row>
    <row r="97" spans="2:12">
      <c r="B97" s="2"/>
      <c r="C97" s="142" t="s">
        <v>389</v>
      </c>
      <c r="D97" s="143"/>
      <c r="E97" s="147" t="s">
        <v>206</v>
      </c>
      <c r="F97" s="147" t="s">
        <v>206</v>
      </c>
      <c r="G97" s="147" t="s">
        <v>206</v>
      </c>
      <c r="H97" s="147" t="s">
        <v>206</v>
      </c>
      <c r="I97" s="144">
        <v>0</v>
      </c>
      <c r="J97" s="144">
        <v>0</v>
      </c>
      <c r="K97" s="144">
        <v>0</v>
      </c>
      <c r="L97" s="2"/>
    </row>
    <row r="98" spans="2:12">
      <c r="B98" s="2"/>
      <c r="C98" s="142" t="s">
        <v>390</v>
      </c>
      <c r="D98" s="143"/>
      <c r="E98" s="147" t="s">
        <v>206</v>
      </c>
      <c r="F98" s="147" t="s">
        <v>206</v>
      </c>
      <c r="G98" s="147" t="s">
        <v>206</v>
      </c>
      <c r="H98" s="147" t="s">
        <v>206</v>
      </c>
      <c r="I98" s="144">
        <v>0</v>
      </c>
      <c r="J98" s="144">
        <v>0</v>
      </c>
      <c r="K98" s="144">
        <v>0</v>
      </c>
      <c r="L98" s="2"/>
    </row>
    <row r="99" spans="2:12">
      <c r="B99" s="2"/>
      <c r="C99" s="142" t="s">
        <v>391</v>
      </c>
      <c r="D99" s="143"/>
      <c r="E99" s="147" t="s">
        <v>206</v>
      </c>
      <c r="F99" s="147" t="s">
        <v>206</v>
      </c>
      <c r="G99" s="147" t="s">
        <v>206</v>
      </c>
      <c r="H99" s="147" t="s">
        <v>206</v>
      </c>
      <c r="I99" s="144">
        <v>0</v>
      </c>
      <c r="J99" s="144">
        <v>0</v>
      </c>
      <c r="K99" s="144">
        <v>0</v>
      </c>
      <c r="L99" s="2"/>
    </row>
    <row r="100" spans="2:12">
      <c r="B100" s="2"/>
      <c r="C100" s="142" t="s">
        <v>392</v>
      </c>
      <c r="D100" s="143"/>
      <c r="E100" s="147" t="s">
        <v>206</v>
      </c>
      <c r="F100" s="147" t="s">
        <v>206</v>
      </c>
      <c r="G100" s="147" t="s">
        <v>206</v>
      </c>
      <c r="H100" s="147" t="s">
        <v>206</v>
      </c>
      <c r="I100" s="144">
        <v>0</v>
      </c>
      <c r="J100" s="144">
        <v>0</v>
      </c>
      <c r="K100" s="144">
        <v>0</v>
      </c>
      <c r="L100" s="2"/>
    </row>
    <row r="101" spans="2:12">
      <c r="B101" s="2"/>
      <c r="C101" s="142" t="s">
        <v>393</v>
      </c>
      <c r="D101" s="143"/>
      <c r="E101" s="147" t="s">
        <v>206</v>
      </c>
      <c r="F101" s="147" t="s">
        <v>206</v>
      </c>
      <c r="G101" s="147" t="s">
        <v>206</v>
      </c>
      <c r="H101" s="147" t="s">
        <v>206</v>
      </c>
      <c r="I101" s="144">
        <v>0</v>
      </c>
      <c r="J101" s="144">
        <v>0</v>
      </c>
      <c r="K101" s="144">
        <v>0</v>
      </c>
      <c r="L101" s="2"/>
    </row>
    <row r="102" spans="2:12">
      <c r="B102" s="2"/>
      <c r="C102" s="142" t="s">
        <v>394</v>
      </c>
      <c r="D102" s="143"/>
      <c r="E102" s="147" t="s">
        <v>206</v>
      </c>
      <c r="F102" s="147" t="s">
        <v>206</v>
      </c>
      <c r="G102" s="147" t="s">
        <v>206</v>
      </c>
      <c r="H102" s="147" t="s">
        <v>206</v>
      </c>
      <c r="I102" s="144">
        <v>0</v>
      </c>
      <c r="J102" s="144">
        <v>0</v>
      </c>
      <c r="K102" s="144">
        <v>0</v>
      </c>
      <c r="L102" s="2"/>
    </row>
    <row r="103" spans="2:12">
      <c r="B103" s="2"/>
      <c r="C103" s="142" t="s">
        <v>395</v>
      </c>
      <c r="D103" s="143"/>
      <c r="E103" s="147" t="s">
        <v>206</v>
      </c>
      <c r="F103" s="147" t="s">
        <v>206</v>
      </c>
      <c r="G103" s="147" t="s">
        <v>206</v>
      </c>
      <c r="H103" s="147" t="s">
        <v>206</v>
      </c>
      <c r="I103" s="144">
        <v>0</v>
      </c>
      <c r="J103" s="144">
        <v>0</v>
      </c>
      <c r="K103" s="144">
        <v>0</v>
      </c>
      <c r="L103" s="2"/>
    </row>
    <row r="104" spans="2:12">
      <c r="B104" s="2"/>
      <c r="C104" s="142" t="s">
        <v>396</v>
      </c>
      <c r="D104" s="143"/>
      <c r="E104" s="147" t="s">
        <v>206</v>
      </c>
      <c r="F104" s="147" t="s">
        <v>206</v>
      </c>
      <c r="G104" s="147" t="s">
        <v>206</v>
      </c>
      <c r="H104" s="147" t="s">
        <v>206</v>
      </c>
      <c r="I104" s="144">
        <v>0</v>
      </c>
      <c r="J104" s="144">
        <v>0</v>
      </c>
      <c r="K104" s="144">
        <v>0</v>
      </c>
      <c r="L104" s="2"/>
    </row>
    <row r="105" spans="2:12">
      <c r="B105" s="2"/>
      <c r="C105" s="142" t="s">
        <v>397</v>
      </c>
      <c r="D105" s="143"/>
      <c r="E105" s="147" t="s">
        <v>206</v>
      </c>
      <c r="F105" s="147" t="s">
        <v>206</v>
      </c>
      <c r="G105" s="147" t="s">
        <v>206</v>
      </c>
      <c r="H105" s="147" t="s">
        <v>206</v>
      </c>
      <c r="I105" s="144">
        <v>0</v>
      </c>
      <c r="J105" s="144">
        <v>0</v>
      </c>
      <c r="K105" s="144">
        <v>0</v>
      </c>
      <c r="L105" s="2"/>
    </row>
    <row r="106" spans="2:12">
      <c r="B106" s="2"/>
      <c r="C106" s="142" t="s">
        <v>398</v>
      </c>
      <c r="D106" s="143"/>
      <c r="E106" s="147" t="s">
        <v>206</v>
      </c>
      <c r="F106" s="147" t="s">
        <v>206</v>
      </c>
      <c r="G106" s="147" t="s">
        <v>206</v>
      </c>
      <c r="H106" s="147" t="s">
        <v>206</v>
      </c>
      <c r="I106" s="144">
        <v>0</v>
      </c>
      <c r="J106" s="144">
        <v>0</v>
      </c>
      <c r="K106" s="144">
        <v>0</v>
      </c>
      <c r="L106" s="2"/>
    </row>
    <row r="107" spans="2:12">
      <c r="B107" s="2"/>
      <c r="C107" s="142" t="s">
        <v>399</v>
      </c>
      <c r="D107" s="143"/>
      <c r="E107" s="147" t="s">
        <v>206</v>
      </c>
      <c r="F107" s="147" t="s">
        <v>206</v>
      </c>
      <c r="G107" s="147" t="s">
        <v>206</v>
      </c>
      <c r="H107" s="147" t="s">
        <v>206</v>
      </c>
      <c r="I107" s="144">
        <v>0</v>
      </c>
      <c r="J107" s="144">
        <v>0</v>
      </c>
      <c r="K107" s="144">
        <v>0</v>
      </c>
      <c r="L107" s="2"/>
    </row>
    <row r="108" spans="2:12">
      <c r="B108" s="2"/>
      <c r="C108" s="142" t="s">
        <v>400</v>
      </c>
      <c r="D108" s="143"/>
      <c r="E108" s="147" t="s">
        <v>206</v>
      </c>
      <c r="F108" s="147" t="s">
        <v>206</v>
      </c>
      <c r="G108" s="147" t="s">
        <v>206</v>
      </c>
      <c r="H108" s="147" t="s">
        <v>206</v>
      </c>
      <c r="I108" s="144">
        <v>0</v>
      </c>
      <c r="J108" s="144">
        <v>0</v>
      </c>
      <c r="K108" s="144">
        <v>0</v>
      </c>
      <c r="L108" s="2"/>
    </row>
    <row r="109" spans="2:12">
      <c r="B109" s="2"/>
      <c r="C109" s="142" t="s">
        <v>401</v>
      </c>
      <c r="D109" s="143"/>
      <c r="E109" s="147" t="s">
        <v>206</v>
      </c>
      <c r="F109" s="147" t="s">
        <v>206</v>
      </c>
      <c r="G109" s="147" t="s">
        <v>206</v>
      </c>
      <c r="H109" s="147" t="s">
        <v>206</v>
      </c>
      <c r="I109" s="144">
        <v>0</v>
      </c>
      <c r="J109" s="144">
        <v>0</v>
      </c>
      <c r="K109" s="144">
        <v>0</v>
      </c>
      <c r="L109" s="2"/>
    </row>
    <row r="110" spans="2:12">
      <c r="B110" s="2"/>
      <c r="C110" s="142" t="s">
        <v>402</v>
      </c>
      <c r="D110" s="143"/>
      <c r="E110" s="147" t="s">
        <v>206</v>
      </c>
      <c r="F110" s="147" t="s">
        <v>206</v>
      </c>
      <c r="G110" s="147" t="s">
        <v>206</v>
      </c>
      <c r="H110" s="147" t="s">
        <v>206</v>
      </c>
      <c r="I110" s="144">
        <v>0</v>
      </c>
      <c r="J110" s="144">
        <v>0</v>
      </c>
      <c r="K110" s="144">
        <v>0</v>
      </c>
      <c r="L110" s="2"/>
    </row>
    <row r="111" spans="2:12">
      <c r="B111" s="2"/>
      <c r="C111" s="142" t="s">
        <v>403</v>
      </c>
      <c r="D111" s="143"/>
      <c r="E111" s="147" t="s">
        <v>206</v>
      </c>
      <c r="F111" s="147" t="s">
        <v>206</v>
      </c>
      <c r="G111" s="147" t="s">
        <v>206</v>
      </c>
      <c r="H111" s="147" t="s">
        <v>206</v>
      </c>
      <c r="I111" s="144">
        <v>0</v>
      </c>
      <c r="J111" s="144">
        <v>0</v>
      </c>
      <c r="K111" s="144">
        <v>0</v>
      </c>
      <c r="L111" s="2"/>
    </row>
    <row r="112" spans="2:12">
      <c r="B112" s="2"/>
      <c r="C112" s="142" t="s">
        <v>404</v>
      </c>
      <c r="D112" s="143"/>
      <c r="E112" s="147" t="s">
        <v>206</v>
      </c>
      <c r="F112" s="147" t="s">
        <v>206</v>
      </c>
      <c r="G112" s="147" t="s">
        <v>206</v>
      </c>
      <c r="H112" s="147" t="s">
        <v>206</v>
      </c>
      <c r="I112" s="144">
        <v>0</v>
      </c>
      <c r="J112" s="144">
        <v>0</v>
      </c>
      <c r="K112" s="144">
        <v>0</v>
      </c>
      <c r="L112" s="2"/>
    </row>
    <row r="113" spans="1:12">
      <c r="B113" s="2"/>
      <c r="C113" s="142" t="s">
        <v>405</v>
      </c>
      <c r="D113" s="143"/>
      <c r="E113" s="147" t="s">
        <v>206</v>
      </c>
      <c r="F113" s="147" t="s">
        <v>206</v>
      </c>
      <c r="G113" s="147" t="s">
        <v>206</v>
      </c>
      <c r="H113" s="147" t="s">
        <v>206</v>
      </c>
      <c r="I113" s="144">
        <v>0</v>
      </c>
      <c r="J113" s="144">
        <v>0</v>
      </c>
      <c r="K113" s="144">
        <v>0</v>
      </c>
      <c r="L113" s="2"/>
    </row>
    <row r="114" spans="1:12" s="12" customFormat="1">
      <c r="B114" s="3"/>
      <c r="C114" s="145" t="s">
        <v>406</v>
      </c>
      <c r="D114" s="146"/>
      <c r="E114" s="147" t="s">
        <v>206</v>
      </c>
      <c r="F114" s="147" t="s">
        <v>206</v>
      </c>
      <c r="G114" s="147" t="s">
        <v>206</v>
      </c>
      <c r="H114" s="147" t="s">
        <v>206</v>
      </c>
      <c r="I114" s="144">
        <v>0</v>
      </c>
      <c r="J114" s="144">
        <v>0</v>
      </c>
      <c r="K114" s="144">
        <v>0</v>
      </c>
      <c r="L114" s="3"/>
    </row>
    <row r="115" spans="1:12" s="12" customFormat="1">
      <c r="A115" s="15" t="s">
        <v>407</v>
      </c>
      <c r="B115" s="3"/>
      <c r="C115" s="145" t="s">
        <v>408</v>
      </c>
      <c r="D115" s="146"/>
      <c r="E115" s="147" t="s">
        <v>206</v>
      </c>
      <c r="F115" s="147" t="s">
        <v>206</v>
      </c>
      <c r="G115" s="147" t="s">
        <v>206</v>
      </c>
      <c r="H115" s="147" t="s">
        <v>206</v>
      </c>
      <c r="I115" s="144">
        <v>0</v>
      </c>
      <c r="J115" s="144">
        <v>0</v>
      </c>
      <c r="K115" s="144">
        <v>0</v>
      </c>
      <c r="L115" s="3"/>
    </row>
    <row r="116" spans="1:12">
      <c r="A116" s="16" t="s">
        <v>409</v>
      </c>
      <c r="B116" s="2"/>
      <c r="C116" s="142" t="s">
        <v>410</v>
      </c>
      <c r="D116" s="143"/>
      <c r="E116" s="10" t="str">
        <f>""</f>
        <v/>
      </c>
      <c r="F116" s="10" t="str">
        <f>""</f>
        <v/>
      </c>
      <c r="G116" s="10" t="str">
        <f>""</f>
        <v/>
      </c>
      <c r="H116" s="10" t="str">
        <f>""</f>
        <v/>
      </c>
      <c r="I116" s="8">
        <f>SUM(I16:I115)</f>
        <v>0</v>
      </c>
      <c r="J116" s="8">
        <f>SUM(J16:J115)</f>
        <v>0</v>
      </c>
      <c r="K116" s="8">
        <f>SUM(K16:K115)</f>
        <v>0</v>
      </c>
      <c r="L116" s="2"/>
    </row>
    <row r="117" spans="1:12">
      <c r="B117" s="2"/>
      <c r="C117" s="2"/>
      <c r="D117" s="2"/>
      <c r="E117" s="2"/>
      <c r="F117" s="2"/>
      <c r="G117" s="2"/>
      <c r="H117" s="2"/>
      <c r="I117" s="2"/>
      <c r="J117" s="2"/>
      <c r="K117" s="2"/>
      <c r="L117" s="2"/>
    </row>
    <row r="118" spans="1:12" ht="5.0999999999999996" customHeight="1">
      <c r="B118" s="2"/>
      <c r="C118" s="2"/>
      <c r="D118" s="2"/>
      <c r="E118" s="2"/>
      <c r="F118" s="2"/>
      <c r="G118" s="2"/>
      <c r="H118" s="2"/>
      <c r="I118" s="2"/>
      <c r="J118" s="2"/>
      <c r="K118" s="2"/>
      <c r="L118" s="2"/>
    </row>
  </sheetData>
  <sheetProtection formatColumns="0" formatRows="0" insertRows="0" deleteRows="0" selectLockedCells="1"/>
  <mergeCells count="815">
    <mergeCell ref="C7:K7"/>
    <mergeCell ref="C8:K8"/>
    <mergeCell ref="C9:K9"/>
    <mergeCell ref="C10:K10"/>
    <mergeCell ref="C11:K11"/>
    <mergeCell ref="C13:K13"/>
    <mergeCell ref="C14:D15"/>
    <mergeCell ref="E14:E15"/>
    <mergeCell ref="F14:F15"/>
    <mergeCell ref="G14:G15"/>
    <mergeCell ref="H14:H15"/>
    <mergeCell ref="I14:I15"/>
    <mergeCell ref="J14:J15"/>
    <mergeCell ref="K14:K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I20"/>
    <mergeCell ref="J20"/>
    <mergeCell ref="K20"/>
    <mergeCell ref="C21:D21"/>
    <mergeCell ref="E21"/>
    <mergeCell ref="F21"/>
    <mergeCell ref="G21"/>
    <mergeCell ref="H21"/>
    <mergeCell ref="I21"/>
    <mergeCell ref="J21"/>
    <mergeCell ref="K21"/>
    <mergeCell ref="C20:D20"/>
    <mergeCell ref="E20"/>
    <mergeCell ref="F20"/>
    <mergeCell ref="G20"/>
    <mergeCell ref="H20"/>
    <mergeCell ref="I22"/>
    <mergeCell ref="J22"/>
    <mergeCell ref="K22"/>
    <mergeCell ref="C23:D23"/>
    <mergeCell ref="E23"/>
    <mergeCell ref="F23"/>
    <mergeCell ref="G23"/>
    <mergeCell ref="H23"/>
    <mergeCell ref="I23"/>
    <mergeCell ref="J23"/>
    <mergeCell ref="K23"/>
    <mergeCell ref="C22:D22"/>
    <mergeCell ref="E22"/>
    <mergeCell ref="F22"/>
    <mergeCell ref="G22"/>
    <mergeCell ref="H22"/>
    <mergeCell ref="I24"/>
    <mergeCell ref="J24"/>
    <mergeCell ref="K24"/>
    <mergeCell ref="C25:D25"/>
    <mergeCell ref="E25"/>
    <mergeCell ref="F25"/>
    <mergeCell ref="G25"/>
    <mergeCell ref="H25"/>
    <mergeCell ref="I25"/>
    <mergeCell ref="J25"/>
    <mergeCell ref="K25"/>
    <mergeCell ref="C24:D24"/>
    <mergeCell ref="E24"/>
    <mergeCell ref="F24"/>
    <mergeCell ref="G24"/>
    <mergeCell ref="H24"/>
    <mergeCell ref="I26"/>
    <mergeCell ref="J26"/>
    <mergeCell ref="K26"/>
    <mergeCell ref="C27:D27"/>
    <mergeCell ref="E27"/>
    <mergeCell ref="F27"/>
    <mergeCell ref="G27"/>
    <mergeCell ref="H27"/>
    <mergeCell ref="I27"/>
    <mergeCell ref="J27"/>
    <mergeCell ref="K27"/>
    <mergeCell ref="C26:D26"/>
    <mergeCell ref="E26"/>
    <mergeCell ref="F26"/>
    <mergeCell ref="G26"/>
    <mergeCell ref="H26"/>
    <mergeCell ref="I28"/>
    <mergeCell ref="J28"/>
    <mergeCell ref="K28"/>
    <mergeCell ref="C29:D29"/>
    <mergeCell ref="E29"/>
    <mergeCell ref="F29"/>
    <mergeCell ref="G29"/>
    <mergeCell ref="H29"/>
    <mergeCell ref="I29"/>
    <mergeCell ref="J29"/>
    <mergeCell ref="K29"/>
    <mergeCell ref="C28:D28"/>
    <mergeCell ref="E28"/>
    <mergeCell ref="F28"/>
    <mergeCell ref="G28"/>
    <mergeCell ref="H28"/>
    <mergeCell ref="I30"/>
    <mergeCell ref="J30"/>
    <mergeCell ref="K30"/>
    <mergeCell ref="C31:D31"/>
    <mergeCell ref="E31"/>
    <mergeCell ref="F31"/>
    <mergeCell ref="G31"/>
    <mergeCell ref="H31"/>
    <mergeCell ref="I31"/>
    <mergeCell ref="J31"/>
    <mergeCell ref="K31"/>
    <mergeCell ref="C30:D30"/>
    <mergeCell ref="E30"/>
    <mergeCell ref="F30"/>
    <mergeCell ref="G30"/>
    <mergeCell ref="H30"/>
    <mergeCell ref="I32"/>
    <mergeCell ref="J32"/>
    <mergeCell ref="K32"/>
    <mergeCell ref="C33:D33"/>
    <mergeCell ref="E33"/>
    <mergeCell ref="F33"/>
    <mergeCell ref="G33"/>
    <mergeCell ref="H33"/>
    <mergeCell ref="I33"/>
    <mergeCell ref="J33"/>
    <mergeCell ref="K33"/>
    <mergeCell ref="C32:D32"/>
    <mergeCell ref="E32"/>
    <mergeCell ref="F32"/>
    <mergeCell ref="G32"/>
    <mergeCell ref="H32"/>
    <mergeCell ref="I34"/>
    <mergeCell ref="J34"/>
    <mergeCell ref="K34"/>
    <mergeCell ref="C35:D35"/>
    <mergeCell ref="E35"/>
    <mergeCell ref="F35"/>
    <mergeCell ref="G35"/>
    <mergeCell ref="H35"/>
    <mergeCell ref="I35"/>
    <mergeCell ref="J35"/>
    <mergeCell ref="K35"/>
    <mergeCell ref="C34:D34"/>
    <mergeCell ref="E34"/>
    <mergeCell ref="F34"/>
    <mergeCell ref="G34"/>
    <mergeCell ref="H34"/>
    <mergeCell ref="I36"/>
    <mergeCell ref="J36"/>
    <mergeCell ref="K36"/>
    <mergeCell ref="C37:D37"/>
    <mergeCell ref="E37"/>
    <mergeCell ref="F37"/>
    <mergeCell ref="G37"/>
    <mergeCell ref="H37"/>
    <mergeCell ref="I37"/>
    <mergeCell ref="J37"/>
    <mergeCell ref="K37"/>
    <mergeCell ref="C36:D36"/>
    <mergeCell ref="E36"/>
    <mergeCell ref="F36"/>
    <mergeCell ref="G36"/>
    <mergeCell ref="H36"/>
    <mergeCell ref="I38"/>
    <mergeCell ref="J38"/>
    <mergeCell ref="K38"/>
    <mergeCell ref="C39:D39"/>
    <mergeCell ref="E39"/>
    <mergeCell ref="F39"/>
    <mergeCell ref="G39"/>
    <mergeCell ref="H39"/>
    <mergeCell ref="I39"/>
    <mergeCell ref="J39"/>
    <mergeCell ref="K39"/>
    <mergeCell ref="C38:D38"/>
    <mergeCell ref="E38"/>
    <mergeCell ref="F38"/>
    <mergeCell ref="G38"/>
    <mergeCell ref="H38"/>
    <mergeCell ref="I40"/>
    <mergeCell ref="J40"/>
    <mergeCell ref="K40"/>
    <mergeCell ref="C41:D41"/>
    <mergeCell ref="E41"/>
    <mergeCell ref="F41"/>
    <mergeCell ref="G41"/>
    <mergeCell ref="H41"/>
    <mergeCell ref="I41"/>
    <mergeCell ref="J41"/>
    <mergeCell ref="K41"/>
    <mergeCell ref="C40:D40"/>
    <mergeCell ref="E40"/>
    <mergeCell ref="F40"/>
    <mergeCell ref="G40"/>
    <mergeCell ref="H40"/>
    <mergeCell ref="I42"/>
    <mergeCell ref="J42"/>
    <mergeCell ref="K42"/>
    <mergeCell ref="C43:D43"/>
    <mergeCell ref="E43"/>
    <mergeCell ref="F43"/>
    <mergeCell ref="G43"/>
    <mergeCell ref="H43"/>
    <mergeCell ref="I43"/>
    <mergeCell ref="J43"/>
    <mergeCell ref="K43"/>
    <mergeCell ref="C42:D42"/>
    <mergeCell ref="E42"/>
    <mergeCell ref="F42"/>
    <mergeCell ref="G42"/>
    <mergeCell ref="H42"/>
    <mergeCell ref="I44"/>
    <mergeCell ref="J44"/>
    <mergeCell ref="K44"/>
    <mergeCell ref="C45:D45"/>
    <mergeCell ref="E45"/>
    <mergeCell ref="F45"/>
    <mergeCell ref="G45"/>
    <mergeCell ref="H45"/>
    <mergeCell ref="I45"/>
    <mergeCell ref="J45"/>
    <mergeCell ref="K45"/>
    <mergeCell ref="C44:D44"/>
    <mergeCell ref="E44"/>
    <mergeCell ref="F44"/>
    <mergeCell ref="G44"/>
    <mergeCell ref="H44"/>
    <mergeCell ref="I46"/>
    <mergeCell ref="J46"/>
    <mergeCell ref="K46"/>
    <mergeCell ref="C47:D47"/>
    <mergeCell ref="E47"/>
    <mergeCell ref="F47"/>
    <mergeCell ref="G47"/>
    <mergeCell ref="H47"/>
    <mergeCell ref="I47"/>
    <mergeCell ref="J47"/>
    <mergeCell ref="K47"/>
    <mergeCell ref="C46:D46"/>
    <mergeCell ref="E46"/>
    <mergeCell ref="F46"/>
    <mergeCell ref="G46"/>
    <mergeCell ref="H46"/>
    <mergeCell ref="I48"/>
    <mergeCell ref="J48"/>
    <mergeCell ref="K48"/>
    <mergeCell ref="C49:D49"/>
    <mergeCell ref="E49"/>
    <mergeCell ref="F49"/>
    <mergeCell ref="G49"/>
    <mergeCell ref="H49"/>
    <mergeCell ref="I49"/>
    <mergeCell ref="J49"/>
    <mergeCell ref="K49"/>
    <mergeCell ref="C48:D48"/>
    <mergeCell ref="E48"/>
    <mergeCell ref="F48"/>
    <mergeCell ref="G48"/>
    <mergeCell ref="H48"/>
    <mergeCell ref="I50"/>
    <mergeCell ref="J50"/>
    <mergeCell ref="K50"/>
    <mergeCell ref="C51:D51"/>
    <mergeCell ref="E51"/>
    <mergeCell ref="F51"/>
    <mergeCell ref="G51"/>
    <mergeCell ref="H51"/>
    <mergeCell ref="I51"/>
    <mergeCell ref="J51"/>
    <mergeCell ref="K51"/>
    <mergeCell ref="C50:D50"/>
    <mergeCell ref="E50"/>
    <mergeCell ref="F50"/>
    <mergeCell ref="G50"/>
    <mergeCell ref="H50"/>
    <mergeCell ref="I52"/>
    <mergeCell ref="J52"/>
    <mergeCell ref="K52"/>
    <mergeCell ref="C53:D53"/>
    <mergeCell ref="E53"/>
    <mergeCell ref="F53"/>
    <mergeCell ref="G53"/>
    <mergeCell ref="H53"/>
    <mergeCell ref="I53"/>
    <mergeCell ref="J53"/>
    <mergeCell ref="K53"/>
    <mergeCell ref="C52:D52"/>
    <mergeCell ref="E52"/>
    <mergeCell ref="F52"/>
    <mergeCell ref="G52"/>
    <mergeCell ref="H52"/>
    <mergeCell ref="I54"/>
    <mergeCell ref="J54"/>
    <mergeCell ref="K54"/>
    <mergeCell ref="C55:D55"/>
    <mergeCell ref="E55"/>
    <mergeCell ref="F55"/>
    <mergeCell ref="G55"/>
    <mergeCell ref="H55"/>
    <mergeCell ref="I55"/>
    <mergeCell ref="J55"/>
    <mergeCell ref="K55"/>
    <mergeCell ref="C54:D54"/>
    <mergeCell ref="E54"/>
    <mergeCell ref="F54"/>
    <mergeCell ref="G54"/>
    <mergeCell ref="H54"/>
    <mergeCell ref="I56"/>
    <mergeCell ref="J56"/>
    <mergeCell ref="K56"/>
    <mergeCell ref="C57:D57"/>
    <mergeCell ref="E57"/>
    <mergeCell ref="F57"/>
    <mergeCell ref="G57"/>
    <mergeCell ref="H57"/>
    <mergeCell ref="I57"/>
    <mergeCell ref="J57"/>
    <mergeCell ref="K57"/>
    <mergeCell ref="C56:D56"/>
    <mergeCell ref="E56"/>
    <mergeCell ref="F56"/>
    <mergeCell ref="G56"/>
    <mergeCell ref="H56"/>
    <mergeCell ref="I58"/>
    <mergeCell ref="J58"/>
    <mergeCell ref="K58"/>
    <mergeCell ref="C59:D59"/>
    <mergeCell ref="E59"/>
    <mergeCell ref="F59"/>
    <mergeCell ref="G59"/>
    <mergeCell ref="H59"/>
    <mergeCell ref="I59"/>
    <mergeCell ref="J59"/>
    <mergeCell ref="K59"/>
    <mergeCell ref="C58:D58"/>
    <mergeCell ref="E58"/>
    <mergeCell ref="F58"/>
    <mergeCell ref="G58"/>
    <mergeCell ref="H58"/>
    <mergeCell ref="I60"/>
    <mergeCell ref="J60"/>
    <mergeCell ref="K60"/>
    <mergeCell ref="C61:D61"/>
    <mergeCell ref="E61"/>
    <mergeCell ref="F61"/>
    <mergeCell ref="G61"/>
    <mergeCell ref="H61"/>
    <mergeCell ref="I61"/>
    <mergeCell ref="J61"/>
    <mergeCell ref="K61"/>
    <mergeCell ref="C60:D60"/>
    <mergeCell ref="E60"/>
    <mergeCell ref="F60"/>
    <mergeCell ref="G60"/>
    <mergeCell ref="H60"/>
    <mergeCell ref="I62"/>
    <mergeCell ref="J62"/>
    <mergeCell ref="K62"/>
    <mergeCell ref="C63:D63"/>
    <mergeCell ref="E63"/>
    <mergeCell ref="F63"/>
    <mergeCell ref="G63"/>
    <mergeCell ref="H63"/>
    <mergeCell ref="I63"/>
    <mergeCell ref="J63"/>
    <mergeCell ref="K63"/>
    <mergeCell ref="C62:D62"/>
    <mergeCell ref="E62"/>
    <mergeCell ref="F62"/>
    <mergeCell ref="G62"/>
    <mergeCell ref="H62"/>
    <mergeCell ref="I64"/>
    <mergeCell ref="J64"/>
    <mergeCell ref="K64"/>
    <mergeCell ref="C65:D65"/>
    <mergeCell ref="E65"/>
    <mergeCell ref="F65"/>
    <mergeCell ref="G65"/>
    <mergeCell ref="H65"/>
    <mergeCell ref="I65"/>
    <mergeCell ref="J65"/>
    <mergeCell ref="K65"/>
    <mergeCell ref="C64:D64"/>
    <mergeCell ref="E64"/>
    <mergeCell ref="F64"/>
    <mergeCell ref="G64"/>
    <mergeCell ref="H64"/>
    <mergeCell ref="I66"/>
    <mergeCell ref="J66"/>
    <mergeCell ref="K66"/>
    <mergeCell ref="C67:D67"/>
    <mergeCell ref="E67"/>
    <mergeCell ref="F67"/>
    <mergeCell ref="G67"/>
    <mergeCell ref="H67"/>
    <mergeCell ref="I67"/>
    <mergeCell ref="J67"/>
    <mergeCell ref="K67"/>
    <mergeCell ref="C66:D66"/>
    <mergeCell ref="E66"/>
    <mergeCell ref="F66"/>
    <mergeCell ref="G66"/>
    <mergeCell ref="H66"/>
    <mergeCell ref="I68"/>
    <mergeCell ref="J68"/>
    <mergeCell ref="K68"/>
    <mergeCell ref="C69:D69"/>
    <mergeCell ref="E69"/>
    <mergeCell ref="F69"/>
    <mergeCell ref="G69"/>
    <mergeCell ref="H69"/>
    <mergeCell ref="I69"/>
    <mergeCell ref="J69"/>
    <mergeCell ref="K69"/>
    <mergeCell ref="C68:D68"/>
    <mergeCell ref="E68"/>
    <mergeCell ref="F68"/>
    <mergeCell ref="G68"/>
    <mergeCell ref="H68"/>
    <mergeCell ref="I70"/>
    <mergeCell ref="J70"/>
    <mergeCell ref="K70"/>
    <mergeCell ref="C71:D71"/>
    <mergeCell ref="E71"/>
    <mergeCell ref="F71"/>
    <mergeCell ref="G71"/>
    <mergeCell ref="H71"/>
    <mergeCell ref="I71"/>
    <mergeCell ref="J71"/>
    <mergeCell ref="K71"/>
    <mergeCell ref="C70:D70"/>
    <mergeCell ref="E70"/>
    <mergeCell ref="F70"/>
    <mergeCell ref="G70"/>
    <mergeCell ref="H70"/>
    <mergeCell ref="I72"/>
    <mergeCell ref="J72"/>
    <mergeCell ref="K72"/>
    <mergeCell ref="C73:D73"/>
    <mergeCell ref="E73"/>
    <mergeCell ref="F73"/>
    <mergeCell ref="G73"/>
    <mergeCell ref="H73"/>
    <mergeCell ref="I73"/>
    <mergeCell ref="J73"/>
    <mergeCell ref="K73"/>
    <mergeCell ref="C72:D72"/>
    <mergeCell ref="E72"/>
    <mergeCell ref="F72"/>
    <mergeCell ref="G72"/>
    <mergeCell ref="H72"/>
    <mergeCell ref="I74"/>
    <mergeCell ref="J74"/>
    <mergeCell ref="K74"/>
    <mergeCell ref="C75:D75"/>
    <mergeCell ref="E75"/>
    <mergeCell ref="F75"/>
    <mergeCell ref="G75"/>
    <mergeCell ref="H75"/>
    <mergeCell ref="I75"/>
    <mergeCell ref="J75"/>
    <mergeCell ref="K75"/>
    <mergeCell ref="C74:D74"/>
    <mergeCell ref="E74"/>
    <mergeCell ref="F74"/>
    <mergeCell ref="G74"/>
    <mergeCell ref="H74"/>
    <mergeCell ref="I76"/>
    <mergeCell ref="J76"/>
    <mergeCell ref="K76"/>
    <mergeCell ref="C77:D77"/>
    <mergeCell ref="E77"/>
    <mergeCell ref="F77"/>
    <mergeCell ref="G77"/>
    <mergeCell ref="H77"/>
    <mergeCell ref="I77"/>
    <mergeCell ref="J77"/>
    <mergeCell ref="K77"/>
    <mergeCell ref="C76:D76"/>
    <mergeCell ref="E76"/>
    <mergeCell ref="F76"/>
    <mergeCell ref="G76"/>
    <mergeCell ref="H76"/>
    <mergeCell ref="I78"/>
    <mergeCell ref="J78"/>
    <mergeCell ref="K78"/>
    <mergeCell ref="C79:D79"/>
    <mergeCell ref="E79"/>
    <mergeCell ref="F79"/>
    <mergeCell ref="G79"/>
    <mergeCell ref="H79"/>
    <mergeCell ref="I79"/>
    <mergeCell ref="J79"/>
    <mergeCell ref="K79"/>
    <mergeCell ref="C78:D78"/>
    <mergeCell ref="E78"/>
    <mergeCell ref="F78"/>
    <mergeCell ref="G78"/>
    <mergeCell ref="H78"/>
    <mergeCell ref="I80"/>
    <mergeCell ref="J80"/>
    <mergeCell ref="K80"/>
    <mergeCell ref="C81:D81"/>
    <mergeCell ref="E81"/>
    <mergeCell ref="F81"/>
    <mergeCell ref="G81"/>
    <mergeCell ref="H81"/>
    <mergeCell ref="I81"/>
    <mergeCell ref="J81"/>
    <mergeCell ref="K81"/>
    <mergeCell ref="C80:D80"/>
    <mergeCell ref="E80"/>
    <mergeCell ref="F80"/>
    <mergeCell ref="G80"/>
    <mergeCell ref="H80"/>
    <mergeCell ref="I82"/>
    <mergeCell ref="J82"/>
    <mergeCell ref="K82"/>
    <mergeCell ref="C83:D83"/>
    <mergeCell ref="E83"/>
    <mergeCell ref="F83"/>
    <mergeCell ref="G83"/>
    <mergeCell ref="H83"/>
    <mergeCell ref="I83"/>
    <mergeCell ref="J83"/>
    <mergeCell ref="K83"/>
    <mergeCell ref="C82:D82"/>
    <mergeCell ref="E82"/>
    <mergeCell ref="F82"/>
    <mergeCell ref="G82"/>
    <mergeCell ref="H82"/>
    <mergeCell ref="I84"/>
    <mergeCell ref="J84"/>
    <mergeCell ref="K84"/>
    <mergeCell ref="C85:D85"/>
    <mergeCell ref="E85"/>
    <mergeCell ref="F85"/>
    <mergeCell ref="G85"/>
    <mergeCell ref="H85"/>
    <mergeCell ref="I85"/>
    <mergeCell ref="J85"/>
    <mergeCell ref="K85"/>
    <mergeCell ref="C84:D84"/>
    <mergeCell ref="E84"/>
    <mergeCell ref="F84"/>
    <mergeCell ref="G84"/>
    <mergeCell ref="H84"/>
    <mergeCell ref="I86"/>
    <mergeCell ref="J86"/>
    <mergeCell ref="K86"/>
    <mergeCell ref="C87:D87"/>
    <mergeCell ref="E87"/>
    <mergeCell ref="F87"/>
    <mergeCell ref="G87"/>
    <mergeCell ref="H87"/>
    <mergeCell ref="I87"/>
    <mergeCell ref="J87"/>
    <mergeCell ref="K87"/>
    <mergeCell ref="C86:D86"/>
    <mergeCell ref="E86"/>
    <mergeCell ref="F86"/>
    <mergeCell ref="G86"/>
    <mergeCell ref="H86"/>
    <mergeCell ref="I88"/>
    <mergeCell ref="J88"/>
    <mergeCell ref="K88"/>
    <mergeCell ref="C89:D89"/>
    <mergeCell ref="E89"/>
    <mergeCell ref="F89"/>
    <mergeCell ref="G89"/>
    <mergeCell ref="H89"/>
    <mergeCell ref="I89"/>
    <mergeCell ref="J89"/>
    <mergeCell ref="K89"/>
    <mergeCell ref="C88:D88"/>
    <mergeCell ref="E88"/>
    <mergeCell ref="F88"/>
    <mergeCell ref="G88"/>
    <mergeCell ref="H88"/>
    <mergeCell ref="I90"/>
    <mergeCell ref="J90"/>
    <mergeCell ref="K90"/>
    <mergeCell ref="C91:D91"/>
    <mergeCell ref="E91"/>
    <mergeCell ref="F91"/>
    <mergeCell ref="G91"/>
    <mergeCell ref="H91"/>
    <mergeCell ref="I91"/>
    <mergeCell ref="J91"/>
    <mergeCell ref="K91"/>
    <mergeCell ref="C90:D90"/>
    <mergeCell ref="E90"/>
    <mergeCell ref="F90"/>
    <mergeCell ref="G90"/>
    <mergeCell ref="H90"/>
    <mergeCell ref="I92"/>
    <mergeCell ref="J92"/>
    <mergeCell ref="K92"/>
    <mergeCell ref="C93:D93"/>
    <mergeCell ref="E93"/>
    <mergeCell ref="F93"/>
    <mergeCell ref="G93"/>
    <mergeCell ref="H93"/>
    <mergeCell ref="I93"/>
    <mergeCell ref="J93"/>
    <mergeCell ref="K93"/>
    <mergeCell ref="C92:D92"/>
    <mergeCell ref="E92"/>
    <mergeCell ref="F92"/>
    <mergeCell ref="G92"/>
    <mergeCell ref="H92"/>
    <mergeCell ref="I94"/>
    <mergeCell ref="J94"/>
    <mergeCell ref="K94"/>
    <mergeCell ref="C95:D95"/>
    <mergeCell ref="E95"/>
    <mergeCell ref="F95"/>
    <mergeCell ref="G95"/>
    <mergeCell ref="H95"/>
    <mergeCell ref="I95"/>
    <mergeCell ref="J95"/>
    <mergeCell ref="K95"/>
    <mergeCell ref="C94:D94"/>
    <mergeCell ref="E94"/>
    <mergeCell ref="F94"/>
    <mergeCell ref="G94"/>
    <mergeCell ref="H94"/>
    <mergeCell ref="I96"/>
    <mergeCell ref="J96"/>
    <mergeCell ref="K96"/>
    <mergeCell ref="C97:D97"/>
    <mergeCell ref="E97"/>
    <mergeCell ref="F97"/>
    <mergeCell ref="G97"/>
    <mergeCell ref="H97"/>
    <mergeCell ref="I97"/>
    <mergeCell ref="J97"/>
    <mergeCell ref="K97"/>
    <mergeCell ref="C96:D96"/>
    <mergeCell ref="E96"/>
    <mergeCell ref="F96"/>
    <mergeCell ref="G96"/>
    <mergeCell ref="H96"/>
    <mergeCell ref="I98"/>
    <mergeCell ref="J98"/>
    <mergeCell ref="K98"/>
    <mergeCell ref="C99:D99"/>
    <mergeCell ref="E99"/>
    <mergeCell ref="F99"/>
    <mergeCell ref="G99"/>
    <mergeCell ref="H99"/>
    <mergeCell ref="I99"/>
    <mergeCell ref="J99"/>
    <mergeCell ref="K99"/>
    <mergeCell ref="C98:D98"/>
    <mergeCell ref="E98"/>
    <mergeCell ref="F98"/>
    <mergeCell ref="G98"/>
    <mergeCell ref="H98"/>
    <mergeCell ref="I100"/>
    <mergeCell ref="J100"/>
    <mergeCell ref="K100"/>
    <mergeCell ref="C101:D101"/>
    <mergeCell ref="E101"/>
    <mergeCell ref="F101"/>
    <mergeCell ref="G101"/>
    <mergeCell ref="H101"/>
    <mergeCell ref="I101"/>
    <mergeCell ref="J101"/>
    <mergeCell ref="K101"/>
    <mergeCell ref="C100:D100"/>
    <mergeCell ref="E100"/>
    <mergeCell ref="F100"/>
    <mergeCell ref="G100"/>
    <mergeCell ref="H100"/>
    <mergeCell ref="I102"/>
    <mergeCell ref="J102"/>
    <mergeCell ref="K102"/>
    <mergeCell ref="C103:D103"/>
    <mergeCell ref="E103"/>
    <mergeCell ref="F103"/>
    <mergeCell ref="G103"/>
    <mergeCell ref="H103"/>
    <mergeCell ref="I103"/>
    <mergeCell ref="J103"/>
    <mergeCell ref="K103"/>
    <mergeCell ref="C102:D102"/>
    <mergeCell ref="E102"/>
    <mergeCell ref="F102"/>
    <mergeCell ref="G102"/>
    <mergeCell ref="H102"/>
    <mergeCell ref="I104"/>
    <mergeCell ref="J104"/>
    <mergeCell ref="K104"/>
    <mergeCell ref="C105:D105"/>
    <mergeCell ref="E105"/>
    <mergeCell ref="F105"/>
    <mergeCell ref="G105"/>
    <mergeCell ref="H105"/>
    <mergeCell ref="I105"/>
    <mergeCell ref="J105"/>
    <mergeCell ref="K105"/>
    <mergeCell ref="C104:D104"/>
    <mergeCell ref="E104"/>
    <mergeCell ref="F104"/>
    <mergeCell ref="G104"/>
    <mergeCell ref="H104"/>
    <mergeCell ref="I106"/>
    <mergeCell ref="J106"/>
    <mergeCell ref="K106"/>
    <mergeCell ref="C107:D107"/>
    <mergeCell ref="E107"/>
    <mergeCell ref="F107"/>
    <mergeCell ref="G107"/>
    <mergeCell ref="H107"/>
    <mergeCell ref="I107"/>
    <mergeCell ref="J107"/>
    <mergeCell ref="K107"/>
    <mergeCell ref="C106:D106"/>
    <mergeCell ref="E106"/>
    <mergeCell ref="F106"/>
    <mergeCell ref="G106"/>
    <mergeCell ref="H106"/>
    <mergeCell ref="I108"/>
    <mergeCell ref="J108"/>
    <mergeCell ref="K108"/>
    <mergeCell ref="C109:D109"/>
    <mergeCell ref="E109"/>
    <mergeCell ref="F109"/>
    <mergeCell ref="G109"/>
    <mergeCell ref="H109"/>
    <mergeCell ref="I109"/>
    <mergeCell ref="J109"/>
    <mergeCell ref="K109"/>
    <mergeCell ref="C108:D108"/>
    <mergeCell ref="E108"/>
    <mergeCell ref="F108"/>
    <mergeCell ref="G108"/>
    <mergeCell ref="H108"/>
    <mergeCell ref="I110"/>
    <mergeCell ref="J110"/>
    <mergeCell ref="K110"/>
    <mergeCell ref="C111:D111"/>
    <mergeCell ref="E111"/>
    <mergeCell ref="F111"/>
    <mergeCell ref="G111"/>
    <mergeCell ref="H111"/>
    <mergeCell ref="I111"/>
    <mergeCell ref="J111"/>
    <mergeCell ref="K111"/>
    <mergeCell ref="C110:D110"/>
    <mergeCell ref="E110"/>
    <mergeCell ref="F110"/>
    <mergeCell ref="G110"/>
    <mergeCell ref="H110"/>
    <mergeCell ref="I112"/>
    <mergeCell ref="J112"/>
    <mergeCell ref="K112"/>
    <mergeCell ref="C113:D113"/>
    <mergeCell ref="E113"/>
    <mergeCell ref="F113"/>
    <mergeCell ref="G113"/>
    <mergeCell ref="H113"/>
    <mergeCell ref="I113"/>
    <mergeCell ref="J113"/>
    <mergeCell ref="K113"/>
    <mergeCell ref="C112:D112"/>
    <mergeCell ref="E112"/>
    <mergeCell ref="F112"/>
    <mergeCell ref="G112"/>
    <mergeCell ref="H112"/>
    <mergeCell ref="C116:D116"/>
    <mergeCell ref="I114"/>
    <mergeCell ref="J114"/>
    <mergeCell ref="K114"/>
    <mergeCell ref="C115:D115"/>
    <mergeCell ref="E115"/>
    <mergeCell ref="F115"/>
    <mergeCell ref="G115"/>
    <mergeCell ref="H115"/>
    <mergeCell ref="I115"/>
    <mergeCell ref="J115"/>
    <mergeCell ref="K115"/>
    <mergeCell ref="C114:D114"/>
    <mergeCell ref="E114"/>
    <mergeCell ref="F114"/>
    <mergeCell ref="G114"/>
    <mergeCell ref="H114"/>
  </mergeCells>
  <dataValidations count="3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s>
  <printOptions horizontalCentered="1"/>
  <pageMargins left="0.7" right="0.7" top="0.75" bottom="0.75" header="0.3" footer="0.3"/>
  <pageSetup paperSize="150" scale="36" orientation="portrait" horizontalDpi="200" verticalDpi="200" r:id="rId1"/>
  <extLst>
    <ext xmlns:x14="http://schemas.microsoft.com/office/spreadsheetml/2009/9/main" uri="{CCE6A557-97BC-4b89-ADB6-D9C93CAAB3DF}">
      <x14:dataValidations xmlns:xm="http://schemas.microsoft.com/office/excel/2006/main" count="100">
        <x14:dataValidation type="list" showErrorMessage="1" errorTitle="Kesalahan Nilai Data" error="Data yang dimasukkan harus tersedia dalam daftar!">
          <x14:formula1>
            <xm:f>ListOfValues!P1:P2</xm:f>
          </x14:formula1>
          <xm:sqref>F16</xm:sqref>
        </x14:dataValidation>
        <x14:dataValidation type="list" showErrorMessage="1" errorTitle="Kesalahan Nilai Data" error="Data yang dimasukkan harus tersedia dalam daftar!">
          <x14:formula1>
            <xm:f>ListOfValues!P1:P2</xm:f>
          </x14:formula1>
          <xm:sqref>F17</xm:sqref>
        </x14:dataValidation>
        <x14:dataValidation type="list" showErrorMessage="1" errorTitle="Kesalahan Nilai Data" error="Data yang dimasukkan harus tersedia dalam daftar!">
          <x14:formula1>
            <xm:f>ListOfValues!P1:P2</xm:f>
          </x14:formula1>
          <xm:sqref>F18</xm:sqref>
        </x14:dataValidation>
        <x14:dataValidation type="list" showErrorMessage="1" errorTitle="Kesalahan Nilai Data" error="Data yang dimasukkan harus tersedia dalam daftar!">
          <x14:formula1>
            <xm:f>ListOfValues!P1:P2</xm:f>
          </x14:formula1>
          <xm:sqref>F19</xm:sqref>
        </x14:dataValidation>
        <x14:dataValidation type="list" showErrorMessage="1" errorTitle="Kesalahan Nilai Data" error="Data yang dimasukkan harus tersedia dalam daftar!">
          <x14:formula1>
            <xm:f>ListOfValues!P1:P2</xm:f>
          </x14:formula1>
          <xm:sqref>F20</xm:sqref>
        </x14:dataValidation>
        <x14:dataValidation type="list" showErrorMessage="1" errorTitle="Kesalahan Nilai Data" error="Data yang dimasukkan harus tersedia dalam daftar!">
          <x14:formula1>
            <xm:f>ListOfValues!P1:P2</xm:f>
          </x14:formula1>
          <xm:sqref>F21</xm:sqref>
        </x14:dataValidation>
        <x14:dataValidation type="list" showErrorMessage="1" errorTitle="Kesalahan Nilai Data" error="Data yang dimasukkan harus tersedia dalam daftar!">
          <x14:formula1>
            <xm:f>ListOfValues!P1:P2</xm:f>
          </x14:formula1>
          <xm:sqref>F22</xm:sqref>
        </x14:dataValidation>
        <x14:dataValidation type="list" showErrorMessage="1" errorTitle="Kesalahan Nilai Data" error="Data yang dimasukkan harus tersedia dalam daftar!">
          <x14:formula1>
            <xm:f>ListOfValues!P1:P2</xm:f>
          </x14:formula1>
          <xm:sqref>F23</xm:sqref>
        </x14:dataValidation>
        <x14:dataValidation type="list" showErrorMessage="1" errorTitle="Kesalahan Nilai Data" error="Data yang dimasukkan harus tersedia dalam daftar!">
          <x14:formula1>
            <xm:f>ListOfValues!P1:P2</xm:f>
          </x14:formula1>
          <xm:sqref>F24</xm:sqref>
        </x14:dataValidation>
        <x14:dataValidation type="list" showErrorMessage="1" errorTitle="Kesalahan Nilai Data" error="Data yang dimasukkan harus tersedia dalam daftar!">
          <x14:formula1>
            <xm:f>ListOfValues!P1:P2</xm:f>
          </x14:formula1>
          <xm:sqref>F25</xm:sqref>
        </x14:dataValidation>
        <x14:dataValidation type="list" showErrorMessage="1" errorTitle="Kesalahan Nilai Data" error="Data yang dimasukkan harus tersedia dalam daftar!">
          <x14:formula1>
            <xm:f>ListOfValues!P1:P2</xm:f>
          </x14:formula1>
          <xm:sqref>F26</xm:sqref>
        </x14:dataValidation>
        <x14:dataValidation type="list" showErrorMessage="1" errorTitle="Kesalahan Nilai Data" error="Data yang dimasukkan harus tersedia dalam daftar!">
          <x14:formula1>
            <xm:f>ListOfValues!P1:P2</xm:f>
          </x14:formula1>
          <xm:sqref>F27</xm:sqref>
        </x14:dataValidation>
        <x14:dataValidation type="list" showErrorMessage="1" errorTitle="Kesalahan Nilai Data" error="Data yang dimasukkan harus tersedia dalam daftar!">
          <x14:formula1>
            <xm:f>ListOfValues!P1:P2</xm:f>
          </x14:formula1>
          <xm:sqref>F28</xm:sqref>
        </x14:dataValidation>
        <x14:dataValidation type="list" showErrorMessage="1" errorTitle="Kesalahan Nilai Data" error="Data yang dimasukkan harus tersedia dalam daftar!">
          <x14:formula1>
            <xm:f>ListOfValues!P1:P2</xm:f>
          </x14:formula1>
          <xm:sqref>F29</xm:sqref>
        </x14:dataValidation>
        <x14:dataValidation type="list" showErrorMessage="1" errorTitle="Kesalahan Nilai Data" error="Data yang dimasukkan harus tersedia dalam daftar!">
          <x14:formula1>
            <xm:f>ListOfValues!P1:P2</xm:f>
          </x14:formula1>
          <xm:sqref>F30</xm:sqref>
        </x14:dataValidation>
        <x14:dataValidation type="list" showErrorMessage="1" errorTitle="Kesalahan Nilai Data" error="Data yang dimasukkan harus tersedia dalam daftar!">
          <x14:formula1>
            <xm:f>ListOfValues!P1:P2</xm:f>
          </x14:formula1>
          <xm:sqref>F31</xm:sqref>
        </x14:dataValidation>
        <x14:dataValidation type="list" showErrorMessage="1" errorTitle="Kesalahan Nilai Data" error="Data yang dimasukkan harus tersedia dalam daftar!">
          <x14:formula1>
            <xm:f>ListOfValues!P1:P2</xm:f>
          </x14:formula1>
          <xm:sqref>F32</xm:sqref>
        </x14:dataValidation>
        <x14:dataValidation type="list" showErrorMessage="1" errorTitle="Kesalahan Nilai Data" error="Data yang dimasukkan harus tersedia dalam daftar!">
          <x14:formula1>
            <xm:f>ListOfValues!P1:P2</xm:f>
          </x14:formula1>
          <xm:sqref>F33</xm:sqref>
        </x14:dataValidation>
        <x14:dataValidation type="list" showErrorMessage="1" errorTitle="Kesalahan Nilai Data" error="Data yang dimasukkan harus tersedia dalam daftar!">
          <x14:formula1>
            <xm:f>ListOfValues!P1:P2</xm:f>
          </x14:formula1>
          <xm:sqref>F34</xm:sqref>
        </x14:dataValidation>
        <x14:dataValidation type="list" showErrorMessage="1" errorTitle="Kesalahan Nilai Data" error="Data yang dimasukkan harus tersedia dalam daftar!">
          <x14:formula1>
            <xm:f>ListOfValues!P1:P2</xm:f>
          </x14:formula1>
          <xm:sqref>F35</xm:sqref>
        </x14:dataValidation>
        <x14:dataValidation type="list" showErrorMessage="1" errorTitle="Kesalahan Nilai Data" error="Data yang dimasukkan harus tersedia dalam daftar!">
          <x14:formula1>
            <xm:f>ListOfValues!P1:P2</xm:f>
          </x14:formula1>
          <xm:sqref>F36</xm:sqref>
        </x14:dataValidation>
        <x14:dataValidation type="list" showErrorMessage="1" errorTitle="Kesalahan Nilai Data" error="Data yang dimasukkan harus tersedia dalam daftar!">
          <x14:formula1>
            <xm:f>ListOfValues!P1:P2</xm:f>
          </x14:formula1>
          <xm:sqref>F37</xm:sqref>
        </x14:dataValidation>
        <x14:dataValidation type="list" showErrorMessage="1" errorTitle="Kesalahan Nilai Data" error="Data yang dimasukkan harus tersedia dalam daftar!">
          <x14:formula1>
            <xm:f>ListOfValues!P1:P2</xm:f>
          </x14:formula1>
          <xm:sqref>F38</xm:sqref>
        </x14:dataValidation>
        <x14:dataValidation type="list" showErrorMessage="1" errorTitle="Kesalahan Nilai Data" error="Data yang dimasukkan harus tersedia dalam daftar!">
          <x14:formula1>
            <xm:f>ListOfValues!P1:P2</xm:f>
          </x14:formula1>
          <xm:sqref>F39</xm:sqref>
        </x14:dataValidation>
        <x14:dataValidation type="list" showErrorMessage="1" errorTitle="Kesalahan Nilai Data" error="Data yang dimasukkan harus tersedia dalam daftar!">
          <x14:formula1>
            <xm:f>ListOfValues!P1:P2</xm:f>
          </x14:formula1>
          <xm:sqref>F40</xm:sqref>
        </x14:dataValidation>
        <x14:dataValidation type="list" showErrorMessage="1" errorTitle="Kesalahan Nilai Data" error="Data yang dimasukkan harus tersedia dalam daftar!">
          <x14:formula1>
            <xm:f>ListOfValues!P1:P2</xm:f>
          </x14:formula1>
          <xm:sqref>F41</xm:sqref>
        </x14:dataValidation>
        <x14:dataValidation type="list" showErrorMessage="1" errorTitle="Kesalahan Nilai Data" error="Data yang dimasukkan harus tersedia dalam daftar!">
          <x14:formula1>
            <xm:f>ListOfValues!P1:P2</xm:f>
          </x14:formula1>
          <xm:sqref>F42</xm:sqref>
        </x14:dataValidation>
        <x14:dataValidation type="list" showErrorMessage="1" errorTitle="Kesalahan Nilai Data" error="Data yang dimasukkan harus tersedia dalam daftar!">
          <x14:formula1>
            <xm:f>ListOfValues!P1:P2</xm:f>
          </x14:formula1>
          <xm:sqref>F43</xm:sqref>
        </x14:dataValidation>
        <x14:dataValidation type="list" showErrorMessage="1" errorTitle="Kesalahan Nilai Data" error="Data yang dimasukkan harus tersedia dalam daftar!">
          <x14:formula1>
            <xm:f>ListOfValues!P1:P2</xm:f>
          </x14:formula1>
          <xm:sqref>F44</xm:sqref>
        </x14:dataValidation>
        <x14:dataValidation type="list" showErrorMessage="1" errorTitle="Kesalahan Nilai Data" error="Data yang dimasukkan harus tersedia dalam daftar!">
          <x14:formula1>
            <xm:f>ListOfValues!P1:P2</xm:f>
          </x14:formula1>
          <xm:sqref>F45</xm:sqref>
        </x14:dataValidation>
        <x14:dataValidation type="list" showErrorMessage="1" errorTitle="Kesalahan Nilai Data" error="Data yang dimasukkan harus tersedia dalam daftar!">
          <x14:formula1>
            <xm:f>ListOfValues!P1:P2</xm:f>
          </x14:formula1>
          <xm:sqref>F46</xm:sqref>
        </x14:dataValidation>
        <x14:dataValidation type="list" showErrorMessage="1" errorTitle="Kesalahan Nilai Data" error="Data yang dimasukkan harus tersedia dalam daftar!">
          <x14:formula1>
            <xm:f>ListOfValues!P1:P2</xm:f>
          </x14:formula1>
          <xm:sqref>F47</xm:sqref>
        </x14:dataValidation>
        <x14:dataValidation type="list" showErrorMessage="1" errorTitle="Kesalahan Nilai Data" error="Data yang dimasukkan harus tersedia dalam daftar!">
          <x14:formula1>
            <xm:f>ListOfValues!P1:P2</xm:f>
          </x14:formula1>
          <xm:sqref>F48</xm:sqref>
        </x14:dataValidation>
        <x14:dataValidation type="list" showErrorMessage="1" errorTitle="Kesalahan Nilai Data" error="Data yang dimasukkan harus tersedia dalam daftar!">
          <x14:formula1>
            <xm:f>ListOfValues!P1:P2</xm:f>
          </x14:formula1>
          <xm:sqref>F49</xm:sqref>
        </x14:dataValidation>
        <x14:dataValidation type="list" showErrorMessage="1" errorTitle="Kesalahan Nilai Data" error="Data yang dimasukkan harus tersedia dalam daftar!">
          <x14:formula1>
            <xm:f>ListOfValues!P1:P2</xm:f>
          </x14:formula1>
          <xm:sqref>F50</xm:sqref>
        </x14:dataValidation>
        <x14:dataValidation type="list" showErrorMessage="1" errorTitle="Kesalahan Nilai Data" error="Data yang dimasukkan harus tersedia dalam daftar!">
          <x14:formula1>
            <xm:f>ListOfValues!P1:P2</xm:f>
          </x14:formula1>
          <xm:sqref>F51</xm:sqref>
        </x14:dataValidation>
        <x14:dataValidation type="list" showErrorMessage="1" errorTitle="Kesalahan Nilai Data" error="Data yang dimasukkan harus tersedia dalam daftar!">
          <x14:formula1>
            <xm:f>ListOfValues!P1:P2</xm:f>
          </x14:formula1>
          <xm:sqref>F52</xm:sqref>
        </x14:dataValidation>
        <x14:dataValidation type="list" showErrorMessage="1" errorTitle="Kesalahan Nilai Data" error="Data yang dimasukkan harus tersedia dalam daftar!">
          <x14:formula1>
            <xm:f>ListOfValues!P1:P2</xm:f>
          </x14:formula1>
          <xm:sqref>F53</xm:sqref>
        </x14:dataValidation>
        <x14:dataValidation type="list" showErrorMessage="1" errorTitle="Kesalahan Nilai Data" error="Data yang dimasukkan harus tersedia dalam daftar!">
          <x14:formula1>
            <xm:f>ListOfValues!P1:P2</xm:f>
          </x14:formula1>
          <xm:sqref>F54</xm:sqref>
        </x14:dataValidation>
        <x14:dataValidation type="list" showErrorMessage="1" errorTitle="Kesalahan Nilai Data" error="Data yang dimasukkan harus tersedia dalam daftar!">
          <x14:formula1>
            <xm:f>ListOfValues!P1:P2</xm:f>
          </x14:formula1>
          <xm:sqref>F55</xm:sqref>
        </x14:dataValidation>
        <x14:dataValidation type="list" showErrorMessage="1" errorTitle="Kesalahan Nilai Data" error="Data yang dimasukkan harus tersedia dalam daftar!">
          <x14:formula1>
            <xm:f>ListOfValues!P1:P2</xm:f>
          </x14:formula1>
          <xm:sqref>F56</xm:sqref>
        </x14:dataValidation>
        <x14:dataValidation type="list" showErrorMessage="1" errorTitle="Kesalahan Nilai Data" error="Data yang dimasukkan harus tersedia dalam daftar!">
          <x14:formula1>
            <xm:f>ListOfValues!P1:P2</xm:f>
          </x14:formula1>
          <xm:sqref>F57</xm:sqref>
        </x14:dataValidation>
        <x14:dataValidation type="list" showErrorMessage="1" errorTitle="Kesalahan Nilai Data" error="Data yang dimasukkan harus tersedia dalam daftar!">
          <x14:formula1>
            <xm:f>ListOfValues!P1:P2</xm:f>
          </x14:formula1>
          <xm:sqref>F58</xm:sqref>
        </x14:dataValidation>
        <x14:dataValidation type="list" showErrorMessage="1" errorTitle="Kesalahan Nilai Data" error="Data yang dimasukkan harus tersedia dalam daftar!">
          <x14:formula1>
            <xm:f>ListOfValues!P1:P2</xm:f>
          </x14:formula1>
          <xm:sqref>F59</xm:sqref>
        </x14:dataValidation>
        <x14:dataValidation type="list" showErrorMessage="1" errorTitle="Kesalahan Nilai Data" error="Data yang dimasukkan harus tersedia dalam daftar!">
          <x14:formula1>
            <xm:f>ListOfValues!P1:P2</xm:f>
          </x14:formula1>
          <xm:sqref>F60</xm:sqref>
        </x14:dataValidation>
        <x14:dataValidation type="list" showErrorMessage="1" errorTitle="Kesalahan Nilai Data" error="Data yang dimasukkan harus tersedia dalam daftar!">
          <x14:formula1>
            <xm:f>ListOfValues!P1:P2</xm:f>
          </x14:formula1>
          <xm:sqref>F61</xm:sqref>
        </x14:dataValidation>
        <x14:dataValidation type="list" showErrorMessage="1" errorTitle="Kesalahan Nilai Data" error="Data yang dimasukkan harus tersedia dalam daftar!">
          <x14:formula1>
            <xm:f>ListOfValues!P1:P2</xm:f>
          </x14:formula1>
          <xm:sqref>F62</xm:sqref>
        </x14:dataValidation>
        <x14:dataValidation type="list" showErrorMessage="1" errorTitle="Kesalahan Nilai Data" error="Data yang dimasukkan harus tersedia dalam daftar!">
          <x14:formula1>
            <xm:f>ListOfValues!P1:P2</xm:f>
          </x14:formula1>
          <xm:sqref>F63</xm:sqref>
        </x14:dataValidation>
        <x14:dataValidation type="list" showErrorMessage="1" errorTitle="Kesalahan Nilai Data" error="Data yang dimasukkan harus tersedia dalam daftar!">
          <x14:formula1>
            <xm:f>ListOfValues!P1:P2</xm:f>
          </x14:formula1>
          <xm:sqref>F64</xm:sqref>
        </x14:dataValidation>
        <x14:dataValidation type="list" showErrorMessage="1" errorTitle="Kesalahan Nilai Data" error="Data yang dimasukkan harus tersedia dalam daftar!">
          <x14:formula1>
            <xm:f>ListOfValues!P1:P2</xm:f>
          </x14:formula1>
          <xm:sqref>F65</xm:sqref>
        </x14:dataValidation>
        <x14:dataValidation type="list" showErrorMessage="1" errorTitle="Kesalahan Nilai Data" error="Data yang dimasukkan harus tersedia dalam daftar!">
          <x14:formula1>
            <xm:f>ListOfValues!P1:P2</xm:f>
          </x14:formula1>
          <xm:sqref>F66</xm:sqref>
        </x14:dataValidation>
        <x14:dataValidation type="list" showErrorMessage="1" errorTitle="Kesalahan Nilai Data" error="Data yang dimasukkan harus tersedia dalam daftar!">
          <x14:formula1>
            <xm:f>ListOfValues!P1:P2</xm:f>
          </x14:formula1>
          <xm:sqref>F67</xm:sqref>
        </x14:dataValidation>
        <x14:dataValidation type="list" showErrorMessage="1" errorTitle="Kesalahan Nilai Data" error="Data yang dimasukkan harus tersedia dalam daftar!">
          <x14:formula1>
            <xm:f>ListOfValues!P1:P2</xm:f>
          </x14:formula1>
          <xm:sqref>F68</xm:sqref>
        </x14:dataValidation>
        <x14:dataValidation type="list" showErrorMessage="1" errorTitle="Kesalahan Nilai Data" error="Data yang dimasukkan harus tersedia dalam daftar!">
          <x14:formula1>
            <xm:f>ListOfValues!P1:P2</xm:f>
          </x14:formula1>
          <xm:sqref>F69</xm:sqref>
        </x14:dataValidation>
        <x14:dataValidation type="list" showErrorMessage="1" errorTitle="Kesalahan Nilai Data" error="Data yang dimasukkan harus tersedia dalam daftar!">
          <x14:formula1>
            <xm:f>ListOfValues!P1:P2</xm:f>
          </x14:formula1>
          <xm:sqref>F70</xm:sqref>
        </x14:dataValidation>
        <x14:dataValidation type="list" showErrorMessage="1" errorTitle="Kesalahan Nilai Data" error="Data yang dimasukkan harus tersedia dalam daftar!">
          <x14:formula1>
            <xm:f>ListOfValues!P1:P2</xm:f>
          </x14:formula1>
          <xm:sqref>F71</xm:sqref>
        </x14:dataValidation>
        <x14:dataValidation type="list" showErrorMessage="1" errorTitle="Kesalahan Nilai Data" error="Data yang dimasukkan harus tersedia dalam daftar!">
          <x14:formula1>
            <xm:f>ListOfValues!P1:P2</xm:f>
          </x14:formula1>
          <xm:sqref>F72</xm:sqref>
        </x14:dataValidation>
        <x14:dataValidation type="list" showErrorMessage="1" errorTitle="Kesalahan Nilai Data" error="Data yang dimasukkan harus tersedia dalam daftar!">
          <x14:formula1>
            <xm:f>ListOfValues!P1:P2</xm:f>
          </x14:formula1>
          <xm:sqref>F73</xm:sqref>
        </x14:dataValidation>
        <x14:dataValidation type="list" showErrorMessage="1" errorTitle="Kesalahan Nilai Data" error="Data yang dimasukkan harus tersedia dalam daftar!">
          <x14:formula1>
            <xm:f>ListOfValues!P1:P2</xm:f>
          </x14:formula1>
          <xm:sqref>F74</xm:sqref>
        </x14:dataValidation>
        <x14:dataValidation type="list" showErrorMessage="1" errorTitle="Kesalahan Nilai Data" error="Data yang dimasukkan harus tersedia dalam daftar!">
          <x14:formula1>
            <xm:f>ListOfValues!P1:P2</xm:f>
          </x14:formula1>
          <xm:sqref>F75</xm:sqref>
        </x14:dataValidation>
        <x14:dataValidation type="list" showErrorMessage="1" errorTitle="Kesalahan Nilai Data" error="Data yang dimasukkan harus tersedia dalam daftar!">
          <x14:formula1>
            <xm:f>ListOfValues!P1:P2</xm:f>
          </x14:formula1>
          <xm:sqref>F76</xm:sqref>
        </x14:dataValidation>
        <x14:dataValidation type="list" showErrorMessage="1" errorTitle="Kesalahan Nilai Data" error="Data yang dimasukkan harus tersedia dalam daftar!">
          <x14:formula1>
            <xm:f>ListOfValues!P1:P2</xm:f>
          </x14:formula1>
          <xm:sqref>F77</xm:sqref>
        </x14:dataValidation>
        <x14:dataValidation type="list" showErrorMessage="1" errorTitle="Kesalahan Nilai Data" error="Data yang dimasukkan harus tersedia dalam daftar!">
          <x14:formula1>
            <xm:f>ListOfValues!P1:P2</xm:f>
          </x14:formula1>
          <xm:sqref>F78</xm:sqref>
        </x14:dataValidation>
        <x14:dataValidation type="list" showErrorMessage="1" errorTitle="Kesalahan Nilai Data" error="Data yang dimasukkan harus tersedia dalam daftar!">
          <x14:formula1>
            <xm:f>ListOfValues!P1:P2</xm:f>
          </x14:formula1>
          <xm:sqref>F79</xm:sqref>
        </x14:dataValidation>
        <x14:dataValidation type="list" showErrorMessage="1" errorTitle="Kesalahan Nilai Data" error="Data yang dimasukkan harus tersedia dalam daftar!">
          <x14:formula1>
            <xm:f>ListOfValues!P1:P2</xm:f>
          </x14:formula1>
          <xm:sqref>F80</xm:sqref>
        </x14:dataValidation>
        <x14:dataValidation type="list" showErrorMessage="1" errorTitle="Kesalahan Nilai Data" error="Data yang dimasukkan harus tersedia dalam daftar!">
          <x14:formula1>
            <xm:f>ListOfValues!P1:P2</xm:f>
          </x14:formula1>
          <xm:sqref>F81</xm:sqref>
        </x14:dataValidation>
        <x14:dataValidation type="list" showErrorMessage="1" errorTitle="Kesalahan Nilai Data" error="Data yang dimasukkan harus tersedia dalam daftar!">
          <x14:formula1>
            <xm:f>ListOfValues!P1:P2</xm:f>
          </x14:formula1>
          <xm:sqref>F82</xm:sqref>
        </x14:dataValidation>
        <x14:dataValidation type="list" showErrorMessage="1" errorTitle="Kesalahan Nilai Data" error="Data yang dimasukkan harus tersedia dalam daftar!">
          <x14:formula1>
            <xm:f>ListOfValues!P1:P2</xm:f>
          </x14:formula1>
          <xm:sqref>F83</xm:sqref>
        </x14:dataValidation>
        <x14:dataValidation type="list" showErrorMessage="1" errorTitle="Kesalahan Nilai Data" error="Data yang dimasukkan harus tersedia dalam daftar!">
          <x14:formula1>
            <xm:f>ListOfValues!P1:P2</xm:f>
          </x14:formula1>
          <xm:sqref>F84</xm:sqref>
        </x14:dataValidation>
        <x14:dataValidation type="list" showErrorMessage="1" errorTitle="Kesalahan Nilai Data" error="Data yang dimasukkan harus tersedia dalam daftar!">
          <x14:formula1>
            <xm:f>ListOfValues!P1:P2</xm:f>
          </x14:formula1>
          <xm:sqref>F85</xm:sqref>
        </x14:dataValidation>
        <x14:dataValidation type="list" showErrorMessage="1" errorTitle="Kesalahan Nilai Data" error="Data yang dimasukkan harus tersedia dalam daftar!">
          <x14:formula1>
            <xm:f>ListOfValues!P1:P2</xm:f>
          </x14:formula1>
          <xm:sqref>F86</xm:sqref>
        </x14:dataValidation>
        <x14:dataValidation type="list" showErrorMessage="1" errorTitle="Kesalahan Nilai Data" error="Data yang dimasukkan harus tersedia dalam daftar!">
          <x14:formula1>
            <xm:f>ListOfValues!P1:P2</xm:f>
          </x14:formula1>
          <xm:sqref>F87</xm:sqref>
        </x14:dataValidation>
        <x14:dataValidation type="list" showErrorMessage="1" errorTitle="Kesalahan Nilai Data" error="Data yang dimasukkan harus tersedia dalam daftar!">
          <x14:formula1>
            <xm:f>ListOfValues!P1:P2</xm:f>
          </x14:formula1>
          <xm:sqref>F88</xm:sqref>
        </x14:dataValidation>
        <x14:dataValidation type="list" showErrorMessage="1" errorTitle="Kesalahan Nilai Data" error="Data yang dimasukkan harus tersedia dalam daftar!">
          <x14:formula1>
            <xm:f>ListOfValues!P1:P2</xm:f>
          </x14:formula1>
          <xm:sqref>F89</xm:sqref>
        </x14:dataValidation>
        <x14:dataValidation type="list" showErrorMessage="1" errorTitle="Kesalahan Nilai Data" error="Data yang dimasukkan harus tersedia dalam daftar!">
          <x14:formula1>
            <xm:f>ListOfValues!P1:P2</xm:f>
          </x14:formula1>
          <xm:sqref>F90</xm:sqref>
        </x14:dataValidation>
        <x14:dataValidation type="list" showErrorMessage="1" errorTitle="Kesalahan Nilai Data" error="Data yang dimasukkan harus tersedia dalam daftar!">
          <x14:formula1>
            <xm:f>ListOfValues!P1:P2</xm:f>
          </x14:formula1>
          <xm:sqref>F91</xm:sqref>
        </x14:dataValidation>
        <x14:dataValidation type="list" showErrorMessage="1" errorTitle="Kesalahan Nilai Data" error="Data yang dimasukkan harus tersedia dalam daftar!">
          <x14:formula1>
            <xm:f>ListOfValues!P1:P2</xm:f>
          </x14:formula1>
          <xm:sqref>F92</xm:sqref>
        </x14:dataValidation>
        <x14:dataValidation type="list" showErrorMessage="1" errorTitle="Kesalahan Nilai Data" error="Data yang dimasukkan harus tersedia dalam daftar!">
          <x14:formula1>
            <xm:f>ListOfValues!P1:P2</xm:f>
          </x14:formula1>
          <xm:sqref>F93</xm:sqref>
        </x14:dataValidation>
        <x14:dataValidation type="list" showErrorMessage="1" errorTitle="Kesalahan Nilai Data" error="Data yang dimasukkan harus tersedia dalam daftar!">
          <x14:formula1>
            <xm:f>ListOfValues!P1:P2</xm:f>
          </x14:formula1>
          <xm:sqref>F94</xm:sqref>
        </x14:dataValidation>
        <x14:dataValidation type="list" showErrorMessage="1" errorTitle="Kesalahan Nilai Data" error="Data yang dimasukkan harus tersedia dalam daftar!">
          <x14:formula1>
            <xm:f>ListOfValues!P1:P2</xm:f>
          </x14:formula1>
          <xm:sqref>F95</xm:sqref>
        </x14:dataValidation>
        <x14:dataValidation type="list" showErrorMessage="1" errorTitle="Kesalahan Nilai Data" error="Data yang dimasukkan harus tersedia dalam daftar!">
          <x14:formula1>
            <xm:f>ListOfValues!P1:P2</xm:f>
          </x14:formula1>
          <xm:sqref>F96</xm:sqref>
        </x14:dataValidation>
        <x14:dataValidation type="list" showErrorMessage="1" errorTitle="Kesalahan Nilai Data" error="Data yang dimasukkan harus tersedia dalam daftar!">
          <x14:formula1>
            <xm:f>ListOfValues!P1:P2</xm:f>
          </x14:formula1>
          <xm:sqref>F97</xm:sqref>
        </x14:dataValidation>
        <x14:dataValidation type="list" showErrorMessage="1" errorTitle="Kesalahan Nilai Data" error="Data yang dimasukkan harus tersedia dalam daftar!">
          <x14:formula1>
            <xm:f>ListOfValues!P1:P2</xm:f>
          </x14:formula1>
          <xm:sqref>F98</xm:sqref>
        </x14:dataValidation>
        <x14:dataValidation type="list" showErrorMessage="1" errorTitle="Kesalahan Nilai Data" error="Data yang dimasukkan harus tersedia dalam daftar!">
          <x14:formula1>
            <xm:f>ListOfValues!P1:P2</xm:f>
          </x14:formula1>
          <xm:sqref>F99</xm:sqref>
        </x14:dataValidation>
        <x14:dataValidation type="list" showErrorMessage="1" errorTitle="Kesalahan Nilai Data" error="Data yang dimasukkan harus tersedia dalam daftar!">
          <x14:formula1>
            <xm:f>ListOfValues!P1:P2</xm:f>
          </x14:formula1>
          <xm:sqref>F100</xm:sqref>
        </x14:dataValidation>
        <x14:dataValidation type="list" showErrorMessage="1" errorTitle="Kesalahan Nilai Data" error="Data yang dimasukkan harus tersedia dalam daftar!">
          <x14:formula1>
            <xm:f>ListOfValues!P1:P2</xm:f>
          </x14:formula1>
          <xm:sqref>F101</xm:sqref>
        </x14:dataValidation>
        <x14:dataValidation type="list" showErrorMessage="1" errorTitle="Kesalahan Nilai Data" error="Data yang dimasukkan harus tersedia dalam daftar!">
          <x14:formula1>
            <xm:f>ListOfValues!P1:P2</xm:f>
          </x14:formula1>
          <xm:sqref>F102</xm:sqref>
        </x14:dataValidation>
        <x14:dataValidation type="list" showErrorMessage="1" errorTitle="Kesalahan Nilai Data" error="Data yang dimasukkan harus tersedia dalam daftar!">
          <x14:formula1>
            <xm:f>ListOfValues!P1:P2</xm:f>
          </x14:formula1>
          <xm:sqref>F103</xm:sqref>
        </x14:dataValidation>
        <x14:dataValidation type="list" showErrorMessage="1" errorTitle="Kesalahan Nilai Data" error="Data yang dimasukkan harus tersedia dalam daftar!">
          <x14:formula1>
            <xm:f>ListOfValues!P1:P2</xm:f>
          </x14:formula1>
          <xm:sqref>F104</xm:sqref>
        </x14:dataValidation>
        <x14:dataValidation type="list" showErrorMessage="1" errorTitle="Kesalahan Nilai Data" error="Data yang dimasukkan harus tersedia dalam daftar!">
          <x14:formula1>
            <xm:f>ListOfValues!P1:P2</xm:f>
          </x14:formula1>
          <xm:sqref>F105</xm:sqref>
        </x14:dataValidation>
        <x14:dataValidation type="list" showErrorMessage="1" errorTitle="Kesalahan Nilai Data" error="Data yang dimasukkan harus tersedia dalam daftar!">
          <x14:formula1>
            <xm:f>ListOfValues!P1:P2</xm:f>
          </x14:formula1>
          <xm:sqref>F106</xm:sqref>
        </x14:dataValidation>
        <x14:dataValidation type="list" showErrorMessage="1" errorTitle="Kesalahan Nilai Data" error="Data yang dimasukkan harus tersedia dalam daftar!">
          <x14:formula1>
            <xm:f>ListOfValues!P1:P2</xm:f>
          </x14:formula1>
          <xm:sqref>F107</xm:sqref>
        </x14:dataValidation>
        <x14:dataValidation type="list" showErrorMessage="1" errorTitle="Kesalahan Nilai Data" error="Data yang dimasukkan harus tersedia dalam daftar!">
          <x14:formula1>
            <xm:f>ListOfValues!P1:P2</xm:f>
          </x14:formula1>
          <xm:sqref>F108</xm:sqref>
        </x14:dataValidation>
        <x14:dataValidation type="list" showErrorMessage="1" errorTitle="Kesalahan Nilai Data" error="Data yang dimasukkan harus tersedia dalam daftar!">
          <x14:formula1>
            <xm:f>ListOfValues!P1:P2</xm:f>
          </x14:formula1>
          <xm:sqref>F109</xm:sqref>
        </x14:dataValidation>
        <x14:dataValidation type="list" showErrorMessage="1" errorTitle="Kesalahan Nilai Data" error="Data yang dimasukkan harus tersedia dalam daftar!">
          <x14:formula1>
            <xm:f>ListOfValues!P1:P2</xm:f>
          </x14:formula1>
          <xm:sqref>F110</xm:sqref>
        </x14:dataValidation>
        <x14:dataValidation type="list" showErrorMessage="1" errorTitle="Kesalahan Nilai Data" error="Data yang dimasukkan harus tersedia dalam daftar!">
          <x14:formula1>
            <xm:f>ListOfValues!P1:P2</xm:f>
          </x14:formula1>
          <xm:sqref>F111</xm:sqref>
        </x14:dataValidation>
        <x14:dataValidation type="list" showErrorMessage="1" errorTitle="Kesalahan Nilai Data" error="Data yang dimasukkan harus tersedia dalam daftar!">
          <x14:formula1>
            <xm:f>ListOfValues!P1:P2</xm:f>
          </x14:formula1>
          <xm:sqref>F112</xm:sqref>
        </x14:dataValidation>
        <x14:dataValidation type="list" showErrorMessage="1" errorTitle="Kesalahan Nilai Data" error="Data yang dimasukkan harus tersedia dalam daftar!">
          <x14:formula1>
            <xm:f>ListOfValues!P1:P2</xm:f>
          </x14:formula1>
          <xm:sqref>F113</xm:sqref>
        </x14:dataValidation>
        <x14:dataValidation type="list" showErrorMessage="1" errorTitle="Kesalahan Nilai Data" error="Data yang dimasukkan harus tersedia dalam daftar!">
          <x14:formula1>
            <xm:f>ListOfValues!P1:P2</xm:f>
          </x14:formula1>
          <xm:sqref>F114</xm:sqref>
        </x14:dataValidation>
        <x14:dataValidation type="list" showErrorMessage="1" errorTitle="Kesalahan Nilai Data" error="Data yang dimasukkan harus tersedia dalam daftar!">
          <x14:formula1>
            <xm:f>ListOfValues!P1:P2</xm:f>
          </x14:formula1>
          <xm:sqref>F115</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2:J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F23" sqref="F23"/>
    </sheetView>
  </sheetViews>
  <sheetFormatPr defaultRowHeight="15"/>
  <cols>
    <col min="1" max="1" width="9.140625" style="1" customWidth="1"/>
    <col min="2" max="3" width="1" style="1" customWidth="1"/>
    <col min="4" max="4" width="20" style="1" customWidth="1"/>
    <col min="5" max="9" width="30" style="1" customWidth="1"/>
    <col min="10" max="10" width="1" style="1" customWidth="1"/>
    <col min="11" max="11" width="9.140625" style="1" customWidth="1"/>
    <col min="12" max="16384" width="9.140625" style="1"/>
  </cols>
  <sheetData>
    <row r="2" spans="2:10" ht="5.0999999999999996" customHeight="1">
      <c r="B2" s="5" t="s">
        <v>648</v>
      </c>
      <c r="C2" s="2"/>
      <c r="D2" s="2"/>
      <c r="E2" s="2"/>
      <c r="F2" s="2"/>
      <c r="G2" s="2"/>
      <c r="H2" s="2"/>
      <c r="I2" s="2"/>
      <c r="J2" s="2"/>
    </row>
    <row r="3" spans="2:10" hidden="1">
      <c r="B3" s="5" t="s">
        <v>7</v>
      </c>
      <c r="C3" s="20"/>
      <c r="D3" s="20"/>
      <c r="E3" s="2"/>
      <c r="F3" s="2"/>
      <c r="G3" s="2"/>
      <c r="H3" s="2"/>
      <c r="I3" s="2"/>
      <c r="J3" s="2"/>
    </row>
    <row r="4" spans="2:10" hidden="1">
      <c r="B4" s="2"/>
      <c r="C4" s="20"/>
      <c r="D4" s="20"/>
      <c r="E4" s="2"/>
      <c r="F4" s="2"/>
      <c r="G4" s="2"/>
      <c r="H4" s="2"/>
      <c r="I4" s="2"/>
      <c r="J4" s="2"/>
    </row>
    <row r="5" spans="2:10" hidden="1">
      <c r="B5" s="2"/>
      <c r="C5" s="20"/>
      <c r="D5" s="20"/>
      <c r="E5" s="2"/>
      <c r="F5" s="2"/>
      <c r="G5" s="2"/>
      <c r="H5" s="2"/>
      <c r="I5" s="2"/>
      <c r="J5" s="2"/>
    </row>
    <row r="6" spans="2:10" hidden="1">
      <c r="B6" s="2"/>
      <c r="C6" s="20"/>
      <c r="D6" s="20"/>
      <c r="E6" s="2"/>
      <c r="F6" s="2"/>
      <c r="G6" s="2"/>
      <c r="H6" s="2"/>
      <c r="I6" s="2"/>
      <c r="J6" s="2"/>
    </row>
    <row r="7" spans="2:10" ht="17.25">
      <c r="B7" s="2"/>
      <c r="C7" s="156" t="str">
        <f>UPPER('Data Umum'!D7)</f>
        <v/>
      </c>
      <c r="D7" s="156"/>
      <c r="E7" s="157"/>
      <c r="F7" s="157"/>
      <c r="G7" s="157"/>
      <c r="H7" s="157"/>
      <c r="I7" s="157"/>
      <c r="J7" s="2"/>
    </row>
    <row r="8" spans="2:10">
      <c r="B8" s="2"/>
      <c r="C8" s="158" t="s">
        <v>1095</v>
      </c>
      <c r="D8" s="158"/>
      <c r="E8" s="129"/>
      <c r="F8" s="129"/>
      <c r="G8" s="129"/>
      <c r="H8" s="129"/>
      <c r="I8" s="129"/>
      <c r="J8" s="2"/>
    </row>
    <row r="9" spans="2:10">
      <c r="B9" s="2"/>
      <c r="C9" s="158" t="s">
        <v>649</v>
      </c>
      <c r="D9" s="158"/>
      <c r="E9" s="129"/>
      <c r="F9" s="129"/>
      <c r="G9" s="129"/>
      <c r="H9" s="129"/>
      <c r="I9" s="129"/>
      <c r="J9" s="2"/>
    </row>
    <row r="10" spans="2:10">
      <c r="B10" s="2"/>
      <c r="C10" s="158" t="s">
        <v>647</v>
      </c>
      <c r="D10" s="158"/>
      <c r="E10" s="129"/>
      <c r="F10" s="129"/>
      <c r="G10" s="129"/>
      <c r="H10" s="129"/>
      <c r="I10" s="129"/>
      <c r="J10" s="2"/>
    </row>
    <row r="11" spans="2:10">
      <c r="B11" s="2"/>
      <c r="C11" s="159" t="str">
        <f>""</f>
        <v/>
      </c>
      <c r="D11" s="159"/>
      <c r="E11" s="130"/>
      <c r="F11" s="130"/>
      <c r="G11" s="130"/>
      <c r="H11" s="130"/>
      <c r="I11" s="130"/>
      <c r="J11" s="2"/>
    </row>
    <row r="12" spans="2:10" hidden="1">
      <c r="B12" s="2"/>
      <c r="C12" s="20"/>
      <c r="D12" s="20"/>
      <c r="E12" s="2"/>
      <c r="F12" s="2"/>
      <c r="G12" s="2"/>
      <c r="H12" s="2"/>
      <c r="I12" s="2"/>
      <c r="J12" s="2"/>
    </row>
    <row r="13" spans="2:10">
      <c r="B13" s="2"/>
      <c r="C13" s="160" t="s">
        <v>43</v>
      </c>
      <c r="D13" s="160"/>
      <c r="E13" s="161"/>
      <c r="F13" s="161"/>
      <c r="G13" s="161"/>
      <c r="H13" s="161"/>
      <c r="I13" s="161"/>
      <c r="J13" s="2"/>
    </row>
    <row r="14" spans="2:10">
      <c r="B14" s="2"/>
      <c r="C14" s="127" t="s">
        <v>308</v>
      </c>
      <c r="D14" s="128"/>
      <c r="E14" s="162" t="str">
        <f>"Nama Debitur"</f>
        <v>Nama Debitur</v>
      </c>
      <c r="F14" s="162" t="str">
        <f>"Jenis Debitur"</f>
        <v>Jenis Debitur</v>
      </c>
      <c r="G14" s="162" t="str">
        <f>"Kurang dari atau sama dengan 2 bulan "</f>
        <v xml:space="preserve">Kurang dari atau sama dengan 2 bulan </v>
      </c>
      <c r="H14" s="162" t="str">
        <f>"Lebih dari 2 bulan sampai dengan 3 bulan "</f>
        <v xml:space="preserve">Lebih dari 2 bulan sampai dengan 3 bulan </v>
      </c>
      <c r="I14" s="162" t="str">
        <f>"Lebih Dari 3 bulan"</f>
        <v>Lebih Dari 3 bulan</v>
      </c>
      <c r="J14" s="2"/>
    </row>
    <row r="15" spans="2:10">
      <c r="B15" s="2"/>
      <c r="C15" s="128"/>
      <c r="D15" s="128"/>
      <c r="E15" s="163"/>
      <c r="F15" s="163"/>
      <c r="G15" s="163"/>
      <c r="H15" s="163"/>
      <c r="I15" s="163"/>
      <c r="J15" s="2"/>
    </row>
    <row r="16" spans="2:10">
      <c r="B16" s="2"/>
      <c r="C16" s="137" t="s">
        <v>7</v>
      </c>
      <c r="D16" s="128"/>
      <c r="E16" s="147" t="s">
        <v>206</v>
      </c>
      <c r="F16" s="147" t="s">
        <v>206</v>
      </c>
      <c r="G16" s="144">
        <v>0</v>
      </c>
      <c r="H16" s="144">
        <v>0</v>
      </c>
      <c r="I16" s="144">
        <v>0</v>
      </c>
      <c r="J16" s="2"/>
    </row>
    <row r="17" spans="2:10">
      <c r="B17" s="2"/>
      <c r="C17" s="142" t="s">
        <v>309</v>
      </c>
      <c r="D17" s="143"/>
      <c r="E17" s="147" t="s">
        <v>206</v>
      </c>
      <c r="F17" s="147" t="s">
        <v>206</v>
      </c>
      <c r="G17" s="144">
        <v>0</v>
      </c>
      <c r="H17" s="144">
        <v>0</v>
      </c>
      <c r="I17" s="144">
        <v>0</v>
      </c>
      <c r="J17" s="2"/>
    </row>
    <row r="18" spans="2:10">
      <c r="B18" s="2"/>
      <c r="C18" s="142" t="s">
        <v>310</v>
      </c>
      <c r="D18" s="143"/>
      <c r="E18" s="147" t="s">
        <v>206</v>
      </c>
      <c r="F18" s="147" t="s">
        <v>206</v>
      </c>
      <c r="G18" s="144">
        <v>0</v>
      </c>
      <c r="H18" s="144">
        <v>0</v>
      </c>
      <c r="I18" s="144">
        <v>0</v>
      </c>
      <c r="J18" s="2"/>
    </row>
    <row r="19" spans="2:10">
      <c r="B19" s="2"/>
      <c r="C19" s="142" t="s">
        <v>311</v>
      </c>
      <c r="D19" s="143"/>
      <c r="E19" s="147" t="s">
        <v>206</v>
      </c>
      <c r="F19" s="147" t="s">
        <v>206</v>
      </c>
      <c r="G19" s="144">
        <v>0</v>
      </c>
      <c r="H19" s="144">
        <v>0</v>
      </c>
      <c r="I19" s="144">
        <v>0</v>
      </c>
      <c r="J19" s="2"/>
    </row>
    <row r="20" spans="2:10">
      <c r="B20" s="2"/>
      <c r="C20" s="142" t="s">
        <v>312</v>
      </c>
      <c r="D20" s="143"/>
      <c r="E20" s="147" t="s">
        <v>206</v>
      </c>
      <c r="F20" s="147" t="s">
        <v>206</v>
      </c>
      <c r="G20" s="144">
        <v>0</v>
      </c>
      <c r="H20" s="144">
        <v>0</v>
      </c>
      <c r="I20" s="144">
        <v>0</v>
      </c>
      <c r="J20" s="2"/>
    </row>
    <row r="21" spans="2:10">
      <c r="B21" s="2"/>
      <c r="C21" s="142" t="s">
        <v>313</v>
      </c>
      <c r="D21" s="143"/>
      <c r="E21" s="147" t="s">
        <v>206</v>
      </c>
      <c r="F21" s="147" t="s">
        <v>206</v>
      </c>
      <c r="G21" s="144">
        <v>0</v>
      </c>
      <c r="H21" s="144">
        <v>0</v>
      </c>
      <c r="I21" s="144">
        <v>0</v>
      </c>
      <c r="J21" s="2"/>
    </row>
    <row r="22" spans="2:10">
      <c r="B22" s="2"/>
      <c r="C22" s="142" t="s">
        <v>314</v>
      </c>
      <c r="D22" s="143"/>
      <c r="E22" s="147" t="s">
        <v>206</v>
      </c>
      <c r="F22" s="147" t="s">
        <v>206</v>
      </c>
      <c r="G22" s="144">
        <v>0</v>
      </c>
      <c r="H22" s="144">
        <v>0</v>
      </c>
      <c r="I22" s="144">
        <v>0</v>
      </c>
      <c r="J22" s="2"/>
    </row>
    <row r="23" spans="2:10">
      <c r="B23" s="2"/>
      <c r="C23" s="142" t="s">
        <v>315</v>
      </c>
      <c r="D23" s="143"/>
      <c r="E23" s="147" t="s">
        <v>206</v>
      </c>
      <c r="F23" s="147" t="s">
        <v>206</v>
      </c>
      <c r="G23" s="144">
        <v>0</v>
      </c>
      <c r="H23" s="144">
        <v>0</v>
      </c>
      <c r="I23" s="144">
        <v>0</v>
      </c>
      <c r="J23" s="2"/>
    </row>
    <row r="24" spans="2:10">
      <c r="B24" s="2"/>
      <c r="C24" s="142" t="s">
        <v>316</v>
      </c>
      <c r="D24" s="143"/>
      <c r="E24" s="147" t="s">
        <v>206</v>
      </c>
      <c r="F24" s="147" t="s">
        <v>206</v>
      </c>
      <c r="G24" s="144">
        <v>0</v>
      </c>
      <c r="H24" s="144">
        <v>0</v>
      </c>
      <c r="I24" s="144">
        <v>0</v>
      </c>
      <c r="J24" s="2"/>
    </row>
    <row r="25" spans="2:10">
      <c r="B25" s="2"/>
      <c r="C25" s="142" t="s">
        <v>317</v>
      </c>
      <c r="D25" s="143"/>
      <c r="E25" s="147" t="s">
        <v>206</v>
      </c>
      <c r="F25" s="147" t="s">
        <v>206</v>
      </c>
      <c r="G25" s="144">
        <v>0</v>
      </c>
      <c r="H25" s="144">
        <v>0</v>
      </c>
      <c r="I25" s="144">
        <v>0</v>
      </c>
      <c r="J25" s="2"/>
    </row>
    <row r="26" spans="2:10">
      <c r="B26" s="2"/>
      <c r="C26" s="142" t="s">
        <v>318</v>
      </c>
      <c r="D26" s="143"/>
      <c r="E26" s="147" t="s">
        <v>206</v>
      </c>
      <c r="F26" s="147" t="s">
        <v>206</v>
      </c>
      <c r="G26" s="144">
        <v>0</v>
      </c>
      <c r="H26" s="144">
        <v>0</v>
      </c>
      <c r="I26" s="144">
        <v>0</v>
      </c>
      <c r="J26" s="2"/>
    </row>
    <row r="27" spans="2:10">
      <c r="B27" s="2"/>
      <c r="C27" s="142" t="s">
        <v>319</v>
      </c>
      <c r="D27" s="143"/>
      <c r="E27" s="147" t="s">
        <v>206</v>
      </c>
      <c r="F27" s="147" t="s">
        <v>206</v>
      </c>
      <c r="G27" s="144">
        <v>0</v>
      </c>
      <c r="H27" s="144">
        <v>0</v>
      </c>
      <c r="I27" s="144">
        <v>0</v>
      </c>
      <c r="J27" s="2"/>
    </row>
    <row r="28" spans="2:10">
      <c r="B28" s="2"/>
      <c r="C28" s="142" t="s">
        <v>320</v>
      </c>
      <c r="D28" s="143"/>
      <c r="E28" s="147" t="s">
        <v>206</v>
      </c>
      <c r="F28" s="147" t="s">
        <v>206</v>
      </c>
      <c r="G28" s="144">
        <v>0</v>
      </c>
      <c r="H28" s="144">
        <v>0</v>
      </c>
      <c r="I28" s="144">
        <v>0</v>
      </c>
      <c r="J28" s="2"/>
    </row>
    <row r="29" spans="2:10">
      <c r="B29" s="2"/>
      <c r="C29" s="142" t="s">
        <v>321</v>
      </c>
      <c r="D29" s="143"/>
      <c r="E29" s="147" t="s">
        <v>206</v>
      </c>
      <c r="F29" s="147" t="s">
        <v>206</v>
      </c>
      <c r="G29" s="144">
        <v>0</v>
      </c>
      <c r="H29" s="144">
        <v>0</v>
      </c>
      <c r="I29" s="144">
        <v>0</v>
      </c>
      <c r="J29" s="2"/>
    </row>
    <row r="30" spans="2:10">
      <c r="B30" s="2"/>
      <c r="C30" s="142" t="s">
        <v>322</v>
      </c>
      <c r="D30" s="143"/>
      <c r="E30" s="147" t="s">
        <v>206</v>
      </c>
      <c r="F30" s="147" t="s">
        <v>206</v>
      </c>
      <c r="G30" s="144">
        <v>0</v>
      </c>
      <c r="H30" s="144">
        <v>0</v>
      </c>
      <c r="I30" s="144">
        <v>0</v>
      </c>
      <c r="J30" s="2"/>
    </row>
    <row r="31" spans="2:10">
      <c r="B31" s="2"/>
      <c r="C31" s="142" t="s">
        <v>323</v>
      </c>
      <c r="D31" s="143"/>
      <c r="E31" s="147" t="s">
        <v>206</v>
      </c>
      <c r="F31" s="147" t="s">
        <v>206</v>
      </c>
      <c r="G31" s="144">
        <v>0</v>
      </c>
      <c r="H31" s="144">
        <v>0</v>
      </c>
      <c r="I31" s="144">
        <v>0</v>
      </c>
      <c r="J31" s="2"/>
    </row>
    <row r="32" spans="2:10">
      <c r="B32" s="2"/>
      <c r="C32" s="142" t="s">
        <v>324</v>
      </c>
      <c r="D32" s="143"/>
      <c r="E32" s="147" t="s">
        <v>206</v>
      </c>
      <c r="F32" s="147" t="s">
        <v>206</v>
      </c>
      <c r="G32" s="144">
        <v>0</v>
      </c>
      <c r="H32" s="144">
        <v>0</v>
      </c>
      <c r="I32" s="144">
        <v>0</v>
      </c>
      <c r="J32" s="2"/>
    </row>
    <row r="33" spans="2:10">
      <c r="B33" s="2"/>
      <c r="C33" s="142" t="s">
        <v>325</v>
      </c>
      <c r="D33" s="143"/>
      <c r="E33" s="147" t="s">
        <v>206</v>
      </c>
      <c r="F33" s="147" t="s">
        <v>206</v>
      </c>
      <c r="G33" s="144">
        <v>0</v>
      </c>
      <c r="H33" s="144">
        <v>0</v>
      </c>
      <c r="I33" s="144">
        <v>0</v>
      </c>
      <c r="J33" s="2"/>
    </row>
    <row r="34" spans="2:10">
      <c r="B34" s="2"/>
      <c r="C34" s="142" t="s">
        <v>326</v>
      </c>
      <c r="D34" s="143"/>
      <c r="E34" s="147" t="s">
        <v>206</v>
      </c>
      <c r="F34" s="147" t="s">
        <v>206</v>
      </c>
      <c r="G34" s="144">
        <v>0</v>
      </c>
      <c r="H34" s="144">
        <v>0</v>
      </c>
      <c r="I34" s="144">
        <v>0</v>
      </c>
      <c r="J34" s="2"/>
    </row>
    <row r="35" spans="2:10">
      <c r="B35" s="2"/>
      <c r="C35" s="142" t="s">
        <v>327</v>
      </c>
      <c r="D35" s="143"/>
      <c r="E35" s="147" t="s">
        <v>206</v>
      </c>
      <c r="F35" s="147" t="s">
        <v>206</v>
      </c>
      <c r="G35" s="144">
        <v>0</v>
      </c>
      <c r="H35" s="144">
        <v>0</v>
      </c>
      <c r="I35" s="144">
        <v>0</v>
      </c>
      <c r="J35" s="2"/>
    </row>
    <row r="36" spans="2:10">
      <c r="B36" s="2"/>
      <c r="C36" s="142" t="s">
        <v>328</v>
      </c>
      <c r="D36" s="143"/>
      <c r="E36" s="147" t="s">
        <v>206</v>
      </c>
      <c r="F36" s="147" t="s">
        <v>206</v>
      </c>
      <c r="G36" s="144">
        <v>0</v>
      </c>
      <c r="H36" s="144">
        <v>0</v>
      </c>
      <c r="I36" s="144">
        <v>0</v>
      </c>
      <c r="J36" s="2"/>
    </row>
    <row r="37" spans="2:10">
      <c r="B37" s="2"/>
      <c r="C37" s="142" t="s">
        <v>329</v>
      </c>
      <c r="D37" s="143"/>
      <c r="E37" s="147" t="s">
        <v>206</v>
      </c>
      <c r="F37" s="147" t="s">
        <v>206</v>
      </c>
      <c r="G37" s="144">
        <v>0</v>
      </c>
      <c r="H37" s="144">
        <v>0</v>
      </c>
      <c r="I37" s="144">
        <v>0</v>
      </c>
      <c r="J37" s="2"/>
    </row>
    <row r="38" spans="2:10">
      <c r="B38" s="2"/>
      <c r="C38" s="142" t="s">
        <v>330</v>
      </c>
      <c r="D38" s="143"/>
      <c r="E38" s="147" t="s">
        <v>206</v>
      </c>
      <c r="F38" s="147" t="s">
        <v>206</v>
      </c>
      <c r="G38" s="144">
        <v>0</v>
      </c>
      <c r="H38" s="144">
        <v>0</v>
      </c>
      <c r="I38" s="144">
        <v>0</v>
      </c>
      <c r="J38" s="2"/>
    </row>
    <row r="39" spans="2:10">
      <c r="B39" s="2"/>
      <c r="C39" s="142" t="s">
        <v>331</v>
      </c>
      <c r="D39" s="143"/>
      <c r="E39" s="147" t="s">
        <v>206</v>
      </c>
      <c r="F39" s="147" t="s">
        <v>206</v>
      </c>
      <c r="G39" s="144">
        <v>0</v>
      </c>
      <c r="H39" s="144">
        <v>0</v>
      </c>
      <c r="I39" s="144">
        <v>0</v>
      </c>
      <c r="J39" s="2"/>
    </row>
    <row r="40" spans="2:10">
      <c r="B40" s="2"/>
      <c r="C40" s="142" t="s">
        <v>332</v>
      </c>
      <c r="D40" s="143"/>
      <c r="E40" s="147" t="s">
        <v>206</v>
      </c>
      <c r="F40" s="147" t="s">
        <v>206</v>
      </c>
      <c r="G40" s="144">
        <v>0</v>
      </c>
      <c r="H40" s="144">
        <v>0</v>
      </c>
      <c r="I40" s="144">
        <v>0</v>
      </c>
      <c r="J40" s="2"/>
    </row>
    <row r="41" spans="2:10">
      <c r="B41" s="2"/>
      <c r="C41" s="142" t="s">
        <v>333</v>
      </c>
      <c r="D41" s="143"/>
      <c r="E41" s="147" t="s">
        <v>206</v>
      </c>
      <c r="F41" s="147" t="s">
        <v>206</v>
      </c>
      <c r="G41" s="144">
        <v>0</v>
      </c>
      <c r="H41" s="144">
        <v>0</v>
      </c>
      <c r="I41" s="144">
        <v>0</v>
      </c>
      <c r="J41" s="2"/>
    </row>
    <row r="42" spans="2:10">
      <c r="B42" s="2"/>
      <c r="C42" s="142" t="s">
        <v>334</v>
      </c>
      <c r="D42" s="143"/>
      <c r="E42" s="147" t="s">
        <v>206</v>
      </c>
      <c r="F42" s="147" t="s">
        <v>206</v>
      </c>
      <c r="G42" s="144">
        <v>0</v>
      </c>
      <c r="H42" s="144">
        <v>0</v>
      </c>
      <c r="I42" s="144">
        <v>0</v>
      </c>
      <c r="J42" s="2"/>
    </row>
    <row r="43" spans="2:10">
      <c r="B43" s="2"/>
      <c r="C43" s="142" t="s">
        <v>335</v>
      </c>
      <c r="D43" s="143"/>
      <c r="E43" s="147" t="s">
        <v>206</v>
      </c>
      <c r="F43" s="147" t="s">
        <v>206</v>
      </c>
      <c r="G43" s="144">
        <v>0</v>
      </c>
      <c r="H43" s="144">
        <v>0</v>
      </c>
      <c r="I43" s="144">
        <v>0</v>
      </c>
      <c r="J43" s="2"/>
    </row>
    <row r="44" spans="2:10">
      <c r="B44" s="2"/>
      <c r="C44" s="142" t="s">
        <v>336</v>
      </c>
      <c r="D44" s="143"/>
      <c r="E44" s="147" t="s">
        <v>206</v>
      </c>
      <c r="F44" s="147" t="s">
        <v>206</v>
      </c>
      <c r="G44" s="144">
        <v>0</v>
      </c>
      <c r="H44" s="144">
        <v>0</v>
      </c>
      <c r="I44" s="144">
        <v>0</v>
      </c>
      <c r="J44" s="2"/>
    </row>
    <row r="45" spans="2:10">
      <c r="B45" s="2"/>
      <c r="C45" s="142" t="s">
        <v>337</v>
      </c>
      <c r="D45" s="143"/>
      <c r="E45" s="147" t="s">
        <v>206</v>
      </c>
      <c r="F45" s="147" t="s">
        <v>206</v>
      </c>
      <c r="G45" s="144">
        <v>0</v>
      </c>
      <c r="H45" s="144">
        <v>0</v>
      </c>
      <c r="I45" s="144">
        <v>0</v>
      </c>
      <c r="J45" s="2"/>
    </row>
    <row r="46" spans="2:10">
      <c r="B46" s="2"/>
      <c r="C46" s="142" t="s">
        <v>338</v>
      </c>
      <c r="D46" s="143"/>
      <c r="E46" s="147" t="s">
        <v>206</v>
      </c>
      <c r="F46" s="147" t="s">
        <v>206</v>
      </c>
      <c r="G46" s="144">
        <v>0</v>
      </c>
      <c r="H46" s="144">
        <v>0</v>
      </c>
      <c r="I46" s="144">
        <v>0</v>
      </c>
      <c r="J46" s="2"/>
    </row>
    <row r="47" spans="2:10">
      <c r="B47" s="2"/>
      <c r="C47" s="142" t="s">
        <v>339</v>
      </c>
      <c r="D47" s="143"/>
      <c r="E47" s="147" t="s">
        <v>206</v>
      </c>
      <c r="F47" s="147" t="s">
        <v>206</v>
      </c>
      <c r="G47" s="144">
        <v>0</v>
      </c>
      <c r="H47" s="144">
        <v>0</v>
      </c>
      <c r="I47" s="144">
        <v>0</v>
      </c>
      <c r="J47" s="2"/>
    </row>
    <row r="48" spans="2:10">
      <c r="B48" s="2"/>
      <c r="C48" s="142" t="s">
        <v>340</v>
      </c>
      <c r="D48" s="143"/>
      <c r="E48" s="147" t="s">
        <v>206</v>
      </c>
      <c r="F48" s="147" t="s">
        <v>206</v>
      </c>
      <c r="G48" s="144">
        <v>0</v>
      </c>
      <c r="H48" s="144">
        <v>0</v>
      </c>
      <c r="I48" s="144">
        <v>0</v>
      </c>
      <c r="J48" s="2"/>
    </row>
    <row r="49" spans="2:10">
      <c r="B49" s="2"/>
      <c r="C49" s="142" t="s">
        <v>341</v>
      </c>
      <c r="D49" s="143"/>
      <c r="E49" s="147" t="s">
        <v>206</v>
      </c>
      <c r="F49" s="147" t="s">
        <v>206</v>
      </c>
      <c r="G49" s="144">
        <v>0</v>
      </c>
      <c r="H49" s="144">
        <v>0</v>
      </c>
      <c r="I49" s="144">
        <v>0</v>
      </c>
      <c r="J49" s="2"/>
    </row>
    <row r="50" spans="2:10">
      <c r="B50" s="2"/>
      <c r="C50" s="142" t="s">
        <v>342</v>
      </c>
      <c r="D50" s="143"/>
      <c r="E50" s="147" t="s">
        <v>206</v>
      </c>
      <c r="F50" s="147" t="s">
        <v>206</v>
      </c>
      <c r="G50" s="144">
        <v>0</v>
      </c>
      <c r="H50" s="144">
        <v>0</v>
      </c>
      <c r="I50" s="144">
        <v>0</v>
      </c>
      <c r="J50" s="2"/>
    </row>
    <row r="51" spans="2:10">
      <c r="B51" s="2"/>
      <c r="C51" s="142" t="s">
        <v>343</v>
      </c>
      <c r="D51" s="143"/>
      <c r="E51" s="147" t="s">
        <v>206</v>
      </c>
      <c r="F51" s="147" t="s">
        <v>206</v>
      </c>
      <c r="G51" s="144">
        <v>0</v>
      </c>
      <c r="H51" s="144">
        <v>0</v>
      </c>
      <c r="I51" s="144">
        <v>0</v>
      </c>
      <c r="J51" s="2"/>
    </row>
    <row r="52" spans="2:10">
      <c r="B52" s="2"/>
      <c r="C52" s="142" t="s">
        <v>344</v>
      </c>
      <c r="D52" s="143"/>
      <c r="E52" s="147" t="s">
        <v>206</v>
      </c>
      <c r="F52" s="147" t="s">
        <v>206</v>
      </c>
      <c r="G52" s="144">
        <v>0</v>
      </c>
      <c r="H52" s="144">
        <v>0</v>
      </c>
      <c r="I52" s="144">
        <v>0</v>
      </c>
      <c r="J52" s="2"/>
    </row>
    <row r="53" spans="2:10">
      <c r="B53" s="2"/>
      <c r="C53" s="142" t="s">
        <v>345</v>
      </c>
      <c r="D53" s="143"/>
      <c r="E53" s="147" t="s">
        <v>206</v>
      </c>
      <c r="F53" s="147" t="s">
        <v>206</v>
      </c>
      <c r="G53" s="144">
        <v>0</v>
      </c>
      <c r="H53" s="144">
        <v>0</v>
      </c>
      <c r="I53" s="144">
        <v>0</v>
      </c>
      <c r="J53" s="2"/>
    </row>
    <row r="54" spans="2:10">
      <c r="B54" s="2"/>
      <c r="C54" s="142" t="s">
        <v>346</v>
      </c>
      <c r="D54" s="143"/>
      <c r="E54" s="147" t="s">
        <v>206</v>
      </c>
      <c r="F54" s="147" t="s">
        <v>206</v>
      </c>
      <c r="G54" s="144">
        <v>0</v>
      </c>
      <c r="H54" s="144">
        <v>0</v>
      </c>
      <c r="I54" s="144">
        <v>0</v>
      </c>
      <c r="J54" s="2"/>
    </row>
    <row r="55" spans="2:10">
      <c r="B55" s="2"/>
      <c r="C55" s="142" t="s">
        <v>347</v>
      </c>
      <c r="D55" s="143"/>
      <c r="E55" s="147" t="s">
        <v>206</v>
      </c>
      <c r="F55" s="147" t="s">
        <v>206</v>
      </c>
      <c r="G55" s="144">
        <v>0</v>
      </c>
      <c r="H55" s="144">
        <v>0</v>
      </c>
      <c r="I55" s="144">
        <v>0</v>
      </c>
      <c r="J55" s="2"/>
    </row>
    <row r="56" spans="2:10">
      <c r="B56" s="2"/>
      <c r="C56" s="142" t="s">
        <v>348</v>
      </c>
      <c r="D56" s="143"/>
      <c r="E56" s="147" t="s">
        <v>206</v>
      </c>
      <c r="F56" s="147" t="s">
        <v>206</v>
      </c>
      <c r="G56" s="144">
        <v>0</v>
      </c>
      <c r="H56" s="144">
        <v>0</v>
      </c>
      <c r="I56" s="144">
        <v>0</v>
      </c>
      <c r="J56" s="2"/>
    </row>
    <row r="57" spans="2:10">
      <c r="B57" s="2"/>
      <c r="C57" s="142" t="s">
        <v>349</v>
      </c>
      <c r="D57" s="143"/>
      <c r="E57" s="147" t="s">
        <v>206</v>
      </c>
      <c r="F57" s="147" t="s">
        <v>206</v>
      </c>
      <c r="G57" s="144">
        <v>0</v>
      </c>
      <c r="H57" s="144">
        <v>0</v>
      </c>
      <c r="I57" s="144">
        <v>0</v>
      </c>
      <c r="J57" s="2"/>
    </row>
    <row r="58" spans="2:10">
      <c r="B58" s="2"/>
      <c r="C58" s="142" t="s">
        <v>350</v>
      </c>
      <c r="D58" s="143"/>
      <c r="E58" s="147" t="s">
        <v>206</v>
      </c>
      <c r="F58" s="147" t="s">
        <v>206</v>
      </c>
      <c r="G58" s="144">
        <v>0</v>
      </c>
      <c r="H58" s="144">
        <v>0</v>
      </c>
      <c r="I58" s="144">
        <v>0</v>
      </c>
      <c r="J58" s="2"/>
    </row>
    <row r="59" spans="2:10">
      <c r="B59" s="2"/>
      <c r="C59" s="142" t="s">
        <v>351</v>
      </c>
      <c r="D59" s="143"/>
      <c r="E59" s="147" t="s">
        <v>206</v>
      </c>
      <c r="F59" s="147" t="s">
        <v>206</v>
      </c>
      <c r="G59" s="144">
        <v>0</v>
      </c>
      <c r="H59" s="144">
        <v>0</v>
      </c>
      <c r="I59" s="144">
        <v>0</v>
      </c>
      <c r="J59" s="2"/>
    </row>
    <row r="60" spans="2:10">
      <c r="B60" s="2"/>
      <c r="C60" s="142" t="s">
        <v>352</v>
      </c>
      <c r="D60" s="143"/>
      <c r="E60" s="147" t="s">
        <v>206</v>
      </c>
      <c r="F60" s="147" t="s">
        <v>206</v>
      </c>
      <c r="G60" s="144">
        <v>0</v>
      </c>
      <c r="H60" s="144">
        <v>0</v>
      </c>
      <c r="I60" s="144">
        <v>0</v>
      </c>
      <c r="J60" s="2"/>
    </row>
    <row r="61" spans="2:10">
      <c r="B61" s="2"/>
      <c r="C61" s="142" t="s">
        <v>353</v>
      </c>
      <c r="D61" s="143"/>
      <c r="E61" s="147" t="s">
        <v>206</v>
      </c>
      <c r="F61" s="147" t="s">
        <v>206</v>
      </c>
      <c r="G61" s="144">
        <v>0</v>
      </c>
      <c r="H61" s="144">
        <v>0</v>
      </c>
      <c r="I61" s="144">
        <v>0</v>
      </c>
      <c r="J61" s="2"/>
    </row>
    <row r="62" spans="2:10">
      <c r="B62" s="2"/>
      <c r="C62" s="142" t="s">
        <v>354</v>
      </c>
      <c r="D62" s="143"/>
      <c r="E62" s="147" t="s">
        <v>206</v>
      </c>
      <c r="F62" s="147" t="s">
        <v>206</v>
      </c>
      <c r="G62" s="144">
        <v>0</v>
      </c>
      <c r="H62" s="144">
        <v>0</v>
      </c>
      <c r="I62" s="144">
        <v>0</v>
      </c>
      <c r="J62" s="2"/>
    </row>
    <row r="63" spans="2:10">
      <c r="B63" s="2"/>
      <c r="C63" s="142" t="s">
        <v>355</v>
      </c>
      <c r="D63" s="143"/>
      <c r="E63" s="147" t="s">
        <v>206</v>
      </c>
      <c r="F63" s="147" t="s">
        <v>206</v>
      </c>
      <c r="G63" s="144">
        <v>0</v>
      </c>
      <c r="H63" s="144">
        <v>0</v>
      </c>
      <c r="I63" s="144">
        <v>0</v>
      </c>
      <c r="J63" s="2"/>
    </row>
    <row r="64" spans="2:10">
      <c r="B64" s="2"/>
      <c r="C64" s="142" t="s">
        <v>356</v>
      </c>
      <c r="D64" s="143"/>
      <c r="E64" s="147" t="s">
        <v>206</v>
      </c>
      <c r="F64" s="147" t="s">
        <v>206</v>
      </c>
      <c r="G64" s="144">
        <v>0</v>
      </c>
      <c r="H64" s="144">
        <v>0</v>
      </c>
      <c r="I64" s="144">
        <v>0</v>
      </c>
      <c r="J64" s="2"/>
    </row>
    <row r="65" spans="2:10">
      <c r="B65" s="2"/>
      <c r="C65" s="142" t="s">
        <v>357</v>
      </c>
      <c r="D65" s="143"/>
      <c r="E65" s="147" t="s">
        <v>206</v>
      </c>
      <c r="F65" s="147" t="s">
        <v>206</v>
      </c>
      <c r="G65" s="144">
        <v>0</v>
      </c>
      <c r="H65" s="144">
        <v>0</v>
      </c>
      <c r="I65" s="144">
        <v>0</v>
      </c>
      <c r="J65" s="2"/>
    </row>
    <row r="66" spans="2:10">
      <c r="B66" s="2"/>
      <c r="C66" s="142" t="s">
        <v>358</v>
      </c>
      <c r="D66" s="143"/>
      <c r="E66" s="147" t="s">
        <v>206</v>
      </c>
      <c r="F66" s="147" t="s">
        <v>206</v>
      </c>
      <c r="G66" s="144">
        <v>0</v>
      </c>
      <c r="H66" s="144">
        <v>0</v>
      </c>
      <c r="I66" s="144">
        <v>0</v>
      </c>
      <c r="J66" s="2"/>
    </row>
    <row r="67" spans="2:10">
      <c r="B67" s="2"/>
      <c r="C67" s="142" t="s">
        <v>359</v>
      </c>
      <c r="D67" s="143"/>
      <c r="E67" s="147" t="s">
        <v>206</v>
      </c>
      <c r="F67" s="147" t="s">
        <v>206</v>
      </c>
      <c r="G67" s="144">
        <v>0</v>
      </c>
      <c r="H67" s="144">
        <v>0</v>
      </c>
      <c r="I67" s="144">
        <v>0</v>
      </c>
      <c r="J67" s="2"/>
    </row>
    <row r="68" spans="2:10">
      <c r="B68" s="2"/>
      <c r="C68" s="142" t="s">
        <v>360</v>
      </c>
      <c r="D68" s="143"/>
      <c r="E68" s="147" t="s">
        <v>206</v>
      </c>
      <c r="F68" s="147" t="s">
        <v>206</v>
      </c>
      <c r="G68" s="144">
        <v>0</v>
      </c>
      <c r="H68" s="144">
        <v>0</v>
      </c>
      <c r="I68" s="144">
        <v>0</v>
      </c>
      <c r="J68" s="2"/>
    </row>
    <row r="69" spans="2:10">
      <c r="B69" s="2"/>
      <c r="C69" s="142" t="s">
        <v>361</v>
      </c>
      <c r="D69" s="143"/>
      <c r="E69" s="147" t="s">
        <v>206</v>
      </c>
      <c r="F69" s="147" t="s">
        <v>206</v>
      </c>
      <c r="G69" s="144">
        <v>0</v>
      </c>
      <c r="H69" s="144">
        <v>0</v>
      </c>
      <c r="I69" s="144">
        <v>0</v>
      </c>
      <c r="J69" s="2"/>
    </row>
    <row r="70" spans="2:10">
      <c r="B70" s="2"/>
      <c r="C70" s="142" t="s">
        <v>362</v>
      </c>
      <c r="D70" s="143"/>
      <c r="E70" s="147" t="s">
        <v>206</v>
      </c>
      <c r="F70" s="147" t="s">
        <v>206</v>
      </c>
      <c r="G70" s="144">
        <v>0</v>
      </c>
      <c r="H70" s="144">
        <v>0</v>
      </c>
      <c r="I70" s="144">
        <v>0</v>
      </c>
      <c r="J70" s="2"/>
    </row>
    <row r="71" spans="2:10">
      <c r="B71" s="2"/>
      <c r="C71" s="142" t="s">
        <v>363</v>
      </c>
      <c r="D71" s="143"/>
      <c r="E71" s="147" t="s">
        <v>206</v>
      </c>
      <c r="F71" s="147" t="s">
        <v>206</v>
      </c>
      <c r="G71" s="144">
        <v>0</v>
      </c>
      <c r="H71" s="144">
        <v>0</v>
      </c>
      <c r="I71" s="144">
        <v>0</v>
      </c>
      <c r="J71" s="2"/>
    </row>
    <row r="72" spans="2:10">
      <c r="B72" s="2"/>
      <c r="C72" s="142" t="s">
        <v>364</v>
      </c>
      <c r="D72" s="143"/>
      <c r="E72" s="147" t="s">
        <v>206</v>
      </c>
      <c r="F72" s="147" t="s">
        <v>206</v>
      </c>
      <c r="G72" s="144">
        <v>0</v>
      </c>
      <c r="H72" s="144">
        <v>0</v>
      </c>
      <c r="I72" s="144">
        <v>0</v>
      </c>
      <c r="J72" s="2"/>
    </row>
    <row r="73" spans="2:10">
      <c r="B73" s="2"/>
      <c r="C73" s="142" t="s">
        <v>365</v>
      </c>
      <c r="D73" s="143"/>
      <c r="E73" s="147" t="s">
        <v>206</v>
      </c>
      <c r="F73" s="147" t="s">
        <v>206</v>
      </c>
      <c r="G73" s="144">
        <v>0</v>
      </c>
      <c r="H73" s="144">
        <v>0</v>
      </c>
      <c r="I73" s="144">
        <v>0</v>
      </c>
      <c r="J73" s="2"/>
    </row>
    <row r="74" spans="2:10">
      <c r="B74" s="2"/>
      <c r="C74" s="142" t="s">
        <v>366</v>
      </c>
      <c r="D74" s="143"/>
      <c r="E74" s="147" t="s">
        <v>206</v>
      </c>
      <c r="F74" s="147" t="s">
        <v>206</v>
      </c>
      <c r="G74" s="144">
        <v>0</v>
      </c>
      <c r="H74" s="144">
        <v>0</v>
      </c>
      <c r="I74" s="144">
        <v>0</v>
      </c>
      <c r="J74" s="2"/>
    </row>
    <row r="75" spans="2:10">
      <c r="B75" s="2"/>
      <c r="C75" s="142" t="s">
        <v>367</v>
      </c>
      <c r="D75" s="143"/>
      <c r="E75" s="147" t="s">
        <v>206</v>
      </c>
      <c r="F75" s="147" t="s">
        <v>206</v>
      </c>
      <c r="G75" s="144">
        <v>0</v>
      </c>
      <c r="H75" s="144">
        <v>0</v>
      </c>
      <c r="I75" s="144">
        <v>0</v>
      </c>
      <c r="J75" s="2"/>
    </row>
    <row r="76" spans="2:10">
      <c r="B76" s="2"/>
      <c r="C76" s="142" t="s">
        <v>368</v>
      </c>
      <c r="D76" s="143"/>
      <c r="E76" s="147" t="s">
        <v>206</v>
      </c>
      <c r="F76" s="147" t="s">
        <v>206</v>
      </c>
      <c r="G76" s="144">
        <v>0</v>
      </c>
      <c r="H76" s="144">
        <v>0</v>
      </c>
      <c r="I76" s="144">
        <v>0</v>
      </c>
      <c r="J76" s="2"/>
    </row>
    <row r="77" spans="2:10">
      <c r="B77" s="2"/>
      <c r="C77" s="142" t="s">
        <v>369</v>
      </c>
      <c r="D77" s="143"/>
      <c r="E77" s="147" t="s">
        <v>206</v>
      </c>
      <c r="F77" s="147" t="s">
        <v>206</v>
      </c>
      <c r="G77" s="144">
        <v>0</v>
      </c>
      <c r="H77" s="144">
        <v>0</v>
      </c>
      <c r="I77" s="144">
        <v>0</v>
      </c>
      <c r="J77" s="2"/>
    </row>
    <row r="78" spans="2:10">
      <c r="B78" s="2"/>
      <c r="C78" s="142" t="s">
        <v>370</v>
      </c>
      <c r="D78" s="143"/>
      <c r="E78" s="147" t="s">
        <v>206</v>
      </c>
      <c r="F78" s="147" t="s">
        <v>206</v>
      </c>
      <c r="G78" s="144">
        <v>0</v>
      </c>
      <c r="H78" s="144">
        <v>0</v>
      </c>
      <c r="I78" s="144">
        <v>0</v>
      </c>
      <c r="J78" s="2"/>
    </row>
    <row r="79" spans="2:10">
      <c r="B79" s="2"/>
      <c r="C79" s="142" t="s">
        <v>371</v>
      </c>
      <c r="D79" s="143"/>
      <c r="E79" s="147" t="s">
        <v>206</v>
      </c>
      <c r="F79" s="147" t="s">
        <v>206</v>
      </c>
      <c r="G79" s="144">
        <v>0</v>
      </c>
      <c r="H79" s="144">
        <v>0</v>
      </c>
      <c r="I79" s="144">
        <v>0</v>
      </c>
      <c r="J79" s="2"/>
    </row>
    <row r="80" spans="2:10">
      <c r="B80" s="2"/>
      <c r="C80" s="142" t="s">
        <v>372</v>
      </c>
      <c r="D80" s="143"/>
      <c r="E80" s="147" t="s">
        <v>206</v>
      </c>
      <c r="F80" s="147" t="s">
        <v>206</v>
      </c>
      <c r="G80" s="144">
        <v>0</v>
      </c>
      <c r="H80" s="144">
        <v>0</v>
      </c>
      <c r="I80" s="144">
        <v>0</v>
      </c>
      <c r="J80" s="2"/>
    </row>
    <row r="81" spans="2:10">
      <c r="B81" s="2"/>
      <c r="C81" s="142" t="s">
        <v>373</v>
      </c>
      <c r="D81" s="143"/>
      <c r="E81" s="147" t="s">
        <v>206</v>
      </c>
      <c r="F81" s="147" t="s">
        <v>206</v>
      </c>
      <c r="G81" s="144">
        <v>0</v>
      </c>
      <c r="H81" s="144">
        <v>0</v>
      </c>
      <c r="I81" s="144">
        <v>0</v>
      </c>
      <c r="J81" s="2"/>
    </row>
    <row r="82" spans="2:10">
      <c r="B82" s="2"/>
      <c r="C82" s="142" t="s">
        <v>374</v>
      </c>
      <c r="D82" s="143"/>
      <c r="E82" s="147" t="s">
        <v>206</v>
      </c>
      <c r="F82" s="147" t="s">
        <v>206</v>
      </c>
      <c r="G82" s="144">
        <v>0</v>
      </c>
      <c r="H82" s="144">
        <v>0</v>
      </c>
      <c r="I82" s="144">
        <v>0</v>
      </c>
      <c r="J82" s="2"/>
    </row>
    <row r="83" spans="2:10">
      <c r="B83" s="2"/>
      <c r="C83" s="142" t="s">
        <v>375</v>
      </c>
      <c r="D83" s="143"/>
      <c r="E83" s="147" t="s">
        <v>206</v>
      </c>
      <c r="F83" s="147" t="s">
        <v>206</v>
      </c>
      <c r="G83" s="144">
        <v>0</v>
      </c>
      <c r="H83" s="144">
        <v>0</v>
      </c>
      <c r="I83" s="144">
        <v>0</v>
      </c>
      <c r="J83" s="2"/>
    </row>
    <row r="84" spans="2:10">
      <c r="B84" s="2"/>
      <c r="C84" s="142" t="s">
        <v>376</v>
      </c>
      <c r="D84" s="143"/>
      <c r="E84" s="147" t="s">
        <v>206</v>
      </c>
      <c r="F84" s="147" t="s">
        <v>206</v>
      </c>
      <c r="G84" s="144">
        <v>0</v>
      </c>
      <c r="H84" s="144">
        <v>0</v>
      </c>
      <c r="I84" s="144">
        <v>0</v>
      </c>
      <c r="J84" s="2"/>
    </row>
    <row r="85" spans="2:10">
      <c r="B85" s="2"/>
      <c r="C85" s="142" t="s">
        <v>377</v>
      </c>
      <c r="D85" s="143"/>
      <c r="E85" s="147" t="s">
        <v>206</v>
      </c>
      <c r="F85" s="147" t="s">
        <v>206</v>
      </c>
      <c r="G85" s="144">
        <v>0</v>
      </c>
      <c r="H85" s="144">
        <v>0</v>
      </c>
      <c r="I85" s="144">
        <v>0</v>
      </c>
      <c r="J85" s="2"/>
    </row>
    <row r="86" spans="2:10">
      <c r="B86" s="2"/>
      <c r="C86" s="142" t="s">
        <v>378</v>
      </c>
      <c r="D86" s="143"/>
      <c r="E86" s="147" t="s">
        <v>206</v>
      </c>
      <c r="F86" s="147" t="s">
        <v>206</v>
      </c>
      <c r="G86" s="144">
        <v>0</v>
      </c>
      <c r="H86" s="144">
        <v>0</v>
      </c>
      <c r="I86" s="144">
        <v>0</v>
      </c>
      <c r="J86" s="2"/>
    </row>
    <row r="87" spans="2:10">
      <c r="B87" s="2"/>
      <c r="C87" s="142" t="s">
        <v>379</v>
      </c>
      <c r="D87" s="143"/>
      <c r="E87" s="147" t="s">
        <v>206</v>
      </c>
      <c r="F87" s="147" t="s">
        <v>206</v>
      </c>
      <c r="G87" s="144">
        <v>0</v>
      </c>
      <c r="H87" s="144">
        <v>0</v>
      </c>
      <c r="I87" s="144">
        <v>0</v>
      </c>
      <c r="J87" s="2"/>
    </row>
    <row r="88" spans="2:10">
      <c r="B88" s="2"/>
      <c r="C88" s="142" t="s">
        <v>380</v>
      </c>
      <c r="D88" s="143"/>
      <c r="E88" s="147" t="s">
        <v>206</v>
      </c>
      <c r="F88" s="147" t="s">
        <v>206</v>
      </c>
      <c r="G88" s="144">
        <v>0</v>
      </c>
      <c r="H88" s="144">
        <v>0</v>
      </c>
      <c r="I88" s="144">
        <v>0</v>
      </c>
      <c r="J88" s="2"/>
    </row>
    <row r="89" spans="2:10">
      <c r="B89" s="2"/>
      <c r="C89" s="142" t="s">
        <v>381</v>
      </c>
      <c r="D89" s="143"/>
      <c r="E89" s="147" t="s">
        <v>206</v>
      </c>
      <c r="F89" s="147" t="s">
        <v>206</v>
      </c>
      <c r="G89" s="144">
        <v>0</v>
      </c>
      <c r="H89" s="144">
        <v>0</v>
      </c>
      <c r="I89" s="144">
        <v>0</v>
      </c>
      <c r="J89" s="2"/>
    </row>
    <row r="90" spans="2:10">
      <c r="B90" s="2"/>
      <c r="C90" s="142" t="s">
        <v>382</v>
      </c>
      <c r="D90" s="143"/>
      <c r="E90" s="147" t="s">
        <v>206</v>
      </c>
      <c r="F90" s="147" t="s">
        <v>206</v>
      </c>
      <c r="G90" s="144">
        <v>0</v>
      </c>
      <c r="H90" s="144">
        <v>0</v>
      </c>
      <c r="I90" s="144">
        <v>0</v>
      </c>
      <c r="J90" s="2"/>
    </row>
    <row r="91" spans="2:10">
      <c r="B91" s="2"/>
      <c r="C91" s="142" t="s">
        <v>383</v>
      </c>
      <c r="D91" s="143"/>
      <c r="E91" s="147" t="s">
        <v>206</v>
      </c>
      <c r="F91" s="147" t="s">
        <v>206</v>
      </c>
      <c r="G91" s="144">
        <v>0</v>
      </c>
      <c r="H91" s="144">
        <v>0</v>
      </c>
      <c r="I91" s="144">
        <v>0</v>
      </c>
      <c r="J91" s="2"/>
    </row>
    <row r="92" spans="2:10">
      <c r="B92" s="2"/>
      <c r="C92" s="142" t="s">
        <v>384</v>
      </c>
      <c r="D92" s="143"/>
      <c r="E92" s="147" t="s">
        <v>206</v>
      </c>
      <c r="F92" s="147" t="s">
        <v>206</v>
      </c>
      <c r="G92" s="144">
        <v>0</v>
      </c>
      <c r="H92" s="144">
        <v>0</v>
      </c>
      <c r="I92" s="144">
        <v>0</v>
      </c>
      <c r="J92" s="2"/>
    </row>
    <row r="93" spans="2:10">
      <c r="B93" s="2"/>
      <c r="C93" s="142" t="s">
        <v>385</v>
      </c>
      <c r="D93" s="143"/>
      <c r="E93" s="147" t="s">
        <v>206</v>
      </c>
      <c r="F93" s="147" t="s">
        <v>206</v>
      </c>
      <c r="G93" s="144">
        <v>0</v>
      </c>
      <c r="H93" s="144">
        <v>0</v>
      </c>
      <c r="I93" s="144">
        <v>0</v>
      </c>
      <c r="J93" s="2"/>
    </row>
    <row r="94" spans="2:10">
      <c r="B94" s="2"/>
      <c r="C94" s="142" t="s">
        <v>386</v>
      </c>
      <c r="D94" s="143"/>
      <c r="E94" s="147" t="s">
        <v>206</v>
      </c>
      <c r="F94" s="147" t="s">
        <v>206</v>
      </c>
      <c r="G94" s="144">
        <v>0</v>
      </c>
      <c r="H94" s="144">
        <v>0</v>
      </c>
      <c r="I94" s="144">
        <v>0</v>
      </c>
      <c r="J94" s="2"/>
    </row>
    <row r="95" spans="2:10">
      <c r="B95" s="2"/>
      <c r="C95" s="142" t="s">
        <v>387</v>
      </c>
      <c r="D95" s="143"/>
      <c r="E95" s="147" t="s">
        <v>206</v>
      </c>
      <c r="F95" s="147" t="s">
        <v>206</v>
      </c>
      <c r="G95" s="144">
        <v>0</v>
      </c>
      <c r="H95" s="144">
        <v>0</v>
      </c>
      <c r="I95" s="144">
        <v>0</v>
      </c>
      <c r="J95" s="2"/>
    </row>
    <row r="96" spans="2:10">
      <c r="B96" s="2"/>
      <c r="C96" s="142" t="s">
        <v>388</v>
      </c>
      <c r="D96" s="143"/>
      <c r="E96" s="147" t="s">
        <v>206</v>
      </c>
      <c r="F96" s="147" t="s">
        <v>206</v>
      </c>
      <c r="G96" s="144">
        <v>0</v>
      </c>
      <c r="H96" s="144">
        <v>0</v>
      </c>
      <c r="I96" s="144">
        <v>0</v>
      </c>
      <c r="J96" s="2"/>
    </row>
    <row r="97" spans="2:10">
      <c r="B97" s="2"/>
      <c r="C97" s="142" t="s">
        <v>389</v>
      </c>
      <c r="D97" s="143"/>
      <c r="E97" s="147" t="s">
        <v>206</v>
      </c>
      <c r="F97" s="147" t="s">
        <v>206</v>
      </c>
      <c r="G97" s="144">
        <v>0</v>
      </c>
      <c r="H97" s="144">
        <v>0</v>
      </c>
      <c r="I97" s="144">
        <v>0</v>
      </c>
      <c r="J97" s="2"/>
    </row>
    <row r="98" spans="2:10">
      <c r="B98" s="2"/>
      <c r="C98" s="142" t="s">
        <v>390</v>
      </c>
      <c r="D98" s="143"/>
      <c r="E98" s="147" t="s">
        <v>206</v>
      </c>
      <c r="F98" s="147" t="s">
        <v>206</v>
      </c>
      <c r="G98" s="144">
        <v>0</v>
      </c>
      <c r="H98" s="144">
        <v>0</v>
      </c>
      <c r="I98" s="144">
        <v>0</v>
      </c>
      <c r="J98" s="2"/>
    </row>
    <row r="99" spans="2:10">
      <c r="B99" s="2"/>
      <c r="C99" s="142" t="s">
        <v>391</v>
      </c>
      <c r="D99" s="143"/>
      <c r="E99" s="147" t="s">
        <v>206</v>
      </c>
      <c r="F99" s="147" t="s">
        <v>206</v>
      </c>
      <c r="G99" s="144">
        <v>0</v>
      </c>
      <c r="H99" s="144">
        <v>0</v>
      </c>
      <c r="I99" s="144">
        <v>0</v>
      </c>
      <c r="J99" s="2"/>
    </row>
    <row r="100" spans="2:10">
      <c r="B100" s="2"/>
      <c r="C100" s="142" t="s">
        <v>392</v>
      </c>
      <c r="D100" s="143"/>
      <c r="E100" s="147" t="s">
        <v>206</v>
      </c>
      <c r="F100" s="147" t="s">
        <v>206</v>
      </c>
      <c r="G100" s="144">
        <v>0</v>
      </c>
      <c r="H100" s="144">
        <v>0</v>
      </c>
      <c r="I100" s="144">
        <v>0</v>
      </c>
      <c r="J100" s="2"/>
    </row>
    <row r="101" spans="2:10">
      <c r="B101" s="2"/>
      <c r="C101" s="142" t="s">
        <v>393</v>
      </c>
      <c r="D101" s="143"/>
      <c r="E101" s="147" t="s">
        <v>206</v>
      </c>
      <c r="F101" s="147" t="s">
        <v>206</v>
      </c>
      <c r="G101" s="144">
        <v>0</v>
      </c>
      <c r="H101" s="144">
        <v>0</v>
      </c>
      <c r="I101" s="144">
        <v>0</v>
      </c>
      <c r="J101" s="2"/>
    </row>
    <row r="102" spans="2:10">
      <c r="B102" s="2"/>
      <c r="C102" s="142" t="s">
        <v>394</v>
      </c>
      <c r="D102" s="143"/>
      <c r="E102" s="147" t="s">
        <v>206</v>
      </c>
      <c r="F102" s="147" t="s">
        <v>206</v>
      </c>
      <c r="G102" s="144">
        <v>0</v>
      </c>
      <c r="H102" s="144">
        <v>0</v>
      </c>
      <c r="I102" s="144">
        <v>0</v>
      </c>
      <c r="J102" s="2"/>
    </row>
    <row r="103" spans="2:10">
      <c r="B103" s="2"/>
      <c r="C103" s="142" t="s">
        <v>395</v>
      </c>
      <c r="D103" s="143"/>
      <c r="E103" s="147" t="s">
        <v>206</v>
      </c>
      <c r="F103" s="147" t="s">
        <v>206</v>
      </c>
      <c r="G103" s="144">
        <v>0</v>
      </c>
      <c r="H103" s="144">
        <v>0</v>
      </c>
      <c r="I103" s="144">
        <v>0</v>
      </c>
      <c r="J103" s="2"/>
    </row>
    <row r="104" spans="2:10">
      <c r="B104" s="2"/>
      <c r="C104" s="142" t="s">
        <v>396</v>
      </c>
      <c r="D104" s="143"/>
      <c r="E104" s="147" t="s">
        <v>206</v>
      </c>
      <c r="F104" s="147" t="s">
        <v>206</v>
      </c>
      <c r="G104" s="144">
        <v>0</v>
      </c>
      <c r="H104" s="144">
        <v>0</v>
      </c>
      <c r="I104" s="144">
        <v>0</v>
      </c>
      <c r="J104" s="2"/>
    </row>
    <row r="105" spans="2:10">
      <c r="B105" s="2"/>
      <c r="C105" s="142" t="s">
        <v>397</v>
      </c>
      <c r="D105" s="143"/>
      <c r="E105" s="147" t="s">
        <v>206</v>
      </c>
      <c r="F105" s="147" t="s">
        <v>206</v>
      </c>
      <c r="G105" s="144">
        <v>0</v>
      </c>
      <c r="H105" s="144">
        <v>0</v>
      </c>
      <c r="I105" s="144">
        <v>0</v>
      </c>
      <c r="J105" s="2"/>
    </row>
    <row r="106" spans="2:10">
      <c r="B106" s="2"/>
      <c r="C106" s="142" t="s">
        <v>398</v>
      </c>
      <c r="D106" s="143"/>
      <c r="E106" s="147" t="s">
        <v>206</v>
      </c>
      <c r="F106" s="147" t="s">
        <v>206</v>
      </c>
      <c r="G106" s="144">
        <v>0</v>
      </c>
      <c r="H106" s="144">
        <v>0</v>
      </c>
      <c r="I106" s="144">
        <v>0</v>
      </c>
      <c r="J106" s="2"/>
    </row>
    <row r="107" spans="2:10">
      <c r="B107" s="2"/>
      <c r="C107" s="142" t="s">
        <v>399</v>
      </c>
      <c r="D107" s="143"/>
      <c r="E107" s="147" t="s">
        <v>206</v>
      </c>
      <c r="F107" s="147" t="s">
        <v>206</v>
      </c>
      <c r="G107" s="144">
        <v>0</v>
      </c>
      <c r="H107" s="144">
        <v>0</v>
      </c>
      <c r="I107" s="144">
        <v>0</v>
      </c>
      <c r="J107" s="2"/>
    </row>
    <row r="108" spans="2:10">
      <c r="B108" s="2"/>
      <c r="C108" s="142" t="s">
        <v>400</v>
      </c>
      <c r="D108" s="143"/>
      <c r="E108" s="147" t="s">
        <v>206</v>
      </c>
      <c r="F108" s="147" t="s">
        <v>206</v>
      </c>
      <c r="G108" s="144">
        <v>0</v>
      </c>
      <c r="H108" s="144">
        <v>0</v>
      </c>
      <c r="I108" s="144">
        <v>0</v>
      </c>
      <c r="J108" s="2"/>
    </row>
    <row r="109" spans="2:10">
      <c r="B109" s="2"/>
      <c r="C109" s="142" t="s">
        <v>401</v>
      </c>
      <c r="D109" s="143"/>
      <c r="E109" s="147" t="s">
        <v>206</v>
      </c>
      <c r="F109" s="147" t="s">
        <v>206</v>
      </c>
      <c r="G109" s="144">
        <v>0</v>
      </c>
      <c r="H109" s="144">
        <v>0</v>
      </c>
      <c r="I109" s="144">
        <v>0</v>
      </c>
      <c r="J109" s="2"/>
    </row>
    <row r="110" spans="2:10">
      <c r="B110" s="2"/>
      <c r="C110" s="142" t="s">
        <v>402</v>
      </c>
      <c r="D110" s="143"/>
      <c r="E110" s="147" t="s">
        <v>206</v>
      </c>
      <c r="F110" s="147" t="s">
        <v>206</v>
      </c>
      <c r="G110" s="144">
        <v>0</v>
      </c>
      <c r="H110" s="144">
        <v>0</v>
      </c>
      <c r="I110" s="144">
        <v>0</v>
      </c>
      <c r="J110" s="2"/>
    </row>
    <row r="111" spans="2:10">
      <c r="B111" s="2"/>
      <c r="C111" s="142" t="s">
        <v>403</v>
      </c>
      <c r="D111" s="143"/>
      <c r="E111" s="147" t="s">
        <v>206</v>
      </c>
      <c r="F111" s="147" t="s">
        <v>206</v>
      </c>
      <c r="G111" s="144">
        <v>0</v>
      </c>
      <c r="H111" s="144">
        <v>0</v>
      </c>
      <c r="I111" s="144">
        <v>0</v>
      </c>
      <c r="J111" s="2"/>
    </row>
    <row r="112" spans="2:10">
      <c r="B112" s="2"/>
      <c r="C112" s="142" t="s">
        <v>404</v>
      </c>
      <c r="D112" s="143"/>
      <c r="E112" s="147" t="s">
        <v>206</v>
      </c>
      <c r="F112" s="147" t="s">
        <v>206</v>
      </c>
      <c r="G112" s="144">
        <v>0</v>
      </c>
      <c r="H112" s="144">
        <v>0</v>
      </c>
      <c r="I112" s="144">
        <v>0</v>
      </c>
      <c r="J112" s="2"/>
    </row>
    <row r="113" spans="1:10">
      <c r="B113" s="2"/>
      <c r="C113" s="142" t="s">
        <v>405</v>
      </c>
      <c r="D113" s="143"/>
      <c r="E113" s="147" t="s">
        <v>206</v>
      </c>
      <c r="F113" s="147" t="s">
        <v>206</v>
      </c>
      <c r="G113" s="144">
        <v>0</v>
      </c>
      <c r="H113" s="144">
        <v>0</v>
      </c>
      <c r="I113" s="144">
        <v>0</v>
      </c>
      <c r="J113" s="2"/>
    </row>
    <row r="114" spans="1:10" s="12" customFormat="1">
      <c r="B114" s="3"/>
      <c r="C114" s="145" t="s">
        <v>406</v>
      </c>
      <c r="D114" s="146"/>
      <c r="E114" s="147" t="s">
        <v>206</v>
      </c>
      <c r="F114" s="147" t="s">
        <v>206</v>
      </c>
      <c r="G114" s="144">
        <v>0</v>
      </c>
      <c r="H114" s="144">
        <v>0</v>
      </c>
      <c r="I114" s="144">
        <v>0</v>
      </c>
      <c r="J114" s="3"/>
    </row>
    <row r="115" spans="1:10" s="12" customFormat="1">
      <c r="A115" s="15" t="s">
        <v>407</v>
      </c>
      <c r="B115" s="3"/>
      <c r="C115" s="145" t="s">
        <v>408</v>
      </c>
      <c r="D115" s="146"/>
      <c r="E115" s="147" t="s">
        <v>206</v>
      </c>
      <c r="F115" s="147" t="s">
        <v>206</v>
      </c>
      <c r="G115" s="144">
        <v>0</v>
      </c>
      <c r="H115" s="144">
        <v>0</v>
      </c>
      <c r="I115" s="144">
        <v>0</v>
      </c>
      <c r="J115" s="3"/>
    </row>
    <row r="116" spans="1:10">
      <c r="A116" s="16" t="s">
        <v>409</v>
      </c>
      <c r="B116" s="2"/>
      <c r="C116" s="142" t="s">
        <v>410</v>
      </c>
      <c r="D116" s="143"/>
      <c r="E116" s="10" t="str">
        <f>""</f>
        <v/>
      </c>
      <c r="F116" s="10" t="str">
        <f>""</f>
        <v/>
      </c>
      <c r="G116" s="8">
        <f>SUM(G16:G115)</f>
        <v>0</v>
      </c>
      <c r="H116" s="8">
        <f>SUM(H16:H115)</f>
        <v>0</v>
      </c>
      <c r="I116" s="8">
        <f>SUM(I16:I115)</f>
        <v>0</v>
      </c>
      <c r="J116" s="2"/>
    </row>
    <row r="117" spans="1:10">
      <c r="B117" s="2"/>
      <c r="C117" s="2"/>
      <c r="D117" s="2"/>
      <c r="E117" s="2"/>
      <c r="F117" s="2"/>
      <c r="G117" s="2"/>
      <c r="H117" s="2"/>
      <c r="I117" s="2"/>
      <c r="J117" s="2"/>
    </row>
    <row r="118" spans="1:10" ht="5.0999999999999996" customHeight="1">
      <c r="B118" s="2"/>
      <c r="C118" s="2"/>
      <c r="D118" s="2"/>
      <c r="E118" s="2"/>
      <c r="F118" s="2"/>
      <c r="G118" s="2"/>
      <c r="H118" s="2"/>
      <c r="I118" s="2"/>
      <c r="J118" s="2"/>
    </row>
  </sheetData>
  <sheetProtection formatColumns="0" formatRows="0" insertRows="0" deleteRows="0" selectLockedCells="1"/>
  <mergeCells count="613">
    <mergeCell ref="C13:I13"/>
    <mergeCell ref="C14:D15"/>
    <mergeCell ref="E14:E15"/>
    <mergeCell ref="F14:F15"/>
    <mergeCell ref="G14:G15"/>
    <mergeCell ref="H14:H15"/>
    <mergeCell ref="I14:I15"/>
    <mergeCell ref="C7:I7"/>
    <mergeCell ref="C8:I8"/>
    <mergeCell ref="C9:I9"/>
    <mergeCell ref="C10:I10"/>
    <mergeCell ref="C11:I11"/>
    <mergeCell ref="I16"/>
    <mergeCell ref="C17:D17"/>
    <mergeCell ref="E17"/>
    <mergeCell ref="F17"/>
    <mergeCell ref="G17"/>
    <mergeCell ref="H17"/>
    <mergeCell ref="I17"/>
    <mergeCell ref="C16:D16"/>
    <mergeCell ref="E16"/>
    <mergeCell ref="F16"/>
    <mergeCell ref="G16"/>
    <mergeCell ref="H16"/>
    <mergeCell ref="I18"/>
    <mergeCell ref="C19:D19"/>
    <mergeCell ref="E19"/>
    <mergeCell ref="F19"/>
    <mergeCell ref="G19"/>
    <mergeCell ref="H19"/>
    <mergeCell ref="I19"/>
    <mergeCell ref="C18:D18"/>
    <mergeCell ref="E18"/>
    <mergeCell ref="F18"/>
    <mergeCell ref="G18"/>
    <mergeCell ref="H18"/>
    <mergeCell ref="I20"/>
    <mergeCell ref="C21:D21"/>
    <mergeCell ref="E21"/>
    <mergeCell ref="F21"/>
    <mergeCell ref="G21"/>
    <mergeCell ref="H21"/>
    <mergeCell ref="I21"/>
    <mergeCell ref="C20:D20"/>
    <mergeCell ref="E20"/>
    <mergeCell ref="F20"/>
    <mergeCell ref="G20"/>
    <mergeCell ref="H20"/>
    <mergeCell ref="I22"/>
    <mergeCell ref="C23:D23"/>
    <mergeCell ref="E23"/>
    <mergeCell ref="F23"/>
    <mergeCell ref="G23"/>
    <mergeCell ref="H23"/>
    <mergeCell ref="I23"/>
    <mergeCell ref="C22:D22"/>
    <mergeCell ref="E22"/>
    <mergeCell ref="F22"/>
    <mergeCell ref="G22"/>
    <mergeCell ref="H22"/>
    <mergeCell ref="I24"/>
    <mergeCell ref="C25:D25"/>
    <mergeCell ref="E25"/>
    <mergeCell ref="F25"/>
    <mergeCell ref="G25"/>
    <mergeCell ref="H25"/>
    <mergeCell ref="I25"/>
    <mergeCell ref="C24:D24"/>
    <mergeCell ref="E24"/>
    <mergeCell ref="F24"/>
    <mergeCell ref="G24"/>
    <mergeCell ref="H24"/>
    <mergeCell ref="I26"/>
    <mergeCell ref="C27:D27"/>
    <mergeCell ref="E27"/>
    <mergeCell ref="F27"/>
    <mergeCell ref="G27"/>
    <mergeCell ref="H27"/>
    <mergeCell ref="I27"/>
    <mergeCell ref="C26:D26"/>
    <mergeCell ref="E26"/>
    <mergeCell ref="F26"/>
    <mergeCell ref="G26"/>
    <mergeCell ref="H26"/>
    <mergeCell ref="I28"/>
    <mergeCell ref="C29:D29"/>
    <mergeCell ref="E29"/>
    <mergeCell ref="F29"/>
    <mergeCell ref="G29"/>
    <mergeCell ref="H29"/>
    <mergeCell ref="I29"/>
    <mergeCell ref="C28:D28"/>
    <mergeCell ref="E28"/>
    <mergeCell ref="F28"/>
    <mergeCell ref="G28"/>
    <mergeCell ref="H28"/>
    <mergeCell ref="I30"/>
    <mergeCell ref="C31:D31"/>
    <mergeCell ref="E31"/>
    <mergeCell ref="F31"/>
    <mergeCell ref="G31"/>
    <mergeCell ref="H31"/>
    <mergeCell ref="I31"/>
    <mergeCell ref="C30:D30"/>
    <mergeCell ref="E30"/>
    <mergeCell ref="F30"/>
    <mergeCell ref="G30"/>
    <mergeCell ref="H30"/>
    <mergeCell ref="I32"/>
    <mergeCell ref="C33:D33"/>
    <mergeCell ref="E33"/>
    <mergeCell ref="F33"/>
    <mergeCell ref="G33"/>
    <mergeCell ref="H33"/>
    <mergeCell ref="I33"/>
    <mergeCell ref="C32:D32"/>
    <mergeCell ref="E32"/>
    <mergeCell ref="F32"/>
    <mergeCell ref="G32"/>
    <mergeCell ref="H32"/>
    <mergeCell ref="I34"/>
    <mergeCell ref="C35:D35"/>
    <mergeCell ref="E35"/>
    <mergeCell ref="F35"/>
    <mergeCell ref="G35"/>
    <mergeCell ref="H35"/>
    <mergeCell ref="I35"/>
    <mergeCell ref="C34:D34"/>
    <mergeCell ref="E34"/>
    <mergeCell ref="F34"/>
    <mergeCell ref="G34"/>
    <mergeCell ref="H34"/>
    <mergeCell ref="I36"/>
    <mergeCell ref="C37:D37"/>
    <mergeCell ref="E37"/>
    <mergeCell ref="F37"/>
    <mergeCell ref="G37"/>
    <mergeCell ref="H37"/>
    <mergeCell ref="I37"/>
    <mergeCell ref="C36:D36"/>
    <mergeCell ref="E36"/>
    <mergeCell ref="F36"/>
    <mergeCell ref="G36"/>
    <mergeCell ref="H36"/>
    <mergeCell ref="I38"/>
    <mergeCell ref="C39:D39"/>
    <mergeCell ref="E39"/>
    <mergeCell ref="F39"/>
    <mergeCell ref="G39"/>
    <mergeCell ref="H39"/>
    <mergeCell ref="I39"/>
    <mergeCell ref="C38:D38"/>
    <mergeCell ref="E38"/>
    <mergeCell ref="F38"/>
    <mergeCell ref="G38"/>
    <mergeCell ref="H38"/>
    <mergeCell ref="I40"/>
    <mergeCell ref="C41:D41"/>
    <mergeCell ref="E41"/>
    <mergeCell ref="F41"/>
    <mergeCell ref="G41"/>
    <mergeCell ref="H41"/>
    <mergeCell ref="I41"/>
    <mergeCell ref="C40:D40"/>
    <mergeCell ref="E40"/>
    <mergeCell ref="F40"/>
    <mergeCell ref="G40"/>
    <mergeCell ref="H40"/>
    <mergeCell ref="I42"/>
    <mergeCell ref="C43:D43"/>
    <mergeCell ref="E43"/>
    <mergeCell ref="F43"/>
    <mergeCell ref="G43"/>
    <mergeCell ref="H43"/>
    <mergeCell ref="I43"/>
    <mergeCell ref="C42:D42"/>
    <mergeCell ref="E42"/>
    <mergeCell ref="F42"/>
    <mergeCell ref="G42"/>
    <mergeCell ref="H42"/>
    <mergeCell ref="I44"/>
    <mergeCell ref="C45:D45"/>
    <mergeCell ref="E45"/>
    <mergeCell ref="F45"/>
    <mergeCell ref="G45"/>
    <mergeCell ref="H45"/>
    <mergeCell ref="I45"/>
    <mergeCell ref="C44:D44"/>
    <mergeCell ref="E44"/>
    <mergeCell ref="F44"/>
    <mergeCell ref="G44"/>
    <mergeCell ref="H44"/>
    <mergeCell ref="I46"/>
    <mergeCell ref="C47:D47"/>
    <mergeCell ref="E47"/>
    <mergeCell ref="F47"/>
    <mergeCell ref="G47"/>
    <mergeCell ref="H47"/>
    <mergeCell ref="I47"/>
    <mergeCell ref="C46:D46"/>
    <mergeCell ref="E46"/>
    <mergeCell ref="F46"/>
    <mergeCell ref="G46"/>
    <mergeCell ref="H46"/>
    <mergeCell ref="I48"/>
    <mergeCell ref="C49:D49"/>
    <mergeCell ref="E49"/>
    <mergeCell ref="F49"/>
    <mergeCell ref="G49"/>
    <mergeCell ref="H49"/>
    <mergeCell ref="I49"/>
    <mergeCell ref="C48:D48"/>
    <mergeCell ref="E48"/>
    <mergeCell ref="F48"/>
    <mergeCell ref="G48"/>
    <mergeCell ref="H48"/>
    <mergeCell ref="I50"/>
    <mergeCell ref="C51:D51"/>
    <mergeCell ref="E51"/>
    <mergeCell ref="F51"/>
    <mergeCell ref="G51"/>
    <mergeCell ref="H51"/>
    <mergeCell ref="I51"/>
    <mergeCell ref="C50:D50"/>
    <mergeCell ref="E50"/>
    <mergeCell ref="F50"/>
    <mergeCell ref="G50"/>
    <mergeCell ref="H50"/>
    <mergeCell ref="I52"/>
    <mergeCell ref="C53:D53"/>
    <mergeCell ref="E53"/>
    <mergeCell ref="F53"/>
    <mergeCell ref="G53"/>
    <mergeCell ref="H53"/>
    <mergeCell ref="I53"/>
    <mergeCell ref="C52:D52"/>
    <mergeCell ref="E52"/>
    <mergeCell ref="F52"/>
    <mergeCell ref="G52"/>
    <mergeCell ref="H52"/>
    <mergeCell ref="I54"/>
    <mergeCell ref="C55:D55"/>
    <mergeCell ref="E55"/>
    <mergeCell ref="F55"/>
    <mergeCell ref="G55"/>
    <mergeCell ref="H55"/>
    <mergeCell ref="I55"/>
    <mergeCell ref="C54:D54"/>
    <mergeCell ref="E54"/>
    <mergeCell ref="F54"/>
    <mergeCell ref="G54"/>
    <mergeCell ref="H54"/>
    <mergeCell ref="I56"/>
    <mergeCell ref="C57:D57"/>
    <mergeCell ref="E57"/>
    <mergeCell ref="F57"/>
    <mergeCell ref="G57"/>
    <mergeCell ref="H57"/>
    <mergeCell ref="I57"/>
    <mergeCell ref="C56:D56"/>
    <mergeCell ref="E56"/>
    <mergeCell ref="F56"/>
    <mergeCell ref="G56"/>
    <mergeCell ref="H56"/>
    <mergeCell ref="I58"/>
    <mergeCell ref="C59:D59"/>
    <mergeCell ref="E59"/>
    <mergeCell ref="F59"/>
    <mergeCell ref="G59"/>
    <mergeCell ref="H59"/>
    <mergeCell ref="I59"/>
    <mergeCell ref="C58:D58"/>
    <mergeCell ref="E58"/>
    <mergeCell ref="F58"/>
    <mergeCell ref="G58"/>
    <mergeCell ref="H58"/>
    <mergeCell ref="I60"/>
    <mergeCell ref="C61:D61"/>
    <mergeCell ref="E61"/>
    <mergeCell ref="F61"/>
    <mergeCell ref="G61"/>
    <mergeCell ref="H61"/>
    <mergeCell ref="I61"/>
    <mergeCell ref="C60:D60"/>
    <mergeCell ref="E60"/>
    <mergeCell ref="F60"/>
    <mergeCell ref="G60"/>
    <mergeCell ref="H60"/>
    <mergeCell ref="I62"/>
    <mergeCell ref="C63:D63"/>
    <mergeCell ref="E63"/>
    <mergeCell ref="F63"/>
    <mergeCell ref="G63"/>
    <mergeCell ref="H63"/>
    <mergeCell ref="I63"/>
    <mergeCell ref="C62:D62"/>
    <mergeCell ref="E62"/>
    <mergeCell ref="F62"/>
    <mergeCell ref="G62"/>
    <mergeCell ref="H62"/>
    <mergeCell ref="I64"/>
    <mergeCell ref="C65:D65"/>
    <mergeCell ref="E65"/>
    <mergeCell ref="F65"/>
    <mergeCell ref="G65"/>
    <mergeCell ref="H65"/>
    <mergeCell ref="I65"/>
    <mergeCell ref="C64:D64"/>
    <mergeCell ref="E64"/>
    <mergeCell ref="F64"/>
    <mergeCell ref="G64"/>
    <mergeCell ref="H64"/>
    <mergeCell ref="I66"/>
    <mergeCell ref="C67:D67"/>
    <mergeCell ref="E67"/>
    <mergeCell ref="F67"/>
    <mergeCell ref="G67"/>
    <mergeCell ref="H67"/>
    <mergeCell ref="I67"/>
    <mergeCell ref="C66:D66"/>
    <mergeCell ref="E66"/>
    <mergeCell ref="F66"/>
    <mergeCell ref="G66"/>
    <mergeCell ref="H66"/>
    <mergeCell ref="I68"/>
    <mergeCell ref="C69:D69"/>
    <mergeCell ref="E69"/>
    <mergeCell ref="F69"/>
    <mergeCell ref="G69"/>
    <mergeCell ref="H69"/>
    <mergeCell ref="I69"/>
    <mergeCell ref="C68:D68"/>
    <mergeCell ref="E68"/>
    <mergeCell ref="F68"/>
    <mergeCell ref="G68"/>
    <mergeCell ref="H68"/>
    <mergeCell ref="I70"/>
    <mergeCell ref="C71:D71"/>
    <mergeCell ref="E71"/>
    <mergeCell ref="F71"/>
    <mergeCell ref="G71"/>
    <mergeCell ref="H71"/>
    <mergeCell ref="I71"/>
    <mergeCell ref="C70:D70"/>
    <mergeCell ref="E70"/>
    <mergeCell ref="F70"/>
    <mergeCell ref="G70"/>
    <mergeCell ref="H70"/>
    <mergeCell ref="I72"/>
    <mergeCell ref="C73:D73"/>
    <mergeCell ref="E73"/>
    <mergeCell ref="F73"/>
    <mergeCell ref="G73"/>
    <mergeCell ref="H73"/>
    <mergeCell ref="I73"/>
    <mergeCell ref="C72:D72"/>
    <mergeCell ref="E72"/>
    <mergeCell ref="F72"/>
    <mergeCell ref="G72"/>
    <mergeCell ref="H72"/>
    <mergeCell ref="I74"/>
    <mergeCell ref="C75:D75"/>
    <mergeCell ref="E75"/>
    <mergeCell ref="F75"/>
    <mergeCell ref="G75"/>
    <mergeCell ref="H75"/>
    <mergeCell ref="I75"/>
    <mergeCell ref="C74:D74"/>
    <mergeCell ref="E74"/>
    <mergeCell ref="F74"/>
    <mergeCell ref="G74"/>
    <mergeCell ref="H74"/>
    <mergeCell ref="I76"/>
    <mergeCell ref="C77:D77"/>
    <mergeCell ref="E77"/>
    <mergeCell ref="F77"/>
    <mergeCell ref="G77"/>
    <mergeCell ref="H77"/>
    <mergeCell ref="I77"/>
    <mergeCell ref="C76:D76"/>
    <mergeCell ref="E76"/>
    <mergeCell ref="F76"/>
    <mergeCell ref="G76"/>
    <mergeCell ref="H76"/>
    <mergeCell ref="I78"/>
    <mergeCell ref="C79:D79"/>
    <mergeCell ref="E79"/>
    <mergeCell ref="F79"/>
    <mergeCell ref="G79"/>
    <mergeCell ref="H79"/>
    <mergeCell ref="I79"/>
    <mergeCell ref="C78:D78"/>
    <mergeCell ref="E78"/>
    <mergeCell ref="F78"/>
    <mergeCell ref="G78"/>
    <mergeCell ref="H78"/>
    <mergeCell ref="I80"/>
    <mergeCell ref="C81:D81"/>
    <mergeCell ref="E81"/>
    <mergeCell ref="F81"/>
    <mergeCell ref="G81"/>
    <mergeCell ref="H81"/>
    <mergeCell ref="I81"/>
    <mergeCell ref="C80:D80"/>
    <mergeCell ref="E80"/>
    <mergeCell ref="F80"/>
    <mergeCell ref="G80"/>
    <mergeCell ref="H80"/>
    <mergeCell ref="I82"/>
    <mergeCell ref="C83:D83"/>
    <mergeCell ref="E83"/>
    <mergeCell ref="F83"/>
    <mergeCell ref="G83"/>
    <mergeCell ref="H83"/>
    <mergeCell ref="I83"/>
    <mergeCell ref="C82:D82"/>
    <mergeCell ref="E82"/>
    <mergeCell ref="F82"/>
    <mergeCell ref="G82"/>
    <mergeCell ref="H82"/>
    <mergeCell ref="I84"/>
    <mergeCell ref="C85:D85"/>
    <mergeCell ref="E85"/>
    <mergeCell ref="F85"/>
    <mergeCell ref="G85"/>
    <mergeCell ref="H85"/>
    <mergeCell ref="I85"/>
    <mergeCell ref="C84:D84"/>
    <mergeCell ref="E84"/>
    <mergeCell ref="F84"/>
    <mergeCell ref="G84"/>
    <mergeCell ref="H84"/>
    <mergeCell ref="I86"/>
    <mergeCell ref="C87:D87"/>
    <mergeCell ref="E87"/>
    <mergeCell ref="F87"/>
    <mergeCell ref="G87"/>
    <mergeCell ref="H87"/>
    <mergeCell ref="I87"/>
    <mergeCell ref="C86:D86"/>
    <mergeCell ref="E86"/>
    <mergeCell ref="F86"/>
    <mergeCell ref="G86"/>
    <mergeCell ref="H86"/>
    <mergeCell ref="I88"/>
    <mergeCell ref="C89:D89"/>
    <mergeCell ref="E89"/>
    <mergeCell ref="F89"/>
    <mergeCell ref="G89"/>
    <mergeCell ref="H89"/>
    <mergeCell ref="I89"/>
    <mergeCell ref="C88:D88"/>
    <mergeCell ref="E88"/>
    <mergeCell ref="F88"/>
    <mergeCell ref="G88"/>
    <mergeCell ref="H88"/>
    <mergeCell ref="I90"/>
    <mergeCell ref="C91:D91"/>
    <mergeCell ref="E91"/>
    <mergeCell ref="F91"/>
    <mergeCell ref="G91"/>
    <mergeCell ref="H91"/>
    <mergeCell ref="I91"/>
    <mergeCell ref="C90:D90"/>
    <mergeCell ref="E90"/>
    <mergeCell ref="F90"/>
    <mergeCell ref="G90"/>
    <mergeCell ref="H90"/>
    <mergeCell ref="I92"/>
    <mergeCell ref="C93:D93"/>
    <mergeCell ref="E93"/>
    <mergeCell ref="F93"/>
    <mergeCell ref="G93"/>
    <mergeCell ref="H93"/>
    <mergeCell ref="I93"/>
    <mergeCell ref="C92:D92"/>
    <mergeCell ref="E92"/>
    <mergeCell ref="F92"/>
    <mergeCell ref="G92"/>
    <mergeCell ref="H92"/>
    <mergeCell ref="I94"/>
    <mergeCell ref="C95:D95"/>
    <mergeCell ref="E95"/>
    <mergeCell ref="F95"/>
    <mergeCell ref="G95"/>
    <mergeCell ref="H95"/>
    <mergeCell ref="I95"/>
    <mergeCell ref="C94:D94"/>
    <mergeCell ref="E94"/>
    <mergeCell ref="F94"/>
    <mergeCell ref="G94"/>
    <mergeCell ref="H94"/>
    <mergeCell ref="I96"/>
    <mergeCell ref="C97:D97"/>
    <mergeCell ref="E97"/>
    <mergeCell ref="F97"/>
    <mergeCell ref="G97"/>
    <mergeCell ref="H97"/>
    <mergeCell ref="I97"/>
    <mergeCell ref="C96:D96"/>
    <mergeCell ref="E96"/>
    <mergeCell ref="F96"/>
    <mergeCell ref="G96"/>
    <mergeCell ref="H96"/>
    <mergeCell ref="I98"/>
    <mergeCell ref="C99:D99"/>
    <mergeCell ref="E99"/>
    <mergeCell ref="F99"/>
    <mergeCell ref="G99"/>
    <mergeCell ref="H99"/>
    <mergeCell ref="I99"/>
    <mergeCell ref="C98:D98"/>
    <mergeCell ref="E98"/>
    <mergeCell ref="F98"/>
    <mergeCell ref="G98"/>
    <mergeCell ref="H98"/>
    <mergeCell ref="I100"/>
    <mergeCell ref="C101:D101"/>
    <mergeCell ref="E101"/>
    <mergeCell ref="F101"/>
    <mergeCell ref="G101"/>
    <mergeCell ref="H101"/>
    <mergeCell ref="I101"/>
    <mergeCell ref="C100:D100"/>
    <mergeCell ref="E100"/>
    <mergeCell ref="F100"/>
    <mergeCell ref="G100"/>
    <mergeCell ref="H100"/>
    <mergeCell ref="I102"/>
    <mergeCell ref="C103:D103"/>
    <mergeCell ref="E103"/>
    <mergeCell ref="F103"/>
    <mergeCell ref="G103"/>
    <mergeCell ref="H103"/>
    <mergeCell ref="I103"/>
    <mergeCell ref="C102:D102"/>
    <mergeCell ref="E102"/>
    <mergeCell ref="F102"/>
    <mergeCell ref="G102"/>
    <mergeCell ref="H102"/>
    <mergeCell ref="I104"/>
    <mergeCell ref="C105:D105"/>
    <mergeCell ref="E105"/>
    <mergeCell ref="F105"/>
    <mergeCell ref="G105"/>
    <mergeCell ref="H105"/>
    <mergeCell ref="I105"/>
    <mergeCell ref="C104:D104"/>
    <mergeCell ref="E104"/>
    <mergeCell ref="F104"/>
    <mergeCell ref="G104"/>
    <mergeCell ref="H104"/>
    <mergeCell ref="I106"/>
    <mergeCell ref="C107:D107"/>
    <mergeCell ref="E107"/>
    <mergeCell ref="F107"/>
    <mergeCell ref="G107"/>
    <mergeCell ref="H107"/>
    <mergeCell ref="I107"/>
    <mergeCell ref="C106:D106"/>
    <mergeCell ref="E106"/>
    <mergeCell ref="F106"/>
    <mergeCell ref="G106"/>
    <mergeCell ref="H106"/>
    <mergeCell ref="I108"/>
    <mergeCell ref="C109:D109"/>
    <mergeCell ref="E109"/>
    <mergeCell ref="F109"/>
    <mergeCell ref="G109"/>
    <mergeCell ref="H109"/>
    <mergeCell ref="I109"/>
    <mergeCell ref="C108:D108"/>
    <mergeCell ref="E108"/>
    <mergeCell ref="F108"/>
    <mergeCell ref="G108"/>
    <mergeCell ref="H108"/>
    <mergeCell ref="I110"/>
    <mergeCell ref="C111:D111"/>
    <mergeCell ref="E111"/>
    <mergeCell ref="F111"/>
    <mergeCell ref="G111"/>
    <mergeCell ref="H111"/>
    <mergeCell ref="I111"/>
    <mergeCell ref="C110:D110"/>
    <mergeCell ref="E110"/>
    <mergeCell ref="F110"/>
    <mergeCell ref="G110"/>
    <mergeCell ref="H110"/>
    <mergeCell ref="I112"/>
    <mergeCell ref="C113:D113"/>
    <mergeCell ref="E113"/>
    <mergeCell ref="F113"/>
    <mergeCell ref="G113"/>
    <mergeCell ref="H113"/>
    <mergeCell ref="I113"/>
    <mergeCell ref="C112:D112"/>
    <mergeCell ref="E112"/>
    <mergeCell ref="F112"/>
    <mergeCell ref="G112"/>
    <mergeCell ref="H112"/>
    <mergeCell ref="C116:D116"/>
    <mergeCell ref="I114"/>
    <mergeCell ref="C115:D115"/>
    <mergeCell ref="E115"/>
    <mergeCell ref="F115"/>
    <mergeCell ref="G115"/>
    <mergeCell ref="H115"/>
    <mergeCell ref="I115"/>
    <mergeCell ref="C114:D114"/>
    <mergeCell ref="E114"/>
    <mergeCell ref="F114"/>
    <mergeCell ref="G114"/>
    <mergeCell ref="H114"/>
  </mergeCells>
  <dataValidations count="3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extLst>
    <ext xmlns:x14="http://schemas.microsoft.com/office/spreadsheetml/2009/9/main" uri="{CCE6A557-97BC-4b89-ADB6-D9C93CAAB3DF}">
      <x14:dataValidations xmlns:xm="http://schemas.microsoft.com/office/excel/2006/main" count="100">
        <x14:dataValidation type="list" showErrorMessage="1" errorTitle="Kesalahan Nilai Data" error="Data yang dimasukkan harus tersedia dalam daftar!">
          <x14:formula1>
            <xm:f>ListOfValues!Q1:Q2</xm:f>
          </x14:formula1>
          <xm:sqref>F16</xm:sqref>
        </x14:dataValidation>
        <x14:dataValidation type="list" showErrorMessage="1" errorTitle="Kesalahan Nilai Data" error="Data yang dimasukkan harus tersedia dalam daftar!">
          <x14:formula1>
            <xm:f>ListOfValues!Q1:Q2</xm:f>
          </x14:formula1>
          <xm:sqref>F17</xm:sqref>
        </x14:dataValidation>
        <x14:dataValidation type="list" showErrorMessage="1" errorTitle="Kesalahan Nilai Data" error="Data yang dimasukkan harus tersedia dalam daftar!">
          <x14:formula1>
            <xm:f>ListOfValues!Q1:Q2</xm:f>
          </x14:formula1>
          <xm:sqref>F18</xm:sqref>
        </x14:dataValidation>
        <x14:dataValidation type="list" showErrorMessage="1" errorTitle="Kesalahan Nilai Data" error="Data yang dimasukkan harus tersedia dalam daftar!">
          <x14:formula1>
            <xm:f>ListOfValues!Q1:Q2</xm:f>
          </x14:formula1>
          <xm:sqref>F19</xm:sqref>
        </x14:dataValidation>
        <x14:dataValidation type="list" showErrorMessage="1" errorTitle="Kesalahan Nilai Data" error="Data yang dimasukkan harus tersedia dalam daftar!">
          <x14:formula1>
            <xm:f>ListOfValues!Q1:Q2</xm:f>
          </x14:formula1>
          <xm:sqref>F20</xm:sqref>
        </x14:dataValidation>
        <x14:dataValidation type="list" showErrorMessage="1" errorTitle="Kesalahan Nilai Data" error="Data yang dimasukkan harus tersedia dalam daftar!">
          <x14:formula1>
            <xm:f>ListOfValues!Q1:Q2</xm:f>
          </x14:formula1>
          <xm:sqref>F21</xm:sqref>
        </x14:dataValidation>
        <x14:dataValidation type="list" showErrorMessage="1" errorTitle="Kesalahan Nilai Data" error="Data yang dimasukkan harus tersedia dalam daftar!">
          <x14:formula1>
            <xm:f>ListOfValues!Q1:Q2</xm:f>
          </x14:formula1>
          <xm:sqref>F22</xm:sqref>
        </x14:dataValidation>
        <x14:dataValidation type="list" showErrorMessage="1" errorTitle="Kesalahan Nilai Data" error="Data yang dimasukkan harus tersedia dalam daftar!">
          <x14:formula1>
            <xm:f>ListOfValues!Q1:Q2</xm:f>
          </x14:formula1>
          <xm:sqref>F23</xm:sqref>
        </x14:dataValidation>
        <x14:dataValidation type="list" showErrorMessage="1" errorTitle="Kesalahan Nilai Data" error="Data yang dimasukkan harus tersedia dalam daftar!">
          <x14:formula1>
            <xm:f>ListOfValues!Q1:Q2</xm:f>
          </x14:formula1>
          <xm:sqref>F24</xm:sqref>
        </x14:dataValidation>
        <x14:dataValidation type="list" showErrorMessage="1" errorTitle="Kesalahan Nilai Data" error="Data yang dimasukkan harus tersedia dalam daftar!">
          <x14:formula1>
            <xm:f>ListOfValues!Q1:Q2</xm:f>
          </x14:formula1>
          <xm:sqref>F25</xm:sqref>
        </x14:dataValidation>
        <x14:dataValidation type="list" showErrorMessage="1" errorTitle="Kesalahan Nilai Data" error="Data yang dimasukkan harus tersedia dalam daftar!">
          <x14:formula1>
            <xm:f>ListOfValues!Q1:Q2</xm:f>
          </x14:formula1>
          <xm:sqref>F26</xm:sqref>
        </x14:dataValidation>
        <x14:dataValidation type="list" showErrorMessage="1" errorTitle="Kesalahan Nilai Data" error="Data yang dimasukkan harus tersedia dalam daftar!">
          <x14:formula1>
            <xm:f>ListOfValues!Q1:Q2</xm:f>
          </x14:formula1>
          <xm:sqref>F27</xm:sqref>
        </x14:dataValidation>
        <x14:dataValidation type="list" showErrorMessage="1" errorTitle="Kesalahan Nilai Data" error="Data yang dimasukkan harus tersedia dalam daftar!">
          <x14:formula1>
            <xm:f>ListOfValues!Q1:Q2</xm:f>
          </x14:formula1>
          <xm:sqref>F28</xm:sqref>
        </x14:dataValidation>
        <x14:dataValidation type="list" showErrorMessage="1" errorTitle="Kesalahan Nilai Data" error="Data yang dimasukkan harus tersedia dalam daftar!">
          <x14:formula1>
            <xm:f>ListOfValues!Q1:Q2</xm:f>
          </x14:formula1>
          <xm:sqref>F29</xm:sqref>
        </x14:dataValidation>
        <x14:dataValidation type="list" showErrorMessage="1" errorTitle="Kesalahan Nilai Data" error="Data yang dimasukkan harus tersedia dalam daftar!">
          <x14:formula1>
            <xm:f>ListOfValues!Q1:Q2</xm:f>
          </x14:formula1>
          <xm:sqref>F30</xm:sqref>
        </x14:dataValidation>
        <x14:dataValidation type="list" showErrorMessage="1" errorTitle="Kesalahan Nilai Data" error="Data yang dimasukkan harus tersedia dalam daftar!">
          <x14:formula1>
            <xm:f>ListOfValues!Q1:Q2</xm:f>
          </x14:formula1>
          <xm:sqref>F31</xm:sqref>
        </x14:dataValidation>
        <x14:dataValidation type="list" showErrorMessage="1" errorTitle="Kesalahan Nilai Data" error="Data yang dimasukkan harus tersedia dalam daftar!">
          <x14:formula1>
            <xm:f>ListOfValues!Q1:Q2</xm:f>
          </x14:formula1>
          <xm:sqref>F32</xm:sqref>
        </x14:dataValidation>
        <x14:dataValidation type="list" showErrorMessage="1" errorTitle="Kesalahan Nilai Data" error="Data yang dimasukkan harus tersedia dalam daftar!">
          <x14:formula1>
            <xm:f>ListOfValues!Q1:Q2</xm:f>
          </x14:formula1>
          <xm:sqref>F33</xm:sqref>
        </x14:dataValidation>
        <x14:dataValidation type="list" showErrorMessage="1" errorTitle="Kesalahan Nilai Data" error="Data yang dimasukkan harus tersedia dalam daftar!">
          <x14:formula1>
            <xm:f>ListOfValues!Q1:Q2</xm:f>
          </x14:formula1>
          <xm:sqref>F34</xm:sqref>
        </x14:dataValidation>
        <x14:dataValidation type="list" showErrorMessage="1" errorTitle="Kesalahan Nilai Data" error="Data yang dimasukkan harus tersedia dalam daftar!">
          <x14:formula1>
            <xm:f>ListOfValues!Q1:Q2</xm:f>
          </x14:formula1>
          <xm:sqref>F35</xm:sqref>
        </x14:dataValidation>
        <x14:dataValidation type="list" showErrorMessage="1" errorTitle="Kesalahan Nilai Data" error="Data yang dimasukkan harus tersedia dalam daftar!">
          <x14:formula1>
            <xm:f>ListOfValues!Q1:Q2</xm:f>
          </x14:formula1>
          <xm:sqref>F36</xm:sqref>
        </x14:dataValidation>
        <x14:dataValidation type="list" showErrorMessage="1" errorTitle="Kesalahan Nilai Data" error="Data yang dimasukkan harus tersedia dalam daftar!">
          <x14:formula1>
            <xm:f>ListOfValues!Q1:Q2</xm:f>
          </x14:formula1>
          <xm:sqref>F37</xm:sqref>
        </x14:dataValidation>
        <x14:dataValidation type="list" showErrorMessage="1" errorTitle="Kesalahan Nilai Data" error="Data yang dimasukkan harus tersedia dalam daftar!">
          <x14:formula1>
            <xm:f>ListOfValues!Q1:Q2</xm:f>
          </x14:formula1>
          <xm:sqref>F38</xm:sqref>
        </x14:dataValidation>
        <x14:dataValidation type="list" showErrorMessage="1" errorTitle="Kesalahan Nilai Data" error="Data yang dimasukkan harus tersedia dalam daftar!">
          <x14:formula1>
            <xm:f>ListOfValues!Q1:Q2</xm:f>
          </x14:formula1>
          <xm:sqref>F39</xm:sqref>
        </x14:dataValidation>
        <x14:dataValidation type="list" showErrorMessage="1" errorTitle="Kesalahan Nilai Data" error="Data yang dimasukkan harus tersedia dalam daftar!">
          <x14:formula1>
            <xm:f>ListOfValues!Q1:Q2</xm:f>
          </x14:formula1>
          <xm:sqref>F40</xm:sqref>
        </x14:dataValidation>
        <x14:dataValidation type="list" showErrorMessage="1" errorTitle="Kesalahan Nilai Data" error="Data yang dimasukkan harus tersedia dalam daftar!">
          <x14:formula1>
            <xm:f>ListOfValues!Q1:Q2</xm:f>
          </x14:formula1>
          <xm:sqref>F41</xm:sqref>
        </x14:dataValidation>
        <x14:dataValidation type="list" showErrorMessage="1" errorTitle="Kesalahan Nilai Data" error="Data yang dimasukkan harus tersedia dalam daftar!">
          <x14:formula1>
            <xm:f>ListOfValues!Q1:Q2</xm:f>
          </x14:formula1>
          <xm:sqref>F42</xm:sqref>
        </x14:dataValidation>
        <x14:dataValidation type="list" showErrorMessage="1" errorTitle="Kesalahan Nilai Data" error="Data yang dimasukkan harus tersedia dalam daftar!">
          <x14:formula1>
            <xm:f>ListOfValues!Q1:Q2</xm:f>
          </x14:formula1>
          <xm:sqref>F43</xm:sqref>
        </x14:dataValidation>
        <x14:dataValidation type="list" showErrorMessage="1" errorTitle="Kesalahan Nilai Data" error="Data yang dimasukkan harus tersedia dalam daftar!">
          <x14:formula1>
            <xm:f>ListOfValues!Q1:Q2</xm:f>
          </x14:formula1>
          <xm:sqref>F44</xm:sqref>
        </x14:dataValidation>
        <x14:dataValidation type="list" showErrorMessage="1" errorTitle="Kesalahan Nilai Data" error="Data yang dimasukkan harus tersedia dalam daftar!">
          <x14:formula1>
            <xm:f>ListOfValues!Q1:Q2</xm:f>
          </x14:formula1>
          <xm:sqref>F45</xm:sqref>
        </x14:dataValidation>
        <x14:dataValidation type="list" showErrorMessage="1" errorTitle="Kesalahan Nilai Data" error="Data yang dimasukkan harus tersedia dalam daftar!">
          <x14:formula1>
            <xm:f>ListOfValues!Q1:Q2</xm:f>
          </x14:formula1>
          <xm:sqref>F46</xm:sqref>
        </x14:dataValidation>
        <x14:dataValidation type="list" showErrorMessage="1" errorTitle="Kesalahan Nilai Data" error="Data yang dimasukkan harus tersedia dalam daftar!">
          <x14:formula1>
            <xm:f>ListOfValues!Q1:Q2</xm:f>
          </x14:formula1>
          <xm:sqref>F47</xm:sqref>
        </x14:dataValidation>
        <x14:dataValidation type="list" showErrorMessage="1" errorTitle="Kesalahan Nilai Data" error="Data yang dimasukkan harus tersedia dalam daftar!">
          <x14:formula1>
            <xm:f>ListOfValues!Q1:Q2</xm:f>
          </x14:formula1>
          <xm:sqref>F48</xm:sqref>
        </x14:dataValidation>
        <x14:dataValidation type="list" showErrorMessage="1" errorTitle="Kesalahan Nilai Data" error="Data yang dimasukkan harus tersedia dalam daftar!">
          <x14:formula1>
            <xm:f>ListOfValues!Q1:Q2</xm:f>
          </x14:formula1>
          <xm:sqref>F49</xm:sqref>
        </x14:dataValidation>
        <x14:dataValidation type="list" showErrorMessage="1" errorTitle="Kesalahan Nilai Data" error="Data yang dimasukkan harus tersedia dalam daftar!">
          <x14:formula1>
            <xm:f>ListOfValues!Q1:Q2</xm:f>
          </x14:formula1>
          <xm:sqref>F50</xm:sqref>
        </x14:dataValidation>
        <x14:dataValidation type="list" showErrorMessage="1" errorTitle="Kesalahan Nilai Data" error="Data yang dimasukkan harus tersedia dalam daftar!">
          <x14:formula1>
            <xm:f>ListOfValues!Q1:Q2</xm:f>
          </x14:formula1>
          <xm:sqref>F51</xm:sqref>
        </x14:dataValidation>
        <x14:dataValidation type="list" showErrorMessage="1" errorTitle="Kesalahan Nilai Data" error="Data yang dimasukkan harus tersedia dalam daftar!">
          <x14:formula1>
            <xm:f>ListOfValues!Q1:Q2</xm:f>
          </x14:formula1>
          <xm:sqref>F52</xm:sqref>
        </x14:dataValidation>
        <x14:dataValidation type="list" showErrorMessage="1" errorTitle="Kesalahan Nilai Data" error="Data yang dimasukkan harus tersedia dalam daftar!">
          <x14:formula1>
            <xm:f>ListOfValues!Q1:Q2</xm:f>
          </x14:formula1>
          <xm:sqref>F53</xm:sqref>
        </x14:dataValidation>
        <x14:dataValidation type="list" showErrorMessage="1" errorTitle="Kesalahan Nilai Data" error="Data yang dimasukkan harus tersedia dalam daftar!">
          <x14:formula1>
            <xm:f>ListOfValues!Q1:Q2</xm:f>
          </x14:formula1>
          <xm:sqref>F54</xm:sqref>
        </x14:dataValidation>
        <x14:dataValidation type="list" showErrorMessage="1" errorTitle="Kesalahan Nilai Data" error="Data yang dimasukkan harus tersedia dalam daftar!">
          <x14:formula1>
            <xm:f>ListOfValues!Q1:Q2</xm:f>
          </x14:formula1>
          <xm:sqref>F55</xm:sqref>
        </x14:dataValidation>
        <x14:dataValidation type="list" showErrorMessage="1" errorTitle="Kesalahan Nilai Data" error="Data yang dimasukkan harus tersedia dalam daftar!">
          <x14:formula1>
            <xm:f>ListOfValues!Q1:Q2</xm:f>
          </x14:formula1>
          <xm:sqref>F56</xm:sqref>
        </x14:dataValidation>
        <x14:dataValidation type="list" showErrorMessage="1" errorTitle="Kesalahan Nilai Data" error="Data yang dimasukkan harus tersedia dalam daftar!">
          <x14:formula1>
            <xm:f>ListOfValues!Q1:Q2</xm:f>
          </x14:formula1>
          <xm:sqref>F57</xm:sqref>
        </x14:dataValidation>
        <x14:dataValidation type="list" showErrorMessage="1" errorTitle="Kesalahan Nilai Data" error="Data yang dimasukkan harus tersedia dalam daftar!">
          <x14:formula1>
            <xm:f>ListOfValues!Q1:Q2</xm:f>
          </x14:formula1>
          <xm:sqref>F58</xm:sqref>
        </x14:dataValidation>
        <x14:dataValidation type="list" showErrorMessage="1" errorTitle="Kesalahan Nilai Data" error="Data yang dimasukkan harus tersedia dalam daftar!">
          <x14:formula1>
            <xm:f>ListOfValues!Q1:Q2</xm:f>
          </x14:formula1>
          <xm:sqref>F59</xm:sqref>
        </x14:dataValidation>
        <x14:dataValidation type="list" showErrorMessage="1" errorTitle="Kesalahan Nilai Data" error="Data yang dimasukkan harus tersedia dalam daftar!">
          <x14:formula1>
            <xm:f>ListOfValues!Q1:Q2</xm:f>
          </x14:formula1>
          <xm:sqref>F60</xm:sqref>
        </x14:dataValidation>
        <x14:dataValidation type="list" showErrorMessage="1" errorTitle="Kesalahan Nilai Data" error="Data yang dimasukkan harus tersedia dalam daftar!">
          <x14:formula1>
            <xm:f>ListOfValues!Q1:Q2</xm:f>
          </x14:formula1>
          <xm:sqref>F61</xm:sqref>
        </x14:dataValidation>
        <x14:dataValidation type="list" showErrorMessage="1" errorTitle="Kesalahan Nilai Data" error="Data yang dimasukkan harus tersedia dalam daftar!">
          <x14:formula1>
            <xm:f>ListOfValues!Q1:Q2</xm:f>
          </x14:formula1>
          <xm:sqref>F62</xm:sqref>
        </x14:dataValidation>
        <x14:dataValidation type="list" showErrorMessage="1" errorTitle="Kesalahan Nilai Data" error="Data yang dimasukkan harus tersedia dalam daftar!">
          <x14:formula1>
            <xm:f>ListOfValues!Q1:Q2</xm:f>
          </x14:formula1>
          <xm:sqref>F63</xm:sqref>
        </x14:dataValidation>
        <x14:dataValidation type="list" showErrorMessage="1" errorTitle="Kesalahan Nilai Data" error="Data yang dimasukkan harus tersedia dalam daftar!">
          <x14:formula1>
            <xm:f>ListOfValues!Q1:Q2</xm:f>
          </x14:formula1>
          <xm:sqref>F64</xm:sqref>
        </x14:dataValidation>
        <x14:dataValidation type="list" showErrorMessage="1" errorTitle="Kesalahan Nilai Data" error="Data yang dimasukkan harus tersedia dalam daftar!">
          <x14:formula1>
            <xm:f>ListOfValues!Q1:Q2</xm:f>
          </x14:formula1>
          <xm:sqref>F65</xm:sqref>
        </x14:dataValidation>
        <x14:dataValidation type="list" showErrorMessage="1" errorTitle="Kesalahan Nilai Data" error="Data yang dimasukkan harus tersedia dalam daftar!">
          <x14:formula1>
            <xm:f>ListOfValues!Q1:Q2</xm:f>
          </x14:formula1>
          <xm:sqref>F66</xm:sqref>
        </x14:dataValidation>
        <x14:dataValidation type="list" showErrorMessage="1" errorTitle="Kesalahan Nilai Data" error="Data yang dimasukkan harus tersedia dalam daftar!">
          <x14:formula1>
            <xm:f>ListOfValues!Q1:Q2</xm:f>
          </x14:formula1>
          <xm:sqref>F67</xm:sqref>
        </x14:dataValidation>
        <x14:dataValidation type="list" showErrorMessage="1" errorTitle="Kesalahan Nilai Data" error="Data yang dimasukkan harus tersedia dalam daftar!">
          <x14:formula1>
            <xm:f>ListOfValues!Q1:Q2</xm:f>
          </x14:formula1>
          <xm:sqref>F68</xm:sqref>
        </x14:dataValidation>
        <x14:dataValidation type="list" showErrorMessage="1" errorTitle="Kesalahan Nilai Data" error="Data yang dimasukkan harus tersedia dalam daftar!">
          <x14:formula1>
            <xm:f>ListOfValues!Q1:Q2</xm:f>
          </x14:formula1>
          <xm:sqref>F69</xm:sqref>
        </x14:dataValidation>
        <x14:dataValidation type="list" showErrorMessage="1" errorTitle="Kesalahan Nilai Data" error="Data yang dimasukkan harus tersedia dalam daftar!">
          <x14:formula1>
            <xm:f>ListOfValues!Q1:Q2</xm:f>
          </x14:formula1>
          <xm:sqref>F70</xm:sqref>
        </x14:dataValidation>
        <x14:dataValidation type="list" showErrorMessage="1" errorTitle="Kesalahan Nilai Data" error="Data yang dimasukkan harus tersedia dalam daftar!">
          <x14:formula1>
            <xm:f>ListOfValues!Q1:Q2</xm:f>
          </x14:formula1>
          <xm:sqref>F71</xm:sqref>
        </x14:dataValidation>
        <x14:dataValidation type="list" showErrorMessage="1" errorTitle="Kesalahan Nilai Data" error="Data yang dimasukkan harus tersedia dalam daftar!">
          <x14:formula1>
            <xm:f>ListOfValues!Q1:Q2</xm:f>
          </x14:formula1>
          <xm:sqref>F72</xm:sqref>
        </x14:dataValidation>
        <x14:dataValidation type="list" showErrorMessage="1" errorTitle="Kesalahan Nilai Data" error="Data yang dimasukkan harus tersedia dalam daftar!">
          <x14:formula1>
            <xm:f>ListOfValues!Q1:Q2</xm:f>
          </x14:formula1>
          <xm:sqref>F73</xm:sqref>
        </x14:dataValidation>
        <x14:dataValidation type="list" showErrorMessage="1" errorTitle="Kesalahan Nilai Data" error="Data yang dimasukkan harus tersedia dalam daftar!">
          <x14:formula1>
            <xm:f>ListOfValues!Q1:Q2</xm:f>
          </x14:formula1>
          <xm:sqref>F74</xm:sqref>
        </x14:dataValidation>
        <x14:dataValidation type="list" showErrorMessage="1" errorTitle="Kesalahan Nilai Data" error="Data yang dimasukkan harus tersedia dalam daftar!">
          <x14:formula1>
            <xm:f>ListOfValues!Q1:Q2</xm:f>
          </x14:formula1>
          <xm:sqref>F75</xm:sqref>
        </x14:dataValidation>
        <x14:dataValidation type="list" showErrorMessage="1" errorTitle="Kesalahan Nilai Data" error="Data yang dimasukkan harus tersedia dalam daftar!">
          <x14:formula1>
            <xm:f>ListOfValues!Q1:Q2</xm:f>
          </x14:formula1>
          <xm:sqref>F76</xm:sqref>
        </x14:dataValidation>
        <x14:dataValidation type="list" showErrorMessage="1" errorTitle="Kesalahan Nilai Data" error="Data yang dimasukkan harus tersedia dalam daftar!">
          <x14:formula1>
            <xm:f>ListOfValues!Q1:Q2</xm:f>
          </x14:formula1>
          <xm:sqref>F77</xm:sqref>
        </x14:dataValidation>
        <x14:dataValidation type="list" showErrorMessage="1" errorTitle="Kesalahan Nilai Data" error="Data yang dimasukkan harus tersedia dalam daftar!">
          <x14:formula1>
            <xm:f>ListOfValues!Q1:Q2</xm:f>
          </x14:formula1>
          <xm:sqref>F78</xm:sqref>
        </x14:dataValidation>
        <x14:dataValidation type="list" showErrorMessage="1" errorTitle="Kesalahan Nilai Data" error="Data yang dimasukkan harus tersedia dalam daftar!">
          <x14:formula1>
            <xm:f>ListOfValues!Q1:Q2</xm:f>
          </x14:formula1>
          <xm:sqref>F79</xm:sqref>
        </x14:dataValidation>
        <x14:dataValidation type="list" showErrorMessage="1" errorTitle="Kesalahan Nilai Data" error="Data yang dimasukkan harus tersedia dalam daftar!">
          <x14:formula1>
            <xm:f>ListOfValues!Q1:Q2</xm:f>
          </x14:formula1>
          <xm:sqref>F80</xm:sqref>
        </x14:dataValidation>
        <x14:dataValidation type="list" showErrorMessage="1" errorTitle="Kesalahan Nilai Data" error="Data yang dimasukkan harus tersedia dalam daftar!">
          <x14:formula1>
            <xm:f>ListOfValues!Q1:Q2</xm:f>
          </x14:formula1>
          <xm:sqref>F81</xm:sqref>
        </x14:dataValidation>
        <x14:dataValidation type="list" showErrorMessage="1" errorTitle="Kesalahan Nilai Data" error="Data yang dimasukkan harus tersedia dalam daftar!">
          <x14:formula1>
            <xm:f>ListOfValues!Q1:Q2</xm:f>
          </x14:formula1>
          <xm:sqref>F82</xm:sqref>
        </x14:dataValidation>
        <x14:dataValidation type="list" showErrorMessage="1" errorTitle="Kesalahan Nilai Data" error="Data yang dimasukkan harus tersedia dalam daftar!">
          <x14:formula1>
            <xm:f>ListOfValues!Q1:Q2</xm:f>
          </x14:formula1>
          <xm:sqref>F83</xm:sqref>
        </x14:dataValidation>
        <x14:dataValidation type="list" showErrorMessage="1" errorTitle="Kesalahan Nilai Data" error="Data yang dimasukkan harus tersedia dalam daftar!">
          <x14:formula1>
            <xm:f>ListOfValues!Q1:Q2</xm:f>
          </x14:formula1>
          <xm:sqref>F84</xm:sqref>
        </x14:dataValidation>
        <x14:dataValidation type="list" showErrorMessage="1" errorTitle="Kesalahan Nilai Data" error="Data yang dimasukkan harus tersedia dalam daftar!">
          <x14:formula1>
            <xm:f>ListOfValues!Q1:Q2</xm:f>
          </x14:formula1>
          <xm:sqref>F85</xm:sqref>
        </x14:dataValidation>
        <x14:dataValidation type="list" showErrorMessage="1" errorTitle="Kesalahan Nilai Data" error="Data yang dimasukkan harus tersedia dalam daftar!">
          <x14:formula1>
            <xm:f>ListOfValues!Q1:Q2</xm:f>
          </x14:formula1>
          <xm:sqref>F86</xm:sqref>
        </x14:dataValidation>
        <x14:dataValidation type="list" showErrorMessage="1" errorTitle="Kesalahan Nilai Data" error="Data yang dimasukkan harus tersedia dalam daftar!">
          <x14:formula1>
            <xm:f>ListOfValues!Q1:Q2</xm:f>
          </x14:formula1>
          <xm:sqref>F87</xm:sqref>
        </x14:dataValidation>
        <x14:dataValidation type="list" showErrorMessage="1" errorTitle="Kesalahan Nilai Data" error="Data yang dimasukkan harus tersedia dalam daftar!">
          <x14:formula1>
            <xm:f>ListOfValues!Q1:Q2</xm:f>
          </x14:formula1>
          <xm:sqref>F88</xm:sqref>
        </x14:dataValidation>
        <x14:dataValidation type="list" showErrorMessage="1" errorTitle="Kesalahan Nilai Data" error="Data yang dimasukkan harus tersedia dalam daftar!">
          <x14:formula1>
            <xm:f>ListOfValues!Q1:Q2</xm:f>
          </x14:formula1>
          <xm:sqref>F89</xm:sqref>
        </x14:dataValidation>
        <x14:dataValidation type="list" showErrorMessage="1" errorTitle="Kesalahan Nilai Data" error="Data yang dimasukkan harus tersedia dalam daftar!">
          <x14:formula1>
            <xm:f>ListOfValues!Q1:Q2</xm:f>
          </x14:formula1>
          <xm:sqref>F90</xm:sqref>
        </x14:dataValidation>
        <x14:dataValidation type="list" showErrorMessage="1" errorTitle="Kesalahan Nilai Data" error="Data yang dimasukkan harus tersedia dalam daftar!">
          <x14:formula1>
            <xm:f>ListOfValues!Q1:Q2</xm:f>
          </x14:formula1>
          <xm:sqref>F91</xm:sqref>
        </x14:dataValidation>
        <x14:dataValidation type="list" showErrorMessage="1" errorTitle="Kesalahan Nilai Data" error="Data yang dimasukkan harus tersedia dalam daftar!">
          <x14:formula1>
            <xm:f>ListOfValues!Q1:Q2</xm:f>
          </x14:formula1>
          <xm:sqref>F92</xm:sqref>
        </x14:dataValidation>
        <x14:dataValidation type="list" showErrorMessage="1" errorTitle="Kesalahan Nilai Data" error="Data yang dimasukkan harus tersedia dalam daftar!">
          <x14:formula1>
            <xm:f>ListOfValues!Q1:Q2</xm:f>
          </x14:formula1>
          <xm:sqref>F93</xm:sqref>
        </x14:dataValidation>
        <x14:dataValidation type="list" showErrorMessage="1" errorTitle="Kesalahan Nilai Data" error="Data yang dimasukkan harus tersedia dalam daftar!">
          <x14:formula1>
            <xm:f>ListOfValues!Q1:Q2</xm:f>
          </x14:formula1>
          <xm:sqref>F94</xm:sqref>
        </x14:dataValidation>
        <x14:dataValidation type="list" showErrorMessage="1" errorTitle="Kesalahan Nilai Data" error="Data yang dimasukkan harus tersedia dalam daftar!">
          <x14:formula1>
            <xm:f>ListOfValues!Q1:Q2</xm:f>
          </x14:formula1>
          <xm:sqref>F95</xm:sqref>
        </x14:dataValidation>
        <x14:dataValidation type="list" showErrorMessage="1" errorTitle="Kesalahan Nilai Data" error="Data yang dimasukkan harus tersedia dalam daftar!">
          <x14:formula1>
            <xm:f>ListOfValues!Q1:Q2</xm:f>
          </x14:formula1>
          <xm:sqref>F96</xm:sqref>
        </x14:dataValidation>
        <x14:dataValidation type="list" showErrorMessage="1" errorTitle="Kesalahan Nilai Data" error="Data yang dimasukkan harus tersedia dalam daftar!">
          <x14:formula1>
            <xm:f>ListOfValues!Q1:Q2</xm:f>
          </x14:formula1>
          <xm:sqref>F97</xm:sqref>
        </x14:dataValidation>
        <x14:dataValidation type="list" showErrorMessage="1" errorTitle="Kesalahan Nilai Data" error="Data yang dimasukkan harus tersedia dalam daftar!">
          <x14:formula1>
            <xm:f>ListOfValues!Q1:Q2</xm:f>
          </x14:formula1>
          <xm:sqref>F98</xm:sqref>
        </x14:dataValidation>
        <x14:dataValidation type="list" showErrorMessage="1" errorTitle="Kesalahan Nilai Data" error="Data yang dimasukkan harus tersedia dalam daftar!">
          <x14:formula1>
            <xm:f>ListOfValues!Q1:Q2</xm:f>
          </x14:formula1>
          <xm:sqref>F99</xm:sqref>
        </x14:dataValidation>
        <x14:dataValidation type="list" showErrorMessage="1" errorTitle="Kesalahan Nilai Data" error="Data yang dimasukkan harus tersedia dalam daftar!">
          <x14:formula1>
            <xm:f>ListOfValues!Q1:Q2</xm:f>
          </x14:formula1>
          <xm:sqref>F100</xm:sqref>
        </x14:dataValidation>
        <x14:dataValidation type="list" showErrorMessage="1" errorTitle="Kesalahan Nilai Data" error="Data yang dimasukkan harus tersedia dalam daftar!">
          <x14:formula1>
            <xm:f>ListOfValues!Q1:Q2</xm:f>
          </x14:formula1>
          <xm:sqref>F101</xm:sqref>
        </x14:dataValidation>
        <x14:dataValidation type="list" showErrorMessage="1" errorTitle="Kesalahan Nilai Data" error="Data yang dimasukkan harus tersedia dalam daftar!">
          <x14:formula1>
            <xm:f>ListOfValues!Q1:Q2</xm:f>
          </x14:formula1>
          <xm:sqref>F102</xm:sqref>
        </x14:dataValidation>
        <x14:dataValidation type="list" showErrorMessage="1" errorTitle="Kesalahan Nilai Data" error="Data yang dimasukkan harus tersedia dalam daftar!">
          <x14:formula1>
            <xm:f>ListOfValues!Q1:Q2</xm:f>
          </x14:formula1>
          <xm:sqref>F103</xm:sqref>
        </x14:dataValidation>
        <x14:dataValidation type="list" showErrorMessage="1" errorTitle="Kesalahan Nilai Data" error="Data yang dimasukkan harus tersedia dalam daftar!">
          <x14:formula1>
            <xm:f>ListOfValues!Q1:Q2</xm:f>
          </x14:formula1>
          <xm:sqref>F104</xm:sqref>
        </x14:dataValidation>
        <x14:dataValidation type="list" showErrorMessage="1" errorTitle="Kesalahan Nilai Data" error="Data yang dimasukkan harus tersedia dalam daftar!">
          <x14:formula1>
            <xm:f>ListOfValues!Q1:Q2</xm:f>
          </x14:formula1>
          <xm:sqref>F105</xm:sqref>
        </x14:dataValidation>
        <x14:dataValidation type="list" showErrorMessage="1" errorTitle="Kesalahan Nilai Data" error="Data yang dimasukkan harus tersedia dalam daftar!">
          <x14:formula1>
            <xm:f>ListOfValues!Q1:Q2</xm:f>
          </x14:formula1>
          <xm:sqref>F106</xm:sqref>
        </x14:dataValidation>
        <x14:dataValidation type="list" showErrorMessage="1" errorTitle="Kesalahan Nilai Data" error="Data yang dimasukkan harus tersedia dalam daftar!">
          <x14:formula1>
            <xm:f>ListOfValues!Q1:Q2</xm:f>
          </x14:formula1>
          <xm:sqref>F107</xm:sqref>
        </x14:dataValidation>
        <x14:dataValidation type="list" showErrorMessage="1" errorTitle="Kesalahan Nilai Data" error="Data yang dimasukkan harus tersedia dalam daftar!">
          <x14:formula1>
            <xm:f>ListOfValues!Q1:Q2</xm:f>
          </x14:formula1>
          <xm:sqref>F108</xm:sqref>
        </x14:dataValidation>
        <x14:dataValidation type="list" showErrorMessage="1" errorTitle="Kesalahan Nilai Data" error="Data yang dimasukkan harus tersedia dalam daftar!">
          <x14:formula1>
            <xm:f>ListOfValues!Q1:Q2</xm:f>
          </x14:formula1>
          <xm:sqref>F109</xm:sqref>
        </x14:dataValidation>
        <x14:dataValidation type="list" showErrorMessage="1" errorTitle="Kesalahan Nilai Data" error="Data yang dimasukkan harus tersedia dalam daftar!">
          <x14:formula1>
            <xm:f>ListOfValues!Q1:Q2</xm:f>
          </x14:formula1>
          <xm:sqref>F110</xm:sqref>
        </x14:dataValidation>
        <x14:dataValidation type="list" showErrorMessage="1" errorTitle="Kesalahan Nilai Data" error="Data yang dimasukkan harus tersedia dalam daftar!">
          <x14:formula1>
            <xm:f>ListOfValues!Q1:Q2</xm:f>
          </x14:formula1>
          <xm:sqref>F111</xm:sqref>
        </x14:dataValidation>
        <x14:dataValidation type="list" showErrorMessage="1" errorTitle="Kesalahan Nilai Data" error="Data yang dimasukkan harus tersedia dalam daftar!">
          <x14:formula1>
            <xm:f>ListOfValues!Q1:Q2</xm:f>
          </x14:formula1>
          <xm:sqref>F112</xm:sqref>
        </x14:dataValidation>
        <x14:dataValidation type="list" showErrorMessage="1" errorTitle="Kesalahan Nilai Data" error="Data yang dimasukkan harus tersedia dalam daftar!">
          <x14:formula1>
            <xm:f>ListOfValues!Q1:Q2</xm:f>
          </x14:formula1>
          <xm:sqref>F113</xm:sqref>
        </x14:dataValidation>
        <x14:dataValidation type="list" showErrorMessage="1" errorTitle="Kesalahan Nilai Data" error="Data yang dimasukkan harus tersedia dalam daftar!">
          <x14:formula1>
            <xm:f>ListOfValues!Q1:Q2</xm:f>
          </x14:formula1>
          <xm:sqref>F114</xm:sqref>
        </x14:dataValidation>
        <x14:dataValidation type="list" showErrorMessage="1" errorTitle="Kesalahan Nilai Data" error="Data yang dimasukkan harus tersedia dalam daftar!">
          <x14:formula1>
            <xm:f>ListOfValues!Q1:Q2</xm:f>
          </x14:formula1>
          <xm:sqref>F115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H63"/>
  <sheetViews>
    <sheetView showGridLines="0" view="pageBreakPreview" topLeftCell="B1" zoomScale="85" zoomScaleNormal="85" zoomScaleSheetLayoutView="85" workbookViewId="0">
      <selection activeCell="D34" sqref="D34"/>
    </sheetView>
  </sheetViews>
  <sheetFormatPr defaultRowHeight="15"/>
  <cols>
    <col min="1" max="1" width="9.140625" style="1" customWidth="1"/>
    <col min="2" max="2" width="1" style="1" customWidth="1"/>
    <col min="3" max="3" width="77.28515625" style="1" bestFit="1" customWidth="1"/>
    <col min="4" max="7" width="15.7109375" style="1" customWidth="1"/>
    <col min="8" max="8" width="1" style="1" customWidth="1"/>
    <col min="9" max="9" width="9.140625" style="1" customWidth="1"/>
    <col min="10" max="16384" width="9.140625" style="1"/>
  </cols>
  <sheetData>
    <row r="2" spans="2:8" ht="5.0999999999999996" customHeight="1">
      <c r="B2" s="5" t="s">
        <v>111</v>
      </c>
      <c r="C2" s="2"/>
      <c r="D2" s="2"/>
      <c r="E2" s="2"/>
      <c r="F2" s="2"/>
      <c r="G2" s="2"/>
      <c r="H2" s="2"/>
    </row>
    <row r="3" spans="2:8" hidden="1">
      <c r="B3" s="5" t="s">
        <v>7</v>
      </c>
      <c r="C3" s="20"/>
      <c r="D3" s="2"/>
      <c r="E3" s="2"/>
      <c r="F3" s="2"/>
      <c r="G3" s="2"/>
      <c r="H3" s="2"/>
    </row>
    <row r="4" spans="2:8" hidden="1">
      <c r="B4" s="2"/>
      <c r="C4" s="20"/>
      <c r="D4" s="2"/>
      <c r="E4" s="2"/>
      <c r="F4" s="2"/>
      <c r="G4" s="2"/>
      <c r="H4" s="2"/>
    </row>
    <row r="5" spans="2:8" hidden="1">
      <c r="B5" s="2"/>
      <c r="C5" s="20"/>
      <c r="D5" s="2"/>
      <c r="E5" s="2"/>
      <c r="F5" s="2"/>
      <c r="G5" s="2"/>
      <c r="H5" s="2"/>
    </row>
    <row r="6" spans="2:8" hidden="1">
      <c r="B6" s="2"/>
      <c r="C6" s="29"/>
      <c r="D6" s="2"/>
      <c r="E6" s="2"/>
      <c r="F6" s="2"/>
      <c r="G6" s="2"/>
      <c r="H6" s="2"/>
    </row>
    <row r="7" spans="2:8" ht="17.25">
      <c r="B7" s="2"/>
      <c r="C7" s="123" t="str">
        <f>UPPER('Data Umum'!D7)</f>
        <v/>
      </c>
      <c r="D7" s="123"/>
      <c r="E7" s="123"/>
      <c r="F7" s="123"/>
      <c r="G7" s="123"/>
      <c r="H7" s="2"/>
    </row>
    <row r="8" spans="2:8">
      <c r="B8" s="2"/>
      <c r="C8" s="124" t="s">
        <v>1095</v>
      </c>
      <c r="D8" s="124"/>
      <c r="E8" s="124"/>
      <c r="F8" s="124"/>
      <c r="G8" s="124"/>
      <c r="H8" s="2"/>
    </row>
    <row r="9" spans="2:8">
      <c r="B9" s="2"/>
      <c r="C9" s="124" t="s">
        <v>112</v>
      </c>
      <c r="D9" s="124"/>
      <c r="E9" s="124"/>
      <c r="F9" s="124"/>
      <c r="G9" s="124"/>
      <c r="H9" s="2"/>
    </row>
    <row r="10" spans="2:8">
      <c r="B10" s="2"/>
      <c r="C10" s="129" t="s">
        <v>1054</v>
      </c>
      <c r="D10" s="129"/>
      <c r="E10" s="129"/>
      <c r="F10" s="129"/>
      <c r="G10" s="129"/>
      <c r="H10" s="2"/>
    </row>
    <row r="11" spans="2:8">
      <c r="B11" s="2"/>
      <c r="C11" s="130" t="s">
        <v>1055</v>
      </c>
      <c r="D11" s="130"/>
      <c r="E11" s="130"/>
      <c r="F11" s="130"/>
      <c r="G11" s="130"/>
      <c r="H11" s="2"/>
    </row>
    <row r="12" spans="2:8" hidden="1">
      <c r="B12" s="2"/>
      <c r="C12" s="31"/>
      <c r="D12" s="31"/>
      <c r="E12" s="31"/>
      <c r="F12" s="31"/>
      <c r="G12" s="31"/>
      <c r="H12" s="2"/>
    </row>
    <row r="13" spans="2:8">
      <c r="B13" s="2"/>
      <c r="C13" s="126" t="s">
        <v>113</v>
      </c>
      <c r="D13" s="126"/>
      <c r="E13" s="126"/>
      <c r="F13" s="126"/>
      <c r="G13" s="126"/>
      <c r="H13" s="2"/>
    </row>
    <row r="14" spans="2:8">
      <c r="B14" s="2"/>
      <c r="C14" s="127" t="s">
        <v>114</v>
      </c>
      <c r="D14" s="127" t="str">
        <f>"Tradisional"</f>
        <v>Tradisional</v>
      </c>
      <c r="E14" s="127" t="str">
        <f>"PAYDI"</f>
        <v>PAYDI</v>
      </c>
      <c r="F14" s="127" t="str">
        <f>"Jurnal Eliminasi"</f>
        <v>Jurnal Eliminasi</v>
      </c>
      <c r="G14" s="127" t="str">
        <f>"Gabungan"</f>
        <v>Gabungan</v>
      </c>
      <c r="H14" s="2"/>
    </row>
    <row r="15" spans="2:8">
      <c r="B15" s="2"/>
      <c r="C15" s="128"/>
      <c r="D15" s="128"/>
      <c r="E15" s="128"/>
      <c r="F15" s="128"/>
      <c r="G15" s="128"/>
      <c r="H15" s="2"/>
    </row>
    <row r="16" spans="2:8" ht="15" customHeight="1">
      <c r="B16" s="2"/>
      <c r="C16" s="40" t="s">
        <v>115</v>
      </c>
      <c r="D16" s="34"/>
      <c r="E16" s="34"/>
      <c r="F16" s="34"/>
      <c r="G16" s="34"/>
      <c r="H16" s="2"/>
    </row>
    <row r="17" spans="2:8">
      <c r="B17" s="2"/>
      <c r="C17" s="41" t="s">
        <v>116</v>
      </c>
      <c r="D17" s="34"/>
      <c r="E17" s="34"/>
      <c r="F17" s="34"/>
      <c r="G17" s="34"/>
      <c r="H17" s="2"/>
    </row>
    <row r="18" spans="2:8" ht="15" customHeight="1">
      <c r="B18" s="2"/>
      <c r="C18" s="42" t="s">
        <v>117</v>
      </c>
      <c r="D18" s="121"/>
      <c r="E18" s="121"/>
      <c r="F18" s="121"/>
      <c r="G18" s="36"/>
      <c r="H18" s="2"/>
    </row>
    <row r="19" spans="2:8" ht="15" customHeight="1">
      <c r="B19" s="2"/>
      <c r="C19" s="42" t="s">
        <v>118</v>
      </c>
      <c r="D19" s="121"/>
      <c r="E19" s="35"/>
      <c r="F19" s="121"/>
      <c r="G19" s="36"/>
      <c r="H19" s="2"/>
    </row>
    <row r="20" spans="2:8" ht="15" customHeight="1">
      <c r="B20" s="2"/>
      <c r="C20" s="42" t="s">
        <v>119</v>
      </c>
      <c r="D20" s="36"/>
      <c r="E20" s="36"/>
      <c r="F20" s="36"/>
      <c r="G20" s="36"/>
      <c r="H20" s="2"/>
    </row>
    <row r="21" spans="2:8">
      <c r="B21" s="2"/>
      <c r="C21" s="42" t="s">
        <v>120</v>
      </c>
      <c r="D21" s="121"/>
      <c r="E21" s="121"/>
      <c r="F21" s="121"/>
      <c r="G21" s="36"/>
      <c r="H21" s="2"/>
    </row>
    <row r="22" spans="2:8">
      <c r="B22" s="2"/>
      <c r="C22" s="41" t="s">
        <v>121</v>
      </c>
      <c r="D22" s="36"/>
      <c r="E22" s="36"/>
      <c r="F22" s="36"/>
      <c r="G22" s="36"/>
      <c r="H22" s="2"/>
    </row>
    <row r="23" spans="2:8">
      <c r="B23" s="2"/>
      <c r="C23" s="41" t="s">
        <v>122</v>
      </c>
      <c r="D23" s="34"/>
      <c r="E23" s="34"/>
      <c r="F23" s="34"/>
      <c r="G23" s="34"/>
      <c r="H23" s="2"/>
    </row>
    <row r="24" spans="2:8" ht="15" customHeight="1">
      <c r="B24" s="2"/>
      <c r="C24" s="42" t="s">
        <v>123</v>
      </c>
      <c r="D24" s="121"/>
      <c r="E24" s="35"/>
      <c r="F24" s="121"/>
      <c r="G24" s="36"/>
      <c r="H24" s="2"/>
    </row>
    <row r="25" spans="2:8" ht="15" customHeight="1">
      <c r="B25" s="2"/>
      <c r="C25" s="42" t="s">
        <v>124</v>
      </c>
      <c r="D25" s="121"/>
      <c r="E25" s="35"/>
      <c r="F25" s="121"/>
      <c r="G25" s="36"/>
      <c r="H25" s="2"/>
    </row>
    <row r="26" spans="2:8" ht="15" customHeight="1">
      <c r="B26" s="2"/>
      <c r="C26" s="42" t="s">
        <v>125</v>
      </c>
      <c r="D26" s="36"/>
      <c r="E26" s="36"/>
      <c r="F26" s="36"/>
      <c r="G26" s="36"/>
      <c r="H26" s="2"/>
    </row>
    <row r="27" spans="2:8">
      <c r="B27" s="2"/>
      <c r="C27" s="41" t="s">
        <v>126</v>
      </c>
      <c r="D27" s="36"/>
      <c r="E27" s="36"/>
      <c r="F27" s="36"/>
      <c r="G27" s="36"/>
      <c r="H27" s="2"/>
    </row>
    <row r="28" spans="2:8" ht="15" customHeight="1">
      <c r="B28" s="2"/>
      <c r="C28" s="42" t="s">
        <v>127</v>
      </c>
      <c r="D28" s="34"/>
      <c r="E28" s="34"/>
      <c r="F28" s="34"/>
      <c r="G28" s="34"/>
      <c r="H28" s="2"/>
    </row>
    <row r="29" spans="2:8" ht="15" customHeight="1">
      <c r="B29" s="2"/>
      <c r="C29" s="43" t="s">
        <v>128</v>
      </c>
      <c r="D29" s="121"/>
      <c r="E29" s="35"/>
      <c r="F29" s="121"/>
      <c r="G29" s="36"/>
      <c r="H29" s="2"/>
    </row>
    <row r="30" spans="2:8" ht="15" customHeight="1">
      <c r="B30" s="2"/>
      <c r="C30" s="43" t="s">
        <v>129</v>
      </c>
      <c r="D30" s="121"/>
      <c r="E30" s="35"/>
      <c r="F30" s="121"/>
      <c r="G30" s="36"/>
      <c r="H30" s="2"/>
    </row>
    <row r="31" spans="2:8" ht="15" customHeight="1">
      <c r="B31" s="2"/>
      <c r="C31" s="43" t="s">
        <v>130</v>
      </c>
      <c r="D31" s="121"/>
      <c r="E31" s="36"/>
      <c r="F31" s="121"/>
      <c r="G31" s="36"/>
      <c r="H31" s="2"/>
    </row>
    <row r="32" spans="2:8" ht="15" customHeight="1">
      <c r="B32" s="2"/>
      <c r="C32" s="43" t="s">
        <v>131</v>
      </c>
      <c r="D32" s="36"/>
      <c r="E32" s="36"/>
      <c r="F32" s="36"/>
      <c r="G32" s="36"/>
      <c r="H32" s="2"/>
    </row>
    <row r="33" spans="2:8" ht="15" customHeight="1">
      <c r="B33" s="2"/>
      <c r="C33" s="41" t="s">
        <v>132</v>
      </c>
      <c r="D33" s="36"/>
      <c r="E33" s="36"/>
      <c r="F33" s="36"/>
      <c r="G33" s="36"/>
      <c r="H33" s="2"/>
    </row>
    <row r="34" spans="2:8" ht="15" customHeight="1">
      <c r="B34" s="2"/>
      <c r="C34" s="41" t="s">
        <v>133</v>
      </c>
      <c r="D34" s="121"/>
      <c r="E34" s="35"/>
      <c r="F34" s="121"/>
      <c r="G34" s="36"/>
      <c r="H34" s="2"/>
    </row>
    <row r="35" spans="2:8" ht="15" customHeight="1">
      <c r="B35" s="2"/>
      <c r="C35" s="41" t="s">
        <v>134</v>
      </c>
      <c r="D35" s="36"/>
      <c r="E35" s="36"/>
      <c r="F35" s="36"/>
      <c r="G35" s="36"/>
      <c r="H35" s="2"/>
    </row>
    <row r="36" spans="2:8">
      <c r="B36" s="2"/>
      <c r="C36" s="40" t="s">
        <v>135</v>
      </c>
      <c r="D36" s="34"/>
      <c r="E36" s="34"/>
      <c r="F36" s="34"/>
      <c r="G36" s="34"/>
      <c r="H36" s="2"/>
    </row>
    <row r="37" spans="2:8">
      <c r="B37" s="2"/>
      <c r="C37" s="41" t="s">
        <v>136</v>
      </c>
      <c r="D37" s="34"/>
      <c r="E37" s="34"/>
      <c r="F37" s="34"/>
      <c r="G37" s="34"/>
      <c r="H37" s="2"/>
    </row>
    <row r="38" spans="2:8">
      <c r="B38" s="2"/>
      <c r="C38" s="42" t="s">
        <v>137</v>
      </c>
      <c r="D38" s="121"/>
      <c r="E38" s="121"/>
      <c r="F38" s="121"/>
      <c r="G38" s="36"/>
      <c r="H38" s="2"/>
    </row>
    <row r="39" spans="2:8" ht="15" customHeight="1">
      <c r="B39" s="2"/>
      <c r="C39" s="42" t="s">
        <v>138</v>
      </c>
      <c r="D39" s="121"/>
      <c r="E39" s="35"/>
      <c r="F39" s="121"/>
      <c r="G39" s="36"/>
      <c r="H39" s="2"/>
    </row>
    <row r="40" spans="2:8" ht="15" customHeight="1">
      <c r="B40" s="2"/>
      <c r="C40" s="42" t="s">
        <v>139</v>
      </c>
      <c r="D40" s="121"/>
      <c r="E40" s="35"/>
      <c r="F40" s="121"/>
      <c r="G40" s="36"/>
      <c r="H40" s="2"/>
    </row>
    <row r="41" spans="2:8" ht="15" customHeight="1">
      <c r="B41" s="2"/>
      <c r="C41" s="41" t="s">
        <v>140</v>
      </c>
      <c r="D41" s="36"/>
      <c r="E41" s="36"/>
      <c r="F41" s="36"/>
      <c r="G41" s="36"/>
      <c r="H41" s="2"/>
    </row>
    <row r="42" spans="2:8" ht="15" customHeight="1">
      <c r="B42" s="2"/>
      <c r="C42" s="41" t="s">
        <v>141</v>
      </c>
      <c r="D42" s="121"/>
      <c r="E42" s="35"/>
      <c r="F42" s="121"/>
      <c r="G42" s="36"/>
      <c r="H42" s="2"/>
    </row>
    <row r="43" spans="2:8" ht="15" customHeight="1">
      <c r="B43" s="2"/>
      <c r="C43" s="41" t="s">
        <v>142</v>
      </c>
      <c r="D43" s="36"/>
      <c r="E43" s="36"/>
      <c r="F43" s="36"/>
      <c r="G43" s="36"/>
      <c r="H43" s="2"/>
    </row>
    <row r="44" spans="2:8" ht="15" customHeight="1">
      <c r="B44" s="2"/>
      <c r="C44" s="40" t="s">
        <v>143</v>
      </c>
      <c r="D44" s="36"/>
      <c r="E44" s="36"/>
      <c r="F44" s="36"/>
      <c r="G44" s="36"/>
      <c r="H44" s="2"/>
    </row>
    <row r="45" spans="2:8">
      <c r="B45" s="2"/>
      <c r="C45" s="40" t="s">
        <v>144</v>
      </c>
      <c r="D45" s="121"/>
      <c r="E45" s="121"/>
      <c r="F45" s="121"/>
      <c r="G45" s="36"/>
      <c r="H45" s="2"/>
    </row>
    <row r="46" spans="2:8">
      <c r="B46" s="2"/>
      <c r="C46" s="40" t="s">
        <v>145</v>
      </c>
      <c r="D46" s="34"/>
      <c r="E46" s="34"/>
      <c r="F46" s="34"/>
      <c r="G46" s="36"/>
      <c r="H46" s="2"/>
    </row>
    <row r="47" spans="2:8" ht="15" customHeight="1">
      <c r="B47" s="2"/>
      <c r="C47" s="41" t="s">
        <v>146</v>
      </c>
      <c r="D47" s="121"/>
      <c r="E47" s="35"/>
      <c r="F47" s="121"/>
      <c r="G47" s="36"/>
      <c r="H47" s="2"/>
    </row>
    <row r="48" spans="2:8" ht="15" customHeight="1">
      <c r="B48" s="2"/>
      <c r="C48" s="41" t="s">
        <v>147</v>
      </c>
      <c r="D48" s="34"/>
      <c r="E48" s="34"/>
      <c r="F48" s="34"/>
      <c r="G48" s="34"/>
      <c r="H48" s="2"/>
    </row>
    <row r="49" spans="2:8" ht="15" customHeight="1">
      <c r="B49" s="2"/>
      <c r="C49" s="42" t="s">
        <v>148</v>
      </c>
      <c r="D49" s="121"/>
      <c r="E49" s="35"/>
      <c r="F49" s="121"/>
      <c r="G49" s="36"/>
      <c r="H49" s="2"/>
    </row>
    <row r="50" spans="2:8" ht="15" customHeight="1">
      <c r="B50" s="2"/>
      <c r="C50" s="42" t="s">
        <v>149</v>
      </c>
      <c r="D50" s="121"/>
      <c r="E50" s="35"/>
      <c r="F50" s="121"/>
      <c r="G50" s="36"/>
      <c r="H50" s="2"/>
    </row>
    <row r="51" spans="2:8" ht="15" customHeight="1">
      <c r="B51" s="2"/>
      <c r="C51" s="42" t="s">
        <v>150</v>
      </c>
      <c r="D51" s="121"/>
      <c r="E51" s="121"/>
      <c r="F51" s="121"/>
      <c r="G51" s="36"/>
      <c r="H51" s="2"/>
    </row>
    <row r="52" spans="2:8" ht="15" customHeight="1">
      <c r="B52" s="2"/>
      <c r="C52" s="41" t="s">
        <v>151</v>
      </c>
      <c r="D52" s="36"/>
      <c r="E52" s="121"/>
      <c r="F52" s="121"/>
      <c r="G52" s="36"/>
      <c r="H52" s="2"/>
    </row>
    <row r="53" spans="2:8" ht="15" customHeight="1">
      <c r="B53" s="2"/>
      <c r="C53" s="41" t="s">
        <v>152</v>
      </c>
      <c r="D53" s="36"/>
      <c r="E53" s="121"/>
      <c r="F53" s="121"/>
      <c r="G53" s="36"/>
      <c r="H53" s="2"/>
    </row>
    <row r="54" spans="2:8" ht="15" customHeight="1">
      <c r="B54" s="2"/>
      <c r="C54" s="41" t="s">
        <v>153</v>
      </c>
      <c r="D54" s="36"/>
      <c r="E54" s="36"/>
      <c r="F54" s="36"/>
      <c r="G54" s="36"/>
      <c r="H54" s="2"/>
    </row>
    <row r="55" spans="2:8" ht="15" customHeight="1">
      <c r="B55" s="2"/>
      <c r="C55" s="40" t="s">
        <v>154</v>
      </c>
      <c r="D55" s="36"/>
      <c r="E55" s="36"/>
      <c r="F55" s="36"/>
      <c r="G55" s="36"/>
      <c r="H55" s="2"/>
    </row>
    <row r="56" spans="2:8">
      <c r="B56" s="2"/>
      <c r="C56" s="40" t="s">
        <v>155</v>
      </c>
      <c r="D56" s="121"/>
      <c r="E56" s="121"/>
      <c r="F56" s="121"/>
      <c r="G56" s="36"/>
      <c r="H56" s="2"/>
    </row>
    <row r="57" spans="2:8" ht="15" customHeight="1">
      <c r="B57" s="2"/>
      <c r="C57" s="40" t="s">
        <v>156</v>
      </c>
      <c r="D57" s="36"/>
      <c r="E57" s="36"/>
      <c r="F57" s="36"/>
      <c r="G57" s="36"/>
      <c r="H57" s="2"/>
    </row>
    <row r="58" spans="2:8">
      <c r="B58" s="2"/>
      <c r="C58" s="40" t="s">
        <v>157</v>
      </c>
      <c r="D58" s="121"/>
      <c r="E58" s="121"/>
      <c r="F58" s="121"/>
      <c r="G58" s="36"/>
      <c r="H58" s="2"/>
    </row>
    <row r="59" spans="2:8">
      <c r="B59" s="2"/>
      <c r="C59" s="40" t="s">
        <v>158</v>
      </c>
      <c r="D59" s="36"/>
      <c r="E59" s="36"/>
      <c r="F59" s="36"/>
      <c r="G59" s="36"/>
      <c r="H59" s="2"/>
    </row>
    <row r="60" spans="2:8" ht="15" customHeight="1">
      <c r="B60" s="2"/>
      <c r="C60" s="40" t="s">
        <v>159</v>
      </c>
      <c r="D60" s="121"/>
      <c r="E60" s="121"/>
      <c r="F60" s="121"/>
      <c r="G60" s="36"/>
      <c r="H60" s="2"/>
    </row>
    <row r="61" spans="2:8" ht="15" customHeight="1">
      <c r="B61" s="2"/>
      <c r="C61" s="40" t="s">
        <v>160</v>
      </c>
      <c r="D61" s="36"/>
      <c r="E61" s="36"/>
      <c r="F61" s="36"/>
      <c r="G61" s="36"/>
      <c r="H61" s="2"/>
    </row>
    <row r="62" spans="2:8">
      <c r="B62" s="2"/>
      <c r="C62" s="2"/>
      <c r="D62" s="2"/>
      <c r="E62" s="2"/>
      <c r="F62" s="2"/>
      <c r="G62" s="2"/>
      <c r="H62" s="2"/>
    </row>
    <row r="63" spans="2:8" ht="5.0999999999999996" customHeight="1">
      <c r="B63" s="2"/>
      <c r="C63" s="2"/>
      <c r="D63" s="2"/>
      <c r="E63" s="2"/>
      <c r="F63" s="2"/>
      <c r="G63" s="2"/>
      <c r="H63" s="2"/>
    </row>
  </sheetData>
  <sheetProtection formatColumns="0" formatRows="0" selectLockedCells="1"/>
  <mergeCells count="65">
    <mergeCell ref="C7:G7"/>
    <mergeCell ref="C8:G8"/>
    <mergeCell ref="C9:G9"/>
    <mergeCell ref="C10:G10"/>
    <mergeCell ref="C11:G11"/>
    <mergeCell ref="C13:G13"/>
    <mergeCell ref="C14:C15"/>
    <mergeCell ref="D14:D15"/>
    <mergeCell ref="E14:E15"/>
    <mergeCell ref="F14:F15"/>
    <mergeCell ref="G14:G15"/>
    <mergeCell ref="F18"/>
    <mergeCell ref="D19"/>
    <mergeCell ref="F19"/>
    <mergeCell ref="D18"/>
    <mergeCell ref="E18"/>
    <mergeCell ref="D24"/>
    <mergeCell ref="F24"/>
    <mergeCell ref="D25"/>
    <mergeCell ref="F25"/>
    <mergeCell ref="D21"/>
    <mergeCell ref="E21"/>
    <mergeCell ref="F21"/>
    <mergeCell ref="D34"/>
    <mergeCell ref="F34"/>
    <mergeCell ref="F29"/>
    <mergeCell ref="D30"/>
    <mergeCell ref="F30"/>
    <mergeCell ref="D31"/>
    <mergeCell ref="F31"/>
    <mergeCell ref="D29"/>
    <mergeCell ref="D40"/>
    <mergeCell ref="F40"/>
    <mergeCell ref="D42"/>
    <mergeCell ref="F42"/>
    <mergeCell ref="E38"/>
    <mergeCell ref="F38"/>
    <mergeCell ref="D39"/>
    <mergeCell ref="F39"/>
    <mergeCell ref="D38"/>
    <mergeCell ref="D49"/>
    <mergeCell ref="F49"/>
    <mergeCell ref="D50"/>
    <mergeCell ref="F50"/>
    <mergeCell ref="F45"/>
    <mergeCell ref="D47"/>
    <mergeCell ref="F47"/>
    <mergeCell ref="D45"/>
    <mergeCell ref="E45"/>
    <mergeCell ref="D51"/>
    <mergeCell ref="E51"/>
    <mergeCell ref="F51"/>
    <mergeCell ref="E52"/>
    <mergeCell ref="F52"/>
    <mergeCell ref="D56"/>
    <mergeCell ref="E56"/>
    <mergeCell ref="F56"/>
    <mergeCell ref="E53"/>
    <mergeCell ref="F53"/>
    <mergeCell ref="D60"/>
    <mergeCell ref="E60"/>
    <mergeCell ref="F60"/>
    <mergeCell ref="D58"/>
    <mergeCell ref="E58"/>
    <mergeCell ref="F58"/>
  </mergeCells>
  <dataValidations count="1">
    <dataValidation type="decimal" showErrorMessage="1" errorTitle="Kesalahan Jenis Data" error="Data yang dimasukkan harus berupa Angka!" sqref="D60:F60 D58:F58 D56:F56 E51:E53 F49:F53 D49:D51 F47 D47 D45:F45 F42 D42 F39:F40 D39:D40 D38:F38 F34 D34 F29:F31 D29:D31 F24:F25 D24:D25 D21:F21 F19 D19 D18:F18">
      <formula1>-1000000000000000000</formula1>
      <formula2>1000000000000000000</formula2>
    </dataValidation>
  </dataValidations>
  <printOptions horizontalCentered="1"/>
  <pageMargins left="0.7" right="0.7" top="0.75" bottom="0.75" header="0.3" footer="0.3"/>
  <pageSetup paperSize="150" scale="61" orientation="landscape" horizontalDpi="200" verticalDpi="2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2:L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K17"/>
    </sheetView>
  </sheetViews>
  <sheetFormatPr defaultRowHeight="15"/>
  <cols>
    <col min="1" max="1" width="9.140625" style="1" customWidth="1"/>
    <col min="2" max="3" width="1" style="1" customWidth="1"/>
    <col min="4" max="4" width="20" style="1" customWidth="1"/>
    <col min="5" max="11" width="30" style="1" customWidth="1"/>
    <col min="12" max="12" width="1" style="1" customWidth="1"/>
    <col min="13" max="13" width="9.140625" style="1" customWidth="1"/>
    <col min="14" max="16384" width="9.140625" style="1"/>
  </cols>
  <sheetData>
    <row r="2" spans="2:12" ht="5.0999999999999996" customHeight="1">
      <c r="B2" s="5" t="s">
        <v>650</v>
      </c>
      <c r="C2" s="2"/>
      <c r="D2" s="2"/>
      <c r="E2" s="2"/>
      <c r="F2" s="2"/>
      <c r="G2" s="2"/>
      <c r="H2" s="2"/>
      <c r="I2" s="2"/>
      <c r="J2" s="2"/>
      <c r="K2" s="2"/>
      <c r="L2" s="2"/>
    </row>
    <row r="3" spans="2:12" hidden="1">
      <c r="B3" s="5" t="s">
        <v>7</v>
      </c>
      <c r="C3" s="20"/>
      <c r="D3" s="20"/>
      <c r="E3" s="2"/>
      <c r="F3" s="2"/>
      <c r="G3" s="2"/>
      <c r="H3" s="2"/>
      <c r="I3" s="2"/>
      <c r="J3" s="2"/>
      <c r="K3" s="2"/>
      <c r="L3" s="2"/>
    </row>
    <row r="4" spans="2:12" hidden="1">
      <c r="B4" s="2"/>
      <c r="C4" s="20"/>
      <c r="D4" s="20"/>
      <c r="E4" s="2"/>
      <c r="F4" s="2"/>
      <c r="G4" s="2"/>
      <c r="H4" s="2"/>
      <c r="I4" s="2"/>
      <c r="J4" s="2"/>
      <c r="K4" s="2"/>
      <c r="L4" s="2"/>
    </row>
    <row r="5" spans="2:12" hidden="1">
      <c r="B5" s="2"/>
      <c r="C5" s="20"/>
      <c r="D5" s="20"/>
      <c r="E5" s="2"/>
      <c r="F5" s="2"/>
      <c r="G5" s="2"/>
      <c r="H5" s="2"/>
      <c r="I5" s="2"/>
      <c r="J5" s="2"/>
      <c r="K5" s="2"/>
      <c r="L5" s="2"/>
    </row>
    <row r="6" spans="2:12" hidden="1">
      <c r="B6" s="2"/>
      <c r="C6" s="20"/>
      <c r="D6" s="20"/>
      <c r="E6" s="2"/>
      <c r="F6" s="2"/>
      <c r="G6" s="2"/>
      <c r="H6" s="2"/>
      <c r="I6" s="2"/>
      <c r="J6" s="2"/>
      <c r="K6" s="2"/>
      <c r="L6" s="2"/>
    </row>
    <row r="7" spans="2:12" ht="17.25">
      <c r="B7" s="2"/>
      <c r="C7" s="156" t="str">
        <f>UPPER('Data Umum'!D7)</f>
        <v/>
      </c>
      <c r="D7" s="156"/>
      <c r="E7" s="157"/>
      <c r="F7" s="157"/>
      <c r="G7" s="157"/>
      <c r="H7" s="157"/>
      <c r="I7" s="157"/>
      <c r="J7" s="157"/>
      <c r="K7" s="157"/>
      <c r="L7" s="2"/>
    </row>
    <row r="8" spans="2:12">
      <c r="B8" s="2"/>
      <c r="C8" s="158" t="s">
        <v>1095</v>
      </c>
      <c r="D8" s="158"/>
      <c r="E8" s="129"/>
      <c r="F8" s="129"/>
      <c r="G8" s="129"/>
      <c r="H8" s="129"/>
      <c r="I8" s="129"/>
      <c r="J8" s="129"/>
      <c r="K8" s="129"/>
      <c r="L8" s="2"/>
    </row>
    <row r="9" spans="2:12">
      <c r="B9" s="2"/>
      <c r="C9" s="158" t="s">
        <v>651</v>
      </c>
      <c r="D9" s="158"/>
      <c r="E9" s="129"/>
      <c r="F9" s="129"/>
      <c r="G9" s="129"/>
      <c r="H9" s="129"/>
      <c r="I9" s="129"/>
      <c r="J9" s="129"/>
      <c r="K9" s="129"/>
      <c r="L9" s="2"/>
    </row>
    <row r="10" spans="2:12">
      <c r="B10" s="2"/>
      <c r="C10" s="158" t="s">
        <v>652</v>
      </c>
      <c r="D10" s="158"/>
      <c r="E10" s="129"/>
      <c r="F10" s="129"/>
      <c r="G10" s="129"/>
      <c r="H10" s="129"/>
      <c r="I10" s="129"/>
      <c r="J10" s="129"/>
      <c r="K10" s="129"/>
      <c r="L10" s="2"/>
    </row>
    <row r="11" spans="2:12">
      <c r="B11" s="2"/>
      <c r="C11" s="159" t="str">
        <f>""</f>
        <v/>
      </c>
      <c r="D11" s="159"/>
      <c r="E11" s="130"/>
      <c r="F11" s="130"/>
      <c r="G11" s="130"/>
      <c r="H11" s="130"/>
      <c r="I11" s="130"/>
      <c r="J11" s="130"/>
      <c r="K11" s="130"/>
      <c r="L11" s="2"/>
    </row>
    <row r="12" spans="2:12" hidden="1">
      <c r="B12" s="2"/>
      <c r="C12" s="20"/>
      <c r="D12" s="20"/>
      <c r="E12" s="2"/>
      <c r="F12" s="2"/>
      <c r="G12" s="2"/>
      <c r="H12" s="2"/>
      <c r="I12" s="2"/>
      <c r="J12" s="2"/>
      <c r="K12" s="2"/>
      <c r="L12" s="2"/>
    </row>
    <row r="13" spans="2:12">
      <c r="B13" s="2"/>
      <c r="C13" s="160" t="s">
        <v>43</v>
      </c>
      <c r="D13" s="160"/>
      <c r="E13" s="161"/>
      <c r="F13" s="161"/>
      <c r="G13" s="161"/>
      <c r="H13" s="161"/>
      <c r="I13" s="161"/>
      <c r="J13" s="161"/>
      <c r="K13" s="161"/>
      <c r="L13" s="2"/>
    </row>
    <row r="14" spans="2:12">
      <c r="B14" s="2"/>
      <c r="C14" s="127" t="s">
        <v>308</v>
      </c>
      <c r="D14" s="128"/>
      <c r="E14" s="162" t="str">
        <f>"Debitur"</f>
        <v>Debitur</v>
      </c>
      <c r="F14" s="162" t="str">
        <f>"Reasuradur DN/LN"</f>
        <v>Reasuradur DN/LN</v>
      </c>
      <c r="G14" s="162" t="str">
        <f>"Peringkat"</f>
        <v>Peringkat</v>
      </c>
      <c r="H14" s="162" t="str">
        <f>"Klaster"</f>
        <v>Klaster</v>
      </c>
      <c r="I14" s="162" t="str">
        <f>"Saldo SAK"</f>
        <v>Saldo SAK</v>
      </c>
      <c r="J14" s="162" t="str">
        <f>"AYD"</f>
        <v>AYD</v>
      </c>
      <c r="K14" s="162" t="str">
        <f>"Saldo SAK Lancar (Kurang dari satu tahun)"</f>
        <v>Saldo SAK Lancar (Kurang dari satu tahun)</v>
      </c>
      <c r="L14" s="2"/>
    </row>
    <row r="15" spans="2:12">
      <c r="B15" s="2"/>
      <c r="C15" s="128"/>
      <c r="D15" s="128"/>
      <c r="E15" s="163"/>
      <c r="F15" s="163"/>
      <c r="G15" s="163"/>
      <c r="H15" s="163"/>
      <c r="I15" s="163"/>
      <c r="J15" s="163"/>
      <c r="K15" s="163"/>
      <c r="L15" s="2"/>
    </row>
    <row r="16" spans="2:12">
      <c r="B16" s="2"/>
      <c r="C16" s="137" t="s">
        <v>7</v>
      </c>
      <c r="D16" s="128"/>
      <c r="E16" s="147" t="s">
        <v>206</v>
      </c>
      <c r="F16" s="147" t="s">
        <v>206</v>
      </c>
      <c r="G16" s="147" t="s">
        <v>206</v>
      </c>
      <c r="H16" s="147" t="s">
        <v>206</v>
      </c>
      <c r="I16" s="144">
        <v>0</v>
      </c>
      <c r="J16" s="144">
        <v>0</v>
      </c>
      <c r="K16" s="144">
        <v>0</v>
      </c>
      <c r="L16" s="2"/>
    </row>
    <row r="17" spans="2:12">
      <c r="B17" s="2"/>
      <c r="C17" s="142" t="s">
        <v>309</v>
      </c>
      <c r="D17" s="143"/>
      <c r="E17" s="147" t="s">
        <v>206</v>
      </c>
      <c r="F17" s="147" t="s">
        <v>206</v>
      </c>
      <c r="G17" s="147" t="s">
        <v>206</v>
      </c>
      <c r="H17" s="147" t="s">
        <v>206</v>
      </c>
      <c r="I17" s="144">
        <v>0</v>
      </c>
      <c r="J17" s="144">
        <v>0</v>
      </c>
      <c r="K17" s="144">
        <v>0</v>
      </c>
      <c r="L17" s="2"/>
    </row>
    <row r="18" spans="2:12">
      <c r="B18" s="2"/>
      <c r="C18" s="142" t="s">
        <v>310</v>
      </c>
      <c r="D18" s="143"/>
      <c r="E18" s="147" t="s">
        <v>206</v>
      </c>
      <c r="F18" s="147" t="s">
        <v>206</v>
      </c>
      <c r="G18" s="147" t="s">
        <v>206</v>
      </c>
      <c r="H18" s="147" t="s">
        <v>206</v>
      </c>
      <c r="I18" s="144">
        <v>0</v>
      </c>
      <c r="J18" s="144">
        <v>0</v>
      </c>
      <c r="K18" s="144">
        <v>0</v>
      </c>
      <c r="L18" s="2"/>
    </row>
    <row r="19" spans="2:12">
      <c r="B19" s="2"/>
      <c r="C19" s="142" t="s">
        <v>311</v>
      </c>
      <c r="D19" s="143"/>
      <c r="E19" s="147" t="s">
        <v>206</v>
      </c>
      <c r="F19" s="147" t="s">
        <v>206</v>
      </c>
      <c r="G19" s="147" t="s">
        <v>206</v>
      </c>
      <c r="H19" s="147" t="s">
        <v>206</v>
      </c>
      <c r="I19" s="144">
        <v>0</v>
      </c>
      <c r="J19" s="144">
        <v>0</v>
      </c>
      <c r="K19" s="144">
        <v>0</v>
      </c>
      <c r="L19" s="2"/>
    </row>
    <row r="20" spans="2:12">
      <c r="B20" s="2"/>
      <c r="C20" s="142" t="s">
        <v>312</v>
      </c>
      <c r="D20" s="143"/>
      <c r="E20" s="147" t="s">
        <v>206</v>
      </c>
      <c r="F20" s="147" t="s">
        <v>206</v>
      </c>
      <c r="G20" s="147" t="s">
        <v>206</v>
      </c>
      <c r="H20" s="147" t="s">
        <v>206</v>
      </c>
      <c r="I20" s="144">
        <v>0</v>
      </c>
      <c r="J20" s="144">
        <v>0</v>
      </c>
      <c r="K20" s="144">
        <v>0</v>
      </c>
      <c r="L20" s="2"/>
    </row>
    <row r="21" spans="2:12">
      <c r="B21" s="2"/>
      <c r="C21" s="142" t="s">
        <v>313</v>
      </c>
      <c r="D21" s="143"/>
      <c r="E21" s="147" t="s">
        <v>206</v>
      </c>
      <c r="F21" s="147" t="s">
        <v>206</v>
      </c>
      <c r="G21" s="147" t="s">
        <v>206</v>
      </c>
      <c r="H21" s="147" t="s">
        <v>206</v>
      </c>
      <c r="I21" s="144">
        <v>0</v>
      </c>
      <c r="J21" s="144">
        <v>0</v>
      </c>
      <c r="K21" s="144">
        <v>0</v>
      </c>
      <c r="L21" s="2"/>
    </row>
    <row r="22" spans="2:12">
      <c r="B22" s="2"/>
      <c r="C22" s="142" t="s">
        <v>314</v>
      </c>
      <c r="D22" s="143"/>
      <c r="E22" s="147" t="s">
        <v>206</v>
      </c>
      <c r="F22" s="147" t="s">
        <v>206</v>
      </c>
      <c r="G22" s="147" t="s">
        <v>206</v>
      </c>
      <c r="H22" s="147" t="s">
        <v>206</v>
      </c>
      <c r="I22" s="144">
        <v>0</v>
      </c>
      <c r="J22" s="144">
        <v>0</v>
      </c>
      <c r="K22" s="144">
        <v>0</v>
      </c>
      <c r="L22" s="2"/>
    </row>
    <row r="23" spans="2:12">
      <c r="B23" s="2"/>
      <c r="C23" s="142" t="s">
        <v>315</v>
      </c>
      <c r="D23" s="143"/>
      <c r="E23" s="147" t="s">
        <v>206</v>
      </c>
      <c r="F23" s="147" t="s">
        <v>206</v>
      </c>
      <c r="G23" s="147" t="s">
        <v>206</v>
      </c>
      <c r="H23" s="147" t="s">
        <v>206</v>
      </c>
      <c r="I23" s="144">
        <v>0</v>
      </c>
      <c r="J23" s="144">
        <v>0</v>
      </c>
      <c r="K23" s="144">
        <v>0</v>
      </c>
      <c r="L23" s="2"/>
    </row>
    <row r="24" spans="2:12">
      <c r="B24" s="2"/>
      <c r="C24" s="142" t="s">
        <v>316</v>
      </c>
      <c r="D24" s="143"/>
      <c r="E24" s="147" t="s">
        <v>206</v>
      </c>
      <c r="F24" s="147" t="s">
        <v>206</v>
      </c>
      <c r="G24" s="147" t="s">
        <v>206</v>
      </c>
      <c r="H24" s="147" t="s">
        <v>206</v>
      </c>
      <c r="I24" s="144">
        <v>0</v>
      </c>
      <c r="J24" s="144">
        <v>0</v>
      </c>
      <c r="K24" s="144">
        <v>0</v>
      </c>
      <c r="L24" s="2"/>
    </row>
    <row r="25" spans="2:12">
      <c r="B25" s="2"/>
      <c r="C25" s="142" t="s">
        <v>317</v>
      </c>
      <c r="D25" s="143"/>
      <c r="E25" s="147" t="s">
        <v>206</v>
      </c>
      <c r="F25" s="147" t="s">
        <v>206</v>
      </c>
      <c r="G25" s="147" t="s">
        <v>206</v>
      </c>
      <c r="H25" s="147" t="s">
        <v>206</v>
      </c>
      <c r="I25" s="144">
        <v>0</v>
      </c>
      <c r="J25" s="144">
        <v>0</v>
      </c>
      <c r="K25" s="144">
        <v>0</v>
      </c>
      <c r="L25" s="2"/>
    </row>
    <row r="26" spans="2:12">
      <c r="B26" s="2"/>
      <c r="C26" s="142" t="s">
        <v>318</v>
      </c>
      <c r="D26" s="143"/>
      <c r="E26" s="147" t="s">
        <v>206</v>
      </c>
      <c r="F26" s="147" t="s">
        <v>206</v>
      </c>
      <c r="G26" s="147" t="s">
        <v>206</v>
      </c>
      <c r="H26" s="147" t="s">
        <v>206</v>
      </c>
      <c r="I26" s="144">
        <v>0</v>
      </c>
      <c r="J26" s="144">
        <v>0</v>
      </c>
      <c r="K26" s="144">
        <v>0</v>
      </c>
      <c r="L26" s="2"/>
    </row>
    <row r="27" spans="2:12">
      <c r="B27" s="2"/>
      <c r="C27" s="142" t="s">
        <v>319</v>
      </c>
      <c r="D27" s="143"/>
      <c r="E27" s="147" t="s">
        <v>206</v>
      </c>
      <c r="F27" s="147" t="s">
        <v>206</v>
      </c>
      <c r="G27" s="147" t="s">
        <v>206</v>
      </c>
      <c r="H27" s="147" t="s">
        <v>206</v>
      </c>
      <c r="I27" s="144">
        <v>0</v>
      </c>
      <c r="J27" s="144">
        <v>0</v>
      </c>
      <c r="K27" s="144">
        <v>0</v>
      </c>
      <c r="L27" s="2"/>
    </row>
    <row r="28" spans="2:12">
      <c r="B28" s="2"/>
      <c r="C28" s="142" t="s">
        <v>320</v>
      </c>
      <c r="D28" s="143"/>
      <c r="E28" s="147" t="s">
        <v>206</v>
      </c>
      <c r="F28" s="147" t="s">
        <v>206</v>
      </c>
      <c r="G28" s="147" t="s">
        <v>206</v>
      </c>
      <c r="H28" s="147" t="s">
        <v>206</v>
      </c>
      <c r="I28" s="144">
        <v>0</v>
      </c>
      <c r="J28" s="144">
        <v>0</v>
      </c>
      <c r="K28" s="144">
        <v>0</v>
      </c>
      <c r="L28" s="2"/>
    </row>
    <row r="29" spans="2:12">
      <c r="B29" s="2"/>
      <c r="C29" s="142" t="s">
        <v>321</v>
      </c>
      <c r="D29" s="143"/>
      <c r="E29" s="147" t="s">
        <v>206</v>
      </c>
      <c r="F29" s="147" t="s">
        <v>206</v>
      </c>
      <c r="G29" s="147" t="s">
        <v>206</v>
      </c>
      <c r="H29" s="147" t="s">
        <v>206</v>
      </c>
      <c r="I29" s="144">
        <v>0</v>
      </c>
      <c r="J29" s="144">
        <v>0</v>
      </c>
      <c r="K29" s="144">
        <v>0</v>
      </c>
      <c r="L29" s="2"/>
    </row>
    <row r="30" spans="2:12">
      <c r="B30" s="2"/>
      <c r="C30" s="142" t="s">
        <v>322</v>
      </c>
      <c r="D30" s="143"/>
      <c r="E30" s="147" t="s">
        <v>206</v>
      </c>
      <c r="F30" s="147" t="s">
        <v>206</v>
      </c>
      <c r="G30" s="147" t="s">
        <v>206</v>
      </c>
      <c r="H30" s="147" t="s">
        <v>206</v>
      </c>
      <c r="I30" s="144">
        <v>0</v>
      </c>
      <c r="J30" s="144">
        <v>0</v>
      </c>
      <c r="K30" s="144">
        <v>0</v>
      </c>
      <c r="L30" s="2"/>
    </row>
    <row r="31" spans="2:12">
      <c r="B31" s="2"/>
      <c r="C31" s="142" t="s">
        <v>323</v>
      </c>
      <c r="D31" s="143"/>
      <c r="E31" s="147" t="s">
        <v>206</v>
      </c>
      <c r="F31" s="147" t="s">
        <v>206</v>
      </c>
      <c r="G31" s="147" t="s">
        <v>206</v>
      </c>
      <c r="H31" s="147" t="s">
        <v>206</v>
      </c>
      <c r="I31" s="144">
        <v>0</v>
      </c>
      <c r="J31" s="144">
        <v>0</v>
      </c>
      <c r="K31" s="144">
        <v>0</v>
      </c>
      <c r="L31" s="2"/>
    </row>
    <row r="32" spans="2:12">
      <c r="B32" s="2"/>
      <c r="C32" s="142" t="s">
        <v>324</v>
      </c>
      <c r="D32" s="143"/>
      <c r="E32" s="147" t="s">
        <v>206</v>
      </c>
      <c r="F32" s="147" t="s">
        <v>206</v>
      </c>
      <c r="G32" s="147" t="s">
        <v>206</v>
      </c>
      <c r="H32" s="147" t="s">
        <v>206</v>
      </c>
      <c r="I32" s="144">
        <v>0</v>
      </c>
      <c r="J32" s="144">
        <v>0</v>
      </c>
      <c r="K32" s="144">
        <v>0</v>
      </c>
      <c r="L32" s="2"/>
    </row>
    <row r="33" spans="2:12">
      <c r="B33" s="2"/>
      <c r="C33" s="142" t="s">
        <v>325</v>
      </c>
      <c r="D33" s="143"/>
      <c r="E33" s="147" t="s">
        <v>206</v>
      </c>
      <c r="F33" s="147" t="s">
        <v>206</v>
      </c>
      <c r="G33" s="147" t="s">
        <v>206</v>
      </c>
      <c r="H33" s="147" t="s">
        <v>206</v>
      </c>
      <c r="I33" s="144">
        <v>0</v>
      </c>
      <c r="J33" s="144">
        <v>0</v>
      </c>
      <c r="K33" s="144">
        <v>0</v>
      </c>
      <c r="L33" s="2"/>
    </row>
    <row r="34" spans="2:12">
      <c r="B34" s="2"/>
      <c r="C34" s="142" t="s">
        <v>326</v>
      </c>
      <c r="D34" s="143"/>
      <c r="E34" s="147" t="s">
        <v>206</v>
      </c>
      <c r="F34" s="147" t="s">
        <v>206</v>
      </c>
      <c r="G34" s="147" t="s">
        <v>206</v>
      </c>
      <c r="H34" s="147" t="s">
        <v>206</v>
      </c>
      <c r="I34" s="144">
        <v>0</v>
      </c>
      <c r="J34" s="144">
        <v>0</v>
      </c>
      <c r="K34" s="144">
        <v>0</v>
      </c>
      <c r="L34" s="2"/>
    </row>
    <row r="35" spans="2:12">
      <c r="B35" s="2"/>
      <c r="C35" s="142" t="s">
        <v>327</v>
      </c>
      <c r="D35" s="143"/>
      <c r="E35" s="147" t="s">
        <v>206</v>
      </c>
      <c r="F35" s="147" t="s">
        <v>206</v>
      </c>
      <c r="G35" s="147" t="s">
        <v>206</v>
      </c>
      <c r="H35" s="147" t="s">
        <v>206</v>
      </c>
      <c r="I35" s="144">
        <v>0</v>
      </c>
      <c r="J35" s="144">
        <v>0</v>
      </c>
      <c r="K35" s="144">
        <v>0</v>
      </c>
      <c r="L35" s="2"/>
    </row>
    <row r="36" spans="2:12">
      <c r="B36" s="2"/>
      <c r="C36" s="142" t="s">
        <v>328</v>
      </c>
      <c r="D36" s="143"/>
      <c r="E36" s="147" t="s">
        <v>206</v>
      </c>
      <c r="F36" s="147" t="s">
        <v>206</v>
      </c>
      <c r="G36" s="147" t="s">
        <v>206</v>
      </c>
      <c r="H36" s="147" t="s">
        <v>206</v>
      </c>
      <c r="I36" s="144">
        <v>0</v>
      </c>
      <c r="J36" s="144">
        <v>0</v>
      </c>
      <c r="K36" s="144">
        <v>0</v>
      </c>
      <c r="L36" s="2"/>
    </row>
    <row r="37" spans="2:12">
      <c r="B37" s="2"/>
      <c r="C37" s="142" t="s">
        <v>329</v>
      </c>
      <c r="D37" s="143"/>
      <c r="E37" s="147" t="s">
        <v>206</v>
      </c>
      <c r="F37" s="147" t="s">
        <v>206</v>
      </c>
      <c r="G37" s="147" t="s">
        <v>206</v>
      </c>
      <c r="H37" s="147" t="s">
        <v>206</v>
      </c>
      <c r="I37" s="144">
        <v>0</v>
      </c>
      <c r="J37" s="144">
        <v>0</v>
      </c>
      <c r="K37" s="144">
        <v>0</v>
      </c>
      <c r="L37" s="2"/>
    </row>
    <row r="38" spans="2:12">
      <c r="B38" s="2"/>
      <c r="C38" s="142" t="s">
        <v>330</v>
      </c>
      <c r="D38" s="143"/>
      <c r="E38" s="147" t="s">
        <v>206</v>
      </c>
      <c r="F38" s="147" t="s">
        <v>206</v>
      </c>
      <c r="G38" s="147" t="s">
        <v>206</v>
      </c>
      <c r="H38" s="147" t="s">
        <v>206</v>
      </c>
      <c r="I38" s="144">
        <v>0</v>
      </c>
      <c r="J38" s="144">
        <v>0</v>
      </c>
      <c r="K38" s="144">
        <v>0</v>
      </c>
      <c r="L38" s="2"/>
    </row>
    <row r="39" spans="2:12">
      <c r="B39" s="2"/>
      <c r="C39" s="142" t="s">
        <v>331</v>
      </c>
      <c r="D39" s="143"/>
      <c r="E39" s="147" t="s">
        <v>206</v>
      </c>
      <c r="F39" s="147" t="s">
        <v>206</v>
      </c>
      <c r="G39" s="147" t="s">
        <v>206</v>
      </c>
      <c r="H39" s="147" t="s">
        <v>206</v>
      </c>
      <c r="I39" s="144">
        <v>0</v>
      </c>
      <c r="J39" s="144">
        <v>0</v>
      </c>
      <c r="K39" s="144">
        <v>0</v>
      </c>
      <c r="L39" s="2"/>
    </row>
    <row r="40" spans="2:12">
      <c r="B40" s="2"/>
      <c r="C40" s="142" t="s">
        <v>332</v>
      </c>
      <c r="D40" s="143"/>
      <c r="E40" s="147" t="s">
        <v>206</v>
      </c>
      <c r="F40" s="147" t="s">
        <v>206</v>
      </c>
      <c r="G40" s="147" t="s">
        <v>206</v>
      </c>
      <c r="H40" s="147" t="s">
        <v>206</v>
      </c>
      <c r="I40" s="144">
        <v>0</v>
      </c>
      <c r="J40" s="144">
        <v>0</v>
      </c>
      <c r="K40" s="144">
        <v>0</v>
      </c>
      <c r="L40" s="2"/>
    </row>
    <row r="41" spans="2:12">
      <c r="B41" s="2"/>
      <c r="C41" s="142" t="s">
        <v>333</v>
      </c>
      <c r="D41" s="143"/>
      <c r="E41" s="147" t="s">
        <v>206</v>
      </c>
      <c r="F41" s="147" t="s">
        <v>206</v>
      </c>
      <c r="G41" s="147" t="s">
        <v>206</v>
      </c>
      <c r="H41" s="147" t="s">
        <v>206</v>
      </c>
      <c r="I41" s="144">
        <v>0</v>
      </c>
      <c r="J41" s="144">
        <v>0</v>
      </c>
      <c r="K41" s="144">
        <v>0</v>
      </c>
      <c r="L41" s="2"/>
    </row>
    <row r="42" spans="2:12">
      <c r="B42" s="2"/>
      <c r="C42" s="142" t="s">
        <v>334</v>
      </c>
      <c r="D42" s="143"/>
      <c r="E42" s="147" t="s">
        <v>206</v>
      </c>
      <c r="F42" s="147" t="s">
        <v>206</v>
      </c>
      <c r="G42" s="147" t="s">
        <v>206</v>
      </c>
      <c r="H42" s="147" t="s">
        <v>206</v>
      </c>
      <c r="I42" s="144">
        <v>0</v>
      </c>
      <c r="J42" s="144">
        <v>0</v>
      </c>
      <c r="K42" s="144">
        <v>0</v>
      </c>
      <c r="L42" s="2"/>
    </row>
    <row r="43" spans="2:12">
      <c r="B43" s="2"/>
      <c r="C43" s="142" t="s">
        <v>335</v>
      </c>
      <c r="D43" s="143"/>
      <c r="E43" s="147" t="s">
        <v>206</v>
      </c>
      <c r="F43" s="147" t="s">
        <v>206</v>
      </c>
      <c r="G43" s="147" t="s">
        <v>206</v>
      </c>
      <c r="H43" s="147" t="s">
        <v>206</v>
      </c>
      <c r="I43" s="144">
        <v>0</v>
      </c>
      <c r="J43" s="144">
        <v>0</v>
      </c>
      <c r="K43" s="144">
        <v>0</v>
      </c>
      <c r="L43" s="2"/>
    </row>
    <row r="44" spans="2:12">
      <c r="B44" s="2"/>
      <c r="C44" s="142" t="s">
        <v>336</v>
      </c>
      <c r="D44" s="143"/>
      <c r="E44" s="147" t="s">
        <v>206</v>
      </c>
      <c r="F44" s="147" t="s">
        <v>206</v>
      </c>
      <c r="G44" s="147" t="s">
        <v>206</v>
      </c>
      <c r="H44" s="147" t="s">
        <v>206</v>
      </c>
      <c r="I44" s="144">
        <v>0</v>
      </c>
      <c r="J44" s="144">
        <v>0</v>
      </c>
      <c r="K44" s="144">
        <v>0</v>
      </c>
      <c r="L44" s="2"/>
    </row>
    <row r="45" spans="2:12">
      <c r="B45" s="2"/>
      <c r="C45" s="142" t="s">
        <v>337</v>
      </c>
      <c r="D45" s="143"/>
      <c r="E45" s="147" t="s">
        <v>206</v>
      </c>
      <c r="F45" s="147" t="s">
        <v>206</v>
      </c>
      <c r="G45" s="147" t="s">
        <v>206</v>
      </c>
      <c r="H45" s="147" t="s">
        <v>206</v>
      </c>
      <c r="I45" s="144">
        <v>0</v>
      </c>
      <c r="J45" s="144">
        <v>0</v>
      </c>
      <c r="K45" s="144">
        <v>0</v>
      </c>
      <c r="L45" s="2"/>
    </row>
    <row r="46" spans="2:12">
      <c r="B46" s="2"/>
      <c r="C46" s="142" t="s">
        <v>338</v>
      </c>
      <c r="D46" s="143"/>
      <c r="E46" s="147" t="s">
        <v>206</v>
      </c>
      <c r="F46" s="147" t="s">
        <v>206</v>
      </c>
      <c r="G46" s="147" t="s">
        <v>206</v>
      </c>
      <c r="H46" s="147" t="s">
        <v>206</v>
      </c>
      <c r="I46" s="144">
        <v>0</v>
      </c>
      <c r="J46" s="144">
        <v>0</v>
      </c>
      <c r="K46" s="144">
        <v>0</v>
      </c>
      <c r="L46" s="2"/>
    </row>
    <row r="47" spans="2:12">
      <c r="B47" s="2"/>
      <c r="C47" s="142" t="s">
        <v>339</v>
      </c>
      <c r="D47" s="143"/>
      <c r="E47" s="147" t="s">
        <v>206</v>
      </c>
      <c r="F47" s="147" t="s">
        <v>206</v>
      </c>
      <c r="G47" s="147" t="s">
        <v>206</v>
      </c>
      <c r="H47" s="147" t="s">
        <v>206</v>
      </c>
      <c r="I47" s="144">
        <v>0</v>
      </c>
      <c r="J47" s="144">
        <v>0</v>
      </c>
      <c r="K47" s="144">
        <v>0</v>
      </c>
      <c r="L47" s="2"/>
    </row>
    <row r="48" spans="2:12">
      <c r="B48" s="2"/>
      <c r="C48" s="142" t="s">
        <v>340</v>
      </c>
      <c r="D48" s="143"/>
      <c r="E48" s="147" t="s">
        <v>206</v>
      </c>
      <c r="F48" s="147" t="s">
        <v>206</v>
      </c>
      <c r="G48" s="147" t="s">
        <v>206</v>
      </c>
      <c r="H48" s="147" t="s">
        <v>206</v>
      </c>
      <c r="I48" s="144">
        <v>0</v>
      </c>
      <c r="J48" s="144">
        <v>0</v>
      </c>
      <c r="K48" s="144">
        <v>0</v>
      </c>
      <c r="L48" s="2"/>
    </row>
    <row r="49" spans="2:12">
      <c r="B49" s="2"/>
      <c r="C49" s="142" t="s">
        <v>341</v>
      </c>
      <c r="D49" s="143"/>
      <c r="E49" s="147" t="s">
        <v>206</v>
      </c>
      <c r="F49" s="147" t="s">
        <v>206</v>
      </c>
      <c r="G49" s="147" t="s">
        <v>206</v>
      </c>
      <c r="H49" s="147" t="s">
        <v>206</v>
      </c>
      <c r="I49" s="144">
        <v>0</v>
      </c>
      <c r="J49" s="144">
        <v>0</v>
      </c>
      <c r="K49" s="144">
        <v>0</v>
      </c>
      <c r="L49" s="2"/>
    </row>
    <row r="50" spans="2:12">
      <c r="B50" s="2"/>
      <c r="C50" s="142" t="s">
        <v>342</v>
      </c>
      <c r="D50" s="143"/>
      <c r="E50" s="147" t="s">
        <v>206</v>
      </c>
      <c r="F50" s="147" t="s">
        <v>206</v>
      </c>
      <c r="G50" s="147" t="s">
        <v>206</v>
      </c>
      <c r="H50" s="147" t="s">
        <v>206</v>
      </c>
      <c r="I50" s="144">
        <v>0</v>
      </c>
      <c r="J50" s="144">
        <v>0</v>
      </c>
      <c r="K50" s="144">
        <v>0</v>
      </c>
      <c r="L50" s="2"/>
    </row>
    <row r="51" spans="2:12">
      <c r="B51" s="2"/>
      <c r="C51" s="142" t="s">
        <v>343</v>
      </c>
      <c r="D51" s="143"/>
      <c r="E51" s="147" t="s">
        <v>206</v>
      </c>
      <c r="F51" s="147" t="s">
        <v>206</v>
      </c>
      <c r="G51" s="147" t="s">
        <v>206</v>
      </c>
      <c r="H51" s="147" t="s">
        <v>206</v>
      </c>
      <c r="I51" s="144">
        <v>0</v>
      </c>
      <c r="J51" s="144">
        <v>0</v>
      </c>
      <c r="K51" s="144">
        <v>0</v>
      </c>
      <c r="L51" s="2"/>
    </row>
    <row r="52" spans="2:12">
      <c r="B52" s="2"/>
      <c r="C52" s="142" t="s">
        <v>344</v>
      </c>
      <c r="D52" s="143"/>
      <c r="E52" s="147" t="s">
        <v>206</v>
      </c>
      <c r="F52" s="147" t="s">
        <v>206</v>
      </c>
      <c r="G52" s="147" t="s">
        <v>206</v>
      </c>
      <c r="H52" s="147" t="s">
        <v>206</v>
      </c>
      <c r="I52" s="144">
        <v>0</v>
      </c>
      <c r="J52" s="144">
        <v>0</v>
      </c>
      <c r="K52" s="144">
        <v>0</v>
      </c>
      <c r="L52" s="2"/>
    </row>
    <row r="53" spans="2:12">
      <c r="B53" s="2"/>
      <c r="C53" s="142" t="s">
        <v>345</v>
      </c>
      <c r="D53" s="143"/>
      <c r="E53" s="147" t="s">
        <v>206</v>
      </c>
      <c r="F53" s="147" t="s">
        <v>206</v>
      </c>
      <c r="G53" s="147" t="s">
        <v>206</v>
      </c>
      <c r="H53" s="147" t="s">
        <v>206</v>
      </c>
      <c r="I53" s="144">
        <v>0</v>
      </c>
      <c r="J53" s="144">
        <v>0</v>
      </c>
      <c r="K53" s="144">
        <v>0</v>
      </c>
      <c r="L53" s="2"/>
    </row>
    <row r="54" spans="2:12">
      <c r="B54" s="2"/>
      <c r="C54" s="142" t="s">
        <v>346</v>
      </c>
      <c r="D54" s="143"/>
      <c r="E54" s="147" t="s">
        <v>206</v>
      </c>
      <c r="F54" s="147" t="s">
        <v>206</v>
      </c>
      <c r="G54" s="147" t="s">
        <v>206</v>
      </c>
      <c r="H54" s="147" t="s">
        <v>206</v>
      </c>
      <c r="I54" s="144">
        <v>0</v>
      </c>
      <c r="J54" s="144">
        <v>0</v>
      </c>
      <c r="K54" s="144">
        <v>0</v>
      </c>
      <c r="L54" s="2"/>
    </row>
    <row r="55" spans="2:12">
      <c r="B55" s="2"/>
      <c r="C55" s="142" t="s">
        <v>347</v>
      </c>
      <c r="D55" s="143"/>
      <c r="E55" s="147" t="s">
        <v>206</v>
      </c>
      <c r="F55" s="147" t="s">
        <v>206</v>
      </c>
      <c r="G55" s="147" t="s">
        <v>206</v>
      </c>
      <c r="H55" s="147" t="s">
        <v>206</v>
      </c>
      <c r="I55" s="144">
        <v>0</v>
      </c>
      <c r="J55" s="144">
        <v>0</v>
      </c>
      <c r="K55" s="144">
        <v>0</v>
      </c>
      <c r="L55" s="2"/>
    </row>
    <row r="56" spans="2:12">
      <c r="B56" s="2"/>
      <c r="C56" s="142" t="s">
        <v>348</v>
      </c>
      <c r="D56" s="143"/>
      <c r="E56" s="147" t="s">
        <v>206</v>
      </c>
      <c r="F56" s="147" t="s">
        <v>206</v>
      </c>
      <c r="G56" s="147" t="s">
        <v>206</v>
      </c>
      <c r="H56" s="147" t="s">
        <v>206</v>
      </c>
      <c r="I56" s="144">
        <v>0</v>
      </c>
      <c r="J56" s="144">
        <v>0</v>
      </c>
      <c r="K56" s="144">
        <v>0</v>
      </c>
      <c r="L56" s="2"/>
    </row>
    <row r="57" spans="2:12">
      <c r="B57" s="2"/>
      <c r="C57" s="142" t="s">
        <v>349</v>
      </c>
      <c r="D57" s="143"/>
      <c r="E57" s="147" t="s">
        <v>206</v>
      </c>
      <c r="F57" s="147" t="s">
        <v>206</v>
      </c>
      <c r="G57" s="147" t="s">
        <v>206</v>
      </c>
      <c r="H57" s="147" t="s">
        <v>206</v>
      </c>
      <c r="I57" s="144">
        <v>0</v>
      </c>
      <c r="J57" s="144">
        <v>0</v>
      </c>
      <c r="K57" s="144">
        <v>0</v>
      </c>
      <c r="L57" s="2"/>
    </row>
    <row r="58" spans="2:12">
      <c r="B58" s="2"/>
      <c r="C58" s="142" t="s">
        <v>350</v>
      </c>
      <c r="D58" s="143"/>
      <c r="E58" s="147" t="s">
        <v>206</v>
      </c>
      <c r="F58" s="147" t="s">
        <v>206</v>
      </c>
      <c r="G58" s="147" t="s">
        <v>206</v>
      </c>
      <c r="H58" s="147" t="s">
        <v>206</v>
      </c>
      <c r="I58" s="144">
        <v>0</v>
      </c>
      <c r="J58" s="144">
        <v>0</v>
      </c>
      <c r="K58" s="144">
        <v>0</v>
      </c>
      <c r="L58" s="2"/>
    </row>
    <row r="59" spans="2:12">
      <c r="B59" s="2"/>
      <c r="C59" s="142" t="s">
        <v>351</v>
      </c>
      <c r="D59" s="143"/>
      <c r="E59" s="147" t="s">
        <v>206</v>
      </c>
      <c r="F59" s="147" t="s">
        <v>206</v>
      </c>
      <c r="G59" s="147" t="s">
        <v>206</v>
      </c>
      <c r="H59" s="147" t="s">
        <v>206</v>
      </c>
      <c r="I59" s="144">
        <v>0</v>
      </c>
      <c r="J59" s="144">
        <v>0</v>
      </c>
      <c r="K59" s="144">
        <v>0</v>
      </c>
      <c r="L59" s="2"/>
    </row>
    <row r="60" spans="2:12">
      <c r="B60" s="2"/>
      <c r="C60" s="142" t="s">
        <v>352</v>
      </c>
      <c r="D60" s="143"/>
      <c r="E60" s="147" t="s">
        <v>206</v>
      </c>
      <c r="F60" s="147" t="s">
        <v>206</v>
      </c>
      <c r="G60" s="147" t="s">
        <v>206</v>
      </c>
      <c r="H60" s="147" t="s">
        <v>206</v>
      </c>
      <c r="I60" s="144">
        <v>0</v>
      </c>
      <c r="J60" s="144">
        <v>0</v>
      </c>
      <c r="K60" s="144">
        <v>0</v>
      </c>
      <c r="L60" s="2"/>
    </row>
    <row r="61" spans="2:12">
      <c r="B61" s="2"/>
      <c r="C61" s="142" t="s">
        <v>353</v>
      </c>
      <c r="D61" s="143"/>
      <c r="E61" s="147" t="s">
        <v>206</v>
      </c>
      <c r="F61" s="147" t="s">
        <v>206</v>
      </c>
      <c r="G61" s="147" t="s">
        <v>206</v>
      </c>
      <c r="H61" s="147" t="s">
        <v>206</v>
      </c>
      <c r="I61" s="144">
        <v>0</v>
      </c>
      <c r="J61" s="144">
        <v>0</v>
      </c>
      <c r="K61" s="144">
        <v>0</v>
      </c>
      <c r="L61" s="2"/>
    </row>
    <row r="62" spans="2:12">
      <c r="B62" s="2"/>
      <c r="C62" s="142" t="s">
        <v>354</v>
      </c>
      <c r="D62" s="143"/>
      <c r="E62" s="147" t="s">
        <v>206</v>
      </c>
      <c r="F62" s="147" t="s">
        <v>206</v>
      </c>
      <c r="G62" s="147" t="s">
        <v>206</v>
      </c>
      <c r="H62" s="147" t="s">
        <v>206</v>
      </c>
      <c r="I62" s="144">
        <v>0</v>
      </c>
      <c r="J62" s="144">
        <v>0</v>
      </c>
      <c r="K62" s="144">
        <v>0</v>
      </c>
      <c r="L62" s="2"/>
    </row>
    <row r="63" spans="2:12">
      <c r="B63" s="2"/>
      <c r="C63" s="142" t="s">
        <v>355</v>
      </c>
      <c r="D63" s="143"/>
      <c r="E63" s="147" t="s">
        <v>206</v>
      </c>
      <c r="F63" s="147" t="s">
        <v>206</v>
      </c>
      <c r="G63" s="147" t="s">
        <v>206</v>
      </c>
      <c r="H63" s="147" t="s">
        <v>206</v>
      </c>
      <c r="I63" s="144">
        <v>0</v>
      </c>
      <c r="J63" s="144">
        <v>0</v>
      </c>
      <c r="K63" s="144">
        <v>0</v>
      </c>
      <c r="L63" s="2"/>
    </row>
    <row r="64" spans="2:12">
      <c r="B64" s="2"/>
      <c r="C64" s="142" t="s">
        <v>356</v>
      </c>
      <c r="D64" s="143"/>
      <c r="E64" s="147" t="s">
        <v>206</v>
      </c>
      <c r="F64" s="147" t="s">
        <v>206</v>
      </c>
      <c r="G64" s="147" t="s">
        <v>206</v>
      </c>
      <c r="H64" s="147" t="s">
        <v>206</v>
      </c>
      <c r="I64" s="144">
        <v>0</v>
      </c>
      <c r="J64" s="144">
        <v>0</v>
      </c>
      <c r="K64" s="144">
        <v>0</v>
      </c>
      <c r="L64" s="2"/>
    </row>
    <row r="65" spans="2:12">
      <c r="B65" s="2"/>
      <c r="C65" s="142" t="s">
        <v>357</v>
      </c>
      <c r="D65" s="143"/>
      <c r="E65" s="147" t="s">
        <v>206</v>
      </c>
      <c r="F65" s="147" t="s">
        <v>206</v>
      </c>
      <c r="G65" s="147" t="s">
        <v>206</v>
      </c>
      <c r="H65" s="147" t="s">
        <v>206</v>
      </c>
      <c r="I65" s="144">
        <v>0</v>
      </c>
      <c r="J65" s="144">
        <v>0</v>
      </c>
      <c r="K65" s="144">
        <v>0</v>
      </c>
      <c r="L65" s="2"/>
    </row>
    <row r="66" spans="2:12">
      <c r="B66" s="2"/>
      <c r="C66" s="142" t="s">
        <v>358</v>
      </c>
      <c r="D66" s="143"/>
      <c r="E66" s="147" t="s">
        <v>206</v>
      </c>
      <c r="F66" s="147" t="s">
        <v>206</v>
      </c>
      <c r="G66" s="147" t="s">
        <v>206</v>
      </c>
      <c r="H66" s="147" t="s">
        <v>206</v>
      </c>
      <c r="I66" s="144">
        <v>0</v>
      </c>
      <c r="J66" s="144">
        <v>0</v>
      </c>
      <c r="K66" s="144">
        <v>0</v>
      </c>
      <c r="L66" s="2"/>
    </row>
    <row r="67" spans="2:12">
      <c r="B67" s="2"/>
      <c r="C67" s="142" t="s">
        <v>359</v>
      </c>
      <c r="D67" s="143"/>
      <c r="E67" s="147" t="s">
        <v>206</v>
      </c>
      <c r="F67" s="147" t="s">
        <v>206</v>
      </c>
      <c r="G67" s="147" t="s">
        <v>206</v>
      </c>
      <c r="H67" s="147" t="s">
        <v>206</v>
      </c>
      <c r="I67" s="144">
        <v>0</v>
      </c>
      <c r="J67" s="144">
        <v>0</v>
      </c>
      <c r="K67" s="144">
        <v>0</v>
      </c>
      <c r="L67" s="2"/>
    </row>
    <row r="68" spans="2:12">
      <c r="B68" s="2"/>
      <c r="C68" s="142" t="s">
        <v>360</v>
      </c>
      <c r="D68" s="143"/>
      <c r="E68" s="147" t="s">
        <v>206</v>
      </c>
      <c r="F68" s="147" t="s">
        <v>206</v>
      </c>
      <c r="G68" s="147" t="s">
        <v>206</v>
      </c>
      <c r="H68" s="147" t="s">
        <v>206</v>
      </c>
      <c r="I68" s="144">
        <v>0</v>
      </c>
      <c r="J68" s="144">
        <v>0</v>
      </c>
      <c r="K68" s="144">
        <v>0</v>
      </c>
      <c r="L68" s="2"/>
    </row>
    <row r="69" spans="2:12">
      <c r="B69" s="2"/>
      <c r="C69" s="142" t="s">
        <v>361</v>
      </c>
      <c r="D69" s="143"/>
      <c r="E69" s="147" t="s">
        <v>206</v>
      </c>
      <c r="F69" s="147" t="s">
        <v>206</v>
      </c>
      <c r="G69" s="147" t="s">
        <v>206</v>
      </c>
      <c r="H69" s="147" t="s">
        <v>206</v>
      </c>
      <c r="I69" s="144">
        <v>0</v>
      </c>
      <c r="J69" s="144">
        <v>0</v>
      </c>
      <c r="K69" s="144">
        <v>0</v>
      </c>
      <c r="L69" s="2"/>
    </row>
    <row r="70" spans="2:12">
      <c r="B70" s="2"/>
      <c r="C70" s="142" t="s">
        <v>362</v>
      </c>
      <c r="D70" s="143"/>
      <c r="E70" s="147" t="s">
        <v>206</v>
      </c>
      <c r="F70" s="147" t="s">
        <v>206</v>
      </c>
      <c r="G70" s="147" t="s">
        <v>206</v>
      </c>
      <c r="H70" s="147" t="s">
        <v>206</v>
      </c>
      <c r="I70" s="144">
        <v>0</v>
      </c>
      <c r="J70" s="144">
        <v>0</v>
      </c>
      <c r="K70" s="144">
        <v>0</v>
      </c>
      <c r="L70" s="2"/>
    </row>
    <row r="71" spans="2:12">
      <c r="B71" s="2"/>
      <c r="C71" s="142" t="s">
        <v>363</v>
      </c>
      <c r="D71" s="143"/>
      <c r="E71" s="147" t="s">
        <v>206</v>
      </c>
      <c r="F71" s="147" t="s">
        <v>206</v>
      </c>
      <c r="G71" s="147" t="s">
        <v>206</v>
      </c>
      <c r="H71" s="147" t="s">
        <v>206</v>
      </c>
      <c r="I71" s="144">
        <v>0</v>
      </c>
      <c r="J71" s="144">
        <v>0</v>
      </c>
      <c r="K71" s="144">
        <v>0</v>
      </c>
      <c r="L71" s="2"/>
    </row>
    <row r="72" spans="2:12">
      <c r="B72" s="2"/>
      <c r="C72" s="142" t="s">
        <v>364</v>
      </c>
      <c r="D72" s="143"/>
      <c r="E72" s="147" t="s">
        <v>206</v>
      </c>
      <c r="F72" s="147" t="s">
        <v>206</v>
      </c>
      <c r="G72" s="147" t="s">
        <v>206</v>
      </c>
      <c r="H72" s="147" t="s">
        <v>206</v>
      </c>
      <c r="I72" s="144">
        <v>0</v>
      </c>
      <c r="J72" s="144">
        <v>0</v>
      </c>
      <c r="K72" s="144">
        <v>0</v>
      </c>
      <c r="L72" s="2"/>
    </row>
    <row r="73" spans="2:12">
      <c r="B73" s="2"/>
      <c r="C73" s="142" t="s">
        <v>365</v>
      </c>
      <c r="D73" s="143"/>
      <c r="E73" s="147" t="s">
        <v>206</v>
      </c>
      <c r="F73" s="147" t="s">
        <v>206</v>
      </c>
      <c r="G73" s="147" t="s">
        <v>206</v>
      </c>
      <c r="H73" s="147" t="s">
        <v>206</v>
      </c>
      <c r="I73" s="144">
        <v>0</v>
      </c>
      <c r="J73" s="144">
        <v>0</v>
      </c>
      <c r="K73" s="144">
        <v>0</v>
      </c>
      <c r="L73" s="2"/>
    </row>
    <row r="74" spans="2:12">
      <c r="B74" s="2"/>
      <c r="C74" s="142" t="s">
        <v>366</v>
      </c>
      <c r="D74" s="143"/>
      <c r="E74" s="147" t="s">
        <v>206</v>
      </c>
      <c r="F74" s="147" t="s">
        <v>206</v>
      </c>
      <c r="G74" s="147" t="s">
        <v>206</v>
      </c>
      <c r="H74" s="147" t="s">
        <v>206</v>
      </c>
      <c r="I74" s="144">
        <v>0</v>
      </c>
      <c r="J74" s="144">
        <v>0</v>
      </c>
      <c r="K74" s="144">
        <v>0</v>
      </c>
      <c r="L74" s="2"/>
    </row>
    <row r="75" spans="2:12">
      <c r="B75" s="2"/>
      <c r="C75" s="142" t="s">
        <v>367</v>
      </c>
      <c r="D75" s="143"/>
      <c r="E75" s="147" t="s">
        <v>206</v>
      </c>
      <c r="F75" s="147" t="s">
        <v>206</v>
      </c>
      <c r="G75" s="147" t="s">
        <v>206</v>
      </c>
      <c r="H75" s="147" t="s">
        <v>206</v>
      </c>
      <c r="I75" s="144">
        <v>0</v>
      </c>
      <c r="J75" s="144">
        <v>0</v>
      </c>
      <c r="K75" s="144">
        <v>0</v>
      </c>
      <c r="L75" s="2"/>
    </row>
    <row r="76" spans="2:12">
      <c r="B76" s="2"/>
      <c r="C76" s="142" t="s">
        <v>368</v>
      </c>
      <c r="D76" s="143"/>
      <c r="E76" s="147" t="s">
        <v>206</v>
      </c>
      <c r="F76" s="147" t="s">
        <v>206</v>
      </c>
      <c r="G76" s="147" t="s">
        <v>206</v>
      </c>
      <c r="H76" s="147" t="s">
        <v>206</v>
      </c>
      <c r="I76" s="144">
        <v>0</v>
      </c>
      <c r="J76" s="144">
        <v>0</v>
      </c>
      <c r="K76" s="144">
        <v>0</v>
      </c>
      <c r="L76" s="2"/>
    </row>
    <row r="77" spans="2:12">
      <c r="B77" s="2"/>
      <c r="C77" s="142" t="s">
        <v>369</v>
      </c>
      <c r="D77" s="143"/>
      <c r="E77" s="147" t="s">
        <v>206</v>
      </c>
      <c r="F77" s="147" t="s">
        <v>206</v>
      </c>
      <c r="G77" s="147" t="s">
        <v>206</v>
      </c>
      <c r="H77" s="147" t="s">
        <v>206</v>
      </c>
      <c r="I77" s="144">
        <v>0</v>
      </c>
      <c r="J77" s="144">
        <v>0</v>
      </c>
      <c r="K77" s="144">
        <v>0</v>
      </c>
      <c r="L77" s="2"/>
    </row>
    <row r="78" spans="2:12">
      <c r="B78" s="2"/>
      <c r="C78" s="142" t="s">
        <v>370</v>
      </c>
      <c r="D78" s="143"/>
      <c r="E78" s="147" t="s">
        <v>206</v>
      </c>
      <c r="F78" s="147" t="s">
        <v>206</v>
      </c>
      <c r="G78" s="147" t="s">
        <v>206</v>
      </c>
      <c r="H78" s="147" t="s">
        <v>206</v>
      </c>
      <c r="I78" s="144">
        <v>0</v>
      </c>
      <c r="J78" s="144">
        <v>0</v>
      </c>
      <c r="K78" s="144">
        <v>0</v>
      </c>
      <c r="L78" s="2"/>
    </row>
    <row r="79" spans="2:12">
      <c r="B79" s="2"/>
      <c r="C79" s="142" t="s">
        <v>371</v>
      </c>
      <c r="D79" s="143"/>
      <c r="E79" s="147" t="s">
        <v>206</v>
      </c>
      <c r="F79" s="147" t="s">
        <v>206</v>
      </c>
      <c r="G79" s="147" t="s">
        <v>206</v>
      </c>
      <c r="H79" s="147" t="s">
        <v>206</v>
      </c>
      <c r="I79" s="144">
        <v>0</v>
      </c>
      <c r="J79" s="144">
        <v>0</v>
      </c>
      <c r="K79" s="144">
        <v>0</v>
      </c>
      <c r="L79" s="2"/>
    </row>
    <row r="80" spans="2:12">
      <c r="B80" s="2"/>
      <c r="C80" s="142" t="s">
        <v>372</v>
      </c>
      <c r="D80" s="143"/>
      <c r="E80" s="147" t="s">
        <v>206</v>
      </c>
      <c r="F80" s="147" t="s">
        <v>206</v>
      </c>
      <c r="G80" s="147" t="s">
        <v>206</v>
      </c>
      <c r="H80" s="147" t="s">
        <v>206</v>
      </c>
      <c r="I80" s="144">
        <v>0</v>
      </c>
      <c r="J80" s="144">
        <v>0</v>
      </c>
      <c r="K80" s="144">
        <v>0</v>
      </c>
      <c r="L80" s="2"/>
    </row>
    <row r="81" spans="2:12">
      <c r="B81" s="2"/>
      <c r="C81" s="142" t="s">
        <v>373</v>
      </c>
      <c r="D81" s="143"/>
      <c r="E81" s="147" t="s">
        <v>206</v>
      </c>
      <c r="F81" s="147" t="s">
        <v>206</v>
      </c>
      <c r="G81" s="147" t="s">
        <v>206</v>
      </c>
      <c r="H81" s="147" t="s">
        <v>206</v>
      </c>
      <c r="I81" s="144">
        <v>0</v>
      </c>
      <c r="J81" s="144">
        <v>0</v>
      </c>
      <c r="K81" s="144">
        <v>0</v>
      </c>
      <c r="L81" s="2"/>
    </row>
    <row r="82" spans="2:12">
      <c r="B82" s="2"/>
      <c r="C82" s="142" t="s">
        <v>374</v>
      </c>
      <c r="D82" s="143"/>
      <c r="E82" s="147" t="s">
        <v>206</v>
      </c>
      <c r="F82" s="147" t="s">
        <v>206</v>
      </c>
      <c r="G82" s="147" t="s">
        <v>206</v>
      </c>
      <c r="H82" s="147" t="s">
        <v>206</v>
      </c>
      <c r="I82" s="144">
        <v>0</v>
      </c>
      <c r="J82" s="144">
        <v>0</v>
      </c>
      <c r="K82" s="144">
        <v>0</v>
      </c>
      <c r="L82" s="2"/>
    </row>
    <row r="83" spans="2:12">
      <c r="B83" s="2"/>
      <c r="C83" s="142" t="s">
        <v>375</v>
      </c>
      <c r="D83" s="143"/>
      <c r="E83" s="147" t="s">
        <v>206</v>
      </c>
      <c r="F83" s="147" t="s">
        <v>206</v>
      </c>
      <c r="G83" s="147" t="s">
        <v>206</v>
      </c>
      <c r="H83" s="147" t="s">
        <v>206</v>
      </c>
      <c r="I83" s="144">
        <v>0</v>
      </c>
      <c r="J83" s="144">
        <v>0</v>
      </c>
      <c r="K83" s="144">
        <v>0</v>
      </c>
      <c r="L83" s="2"/>
    </row>
    <row r="84" spans="2:12">
      <c r="B84" s="2"/>
      <c r="C84" s="142" t="s">
        <v>376</v>
      </c>
      <c r="D84" s="143"/>
      <c r="E84" s="147" t="s">
        <v>206</v>
      </c>
      <c r="F84" s="147" t="s">
        <v>206</v>
      </c>
      <c r="G84" s="147" t="s">
        <v>206</v>
      </c>
      <c r="H84" s="147" t="s">
        <v>206</v>
      </c>
      <c r="I84" s="144">
        <v>0</v>
      </c>
      <c r="J84" s="144">
        <v>0</v>
      </c>
      <c r="K84" s="144">
        <v>0</v>
      </c>
      <c r="L84" s="2"/>
    </row>
    <row r="85" spans="2:12">
      <c r="B85" s="2"/>
      <c r="C85" s="142" t="s">
        <v>377</v>
      </c>
      <c r="D85" s="143"/>
      <c r="E85" s="147" t="s">
        <v>206</v>
      </c>
      <c r="F85" s="147" t="s">
        <v>206</v>
      </c>
      <c r="G85" s="147" t="s">
        <v>206</v>
      </c>
      <c r="H85" s="147" t="s">
        <v>206</v>
      </c>
      <c r="I85" s="144">
        <v>0</v>
      </c>
      <c r="J85" s="144">
        <v>0</v>
      </c>
      <c r="K85" s="144">
        <v>0</v>
      </c>
      <c r="L85" s="2"/>
    </row>
    <row r="86" spans="2:12">
      <c r="B86" s="2"/>
      <c r="C86" s="142" t="s">
        <v>378</v>
      </c>
      <c r="D86" s="143"/>
      <c r="E86" s="147" t="s">
        <v>206</v>
      </c>
      <c r="F86" s="147" t="s">
        <v>206</v>
      </c>
      <c r="G86" s="147" t="s">
        <v>206</v>
      </c>
      <c r="H86" s="147" t="s">
        <v>206</v>
      </c>
      <c r="I86" s="144">
        <v>0</v>
      </c>
      <c r="J86" s="144">
        <v>0</v>
      </c>
      <c r="K86" s="144">
        <v>0</v>
      </c>
      <c r="L86" s="2"/>
    </row>
    <row r="87" spans="2:12">
      <c r="B87" s="2"/>
      <c r="C87" s="142" t="s">
        <v>379</v>
      </c>
      <c r="D87" s="143"/>
      <c r="E87" s="147" t="s">
        <v>206</v>
      </c>
      <c r="F87" s="147" t="s">
        <v>206</v>
      </c>
      <c r="G87" s="147" t="s">
        <v>206</v>
      </c>
      <c r="H87" s="147" t="s">
        <v>206</v>
      </c>
      <c r="I87" s="144">
        <v>0</v>
      </c>
      <c r="J87" s="144">
        <v>0</v>
      </c>
      <c r="K87" s="144">
        <v>0</v>
      </c>
      <c r="L87" s="2"/>
    </row>
    <row r="88" spans="2:12">
      <c r="B88" s="2"/>
      <c r="C88" s="142" t="s">
        <v>380</v>
      </c>
      <c r="D88" s="143"/>
      <c r="E88" s="147" t="s">
        <v>206</v>
      </c>
      <c r="F88" s="147" t="s">
        <v>206</v>
      </c>
      <c r="G88" s="147" t="s">
        <v>206</v>
      </c>
      <c r="H88" s="147" t="s">
        <v>206</v>
      </c>
      <c r="I88" s="144">
        <v>0</v>
      </c>
      <c r="J88" s="144">
        <v>0</v>
      </c>
      <c r="K88" s="144">
        <v>0</v>
      </c>
      <c r="L88" s="2"/>
    </row>
    <row r="89" spans="2:12">
      <c r="B89" s="2"/>
      <c r="C89" s="142" t="s">
        <v>381</v>
      </c>
      <c r="D89" s="143"/>
      <c r="E89" s="147" t="s">
        <v>206</v>
      </c>
      <c r="F89" s="147" t="s">
        <v>206</v>
      </c>
      <c r="G89" s="147" t="s">
        <v>206</v>
      </c>
      <c r="H89" s="147" t="s">
        <v>206</v>
      </c>
      <c r="I89" s="144">
        <v>0</v>
      </c>
      <c r="J89" s="144">
        <v>0</v>
      </c>
      <c r="K89" s="144">
        <v>0</v>
      </c>
      <c r="L89" s="2"/>
    </row>
    <row r="90" spans="2:12">
      <c r="B90" s="2"/>
      <c r="C90" s="142" t="s">
        <v>382</v>
      </c>
      <c r="D90" s="143"/>
      <c r="E90" s="147" t="s">
        <v>206</v>
      </c>
      <c r="F90" s="147" t="s">
        <v>206</v>
      </c>
      <c r="G90" s="147" t="s">
        <v>206</v>
      </c>
      <c r="H90" s="147" t="s">
        <v>206</v>
      </c>
      <c r="I90" s="144">
        <v>0</v>
      </c>
      <c r="J90" s="144">
        <v>0</v>
      </c>
      <c r="K90" s="144">
        <v>0</v>
      </c>
      <c r="L90" s="2"/>
    </row>
    <row r="91" spans="2:12">
      <c r="B91" s="2"/>
      <c r="C91" s="142" t="s">
        <v>383</v>
      </c>
      <c r="D91" s="143"/>
      <c r="E91" s="147" t="s">
        <v>206</v>
      </c>
      <c r="F91" s="147" t="s">
        <v>206</v>
      </c>
      <c r="G91" s="147" t="s">
        <v>206</v>
      </c>
      <c r="H91" s="147" t="s">
        <v>206</v>
      </c>
      <c r="I91" s="144">
        <v>0</v>
      </c>
      <c r="J91" s="144">
        <v>0</v>
      </c>
      <c r="K91" s="144">
        <v>0</v>
      </c>
      <c r="L91" s="2"/>
    </row>
    <row r="92" spans="2:12">
      <c r="B92" s="2"/>
      <c r="C92" s="142" t="s">
        <v>384</v>
      </c>
      <c r="D92" s="143"/>
      <c r="E92" s="147" t="s">
        <v>206</v>
      </c>
      <c r="F92" s="147" t="s">
        <v>206</v>
      </c>
      <c r="G92" s="147" t="s">
        <v>206</v>
      </c>
      <c r="H92" s="147" t="s">
        <v>206</v>
      </c>
      <c r="I92" s="144">
        <v>0</v>
      </c>
      <c r="J92" s="144">
        <v>0</v>
      </c>
      <c r="K92" s="144">
        <v>0</v>
      </c>
      <c r="L92" s="2"/>
    </row>
    <row r="93" spans="2:12">
      <c r="B93" s="2"/>
      <c r="C93" s="142" t="s">
        <v>385</v>
      </c>
      <c r="D93" s="143"/>
      <c r="E93" s="147" t="s">
        <v>206</v>
      </c>
      <c r="F93" s="147" t="s">
        <v>206</v>
      </c>
      <c r="G93" s="147" t="s">
        <v>206</v>
      </c>
      <c r="H93" s="147" t="s">
        <v>206</v>
      </c>
      <c r="I93" s="144">
        <v>0</v>
      </c>
      <c r="J93" s="144">
        <v>0</v>
      </c>
      <c r="K93" s="144">
        <v>0</v>
      </c>
      <c r="L93" s="2"/>
    </row>
    <row r="94" spans="2:12">
      <c r="B94" s="2"/>
      <c r="C94" s="142" t="s">
        <v>386</v>
      </c>
      <c r="D94" s="143"/>
      <c r="E94" s="147" t="s">
        <v>206</v>
      </c>
      <c r="F94" s="147" t="s">
        <v>206</v>
      </c>
      <c r="G94" s="147" t="s">
        <v>206</v>
      </c>
      <c r="H94" s="147" t="s">
        <v>206</v>
      </c>
      <c r="I94" s="144">
        <v>0</v>
      </c>
      <c r="J94" s="144">
        <v>0</v>
      </c>
      <c r="K94" s="144">
        <v>0</v>
      </c>
      <c r="L94" s="2"/>
    </row>
    <row r="95" spans="2:12">
      <c r="B95" s="2"/>
      <c r="C95" s="142" t="s">
        <v>387</v>
      </c>
      <c r="D95" s="143"/>
      <c r="E95" s="147" t="s">
        <v>206</v>
      </c>
      <c r="F95" s="147" t="s">
        <v>206</v>
      </c>
      <c r="G95" s="147" t="s">
        <v>206</v>
      </c>
      <c r="H95" s="147" t="s">
        <v>206</v>
      </c>
      <c r="I95" s="144">
        <v>0</v>
      </c>
      <c r="J95" s="144">
        <v>0</v>
      </c>
      <c r="K95" s="144">
        <v>0</v>
      </c>
      <c r="L95" s="2"/>
    </row>
    <row r="96" spans="2:12">
      <c r="B96" s="2"/>
      <c r="C96" s="142" t="s">
        <v>388</v>
      </c>
      <c r="D96" s="143"/>
      <c r="E96" s="147" t="s">
        <v>206</v>
      </c>
      <c r="F96" s="147" t="s">
        <v>206</v>
      </c>
      <c r="G96" s="147" t="s">
        <v>206</v>
      </c>
      <c r="H96" s="147" t="s">
        <v>206</v>
      </c>
      <c r="I96" s="144">
        <v>0</v>
      </c>
      <c r="J96" s="144">
        <v>0</v>
      </c>
      <c r="K96" s="144">
        <v>0</v>
      </c>
      <c r="L96" s="2"/>
    </row>
    <row r="97" spans="2:12">
      <c r="B97" s="2"/>
      <c r="C97" s="142" t="s">
        <v>389</v>
      </c>
      <c r="D97" s="143"/>
      <c r="E97" s="147" t="s">
        <v>206</v>
      </c>
      <c r="F97" s="147" t="s">
        <v>206</v>
      </c>
      <c r="G97" s="147" t="s">
        <v>206</v>
      </c>
      <c r="H97" s="147" t="s">
        <v>206</v>
      </c>
      <c r="I97" s="144">
        <v>0</v>
      </c>
      <c r="J97" s="144">
        <v>0</v>
      </c>
      <c r="K97" s="144">
        <v>0</v>
      </c>
      <c r="L97" s="2"/>
    </row>
    <row r="98" spans="2:12">
      <c r="B98" s="2"/>
      <c r="C98" s="142" t="s">
        <v>390</v>
      </c>
      <c r="D98" s="143"/>
      <c r="E98" s="147" t="s">
        <v>206</v>
      </c>
      <c r="F98" s="147" t="s">
        <v>206</v>
      </c>
      <c r="G98" s="147" t="s">
        <v>206</v>
      </c>
      <c r="H98" s="147" t="s">
        <v>206</v>
      </c>
      <c r="I98" s="144">
        <v>0</v>
      </c>
      <c r="J98" s="144">
        <v>0</v>
      </c>
      <c r="K98" s="144">
        <v>0</v>
      </c>
      <c r="L98" s="2"/>
    </row>
    <row r="99" spans="2:12">
      <c r="B99" s="2"/>
      <c r="C99" s="142" t="s">
        <v>391</v>
      </c>
      <c r="D99" s="143"/>
      <c r="E99" s="147" t="s">
        <v>206</v>
      </c>
      <c r="F99" s="147" t="s">
        <v>206</v>
      </c>
      <c r="G99" s="147" t="s">
        <v>206</v>
      </c>
      <c r="H99" s="147" t="s">
        <v>206</v>
      </c>
      <c r="I99" s="144">
        <v>0</v>
      </c>
      <c r="J99" s="144">
        <v>0</v>
      </c>
      <c r="K99" s="144">
        <v>0</v>
      </c>
      <c r="L99" s="2"/>
    </row>
    <row r="100" spans="2:12">
      <c r="B100" s="2"/>
      <c r="C100" s="142" t="s">
        <v>392</v>
      </c>
      <c r="D100" s="143"/>
      <c r="E100" s="147" t="s">
        <v>206</v>
      </c>
      <c r="F100" s="147" t="s">
        <v>206</v>
      </c>
      <c r="G100" s="147" t="s">
        <v>206</v>
      </c>
      <c r="H100" s="147" t="s">
        <v>206</v>
      </c>
      <c r="I100" s="144">
        <v>0</v>
      </c>
      <c r="J100" s="144">
        <v>0</v>
      </c>
      <c r="K100" s="144">
        <v>0</v>
      </c>
      <c r="L100" s="2"/>
    </row>
    <row r="101" spans="2:12">
      <c r="B101" s="2"/>
      <c r="C101" s="142" t="s">
        <v>393</v>
      </c>
      <c r="D101" s="143"/>
      <c r="E101" s="147" t="s">
        <v>206</v>
      </c>
      <c r="F101" s="147" t="s">
        <v>206</v>
      </c>
      <c r="G101" s="147" t="s">
        <v>206</v>
      </c>
      <c r="H101" s="147" t="s">
        <v>206</v>
      </c>
      <c r="I101" s="144">
        <v>0</v>
      </c>
      <c r="J101" s="144">
        <v>0</v>
      </c>
      <c r="K101" s="144">
        <v>0</v>
      </c>
      <c r="L101" s="2"/>
    </row>
    <row r="102" spans="2:12">
      <c r="B102" s="2"/>
      <c r="C102" s="142" t="s">
        <v>394</v>
      </c>
      <c r="D102" s="143"/>
      <c r="E102" s="147" t="s">
        <v>206</v>
      </c>
      <c r="F102" s="147" t="s">
        <v>206</v>
      </c>
      <c r="G102" s="147" t="s">
        <v>206</v>
      </c>
      <c r="H102" s="147" t="s">
        <v>206</v>
      </c>
      <c r="I102" s="144">
        <v>0</v>
      </c>
      <c r="J102" s="144">
        <v>0</v>
      </c>
      <c r="K102" s="144">
        <v>0</v>
      </c>
      <c r="L102" s="2"/>
    </row>
    <row r="103" spans="2:12">
      <c r="B103" s="2"/>
      <c r="C103" s="142" t="s">
        <v>395</v>
      </c>
      <c r="D103" s="143"/>
      <c r="E103" s="147" t="s">
        <v>206</v>
      </c>
      <c r="F103" s="147" t="s">
        <v>206</v>
      </c>
      <c r="G103" s="147" t="s">
        <v>206</v>
      </c>
      <c r="H103" s="147" t="s">
        <v>206</v>
      </c>
      <c r="I103" s="144">
        <v>0</v>
      </c>
      <c r="J103" s="144">
        <v>0</v>
      </c>
      <c r="K103" s="144">
        <v>0</v>
      </c>
      <c r="L103" s="2"/>
    </row>
    <row r="104" spans="2:12">
      <c r="B104" s="2"/>
      <c r="C104" s="142" t="s">
        <v>396</v>
      </c>
      <c r="D104" s="143"/>
      <c r="E104" s="147" t="s">
        <v>206</v>
      </c>
      <c r="F104" s="147" t="s">
        <v>206</v>
      </c>
      <c r="G104" s="147" t="s">
        <v>206</v>
      </c>
      <c r="H104" s="147" t="s">
        <v>206</v>
      </c>
      <c r="I104" s="144">
        <v>0</v>
      </c>
      <c r="J104" s="144">
        <v>0</v>
      </c>
      <c r="K104" s="144">
        <v>0</v>
      </c>
      <c r="L104" s="2"/>
    </row>
    <row r="105" spans="2:12">
      <c r="B105" s="2"/>
      <c r="C105" s="142" t="s">
        <v>397</v>
      </c>
      <c r="D105" s="143"/>
      <c r="E105" s="147" t="s">
        <v>206</v>
      </c>
      <c r="F105" s="147" t="s">
        <v>206</v>
      </c>
      <c r="G105" s="147" t="s">
        <v>206</v>
      </c>
      <c r="H105" s="147" t="s">
        <v>206</v>
      </c>
      <c r="I105" s="144">
        <v>0</v>
      </c>
      <c r="J105" s="144">
        <v>0</v>
      </c>
      <c r="K105" s="144">
        <v>0</v>
      </c>
      <c r="L105" s="2"/>
    </row>
    <row r="106" spans="2:12">
      <c r="B106" s="2"/>
      <c r="C106" s="142" t="s">
        <v>398</v>
      </c>
      <c r="D106" s="143"/>
      <c r="E106" s="147" t="s">
        <v>206</v>
      </c>
      <c r="F106" s="147" t="s">
        <v>206</v>
      </c>
      <c r="G106" s="147" t="s">
        <v>206</v>
      </c>
      <c r="H106" s="147" t="s">
        <v>206</v>
      </c>
      <c r="I106" s="144">
        <v>0</v>
      </c>
      <c r="J106" s="144">
        <v>0</v>
      </c>
      <c r="K106" s="144">
        <v>0</v>
      </c>
      <c r="L106" s="2"/>
    </row>
    <row r="107" spans="2:12">
      <c r="B107" s="2"/>
      <c r="C107" s="142" t="s">
        <v>399</v>
      </c>
      <c r="D107" s="143"/>
      <c r="E107" s="147" t="s">
        <v>206</v>
      </c>
      <c r="F107" s="147" t="s">
        <v>206</v>
      </c>
      <c r="G107" s="147" t="s">
        <v>206</v>
      </c>
      <c r="H107" s="147" t="s">
        <v>206</v>
      </c>
      <c r="I107" s="144">
        <v>0</v>
      </c>
      <c r="J107" s="144">
        <v>0</v>
      </c>
      <c r="K107" s="144">
        <v>0</v>
      </c>
      <c r="L107" s="2"/>
    </row>
    <row r="108" spans="2:12">
      <c r="B108" s="2"/>
      <c r="C108" s="142" t="s">
        <v>400</v>
      </c>
      <c r="D108" s="143"/>
      <c r="E108" s="147" t="s">
        <v>206</v>
      </c>
      <c r="F108" s="147" t="s">
        <v>206</v>
      </c>
      <c r="G108" s="147" t="s">
        <v>206</v>
      </c>
      <c r="H108" s="147" t="s">
        <v>206</v>
      </c>
      <c r="I108" s="144">
        <v>0</v>
      </c>
      <c r="J108" s="144">
        <v>0</v>
      </c>
      <c r="K108" s="144">
        <v>0</v>
      </c>
      <c r="L108" s="2"/>
    </row>
    <row r="109" spans="2:12">
      <c r="B109" s="2"/>
      <c r="C109" s="142" t="s">
        <v>401</v>
      </c>
      <c r="D109" s="143"/>
      <c r="E109" s="147" t="s">
        <v>206</v>
      </c>
      <c r="F109" s="147" t="s">
        <v>206</v>
      </c>
      <c r="G109" s="147" t="s">
        <v>206</v>
      </c>
      <c r="H109" s="147" t="s">
        <v>206</v>
      </c>
      <c r="I109" s="144">
        <v>0</v>
      </c>
      <c r="J109" s="144">
        <v>0</v>
      </c>
      <c r="K109" s="144">
        <v>0</v>
      </c>
      <c r="L109" s="2"/>
    </row>
    <row r="110" spans="2:12">
      <c r="B110" s="2"/>
      <c r="C110" s="142" t="s">
        <v>402</v>
      </c>
      <c r="D110" s="143"/>
      <c r="E110" s="147" t="s">
        <v>206</v>
      </c>
      <c r="F110" s="147" t="s">
        <v>206</v>
      </c>
      <c r="G110" s="147" t="s">
        <v>206</v>
      </c>
      <c r="H110" s="147" t="s">
        <v>206</v>
      </c>
      <c r="I110" s="144">
        <v>0</v>
      </c>
      <c r="J110" s="144">
        <v>0</v>
      </c>
      <c r="K110" s="144">
        <v>0</v>
      </c>
      <c r="L110" s="2"/>
    </row>
    <row r="111" spans="2:12">
      <c r="B111" s="2"/>
      <c r="C111" s="142" t="s">
        <v>403</v>
      </c>
      <c r="D111" s="143"/>
      <c r="E111" s="147" t="s">
        <v>206</v>
      </c>
      <c r="F111" s="147" t="s">
        <v>206</v>
      </c>
      <c r="G111" s="147" t="s">
        <v>206</v>
      </c>
      <c r="H111" s="147" t="s">
        <v>206</v>
      </c>
      <c r="I111" s="144">
        <v>0</v>
      </c>
      <c r="J111" s="144">
        <v>0</v>
      </c>
      <c r="K111" s="144">
        <v>0</v>
      </c>
      <c r="L111" s="2"/>
    </row>
    <row r="112" spans="2:12">
      <c r="B112" s="2"/>
      <c r="C112" s="142" t="s">
        <v>404</v>
      </c>
      <c r="D112" s="143"/>
      <c r="E112" s="147" t="s">
        <v>206</v>
      </c>
      <c r="F112" s="147" t="s">
        <v>206</v>
      </c>
      <c r="G112" s="147" t="s">
        <v>206</v>
      </c>
      <c r="H112" s="147" t="s">
        <v>206</v>
      </c>
      <c r="I112" s="144">
        <v>0</v>
      </c>
      <c r="J112" s="144">
        <v>0</v>
      </c>
      <c r="K112" s="144">
        <v>0</v>
      </c>
      <c r="L112" s="2"/>
    </row>
    <row r="113" spans="1:12">
      <c r="B113" s="2"/>
      <c r="C113" s="142" t="s">
        <v>405</v>
      </c>
      <c r="D113" s="143"/>
      <c r="E113" s="147" t="s">
        <v>206</v>
      </c>
      <c r="F113" s="147" t="s">
        <v>206</v>
      </c>
      <c r="G113" s="147" t="s">
        <v>206</v>
      </c>
      <c r="H113" s="147" t="s">
        <v>206</v>
      </c>
      <c r="I113" s="144">
        <v>0</v>
      </c>
      <c r="J113" s="144">
        <v>0</v>
      </c>
      <c r="K113" s="144">
        <v>0</v>
      </c>
      <c r="L113" s="2"/>
    </row>
    <row r="114" spans="1:12" s="12" customFormat="1">
      <c r="B114" s="3"/>
      <c r="C114" s="145" t="s">
        <v>406</v>
      </c>
      <c r="D114" s="146"/>
      <c r="E114" s="147" t="s">
        <v>206</v>
      </c>
      <c r="F114" s="147" t="s">
        <v>206</v>
      </c>
      <c r="G114" s="147" t="s">
        <v>206</v>
      </c>
      <c r="H114" s="147" t="s">
        <v>206</v>
      </c>
      <c r="I114" s="144">
        <v>0</v>
      </c>
      <c r="J114" s="144">
        <v>0</v>
      </c>
      <c r="K114" s="144">
        <v>0</v>
      </c>
      <c r="L114" s="3"/>
    </row>
    <row r="115" spans="1:12" s="12" customFormat="1">
      <c r="A115" s="15" t="s">
        <v>407</v>
      </c>
      <c r="B115" s="3"/>
      <c r="C115" s="145" t="s">
        <v>408</v>
      </c>
      <c r="D115" s="146"/>
      <c r="E115" s="147" t="s">
        <v>206</v>
      </c>
      <c r="F115" s="147" t="s">
        <v>206</v>
      </c>
      <c r="G115" s="147" t="s">
        <v>206</v>
      </c>
      <c r="H115" s="147" t="s">
        <v>206</v>
      </c>
      <c r="I115" s="144">
        <v>0</v>
      </c>
      <c r="J115" s="144">
        <v>0</v>
      </c>
      <c r="K115" s="144">
        <v>0</v>
      </c>
      <c r="L115" s="3"/>
    </row>
    <row r="116" spans="1:12">
      <c r="A116" s="16" t="s">
        <v>409</v>
      </c>
      <c r="B116" s="2"/>
      <c r="C116" s="142" t="s">
        <v>410</v>
      </c>
      <c r="D116" s="143"/>
      <c r="E116" s="10" t="str">
        <f>""</f>
        <v/>
      </c>
      <c r="F116" s="10" t="str">
        <f>""</f>
        <v/>
      </c>
      <c r="G116" s="10" t="str">
        <f>""</f>
        <v/>
      </c>
      <c r="H116" s="10" t="str">
        <f>""</f>
        <v/>
      </c>
      <c r="I116" s="8">
        <f>SUM(I16:I115)</f>
        <v>0</v>
      </c>
      <c r="J116" s="8">
        <f>SUM(J16:J115)</f>
        <v>0</v>
      </c>
      <c r="K116" s="8">
        <f>SUM(K16:K115)</f>
        <v>0</v>
      </c>
      <c r="L116" s="2"/>
    </row>
    <row r="117" spans="1:12">
      <c r="B117" s="2"/>
      <c r="C117" s="2"/>
      <c r="D117" s="2"/>
      <c r="E117" s="2"/>
      <c r="F117" s="2"/>
      <c r="G117" s="2"/>
      <c r="H117" s="2"/>
      <c r="I117" s="2"/>
      <c r="J117" s="2"/>
      <c r="K117" s="2"/>
      <c r="L117" s="2"/>
    </row>
    <row r="118" spans="1:12" ht="5.0999999999999996" customHeight="1">
      <c r="B118" s="2"/>
      <c r="C118" s="2"/>
      <c r="D118" s="2"/>
      <c r="E118" s="2"/>
      <c r="F118" s="2"/>
      <c r="G118" s="2"/>
      <c r="H118" s="2"/>
      <c r="I118" s="2"/>
      <c r="J118" s="2"/>
      <c r="K118" s="2"/>
      <c r="L118" s="2"/>
    </row>
  </sheetData>
  <sheetProtection formatColumns="0" formatRows="0" insertRows="0" deleteRows="0" selectLockedCells="1"/>
  <mergeCells count="815">
    <mergeCell ref="C7:K7"/>
    <mergeCell ref="C8:K8"/>
    <mergeCell ref="C9:K9"/>
    <mergeCell ref="C10:K10"/>
    <mergeCell ref="C11:K11"/>
    <mergeCell ref="C13:K13"/>
    <mergeCell ref="C14:D15"/>
    <mergeCell ref="E14:E15"/>
    <mergeCell ref="F14:F15"/>
    <mergeCell ref="G14:G15"/>
    <mergeCell ref="H14:H15"/>
    <mergeCell ref="I14:I15"/>
    <mergeCell ref="J14:J15"/>
    <mergeCell ref="K14:K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I20"/>
    <mergeCell ref="J20"/>
    <mergeCell ref="K20"/>
    <mergeCell ref="C21:D21"/>
    <mergeCell ref="E21"/>
    <mergeCell ref="F21"/>
    <mergeCell ref="G21"/>
    <mergeCell ref="H21"/>
    <mergeCell ref="I21"/>
    <mergeCell ref="J21"/>
    <mergeCell ref="K21"/>
    <mergeCell ref="C20:D20"/>
    <mergeCell ref="E20"/>
    <mergeCell ref="F20"/>
    <mergeCell ref="G20"/>
    <mergeCell ref="H20"/>
    <mergeCell ref="I22"/>
    <mergeCell ref="J22"/>
    <mergeCell ref="K22"/>
    <mergeCell ref="C23:D23"/>
    <mergeCell ref="E23"/>
    <mergeCell ref="F23"/>
    <mergeCell ref="G23"/>
    <mergeCell ref="H23"/>
    <mergeCell ref="I23"/>
    <mergeCell ref="J23"/>
    <mergeCell ref="K23"/>
    <mergeCell ref="C22:D22"/>
    <mergeCell ref="E22"/>
    <mergeCell ref="F22"/>
    <mergeCell ref="G22"/>
    <mergeCell ref="H22"/>
    <mergeCell ref="I24"/>
    <mergeCell ref="J24"/>
    <mergeCell ref="K24"/>
    <mergeCell ref="C25:D25"/>
    <mergeCell ref="E25"/>
    <mergeCell ref="F25"/>
    <mergeCell ref="G25"/>
    <mergeCell ref="H25"/>
    <mergeCell ref="I25"/>
    <mergeCell ref="J25"/>
    <mergeCell ref="K25"/>
    <mergeCell ref="C24:D24"/>
    <mergeCell ref="E24"/>
    <mergeCell ref="F24"/>
    <mergeCell ref="G24"/>
    <mergeCell ref="H24"/>
    <mergeCell ref="I26"/>
    <mergeCell ref="J26"/>
    <mergeCell ref="K26"/>
    <mergeCell ref="C27:D27"/>
    <mergeCell ref="E27"/>
    <mergeCell ref="F27"/>
    <mergeCell ref="G27"/>
    <mergeCell ref="H27"/>
    <mergeCell ref="I27"/>
    <mergeCell ref="J27"/>
    <mergeCell ref="K27"/>
    <mergeCell ref="C26:D26"/>
    <mergeCell ref="E26"/>
    <mergeCell ref="F26"/>
    <mergeCell ref="G26"/>
    <mergeCell ref="H26"/>
    <mergeCell ref="I28"/>
    <mergeCell ref="J28"/>
    <mergeCell ref="K28"/>
    <mergeCell ref="C29:D29"/>
    <mergeCell ref="E29"/>
    <mergeCell ref="F29"/>
    <mergeCell ref="G29"/>
    <mergeCell ref="H29"/>
    <mergeCell ref="I29"/>
    <mergeCell ref="J29"/>
    <mergeCell ref="K29"/>
    <mergeCell ref="C28:D28"/>
    <mergeCell ref="E28"/>
    <mergeCell ref="F28"/>
    <mergeCell ref="G28"/>
    <mergeCell ref="H28"/>
    <mergeCell ref="I30"/>
    <mergeCell ref="J30"/>
    <mergeCell ref="K30"/>
    <mergeCell ref="C31:D31"/>
    <mergeCell ref="E31"/>
    <mergeCell ref="F31"/>
    <mergeCell ref="G31"/>
    <mergeCell ref="H31"/>
    <mergeCell ref="I31"/>
    <mergeCell ref="J31"/>
    <mergeCell ref="K31"/>
    <mergeCell ref="C30:D30"/>
    <mergeCell ref="E30"/>
    <mergeCell ref="F30"/>
    <mergeCell ref="G30"/>
    <mergeCell ref="H30"/>
    <mergeCell ref="I32"/>
    <mergeCell ref="J32"/>
    <mergeCell ref="K32"/>
    <mergeCell ref="C33:D33"/>
    <mergeCell ref="E33"/>
    <mergeCell ref="F33"/>
    <mergeCell ref="G33"/>
    <mergeCell ref="H33"/>
    <mergeCell ref="I33"/>
    <mergeCell ref="J33"/>
    <mergeCell ref="K33"/>
    <mergeCell ref="C32:D32"/>
    <mergeCell ref="E32"/>
    <mergeCell ref="F32"/>
    <mergeCell ref="G32"/>
    <mergeCell ref="H32"/>
    <mergeCell ref="I34"/>
    <mergeCell ref="J34"/>
    <mergeCell ref="K34"/>
    <mergeCell ref="C35:D35"/>
    <mergeCell ref="E35"/>
    <mergeCell ref="F35"/>
    <mergeCell ref="G35"/>
    <mergeCell ref="H35"/>
    <mergeCell ref="I35"/>
    <mergeCell ref="J35"/>
    <mergeCell ref="K35"/>
    <mergeCell ref="C34:D34"/>
    <mergeCell ref="E34"/>
    <mergeCell ref="F34"/>
    <mergeCell ref="G34"/>
    <mergeCell ref="H34"/>
    <mergeCell ref="I36"/>
    <mergeCell ref="J36"/>
    <mergeCell ref="K36"/>
    <mergeCell ref="C37:D37"/>
    <mergeCell ref="E37"/>
    <mergeCell ref="F37"/>
    <mergeCell ref="G37"/>
    <mergeCell ref="H37"/>
    <mergeCell ref="I37"/>
    <mergeCell ref="J37"/>
    <mergeCell ref="K37"/>
    <mergeCell ref="C36:D36"/>
    <mergeCell ref="E36"/>
    <mergeCell ref="F36"/>
    <mergeCell ref="G36"/>
    <mergeCell ref="H36"/>
    <mergeCell ref="I38"/>
    <mergeCell ref="J38"/>
    <mergeCell ref="K38"/>
    <mergeCell ref="C39:D39"/>
    <mergeCell ref="E39"/>
    <mergeCell ref="F39"/>
    <mergeCell ref="G39"/>
    <mergeCell ref="H39"/>
    <mergeCell ref="I39"/>
    <mergeCell ref="J39"/>
    <mergeCell ref="K39"/>
    <mergeCell ref="C38:D38"/>
    <mergeCell ref="E38"/>
    <mergeCell ref="F38"/>
    <mergeCell ref="G38"/>
    <mergeCell ref="H38"/>
    <mergeCell ref="I40"/>
    <mergeCell ref="J40"/>
    <mergeCell ref="K40"/>
    <mergeCell ref="C41:D41"/>
    <mergeCell ref="E41"/>
    <mergeCell ref="F41"/>
    <mergeCell ref="G41"/>
    <mergeCell ref="H41"/>
    <mergeCell ref="I41"/>
    <mergeCell ref="J41"/>
    <mergeCell ref="K41"/>
    <mergeCell ref="C40:D40"/>
    <mergeCell ref="E40"/>
    <mergeCell ref="F40"/>
    <mergeCell ref="G40"/>
    <mergeCell ref="H40"/>
    <mergeCell ref="I42"/>
    <mergeCell ref="J42"/>
    <mergeCell ref="K42"/>
    <mergeCell ref="C43:D43"/>
    <mergeCell ref="E43"/>
    <mergeCell ref="F43"/>
    <mergeCell ref="G43"/>
    <mergeCell ref="H43"/>
    <mergeCell ref="I43"/>
    <mergeCell ref="J43"/>
    <mergeCell ref="K43"/>
    <mergeCell ref="C42:D42"/>
    <mergeCell ref="E42"/>
    <mergeCell ref="F42"/>
    <mergeCell ref="G42"/>
    <mergeCell ref="H42"/>
    <mergeCell ref="I44"/>
    <mergeCell ref="J44"/>
    <mergeCell ref="K44"/>
    <mergeCell ref="C45:D45"/>
    <mergeCell ref="E45"/>
    <mergeCell ref="F45"/>
    <mergeCell ref="G45"/>
    <mergeCell ref="H45"/>
    <mergeCell ref="I45"/>
    <mergeCell ref="J45"/>
    <mergeCell ref="K45"/>
    <mergeCell ref="C44:D44"/>
    <mergeCell ref="E44"/>
    <mergeCell ref="F44"/>
    <mergeCell ref="G44"/>
    <mergeCell ref="H44"/>
    <mergeCell ref="I46"/>
    <mergeCell ref="J46"/>
    <mergeCell ref="K46"/>
    <mergeCell ref="C47:D47"/>
    <mergeCell ref="E47"/>
    <mergeCell ref="F47"/>
    <mergeCell ref="G47"/>
    <mergeCell ref="H47"/>
    <mergeCell ref="I47"/>
    <mergeCell ref="J47"/>
    <mergeCell ref="K47"/>
    <mergeCell ref="C46:D46"/>
    <mergeCell ref="E46"/>
    <mergeCell ref="F46"/>
    <mergeCell ref="G46"/>
    <mergeCell ref="H46"/>
    <mergeCell ref="I48"/>
    <mergeCell ref="J48"/>
    <mergeCell ref="K48"/>
    <mergeCell ref="C49:D49"/>
    <mergeCell ref="E49"/>
    <mergeCell ref="F49"/>
    <mergeCell ref="G49"/>
    <mergeCell ref="H49"/>
    <mergeCell ref="I49"/>
    <mergeCell ref="J49"/>
    <mergeCell ref="K49"/>
    <mergeCell ref="C48:D48"/>
    <mergeCell ref="E48"/>
    <mergeCell ref="F48"/>
    <mergeCell ref="G48"/>
    <mergeCell ref="H48"/>
    <mergeCell ref="I50"/>
    <mergeCell ref="J50"/>
    <mergeCell ref="K50"/>
    <mergeCell ref="C51:D51"/>
    <mergeCell ref="E51"/>
    <mergeCell ref="F51"/>
    <mergeCell ref="G51"/>
    <mergeCell ref="H51"/>
    <mergeCell ref="I51"/>
    <mergeCell ref="J51"/>
    <mergeCell ref="K51"/>
    <mergeCell ref="C50:D50"/>
    <mergeCell ref="E50"/>
    <mergeCell ref="F50"/>
    <mergeCell ref="G50"/>
    <mergeCell ref="H50"/>
    <mergeCell ref="I52"/>
    <mergeCell ref="J52"/>
    <mergeCell ref="K52"/>
    <mergeCell ref="C53:D53"/>
    <mergeCell ref="E53"/>
    <mergeCell ref="F53"/>
    <mergeCell ref="G53"/>
    <mergeCell ref="H53"/>
    <mergeCell ref="I53"/>
    <mergeCell ref="J53"/>
    <mergeCell ref="K53"/>
    <mergeCell ref="C52:D52"/>
    <mergeCell ref="E52"/>
    <mergeCell ref="F52"/>
    <mergeCell ref="G52"/>
    <mergeCell ref="H52"/>
    <mergeCell ref="I54"/>
    <mergeCell ref="J54"/>
    <mergeCell ref="K54"/>
    <mergeCell ref="C55:D55"/>
    <mergeCell ref="E55"/>
    <mergeCell ref="F55"/>
    <mergeCell ref="G55"/>
    <mergeCell ref="H55"/>
    <mergeCell ref="I55"/>
    <mergeCell ref="J55"/>
    <mergeCell ref="K55"/>
    <mergeCell ref="C54:D54"/>
    <mergeCell ref="E54"/>
    <mergeCell ref="F54"/>
    <mergeCell ref="G54"/>
    <mergeCell ref="H54"/>
    <mergeCell ref="I56"/>
    <mergeCell ref="J56"/>
    <mergeCell ref="K56"/>
    <mergeCell ref="C57:D57"/>
    <mergeCell ref="E57"/>
    <mergeCell ref="F57"/>
    <mergeCell ref="G57"/>
    <mergeCell ref="H57"/>
    <mergeCell ref="I57"/>
    <mergeCell ref="J57"/>
    <mergeCell ref="K57"/>
    <mergeCell ref="C56:D56"/>
    <mergeCell ref="E56"/>
    <mergeCell ref="F56"/>
    <mergeCell ref="G56"/>
    <mergeCell ref="H56"/>
    <mergeCell ref="I58"/>
    <mergeCell ref="J58"/>
    <mergeCell ref="K58"/>
    <mergeCell ref="C59:D59"/>
    <mergeCell ref="E59"/>
    <mergeCell ref="F59"/>
    <mergeCell ref="G59"/>
    <mergeCell ref="H59"/>
    <mergeCell ref="I59"/>
    <mergeCell ref="J59"/>
    <mergeCell ref="K59"/>
    <mergeCell ref="C58:D58"/>
    <mergeCell ref="E58"/>
    <mergeCell ref="F58"/>
    <mergeCell ref="G58"/>
    <mergeCell ref="H58"/>
    <mergeCell ref="I60"/>
    <mergeCell ref="J60"/>
    <mergeCell ref="K60"/>
    <mergeCell ref="C61:D61"/>
    <mergeCell ref="E61"/>
    <mergeCell ref="F61"/>
    <mergeCell ref="G61"/>
    <mergeCell ref="H61"/>
    <mergeCell ref="I61"/>
    <mergeCell ref="J61"/>
    <mergeCell ref="K61"/>
    <mergeCell ref="C60:D60"/>
    <mergeCell ref="E60"/>
    <mergeCell ref="F60"/>
    <mergeCell ref="G60"/>
    <mergeCell ref="H60"/>
    <mergeCell ref="I62"/>
    <mergeCell ref="J62"/>
    <mergeCell ref="K62"/>
    <mergeCell ref="C63:D63"/>
    <mergeCell ref="E63"/>
    <mergeCell ref="F63"/>
    <mergeCell ref="G63"/>
    <mergeCell ref="H63"/>
    <mergeCell ref="I63"/>
    <mergeCell ref="J63"/>
    <mergeCell ref="K63"/>
    <mergeCell ref="C62:D62"/>
    <mergeCell ref="E62"/>
    <mergeCell ref="F62"/>
    <mergeCell ref="G62"/>
    <mergeCell ref="H62"/>
    <mergeCell ref="I64"/>
    <mergeCell ref="J64"/>
    <mergeCell ref="K64"/>
    <mergeCell ref="C65:D65"/>
    <mergeCell ref="E65"/>
    <mergeCell ref="F65"/>
    <mergeCell ref="G65"/>
    <mergeCell ref="H65"/>
    <mergeCell ref="I65"/>
    <mergeCell ref="J65"/>
    <mergeCell ref="K65"/>
    <mergeCell ref="C64:D64"/>
    <mergeCell ref="E64"/>
    <mergeCell ref="F64"/>
    <mergeCell ref="G64"/>
    <mergeCell ref="H64"/>
    <mergeCell ref="I66"/>
    <mergeCell ref="J66"/>
    <mergeCell ref="K66"/>
    <mergeCell ref="C67:D67"/>
    <mergeCell ref="E67"/>
    <mergeCell ref="F67"/>
    <mergeCell ref="G67"/>
    <mergeCell ref="H67"/>
    <mergeCell ref="I67"/>
    <mergeCell ref="J67"/>
    <mergeCell ref="K67"/>
    <mergeCell ref="C66:D66"/>
    <mergeCell ref="E66"/>
    <mergeCell ref="F66"/>
    <mergeCell ref="G66"/>
    <mergeCell ref="H66"/>
    <mergeCell ref="I68"/>
    <mergeCell ref="J68"/>
    <mergeCell ref="K68"/>
    <mergeCell ref="C69:D69"/>
    <mergeCell ref="E69"/>
    <mergeCell ref="F69"/>
    <mergeCell ref="G69"/>
    <mergeCell ref="H69"/>
    <mergeCell ref="I69"/>
    <mergeCell ref="J69"/>
    <mergeCell ref="K69"/>
    <mergeCell ref="C68:D68"/>
    <mergeCell ref="E68"/>
    <mergeCell ref="F68"/>
    <mergeCell ref="G68"/>
    <mergeCell ref="H68"/>
    <mergeCell ref="I70"/>
    <mergeCell ref="J70"/>
    <mergeCell ref="K70"/>
    <mergeCell ref="C71:D71"/>
    <mergeCell ref="E71"/>
    <mergeCell ref="F71"/>
    <mergeCell ref="G71"/>
    <mergeCell ref="H71"/>
    <mergeCell ref="I71"/>
    <mergeCell ref="J71"/>
    <mergeCell ref="K71"/>
    <mergeCell ref="C70:D70"/>
    <mergeCell ref="E70"/>
    <mergeCell ref="F70"/>
    <mergeCell ref="G70"/>
    <mergeCell ref="H70"/>
    <mergeCell ref="I72"/>
    <mergeCell ref="J72"/>
    <mergeCell ref="K72"/>
    <mergeCell ref="C73:D73"/>
    <mergeCell ref="E73"/>
    <mergeCell ref="F73"/>
    <mergeCell ref="G73"/>
    <mergeCell ref="H73"/>
    <mergeCell ref="I73"/>
    <mergeCell ref="J73"/>
    <mergeCell ref="K73"/>
    <mergeCell ref="C72:D72"/>
    <mergeCell ref="E72"/>
    <mergeCell ref="F72"/>
    <mergeCell ref="G72"/>
    <mergeCell ref="H72"/>
    <mergeCell ref="I74"/>
    <mergeCell ref="J74"/>
    <mergeCell ref="K74"/>
    <mergeCell ref="C75:D75"/>
    <mergeCell ref="E75"/>
    <mergeCell ref="F75"/>
    <mergeCell ref="G75"/>
    <mergeCell ref="H75"/>
    <mergeCell ref="I75"/>
    <mergeCell ref="J75"/>
    <mergeCell ref="K75"/>
    <mergeCell ref="C74:D74"/>
    <mergeCell ref="E74"/>
    <mergeCell ref="F74"/>
    <mergeCell ref="G74"/>
    <mergeCell ref="H74"/>
    <mergeCell ref="I76"/>
    <mergeCell ref="J76"/>
    <mergeCell ref="K76"/>
    <mergeCell ref="C77:D77"/>
    <mergeCell ref="E77"/>
    <mergeCell ref="F77"/>
    <mergeCell ref="G77"/>
    <mergeCell ref="H77"/>
    <mergeCell ref="I77"/>
    <mergeCell ref="J77"/>
    <mergeCell ref="K77"/>
    <mergeCell ref="C76:D76"/>
    <mergeCell ref="E76"/>
    <mergeCell ref="F76"/>
    <mergeCell ref="G76"/>
    <mergeCell ref="H76"/>
    <mergeCell ref="I78"/>
    <mergeCell ref="J78"/>
    <mergeCell ref="K78"/>
    <mergeCell ref="C79:D79"/>
    <mergeCell ref="E79"/>
    <mergeCell ref="F79"/>
    <mergeCell ref="G79"/>
    <mergeCell ref="H79"/>
    <mergeCell ref="I79"/>
    <mergeCell ref="J79"/>
    <mergeCell ref="K79"/>
    <mergeCell ref="C78:D78"/>
    <mergeCell ref="E78"/>
    <mergeCell ref="F78"/>
    <mergeCell ref="G78"/>
    <mergeCell ref="H78"/>
    <mergeCell ref="I80"/>
    <mergeCell ref="J80"/>
    <mergeCell ref="K80"/>
    <mergeCell ref="C81:D81"/>
    <mergeCell ref="E81"/>
    <mergeCell ref="F81"/>
    <mergeCell ref="G81"/>
    <mergeCell ref="H81"/>
    <mergeCell ref="I81"/>
    <mergeCell ref="J81"/>
    <mergeCell ref="K81"/>
    <mergeCell ref="C80:D80"/>
    <mergeCell ref="E80"/>
    <mergeCell ref="F80"/>
    <mergeCell ref="G80"/>
    <mergeCell ref="H80"/>
    <mergeCell ref="I82"/>
    <mergeCell ref="J82"/>
    <mergeCell ref="K82"/>
    <mergeCell ref="C83:D83"/>
    <mergeCell ref="E83"/>
    <mergeCell ref="F83"/>
    <mergeCell ref="G83"/>
    <mergeCell ref="H83"/>
    <mergeCell ref="I83"/>
    <mergeCell ref="J83"/>
    <mergeCell ref="K83"/>
    <mergeCell ref="C82:D82"/>
    <mergeCell ref="E82"/>
    <mergeCell ref="F82"/>
    <mergeCell ref="G82"/>
    <mergeCell ref="H82"/>
    <mergeCell ref="I84"/>
    <mergeCell ref="J84"/>
    <mergeCell ref="K84"/>
    <mergeCell ref="C85:D85"/>
    <mergeCell ref="E85"/>
    <mergeCell ref="F85"/>
    <mergeCell ref="G85"/>
    <mergeCell ref="H85"/>
    <mergeCell ref="I85"/>
    <mergeCell ref="J85"/>
    <mergeCell ref="K85"/>
    <mergeCell ref="C84:D84"/>
    <mergeCell ref="E84"/>
    <mergeCell ref="F84"/>
    <mergeCell ref="G84"/>
    <mergeCell ref="H84"/>
    <mergeCell ref="I86"/>
    <mergeCell ref="J86"/>
    <mergeCell ref="K86"/>
    <mergeCell ref="C87:D87"/>
    <mergeCell ref="E87"/>
    <mergeCell ref="F87"/>
    <mergeCell ref="G87"/>
    <mergeCell ref="H87"/>
    <mergeCell ref="I87"/>
    <mergeCell ref="J87"/>
    <mergeCell ref="K87"/>
    <mergeCell ref="C86:D86"/>
    <mergeCell ref="E86"/>
    <mergeCell ref="F86"/>
    <mergeCell ref="G86"/>
    <mergeCell ref="H86"/>
    <mergeCell ref="I88"/>
    <mergeCell ref="J88"/>
    <mergeCell ref="K88"/>
    <mergeCell ref="C89:D89"/>
    <mergeCell ref="E89"/>
    <mergeCell ref="F89"/>
    <mergeCell ref="G89"/>
    <mergeCell ref="H89"/>
    <mergeCell ref="I89"/>
    <mergeCell ref="J89"/>
    <mergeCell ref="K89"/>
    <mergeCell ref="C88:D88"/>
    <mergeCell ref="E88"/>
    <mergeCell ref="F88"/>
    <mergeCell ref="G88"/>
    <mergeCell ref="H88"/>
    <mergeCell ref="I90"/>
    <mergeCell ref="J90"/>
    <mergeCell ref="K90"/>
    <mergeCell ref="C91:D91"/>
    <mergeCell ref="E91"/>
    <mergeCell ref="F91"/>
    <mergeCell ref="G91"/>
    <mergeCell ref="H91"/>
    <mergeCell ref="I91"/>
    <mergeCell ref="J91"/>
    <mergeCell ref="K91"/>
    <mergeCell ref="C90:D90"/>
    <mergeCell ref="E90"/>
    <mergeCell ref="F90"/>
    <mergeCell ref="G90"/>
    <mergeCell ref="H90"/>
    <mergeCell ref="I92"/>
    <mergeCell ref="J92"/>
    <mergeCell ref="K92"/>
    <mergeCell ref="C93:D93"/>
    <mergeCell ref="E93"/>
    <mergeCell ref="F93"/>
    <mergeCell ref="G93"/>
    <mergeCell ref="H93"/>
    <mergeCell ref="I93"/>
    <mergeCell ref="J93"/>
    <mergeCell ref="K93"/>
    <mergeCell ref="C92:D92"/>
    <mergeCell ref="E92"/>
    <mergeCell ref="F92"/>
    <mergeCell ref="G92"/>
    <mergeCell ref="H92"/>
    <mergeCell ref="I94"/>
    <mergeCell ref="J94"/>
    <mergeCell ref="K94"/>
    <mergeCell ref="C95:D95"/>
    <mergeCell ref="E95"/>
    <mergeCell ref="F95"/>
    <mergeCell ref="G95"/>
    <mergeCell ref="H95"/>
    <mergeCell ref="I95"/>
    <mergeCell ref="J95"/>
    <mergeCell ref="K95"/>
    <mergeCell ref="C94:D94"/>
    <mergeCell ref="E94"/>
    <mergeCell ref="F94"/>
    <mergeCell ref="G94"/>
    <mergeCell ref="H94"/>
    <mergeCell ref="I96"/>
    <mergeCell ref="J96"/>
    <mergeCell ref="K96"/>
    <mergeCell ref="C97:D97"/>
    <mergeCell ref="E97"/>
    <mergeCell ref="F97"/>
    <mergeCell ref="G97"/>
    <mergeCell ref="H97"/>
    <mergeCell ref="I97"/>
    <mergeCell ref="J97"/>
    <mergeCell ref="K97"/>
    <mergeCell ref="C96:D96"/>
    <mergeCell ref="E96"/>
    <mergeCell ref="F96"/>
    <mergeCell ref="G96"/>
    <mergeCell ref="H96"/>
    <mergeCell ref="I98"/>
    <mergeCell ref="J98"/>
    <mergeCell ref="K98"/>
    <mergeCell ref="C99:D99"/>
    <mergeCell ref="E99"/>
    <mergeCell ref="F99"/>
    <mergeCell ref="G99"/>
    <mergeCell ref="H99"/>
    <mergeCell ref="I99"/>
    <mergeCell ref="J99"/>
    <mergeCell ref="K99"/>
    <mergeCell ref="C98:D98"/>
    <mergeCell ref="E98"/>
    <mergeCell ref="F98"/>
    <mergeCell ref="G98"/>
    <mergeCell ref="H98"/>
    <mergeCell ref="I100"/>
    <mergeCell ref="J100"/>
    <mergeCell ref="K100"/>
    <mergeCell ref="C101:D101"/>
    <mergeCell ref="E101"/>
    <mergeCell ref="F101"/>
    <mergeCell ref="G101"/>
    <mergeCell ref="H101"/>
    <mergeCell ref="I101"/>
    <mergeCell ref="J101"/>
    <mergeCell ref="K101"/>
    <mergeCell ref="C100:D100"/>
    <mergeCell ref="E100"/>
    <mergeCell ref="F100"/>
    <mergeCell ref="G100"/>
    <mergeCell ref="H100"/>
    <mergeCell ref="I102"/>
    <mergeCell ref="J102"/>
    <mergeCell ref="K102"/>
    <mergeCell ref="C103:D103"/>
    <mergeCell ref="E103"/>
    <mergeCell ref="F103"/>
    <mergeCell ref="G103"/>
    <mergeCell ref="H103"/>
    <mergeCell ref="I103"/>
    <mergeCell ref="J103"/>
    <mergeCell ref="K103"/>
    <mergeCell ref="C102:D102"/>
    <mergeCell ref="E102"/>
    <mergeCell ref="F102"/>
    <mergeCell ref="G102"/>
    <mergeCell ref="H102"/>
    <mergeCell ref="I104"/>
    <mergeCell ref="J104"/>
    <mergeCell ref="K104"/>
    <mergeCell ref="C105:D105"/>
    <mergeCell ref="E105"/>
    <mergeCell ref="F105"/>
    <mergeCell ref="G105"/>
    <mergeCell ref="H105"/>
    <mergeCell ref="I105"/>
    <mergeCell ref="J105"/>
    <mergeCell ref="K105"/>
    <mergeCell ref="C104:D104"/>
    <mergeCell ref="E104"/>
    <mergeCell ref="F104"/>
    <mergeCell ref="G104"/>
    <mergeCell ref="H104"/>
    <mergeCell ref="I106"/>
    <mergeCell ref="J106"/>
    <mergeCell ref="K106"/>
    <mergeCell ref="C107:D107"/>
    <mergeCell ref="E107"/>
    <mergeCell ref="F107"/>
    <mergeCell ref="G107"/>
    <mergeCell ref="H107"/>
    <mergeCell ref="I107"/>
    <mergeCell ref="J107"/>
    <mergeCell ref="K107"/>
    <mergeCell ref="C106:D106"/>
    <mergeCell ref="E106"/>
    <mergeCell ref="F106"/>
    <mergeCell ref="G106"/>
    <mergeCell ref="H106"/>
    <mergeCell ref="I108"/>
    <mergeCell ref="J108"/>
    <mergeCell ref="K108"/>
    <mergeCell ref="C109:D109"/>
    <mergeCell ref="E109"/>
    <mergeCell ref="F109"/>
    <mergeCell ref="G109"/>
    <mergeCell ref="H109"/>
    <mergeCell ref="I109"/>
    <mergeCell ref="J109"/>
    <mergeCell ref="K109"/>
    <mergeCell ref="C108:D108"/>
    <mergeCell ref="E108"/>
    <mergeCell ref="F108"/>
    <mergeCell ref="G108"/>
    <mergeCell ref="H108"/>
    <mergeCell ref="I110"/>
    <mergeCell ref="J110"/>
    <mergeCell ref="K110"/>
    <mergeCell ref="C111:D111"/>
    <mergeCell ref="E111"/>
    <mergeCell ref="F111"/>
    <mergeCell ref="G111"/>
    <mergeCell ref="H111"/>
    <mergeCell ref="I111"/>
    <mergeCell ref="J111"/>
    <mergeCell ref="K111"/>
    <mergeCell ref="C110:D110"/>
    <mergeCell ref="E110"/>
    <mergeCell ref="F110"/>
    <mergeCell ref="G110"/>
    <mergeCell ref="H110"/>
    <mergeCell ref="I112"/>
    <mergeCell ref="J112"/>
    <mergeCell ref="K112"/>
    <mergeCell ref="C113:D113"/>
    <mergeCell ref="E113"/>
    <mergeCell ref="F113"/>
    <mergeCell ref="G113"/>
    <mergeCell ref="H113"/>
    <mergeCell ref="I113"/>
    <mergeCell ref="J113"/>
    <mergeCell ref="K113"/>
    <mergeCell ref="C112:D112"/>
    <mergeCell ref="E112"/>
    <mergeCell ref="F112"/>
    <mergeCell ref="G112"/>
    <mergeCell ref="H112"/>
    <mergeCell ref="C116:D116"/>
    <mergeCell ref="I114"/>
    <mergeCell ref="J114"/>
    <mergeCell ref="K114"/>
    <mergeCell ref="C115:D115"/>
    <mergeCell ref="E115"/>
    <mergeCell ref="F115"/>
    <mergeCell ref="G115"/>
    <mergeCell ref="H115"/>
    <mergeCell ref="I115"/>
    <mergeCell ref="J115"/>
    <mergeCell ref="K115"/>
    <mergeCell ref="C114:D114"/>
    <mergeCell ref="E114"/>
    <mergeCell ref="F114"/>
    <mergeCell ref="G114"/>
    <mergeCell ref="H114"/>
  </mergeCells>
  <dataValidations count="3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s>
  <printOptions horizontalCentered="1"/>
  <pageMargins left="0.7" right="0.7" top="0.75" bottom="0.75" header="0.3" footer="0.3"/>
  <pageSetup paperSize="150" scale="36" orientation="portrait" horizontalDpi="200" verticalDpi="200" r:id="rId1"/>
  <extLst>
    <ext xmlns:x14="http://schemas.microsoft.com/office/spreadsheetml/2009/9/main" uri="{CCE6A557-97BC-4b89-ADB6-D9C93CAAB3DF}">
      <x14:dataValidations xmlns:xm="http://schemas.microsoft.com/office/excel/2006/main" count="100">
        <x14:dataValidation type="list" showErrorMessage="1" errorTitle="Kesalahan Nilai Data" error="Data yang dimasukkan harus tersedia dalam daftar!">
          <x14:formula1>
            <xm:f>ListOfValues!R1:R2</xm:f>
          </x14:formula1>
          <xm:sqref>F16</xm:sqref>
        </x14:dataValidation>
        <x14:dataValidation type="list" showErrorMessage="1" errorTitle="Kesalahan Nilai Data" error="Data yang dimasukkan harus tersedia dalam daftar!">
          <x14:formula1>
            <xm:f>ListOfValues!R1:R2</xm:f>
          </x14:formula1>
          <xm:sqref>F17</xm:sqref>
        </x14:dataValidation>
        <x14:dataValidation type="list" showErrorMessage="1" errorTitle="Kesalahan Nilai Data" error="Data yang dimasukkan harus tersedia dalam daftar!">
          <x14:formula1>
            <xm:f>ListOfValues!R1:R2</xm:f>
          </x14:formula1>
          <xm:sqref>F18</xm:sqref>
        </x14:dataValidation>
        <x14:dataValidation type="list" showErrorMessage="1" errorTitle="Kesalahan Nilai Data" error="Data yang dimasukkan harus tersedia dalam daftar!">
          <x14:formula1>
            <xm:f>ListOfValues!R1:R2</xm:f>
          </x14:formula1>
          <xm:sqref>F19</xm:sqref>
        </x14:dataValidation>
        <x14:dataValidation type="list" showErrorMessage="1" errorTitle="Kesalahan Nilai Data" error="Data yang dimasukkan harus tersedia dalam daftar!">
          <x14:formula1>
            <xm:f>ListOfValues!R1:R2</xm:f>
          </x14:formula1>
          <xm:sqref>F20</xm:sqref>
        </x14:dataValidation>
        <x14:dataValidation type="list" showErrorMessage="1" errorTitle="Kesalahan Nilai Data" error="Data yang dimasukkan harus tersedia dalam daftar!">
          <x14:formula1>
            <xm:f>ListOfValues!R1:R2</xm:f>
          </x14:formula1>
          <xm:sqref>F21</xm:sqref>
        </x14:dataValidation>
        <x14:dataValidation type="list" showErrorMessage="1" errorTitle="Kesalahan Nilai Data" error="Data yang dimasukkan harus tersedia dalam daftar!">
          <x14:formula1>
            <xm:f>ListOfValues!R1:R2</xm:f>
          </x14:formula1>
          <xm:sqref>F22</xm:sqref>
        </x14:dataValidation>
        <x14:dataValidation type="list" showErrorMessage="1" errorTitle="Kesalahan Nilai Data" error="Data yang dimasukkan harus tersedia dalam daftar!">
          <x14:formula1>
            <xm:f>ListOfValues!R1:R2</xm:f>
          </x14:formula1>
          <xm:sqref>F23</xm:sqref>
        </x14:dataValidation>
        <x14:dataValidation type="list" showErrorMessage="1" errorTitle="Kesalahan Nilai Data" error="Data yang dimasukkan harus tersedia dalam daftar!">
          <x14:formula1>
            <xm:f>ListOfValues!R1:R2</xm:f>
          </x14:formula1>
          <xm:sqref>F24</xm:sqref>
        </x14:dataValidation>
        <x14:dataValidation type="list" showErrorMessage="1" errorTitle="Kesalahan Nilai Data" error="Data yang dimasukkan harus tersedia dalam daftar!">
          <x14:formula1>
            <xm:f>ListOfValues!R1:R2</xm:f>
          </x14:formula1>
          <xm:sqref>F25</xm:sqref>
        </x14:dataValidation>
        <x14:dataValidation type="list" showErrorMessage="1" errorTitle="Kesalahan Nilai Data" error="Data yang dimasukkan harus tersedia dalam daftar!">
          <x14:formula1>
            <xm:f>ListOfValues!R1:R2</xm:f>
          </x14:formula1>
          <xm:sqref>F26</xm:sqref>
        </x14:dataValidation>
        <x14:dataValidation type="list" showErrorMessage="1" errorTitle="Kesalahan Nilai Data" error="Data yang dimasukkan harus tersedia dalam daftar!">
          <x14:formula1>
            <xm:f>ListOfValues!R1:R2</xm:f>
          </x14:formula1>
          <xm:sqref>F27</xm:sqref>
        </x14:dataValidation>
        <x14:dataValidation type="list" showErrorMessage="1" errorTitle="Kesalahan Nilai Data" error="Data yang dimasukkan harus tersedia dalam daftar!">
          <x14:formula1>
            <xm:f>ListOfValues!R1:R2</xm:f>
          </x14:formula1>
          <xm:sqref>F28</xm:sqref>
        </x14:dataValidation>
        <x14:dataValidation type="list" showErrorMessage="1" errorTitle="Kesalahan Nilai Data" error="Data yang dimasukkan harus tersedia dalam daftar!">
          <x14:formula1>
            <xm:f>ListOfValues!R1:R2</xm:f>
          </x14:formula1>
          <xm:sqref>F29</xm:sqref>
        </x14:dataValidation>
        <x14:dataValidation type="list" showErrorMessage="1" errorTitle="Kesalahan Nilai Data" error="Data yang dimasukkan harus tersedia dalam daftar!">
          <x14:formula1>
            <xm:f>ListOfValues!R1:R2</xm:f>
          </x14:formula1>
          <xm:sqref>F30</xm:sqref>
        </x14:dataValidation>
        <x14:dataValidation type="list" showErrorMessage="1" errorTitle="Kesalahan Nilai Data" error="Data yang dimasukkan harus tersedia dalam daftar!">
          <x14:formula1>
            <xm:f>ListOfValues!R1:R2</xm:f>
          </x14:formula1>
          <xm:sqref>F31</xm:sqref>
        </x14:dataValidation>
        <x14:dataValidation type="list" showErrorMessage="1" errorTitle="Kesalahan Nilai Data" error="Data yang dimasukkan harus tersedia dalam daftar!">
          <x14:formula1>
            <xm:f>ListOfValues!R1:R2</xm:f>
          </x14:formula1>
          <xm:sqref>F32</xm:sqref>
        </x14:dataValidation>
        <x14:dataValidation type="list" showErrorMessage="1" errorTitle="Kesalahan Nilai Data" error="Data yang dimasukkan harus tersedia dalam daftar!">
          <x14:formula1>
            <xm:f>ListOfValues!R1:R2</xm:f>
          </x14:formula1>
          <xm:sqref>F33</xm:sqref>
        </x14:dataValidation>
        <x14:dataValidation type="list" showErrorMessage="1" errorTitle="Kesalahan Nilai Data" error="Data yang dimasukkan harus tersedia dalam daftar!">
          <x14:formula1>
            <xm:f>ListOfValues!R1:R2</xm:f>
          </x14:formula1>
          <xm:sqref>F34</xm:sqref>
        </x14:dataValidation>
        <x14:dataValidation type="list" showErrorMessage="1" errorTitle="Kesalahan Nilai Data" error="Data yang dimasukkan harus tersedia dalam daftar!">
          <x14:formula1>
            <xm:f>ListOfValues!R1:R2</xm:f>
          </x14:formula1>
          <xm:sqref>F35</xm:sqref>
        </x14:dataValidation>
        <x14:dataValidation type="list" showErrorMessage="1" errorTitle="Kesalahan Nilai Data" error="Data yang dimasukkan harus tersedia dalam daftar!">
          <x14:formula1>
            <xm:f>ListOfValues!R1:R2</xm:f>
          </x14:formula1>
          <xm:sqref>F36</xm:sqref>
        </x14:dataValidation>
        <x14:dataValidation type="list" showErrorMessage="1" errorTitle="Kesalahan Nilai Data" error="Data yang dimasukkan harus tersedia dalam daftar!">
          <x14:formula1>
            <xm:f>ListOfValues!R1:R2</xm:f>
          </x14:formula1>
          <xm:sqref>F37</xm:sqref>
        </x14:dataValidation>
        <x14:dataValidation type="list" showErrorMessage="1" errorTitle="Kesalahan Nilai Data" error="Data yang dimasukkan harus tersedia dalam daftar!">
          <x14:formula1>
            <xm:f>ListOfValues!R1:R2</xm:f>
          </x14:formula1>
          <xm:sqref>F38</xm:sqref>
        </x14:dataValidation>
        <x14:dataValidation type="list" showErrorMessage="1" errorTitle="Kesalahan Nilai Data" error="Data yang dimasukkan harus tersedia dalam daftar!">
          <x14:formula1>
            <xm:f>ListOfValues!R1:R2</xm:f>
          </x14:formula1>
          <xm:sqref>F39</xm:sqref>
        </x14:dataValidation>
        <x14:dataValidation type="list" showErrorMessage="1" errorTitle="Kesalahan Nilai Data" error="Data yang dimasukkan harus tersedia dalam daftar!">
          <x14:formula1>
            <xm:f>ListOfValues!R1:R2</xm:f>
          </x14:formula1>
          <xm:sqref>F40</xm:sqref>
        </x14:dataValidation>
        <x14:dataValidation type="list" showErrorMessage="1" errorTitle="Kesalahan Nilai Data" error="Data yang dimasukkan harus tersedia dalam daftar!">
          <x14:formula1>
            <xm:f>ListOfValues!R1:R2</xm:f>
          </x14:formula1>
          <xm:sqref>F41</xm:sqref>
        </x14:dataValidation>
        <x14:dataValidation type="list" showErrorMessage="1" errorTitle="Kesalahan Nilai Data" error="Data yang dimasukkan harus tersedia dalam daftar!">
          <x14:formula1>
            <xm:f>ListOfValues!R1:R2</xm:f>
          </x14:formula1>
          <xm:sqref>F42</xm:sqref>
        </x14:dataValidation>
        <x14:dataValidation type="list" showErrorMessage="1" errorTitle="Kesalahan Nilai Data" error="Data yang dimasukkan harus tersedia dalam daftar!">
          <x14:formula1>
            <xm:f>ListOfValues!R1:R2</xm:f>
          </x14:formula1>
          <xm:sqref>F43</xm:sqref>
        </x14:dataValidation>
        <x14:dataValidation type="list" showErrorMessage="1" errorTitle="Kesalahan Nilai Data" error="Data yang dimasukkan harus tersedia dalam daftar!">
          <x14:formula1>
            <xm:f>ListOfValues!R1:R2</xm:f>
          </x14:formula1>
          <xm:sqref>F44</xm:sqref>
        </x14:dataValidation>
        <x14:dataValidation type="list" showErrorMessage="1" errorTitle="Kesalahan Nilai Data" error="Data yang dimasukkan harus tersedia dalam daftar!">
          <x14:formula1>
            <xm:f>ListOfValues!R1:R2</xm:f>
          </x14:formula1>
          <xm:sqref>F45</xm:sqref>
        </x14:dataValidation>
        <x14:dataValidation type="list" showErrorMessage="1" errorTitle="Kesalahan Nilai Data" error="Data yang dimasukkan harus tersedia dalam daftar!">
          <x14:formula1>
            <xm:f>ListOfValues!R1:R2</xm:f>
          </x14:formula1>
          <xm:sqref>F46</xm:sqref>
        </x14:dataValidation>
        <x14:dataValidation type="list" showErrorMessage="1" errorTitle="Kesalahan Nilai Data" error="Data yang dimasukkan harus tersedia dalam daftar!">
          <x14:formula1>
            <xm:f>ListOfValues!R1:R2</xm:f>
          </x14:formula1>
          <xm:sqref>F47</xm:sqref>
        </x14:dataValidation>
        <x14:dataValidation type="list" showErrorMessage="1" errorTitle="Kesalahan Nilai Data" error="Data yang dimasukkan harus tersedia dalam daftar!">
          <x14:formula1>
            <xm:f>ListOfValues!R1:R2</xm:f>
          </x14:formula1>
          <xm:sqref>F48</xm:sqref>
        </x14:dataValidation>
        <x14:dataValidation type="list" showErrorMessage="1" errorTitle="Kesalahan Nilai Data" error="Data yang dimasukkan harus tersedia dalam daftar!">
          <x14:formula1>
            <xm:f>ListOfValues!R1:R2</xm:f>
          </x14:formula1>
          <xm:sqref>F49</xm:sqref>
        </x14:dataValidation>
        <x14:dataValidation type="list" showErrorMessage="1" errorTitle="Kesalahan Nilai Data" error="Data yang dimasukkan harus tersedia dalam daftar!">
          <x14:formula1>
            <xm:f>ListOfValues!R1:R2</xm:f>
          </x14:formula1>
          <xm:sqref>F50</xm:sqref>
        </x14:dataValidation>
        <x14:dataValidation type="list" showErrorMessage="1" errorTitle="Kesalahan Nilai Data" error="Data yang dimasukkan harus tersedia dalam daftar!">
          <x14:formula1>
            <xm:f>ListOfValues!R1:R2</xm:f>
          </x14:formula1>
          <xm:sqref>F51</xm:sqref>
        </x14:dataValidation>
        <x14:dataValidation type="list" showErrorMessage="1" errorTitle="Kesalahan Nilai Data" error="Data yang dimasukkan harus tersedia dalam daftar!">
          <x14:formula1>
            <xm:f>ListOfValues!R1:R2</xm:f>
          </x14:formula1>
          <xm:sqref>F52</xm:sqref>
        </x14:dataValidation>
        <x14:dataValidation type="list" showErrorMessage="1" errorTitle="Kesalahan Nilai Data" error="Data yang dimasukkan harus tersedia dalam daftar!">
          <x14:formula1>
            <xm:f>ListOfValues!R1:R2</xm:f>
          </x14:formula1>
          <xm:sqref>F53</xm:sqref>
        </x14:dataValidation>
        <x14:dataValidation type="list" showErrorMessage="1" errorTitle="Kesalahan Nilai Data" error="Data yang dimasukkan harus tersedia dalam daftar!">
          <x14:formula1>
            <xm:f>ListOfValues!R1:R2</xm:f>
          </x14:formula1>
          <xm:sqref>F54</xm:sqref>
        </x14:dataValidation>
        <x14:dataValidation type="list" showErrorMessage="1" errorTitle="Kesalahan Nilai Data" error="Data yang dimasukkan harus tersedia dalam daftar!">
          <x14:formula1>
            <xm:f>ListOfValues!R1:R2</xm:f>
          </x14:formula1>
          <xm:sqref>F55</xm:sqref>
        </x14:dataValidation>
        <x14:dataValidation type="list" showErrorMessage="1" errorTitle="Kesalahan Nilai Data" error="Data yang dimasukkan harus tersedia dalam daftar!">
          <x14:formula1>
            <xm:f>ListOfValues!R1:R2</xm:f>
          </x14:formula1>
          <xm:sqref>F56</xm:sqref>
        </x14:dataValidation>
        <x14:dataValidation type="list" showErrorMessage="1" errorTitle="Kesalahan Nilai Data" error="Data yang dimasukkan harus tersedia dalam daftar!">
          <x14:formula1>
            <xm:f>ListOfValues!R1:R2</xm:f>
          </x14:formula1>
          <xm:sqref>F57</xm:sqref>
        </x14:dataValidation>
        <x14:dataValidation type="list" showErrorMessage="1" errorTitle="Kesalahan Nilai Data" error="Data yang dimasukkan harus tersedia dalam daftar!">
          <x14:formula1>
            <xm:f>ListOfValues!R1:R2</xm:f>
          </x14:formula1>
          <xm:sqref>F58</xm:sqref>
        </x14:dataValidation>
        <x14:dataValidation type="list" showErrorMessage="1" errorTitle="Kesalahan Nilai Data" error="Data yang dimasukkan harus tersedia dalam daftar!">
          <x14:formula1>
            <xm:f>ListOfValues!R1:R2</xm:f>
          </x14:formula1>
          <xm:sqref>F59</xm:sqref>
        </x14:dataValidation>
        <x14:dataValidation type="list" showErrorMessage="1" errorTitle="Kesalahan Nilai Data" error="Data yang dimasukkan harus tersedia dalam daftar!">
          <x14:formula1>
            <xm:f>ListOfValues!R1:R2</xm:f>
          </x14:formula1>
          <xm:sqref>F60</xm:sqref>
        </x14:dataValidation>
        <x14:dataValidation type="list" showErrorMessage="1" errorTitle="Kesalahan Nilai Data" error="Data yang dimasukkan harus tersedia dalam daftar!">
          <x14:formula1>
            <xm:f>ListOfValues!R1:R2</xm:f>
          </x14:formula1>
          <xm:sqref>F61</xm:sqref>
        </x14:dataValidation>
        <x14:dataValidation type="list" showErrorMessage="1" errorTitle="Kesalahan Nilai Data" error="Data yang dimasukkan harus tersedia dalam daftar!">
          <x14:formula1>
            <xm:f>ListOfValues!R1:R2</xm:f>
          </x14:formula1>
          <xm:sqref>F62</xm:sqref>
        </x14:dataValidation>
        <x14:dataValidation type="list" showErrorMessage="1" errorTitle="Kesalahan Nilai Data" error="Data yang dimasukkan harus tersedia dalam daftar!">
          <x14:formula1>
            <xm:f>ListOfValues!R1:R2</xm:f>
          </x14:formula1>
          <xm:sqref>F63</xm:sqref>
        </x14:dataValidation>
        <x14:dataValidation type="list" showErrorMessage="1" errorTitle="Kesalahan Nilai Data" error="Data yang dimasukkan harus tersedia dalam daftar!">
          <x14:formula1>
            <xm:f>ListOfValues!R1:R2</xm:f>
          </x14:formula1>
          <xm:sqref>F64</xm:sqref>
        </x14:dataValidation>
        <x14:dataValidation type="list" showErrorMessage="1" errorTitle="Kesalahan Nilai Data" error="Data yang dimasukkan harus tersedia dalam daftar!">
          <x14:formula1>
            <xm:f>ListOfValues!R1:R2</xm:f>
          </x14:formula1>
          <xm:sqref>F65</xm:sqref>
        </x14:dataValidation>
        <x14:dataValidation type="list" showErrorMessage="1" errorTitle="Kesalahan Nilai Data" error="Data yang dimasukkan harus tersedia dalam daftar!">
          <x14:formula1>
            <xm:f>ListOfValues!R1:R2</xm:f>
          </x14:formula1>
          <xm:sqref>F66</xm:sqref>
        </x14:dataValidation>
        <x14:dataValidation type="list" showErrorMessage="1" errorTitle="Kesalahan Nilai Data" error="Data yang dimasukkan harus tersedia dalam daftar!">
          <x14:formula1>
            <xm:f>ListOfValues!R1:R2</xm:f>
          </x14:formula1>
          <xm:sqref>F67</xm:sqref>
        </x14:dataValidation>
        <x14:dataValidation type="list" showErrorMessage="1" errorTitle="Kesalahan Nilai Data" error="Data yang dimasukkan harus tersedia dalam daftar!">
          <x14:formula1>
            <xm:f>ListOfValues!R1:R2</xm:f>
          </x14:formula1>
          <xm:sqref>F68</xm:sqref>
        </x14:dataValidation>
        <x14:dataValidation type="list" showErrorMessage="1" errorTitle="Kesalahan Nilai Data" error="Data yang dimasukkan harus tersedia dalam daftar!">
          <x14:formula1>
            <xm:f>ListOfValues!R1:R2</xm:f>
          </x14:formula1>
          <xm:sqref>F69</xm:sqref>
        </x14:dataValidation>
        <x14:dataValidation type="list" showErrorMessage="1" errorTitle="Kesalahan Nilai Data" error="Data yang dimasukkan harus tersedia dalam daftar!">
          <x14:formula1>
            <xm:f>ListOfValues!R1:R2</xm:f>
          </x14:formula1>
          <xm:sqref>F70</xm:sqref>
        </x14:dataValidation>
        <x14:dataValidation type="list" showErrorMessage="1" errorTitle="Kesalahan Nilai Data" error="Data yang dimasukkan harus tersedia dalam daftar!">
          <x14:formula1>
            <xm:f>ListOfValues!R1:R2</xm:f>
          </x14:formula1>
          <xm:sqref>F71</xm:sqref>
        </x14:dataValidation>
        <x14:dataValidation type="list" showErrorMessage="1" errorTitle="Kesalahan Nilai Data" error="Data yang dimasukkan harus tersedia dalam daftar!">
          <x14:formula1>
            <xm:f>ListOfValues!R1:R2</xm:f>
          </x14:formula1>
          <xm:sqref>F72</xm:sqref>
        </x14:dataValidation>
        <x14:dataValidation type="list" showErrorMessage="1" errorTitle="Kesalahan Nilai Data" error="Data yang dimasukkan harus tersedia dalam daftar!">
          <x14:formula1>
            <xm:f>ListOfValues!R1:R2</xm:f>
          </x14:formula1>
          <xm:sqref>F73</xm:sqref>
        </x14:dataValidation>
        <x14:dataValidation type="list" showErrorMessage="1" errorTitle="Kesalahan Nilai Data" error="Data yang dimasukkan harus tersedia dalam daftar!">
          <x14:formula1>
            <xm:f>ListOfValues!R1:R2</xm:f>
          </x14:formula1>
          <xm:sqref>F74</xm:sqref>
        </x14:dataValidation>
        <x14:dataValidation type="list" showErrorMessage="1" errorTitle="Kesalahan Nilai Data" error="Data yang dimasukkan harus tersedia dalam daftar!">
          <x14:formula1>
            <xm:f>ListOfValues!R1:R2</xm:f>
          </x14:formula1>
          <xm:sqref>F75</xm:sqref>
        </x14:dataValidation>
        <x14:dataValidation type="list" showErrorMessage="1" errorTitle="Kesalahan Nilai Data" error="Data yang dimasukkan harus tersedia dalam daftar!">
          <x14:formula1>
            <xm:f>ListOfValues!R1:R2</xm:f>
          </x14:formula1>
          <xm:sqref>F76</xm:sqref>
        </x14:dataValidation>
        <x14:dataValidation type="list" showErrorMessage="1" errorTitle="Kesalahan Nilai Data" error="Data yang dimasukkan harus tersedia dalam daftar!">
          <x14:formula1>
            <xm:f>ListOfValues!R1:R2</xm:f>
          </x14:formula1>
          <xm:sqref>F77</xm:sqref>
        </x14:dataValidation>
        <x14:dataValidation type="list" showErrorMessage="1" errorTitle="Kesalahan Nilai Data" error="Data yang dimasukkan harus tersedia dalam daftar!">
          <x14:formula1>
            <xm:f>ListOfValues!R1:R2</xm:f>
          </x14:formula1>
          <xm:sqref>F78</xm:sqref>
        </x14:dataValidation>
        <x14:dataValidation type="list" showErrorMessage="1" errorTitle="Kesalahan Nilai Data" error="Data yang dimasukkan harus tersedia dalam daftar!">
          <x14:formula1>
            <xm:f>ListOfValues!R1:R2</xm:f>
          </x14:formula1>
          <xm:sqref>F79</xm:sqref>
        </x14:dataValidation>
        <x14:dataValidation type="list" showErrorMessage="1" errorTitle="Kesalahan Nilai Data" error="Data yang dimasukkan harus tersedia dalam daftar!">
          <x14:formula1>
            <xm:f>ListOfValues!R1:R2</xm:f>
          </x14:formula1>
          <xm:sqref>F80</xm:sqref>
        </x14:dataValidation>
        <x14:dataValidation type="list" showErrorMessage="1" errorTitle="Kesalahan Nilai Data" error="Data yang dimasukkan harus tersedia dalam daftar!">
          <x14:formula1>
            <xm:f>ListOfValues!R1:R2</xm:f>
          </x14:formula1>
          <xm:sqref>F81</xm:sqref>
        </x14:dataValidation>
        <x14:dataValidation type="list" showErrorMessage="1" errorTitle="Kesalahan Nilai Data" error="Data yang dimasukkan harus tersedia dalam daftar!">
          <x14:formula1>
            <xm:f>ListOfValues!R1:R2</xm:f>
          </x14:formula1>
          <xm:sqref>F82</xm:sqref>
        </x14:dataValidation>
        <x14:dataValidation type="list" showErrorMessage="1" errorTitle="Kesalahan Nilai Data" error="Data yang dimasukkan harus tersedia dalam daftar!">
          <x14:formula1>
            <xm:f>ListOfValues!R1:R2</xm:f>
          </x14:formula1>
          <xm:sqref>F83</xm:sqref>
        </x14:dataValidation>
        <x14:dataValidation type="list" showErrorMessage="1" errorTitle="Kesalahan Nilai Data" error="Data yang dimasukkan harus tersedia dalam daftar!">
          <x14:formula1>
            <xm:f>ListOfValues!R1:R2</xm:f>
          </x14:formula1>
          <xm:sqref>F84</xm:sqref>
        </x14:dataValidation>
        <x14:dataValidation type="list" showErrorMessage="1" errorTitle="Kesalahan Nilai Data" error="Data yang dimasukkan harus tersedia dalam daftar!">
          <x14:formula1>
            <xm:f>ListOfValues!R1:R2</xm:f>
          </x14:formula1>
          <xm:sqref>F85</xm:sqref>
        </x14:dataValidation>
        <x14:dataValidation type="list" showErrorMessage="1" errorTitle="Kesalahan Nilai Data" error="Data yang dimasukkan harus tersedia dalam daftar!">
          <x14:formula1>
            <xm:f>ListOfValues!R1:R2</xm:f>
          </x14:formula1>
          <xm:sqref>F86</xm:sqref>
        </x14:dataValidation>
        <x14:dataValidation type="list" showErrorMessage="1" errorTitle="Kesalahan Nilai Data" error="Data yang dimasukkan harus tersedia dalam daftar!">
          <x14:formula1>
            <xm:f>ListOfValues!R1:R2</xm:f>
          </x14:formula1>
          <xm:sqref>F87</xm:sqref>
        </x14:dataValidation>
        <x14:dataValidation type="list" showErrorMessage="1" errorTitle="Kesalahan Nilai Data" error="Data yang dimasukkan harus tersedia dalam daftar!">
          <x14:formula1>
            <xm:f>ListOfValues!R1:R2</xm:f>
          </x14:formula1>
          <xm:sqref>F88</xm:sqref>
        </x14:dataValidation>
        <x14:dataValidation type="list" showErrorMessage="1" errorTitle="Kesalahan Nilai Data" error="Data yang dimasukkan harus tersedia dalam daftar!">
          <x14:formula1>
            <xm:f>ListOfValues!R1:R2</xm:f>
          </x14:formula1>
          <xm:sqref>F89</xm:sqref>
        </x14:dataValidation>
        <x14:dataValidation type="list" showErrorMessage="1" errorTitle="Kesalahan Nilai Data" error="Data yang dimasukkan harus tersedia dalam daftar!">
          <x14:formula1>
            <xm:f>ListOfValues!R1:R2</xm:f>
          </x14:formula1>
          <xm:sqref>F90</xm:sqref>
        </x14:dataValidation>
        <x14:dataValidation type="list" showErrorMessage="1" errorTitle="Kesalahan Nilai Data" error="Data yang dimasukkan harus tersedia dalam daftar!">
          <x14:formula1>
            <xm:f>ListOfValues!R1:R2</xm:f>
          </x14:formula1>
          <xm:sqref>F91</xm:sqref>
        </x14:dataValidation>
        <x14:dataValidation type="list" showErrorMessage="1" errorTitle="Kesalahan Nilai Data" error="Data yang dimasukkan harus tersedia dalam daftar!">
          <x14:formula1>
            <xm:f>ListOfValues!R1:R2</xm:f>
          </x14:formula1>
          <xm:sqref>F92</xm:sqref>
        </x14:dataValidation>
        <x14:dataValidation type="list" showErrorMessage="1" errorTitle="Kesalahan Nilai Data" error="Data yang dimasukkan harus tersedia dalam daftar!">
          <x14:formula1>
            <xm:f>ListOfValues!R1:R2</xm:f>
          </x14:formula1>
          <xm:sqref>F93</xm:sqref>
        </x14:dataValidation>
        <x14:dataValidation type="list" showErrorMessage="1" errorTitle="Kesalahan Nilai Data" error="Data yang dimasukkan harus tersedia dalam daftar!">
          <x14:formula1>
            <xm:f>ListOfValues!R1:R2</xm:f>
          </x14:formula1>
          <xm:sqref>F94</xm:sqref>
        </x14:dataValidation>
        <x14:dataValidation type="list" showErrorMessage="1" errorTitle="Kesalahan Nilai Data" error="Data yang dimasukkan harus tersedia dalam daftar!">
          <x14:formula1>
            <xm:f>ListOfValues!R1:R2</xm:f>
          </x14:formula1>
          <xm:sqref>F95</xm:sqref>
        </x14:dataValidation>
        <x14:dataValidation type="list" showErrorMessage="1" errorTitle="Kesalahan Nilai Data" error="Data yang dimasukkan harus tersedia dalam daftar!">
          <x14:formula1>
            <xm:f>ListOfValues!R1:R2</xm:f>
          </x14:formula1>
          <xm:sqref>F96</xm:sqref>
        </x14:dataValidation>
        <x14:dataValidation type="list" showErrorMessage="1" errorTitle="Kesalahan Nilai Data" error="Data yang dimasukkan harus tersedia dalam daftar!">
          <x14:formula1>
            <xm:f>ListOfValues!R1:R2</xm:f>
          </x14:formula1>
          <xm:sqref>F97</xm:sqref>
        </x14:dataValidation>
        <x14:dataValidation type="list" showErrorMessage="1" errorTitle="Kesalahan Nilai Data" error="Data yang dimasukkan harus tersedia dalam daftar!">
          <x14:formula1>
            <xm:f>ListOfValues!R1:R2</xm:f>
          </x14:formula1>
          <xm:sqref>F98</xm:sqref>
        </x14:dataValidation>
        <x14:dataValidation type="list" showErrorMessage="1" errorTitle="Kesalahan Nilai Data" error="Data yang dimasukkan harus tersedia dalam daftar!">
          <x14:formula1>
            <xm:f>ListOfValues!R1:R2</xm:f>
          </x14:formula1>
          <xm:sqref>F99</xm:sqref>
        </x14:dataValidation>
        <x14:dataValidation type="list" showErrorMessage="1" errorTitle="Kesalahan Nilai Data" error="Data yang dimasukkan harus tersedia dalam daftar!">
          <x14:formula1>
            <xm:f>ListOfValues!R1:R2</xm:f>
          </x14:formula1>
          <xm:sqref>F100</xm:sqref>
        </x14:dataValidation>
        <x14:dataValidation type="list" showErrorMessage="1" errorTitle="Kesalahan Nilai Data" error="Data yang dimasukkan harus tersedia dalam daftar!">
          <x14:formula1>
            <xm:f>ListOfValues!R1:R2</xm:f>
          </x14:formula1>
          <xm:sqref>F101</xm:sqref>
        </x14:dataValidation>
        <x14:dataValidation type="list" showErrorMessage="1" errorTitle="Kesalahan Nilai Data" error="Data yang dimasukkan harus tersedia dalam daftar!">
          <x14:formula1>
            <xm:f>ListOfValues!R1:R2</xm:f>
          </x14:formula1>
          <xm:sqref>F102</xm:sqref>
        </x14:dataValidation>
        <x14:dataValidation type="list" showErrorMessage="1" errorTitle="Kesalahan Nilai Data" error="Data yang dimasukkan harus tersedia dalam daftar!">
          <x14:formula1>
            <xm:f>ListOfValues!R1:R2</xm:f>
          </x14:formula1>
          <xm:sqref>F103</xm:sqref>
        </x14:dataValidation>
        <x14:dataValidation type="list" showErrorMessage="1" errorTitle="Kesalahan Nilai Data" error="Data yang dimasukkan harus tersedia dalam daftar!">
          <x14:formula1>
            <xm:f>ListOfValues!R1:R2</xm:f>
          </x14:formula1>
          <xm:sqref>F104</xm:sqref>
        </x14:dataValidation>
        <x14:dataValidation type="list" showErrorMessage="1" errorTitle="Kesalahan Nilai Data" error="Data yang dimasukkan harus tersedia dalam daftar!">
          <x14:formula1>
            <xm:f>ListOfValues!R1:R2</xm:f>
          </x14:formula1>
          <xm:sqref>F105</xm:sqref>
        </x14:dataValidation>
        <x14:dataValidation type="list" showErrorMessage="1" errorTitle="Kesalahan Nilai Data" error="Data yang dimasukkan harus tersedia dalam daftar!">
          <x14:formula1>
            <xm:f>ListOfValues!R1:R2</xm:f>
          </x14:formula1>
          <xm:sqref>F106</xm:sqref>
        </x14:dataValidation>
        <x14:dataValidation type="list" showErrorMessage="1" errorTitle="Kesalahan Nilai Data" error="Data yang dimasukkan harus tersedia dalam daftar!">
          <x14:formula1>
            <xm:f>ListOfValues!R1:R2</xm:f>
          </x14:formula1>
          <xm:sqref>F107</xm:sqref>
        </x14:dataValidation>
        <x14:dataValidation type="list" showErrorMessage="1" errorTitle="Kesalahan Nilai Data" error="Data yang dimasukkan harus tersedia dalam daftar!">
          <x14:formula1>
            <xm:f>ListOfValues!R1:R2</xm:f>
          </x14:formula1>
          <xm:sqref>F108</xm:sqref>
        </x14:dataValidation>
        <x14:dataValidation type="list" showErrorMessage="1" errorTitle="Kesalahan Nilai Data" error="Data yang dimasukkan harus tersedia dalam daftar!">
          <x14:formula1>
            <xm:f>ListOfValues!R1:R2</xm:f>
          </x14:formula1>
          <xm:sqref>F109</xm:sqref>
        </x14:dataValidation>
        <x14:dataValidation type="list" showErrorMessage="1" errorTitle="Kesalahan Nilai Data" error="Data yang dimasukkan harus tersedia dalam daftar!">
          <x14:formula1>
            <xm:f>ListOfValues!R1:R2</xm:f>
          </x14:formula1>
          <xm:sqref>F110</xm:sqref>
        </x14:dataValidation>
        <x14:dataValidation type="list" showErrorMessage="1" errorTitle="Kesalahan Nilai Data" error="Data yang dimasukkan harus tersedia dalam daftar!">
          <x14:formula1>
            <xm:f>ListOfValues!R1:R2</xm:f>
          </x14:formula1>
          <xm:sqref>F111</xm:sqref>
        </x14:dataValidation>
        <x14:dataValidation type="list" showErrorMessage="1" errorTitle="Kesalahan Nilai Data" error="Data yang dimasukkan harus tersedia dalam daftar!">
          <x14:formula1>
            <xm:f>ListOfValues!R1:R2</xm:f>
          </x14:formula1>
          <xm:sqref>F112</xm:sqref>
        </x14:dataValidation>
        <x14:dataValidation type="list" showErrorMessage="1" errorTitle="Kesalahan Nilai Data" error="Data yang dimasukkan harus tersedia dalam daftar!">
          <x14:formula1>
            <xm:f>ListOfValues!R1:R2</xm:f>
          </x14:formula1>
          <xm:sqref>F113</xm:sqref>
        </x14:dataValidation>
        <x14:dataValidation type="list" showErrorMessage="1" errorTitle="Kesalahan Nilai Data" error="Data yang dimasukkan harus tersedia dalam daftar!">
          <x14:formula1>
            <xm:f>ListOfValues!R1:R2</xm:f>
          </x14:formula1>
          <xm:sqref>F114</xm:sqref>
        </x14:dataValidation>
        <x14:dataValidation type="list" showErrorMessage="1" errorTitle="Kesalahan Nilai Data" error="Data yang dimasukkan harus tersedia dalam daftar!">
          <x14:formula1>
            <xm:f>ListOfValues!R1:R2</xm:f>
          </x14:formula1>
          <xm:sqref>F115</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2:J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I17"/>
    </sheetView>
  </sheetViews>
  <sheetFormatPr defaultRowHeight="15"/>
  <cols>
    <col min="1" max="1" width="9.140625" style="1" customWidth="1"/>
    <col min="2" max="3" width="1" style="1" customWidth="1"/>
    <col min="4" max="4" width="20" style="1" customWidth="1"/>
    <col min="5" max="9" width="30" style="1" customWidth="1"/>
    <col min="10" max="10" width="1" style="1" customWidth="1"/>
    <col min="11" max="11" width="9.140625" style="1" customWidth="1"/>
    <col min="12" max="16384" width="9.140625" style="1"/>
  </cols>
  <sheetData>
    <row r="2" spans="2:10" ht="5.0999999999999996" customHeight="1">
      <c r="B2" s="5" t="s">
        <v>653</v>
      </c>
      <c r="C2" s="2"/>
      <c r="D2" s="2"/>
      <c r="E2" s="2"/>
      <c r="F2" s="2"/>
      <c r="G2" s="2"/>
      <c r="H2" s="2"/>
      <c r="I2" s="2"/>
      <c r="J2" s="2"/>
    </row>
    <row r="3" spans="2:10" hidden="1">
      <c r="B3" s="5" t="s">
        <v>7</v>
      </c>
      <c r="C3" s="20"/>
      <c r="D3" s="20"/>
      <c r="E3" s="2"/>
      <c r="F3" s="2"/>
      <c r="G3" s="2"/>
      <c r="H3" s="2"/>
      <c r="I3" s="2"/>
      <c r="J3" s="2"/>
    </row>
    <row r="4" spans="2:10" hidden="1">
      <c r="B4" s="2"/>
      <c r="C4" s="20"/>
      <c r="D4" s="20"/>
      <c r="E4" s="2"/>
      <c r="F4" s="2"/>
      <c r="G4" s="2"/>
      <c r="H4" s="2"/>
      <c r="I4" s="2"/>
      <c r="J4" s="2"/>
    </row>
    <row r="5" spans="2:10" hidden="1">
      <c r="B5" s="2"/>
      <c r="C5" s="20"/>
      <c r="D5" s="20"/>
      <c r="E5" s="2"/>
      <c r="F5" s="2"/>
      <c r="G5" s="2"/>
      <c r="H5" s="2"/>
      <c r="I5" s="2"/>
      <c r="J5" s="2"/>
    </row>
    <row r="6" spans="2:10" hidden="1">
      <c r="B6" s="2"/>
      <c r="C6" s="20"/>
      <c r="D6" s="20"/>
      <c r="E6" s="2"/>
      <c r="F6" s="2"/>
      <c r="G6" s="2"/>
      <c r="H6" s="2"/>
      <c r="I6" s="2"/>
      <c r="J6" s="2"/>
    </row>
    <row r="7" spans="2:10" ht="17.25">
      <c r="B7" s="2"/>
      <c r="C7" s="156" t="str">
        <f>UPPER('Data Umum'!D7)</f>
        <v/>
      </c>
      <c r="D7" s="156"/>
      <c r="E7" s="157"/>
      <c r="F7" s="157"/>
      <c r="G7" s="157"/>
      <c r="H7" s="157"/>
      <c r="I7" s="157"/>
      <c r="J7" s="2"/>
    </row>
    <row r="8" spans="2:10">
      <c r="B8" s="2"/>
      <c r="C8" s="158" t="s">
        <v>1095</v>
      </c>
      <c r="D8" s="158"/>
      <c r="E8" s="129"/>
      <c r="F8" s="129"/>
      <c r="G8" s="129"/>
      <c r="H8" s="129"/>
      <c r="I8" s="129"/>
      <c r="J8" s="2"/>
    </row>
    <row r="9" spans="2:10">
      <c r="B9" s="2"/>
      <c r="C9" s="158" t="s">
        <v>654</v>
      </c>
      <c r="D9" s="158"/>
      <c r="E9" s="129"/>
      <c r="F9" s="129"/>
      <c r="G9" s="129"/>
      <c r="H9" s="129"/>
      <c r="I9" s="129"/>
      <c r="J9" s="2"/>
    </row>
    <row r="10" spans="2:10">
      <c r="B10" s="2"/>
      <c r="C10" s="158" t="s">
        <v>652</v>
      </c>
      <c r="D10" s="158"/>
      <c r="E10" s="129"/>
      <c r="F10" s="129"/>
      <c r="G10" s="129"/>
      <c r="H10" s="129"/>
      <c r="I10" s="129"/>
      <c r="J10" s="2"/>
    </row>
    <row r="11" spans="2:10">
      <c r="B11" s="2"/>
      <c r="C11" s="159" t="str">
        <f>""</f>
        <v/>
      </c>
      <c r="D11" s="159"/>
      <c r="E11" s="130"/>
      <c r="F11" s="130"/>
      <c r="G11" s="130"/>
      <c r="H11" s="130"/>
      <c r="I11" s="130"/>
      <c r="J11" s="2"/>
    </row>
    <row r="12" spans="2:10" hidden="1">
      <c r="B12" s="2"/>
      <c r="C12" s="20"/>
      <c r="D12" s="20"/>
      <c r="E12" s="2"/>
      <c r="F12" s="2"/>
      <c r="G12" s="2"/>
      <c r="H12" s="2"/>
      <c r="I12" s="2"/>
      <c r="J12" s="2"/>
    </row>
    <row r="13" spans="2:10">
      <c r="B13" s="2"/>
      <c r="C13" s="160" t="s">
        <v>43</v>
      </c>
      <c r="D13" s="160"/>
      <c r="E13" s="161"/>
      <c r="F13" s="161"/>
      <c r="G13" s="161"/>
      <c r="H13" s="161"/>
      <c r="I13" s="161"/>
      <c r="J13" s="2"/>
    </row>
    <row r="14" spans="2:10">
      <c r="B14" s="2"/>
      <c r="C14" s="127" t="s">
        <v>308</v>
      </c>
      <c r="D14" s="128"/>
      <c r="E14" s="162" t="str">
        <f>"Debitur"</f>
        <v>Debitur</v>
      </c>
      <c r="F14" s="162" t="str">
        <f>"Reasuradur DN/LN"</f>
        <v>Reasuradur DN/LN</v>
      </c>
      <c r="G14" s="162" t="str">
        <f>"Kurang dari atau sama dengan 2 bulan "</f>
        <v xml:space="preserve">Kurang dari atau sama dengan 2 bulan </v>
      </c>
      <c r="H14" s="162" t="str">
        <f>"Lebih dari 2 bulan sampai dengan 3 bulan "</f>
        <v xml:space="preserve">Lebih dari 2 bulan sampai dengan 3 bulan </v>
      </c>
      <c r="I14" s="162" t="str">
        <f>"Lebih Dari 3 bulan"</f>
        <v>Lebih Dari 3 bulan</v>
      </c>
      <c r="J14" s="2"/>
    </row>
    <row r="15" spans="2:10">
      <c r="B15" s="2"/>
      <c r="C15" s="128"/>
      <c r="D15" s="128"/>
      <c r="E15" s="163"/>
      <c r="F15" s="163"/>
      <c r="G15" s="163"/>
      <c r="H15" s="163"/>
      <c r="I15" s="163"/>
      <c r="J15" s="2"/>
    </row>
    <row r="16" spans="2:10">
      <c r="B16" s="2"/>
      <c r="C16" s="137" t="s">
        <v>7</v>
      </c>
      <c r="D16" s="128"/>
      <c r="E16" s="147" t="s">
        <v>206</v>
      </c>
      <c r="F16" s="147" t="s">
        <v>206</v>
      </c>
      <c r="G16" s="144">
        <v>0</v>
      </c>
      <c r="H16" s="144">
        <v>0</v>
      </c>
      <c r="I16" s="144">
        <v>0</v>
      </c>
      <c r="J16" s="2"/>
    </row>
    <row r="17" spans="2:10">
      <c r="B17" s="2"/>
      <c r="C17" s="142" t="s">
        <v>309</v>
      </c>
      <c r="D17" s="143"/>
      <c r="E17" s="147" t="s">
        <v>206</v>
      </c>
      <c r="F17" s="147" t="s">
        <v>206</v>
      </c>
      <c r="G17" s="144">
        <v>0</v>
      </c>
      <c r="H17" s="144">
        <v>0</v>
      </c>
      <c r="I17" s="144">
        <v>0</v>
      </c>
      <c r="J17" s="2"/>
    </row>
    <row r="18" spans="2:10">
      <c r="B18" s="2"/>
      <c r="C18" s="142" t="s">
        <v>310</v>
      </c>
      <c r="D18" s="143"/>
      <c r="E18" s="147" t="s">
        <v>206</v>
      </c>
      <c r="F18" s="147" t="s">
        <v>206</v>
      </c>
      <c r="G18" s="144">
        <v>0</v>
      </c>
      <c r="H18" s="144">
        <v>0</v>
      </c>
      <c r="I18" s="144">
        <v>0</v>
      </c>
      <c r="J18" s="2"/>
    </row>
    <row r="19" spans="2:10">
      <c r="B19" s="2"/>
      <c r="C19" s="142" t="s">
        <v>311</v>
      </c>
      <c r="D19" s="143"/>
      <c r="E19" s="147" t="s">
        <v>206</v>
      </c>
      <c r="F19" s="147" t="s">
        <v>206</v>
      </c>
      <c r="G19" s="144">
        <v>0</v>
      </c>
      <c r="H19" s="144">
        <v>0</v>
      </c>
      <c r="I19" s="144">
        <v>0</v>
      </c>
      <c r="J19" s="2"/>
    </row>
    <row r="20" spans="2:10">
      <c r="B20" s="2"/>
      <c r="C20" s="142" t="s">
        <v>312</v>
      </c>
      <c r="D20" s="143"/>
      <c r="E20" s="147" t="s">
        <v>206</v>
      </c>
      <c r="F20" s="147" t="s">
        <v>206</v>
      </c>
      <c r="G20" s="144">
        <v>0</v>
      </c>
      <c r="H20" s="144">
        <v>0</v>
      </c>
      <c r="I20" s="144">
        <v>0</v>
      </c>
      <c r="J20" s="2"/>
    </row>
    <row r="21" spans="2:10">
      <c r="B21" s="2"/>
      <c r="C21" s="142" t="s">
        <v>313</v>
      </c>
      <c r="D21" s="143"/>
      <c r="E21" s="147" t="s">
        <v>206</v>
      </c>
      <c r="F21" s="147" t="s">
        <v>206</v>
      </c>
      <c r="G21" s="144">
        <v>0</v>
      </c>
      <c r="H21" s="144">
        <v>0</v>
      </c>
      <c r="I21" s="144">
        <v>0</v>
      </c>
      <c r="J21" s="2"/>
    </row>
    <row r="22" spans="2:10">
      <c r="B22" s="2"/>
      <c r="C22" s="142" t="s">
        <v>314</v>
      </c>
      <c r="D22" s="143"/>
      <c r="E22" s="147" t="s">
        <v>206</v>
      </c>
      <c r="F22" s="147" t="s">
        <v>206</v>
      </c>
      <c r="G22" s="144">
        <v>0</v>
      </c>
      <c r="H22" s="144">
        <v>0</v>
      </c>
      <c r="I22" s="144">
        <v>0</v>
      </c>
      <c r="J22" s="2"/>
    </row>
    <row r="23" spans="2:10">
      <c r="B23" s="2"/>
      <c r="C23" s="142" t="s">
        <v>315</v>
      </c>
      <c r="D23" s="143"/>
      <c r="E23" s="147" t="s">
        <v>206</v>
      </c>
      <c r="F23" s="147" t="s">
        <v>206</v>
      </c>
      <c r="G23" s="144">
        <v>0</v>
      </c>
      <c r="H23" s="144">
        <v>0</v>
      </c>
      <c r="I23" s="144">
        <v>0</v>
      </c>
      <c r="J23" s="2"/>
    </row>
    <row r="24" spans="2:10">
      <c r="B24" s="2"/>
      <c r="C24" s="142" t="s">
        <v>316</v>
      </c>
      <c r="D24" s="143"/>
      <c r="E24" s="147" t="s">
        <v>206</v>
      </c>
      <c r="F24" s="147" t="s">
        <v>206</v>
      </c>
      <c r="G24" s="144">
        <v>0</v>
      </c>
      <c r="H24" s="144">
        <v>0</v>
      </c>
      <c r="I24" s="144">
        <v>0</v>
      </c>
      <c r="J24" s="2"/>
    </row>
    <row r="25" spans="2:10">
      <c r="B25" s="2"/>
      <c r="C25" s="142" t="s">
        <v>317</v>
      </c>
      <c r="D25" s="143"/>
      <c r="E25" s="147" t="s">
        <v>206</v>
      </c>
      <c r="F25" s="147" t="s">
        <v>206</v>
      </c>
      <c r="G25" s="144">
        <v>0</v>
      </c>
      <c r="H25" s="144">
        <v>0</v>
      </c>
      <c r="I25" s="144">
        <v>0</v>
      </c>
      <c r="J25" s="2"/>
    </row>
    <row r="26" spans="2:10">
      <c r="B26" s="2"/>
      <c r="C26" s="142" t="s">
        <v>318</v>
      </c>
      <c r="D26" s="143"/>
      <c r="E26" s="147" t="s">
        <v>206</v>
      </c>
      <c r="F26" s="147" t="s">
        <v>206</v>
      </c>
      <c r="G26" s="144">
        <v>0</v>
      </c>
      <c r="H26" s="144">
        <v>0</v>
      </c>
      <c r="I26" s="144">
        <v>0</v>
      </c>
      <c r="J26" s="2"/>
    </row>
    <row r="27" spans="2:10">
      <c r="B27" s="2"/>
      <c r="C27" s="142" t="s">
        <v>319</v>
      </c>
      <c r="D27" s="143"/>
      <c r="E27" s="147" t="s">
        <v>206</v>
      </c>
      <c r="F27" s="147" t="s">
        <v>206</v>
      </c>
      <c r="G27" s="144">
        <v>0</v>
      </c>
      <c r="H27" s="144">
        <v>0</v>
      </c>
      <c r="I27" s="144">
        <v>0</v>
      </c>
      <c r="J27" s="2"/>
    </row>
    <row r="28" spans="2:10">
      <c r="B28" s="2"/>
      <c r="C28" s="142" t="s">
        <v>320</v>
      </c>
      <c r="D28" s="143"/>
      <c r="E28" s="147" t="s">
        <v>206</v>
      </c>
      <c r="F28" s="147" t="s">
        <v>206</v>
      </c>
      <c r="G28" s="144">
        <v>0</v>
      </c>
      <c r="H28" s="144">
        <v>0</v>
      </c>
      <c r="I28" s="144">
        <v>0</v>
      </c>
      <c r="J28" s="2"/>
    </row>
    <row r="29" spans="2:10">
      <c r="B29" s="2"/>
      <c r="C29" s="142" t="s">
        <v>321</v>
      </c>
      <c r="D29" s="143"/>
      <c r="E29" s="147" t="s">
        <v>206</v>
      </c>
      <c r="F29" s="147" t="s">
        <v>206</v>
      </c>
      <c r="G29" s="144">
        <v>0</v>
      </c>
      <c r="H29" s="144">
        <v>0</v>
      </c>
      <c r="I29" s="144">
        <v>0</v>
      </c>
      <c r="J29" s="2"/>
    </row>
    <row r="30" spans="2:10">
      <c r="B30" s="2"/>
      <c r="C30" s="142" t="s">
        <v>322</v>
      </c>
      <c r="D30" s="143"/>
      <c r="E30" s="147" t="s">
        <v>206</v>
      </c>
      <c r="F30" s="147" t="s">
        <v>206</v>
      </c>
      <c r="G30" s="144">
        <v>0</v>
      </c>
      <c r="H30" s="144">
        <v>0</v>
      </c>
      <c r="I30" s="144">
        <v>0</v>
      </c>
      <c r="J30" s="2"/>
    </row>
    <row r="31" spans="2:10">
      <c r="B31" s="2"/>
      <c r="C31" s="142" t="s">
        <v>323</v>
      </c>
      <c r="D31" s="143"/>
      <c r="E31" s="147" t="s">
        <v>206</v>
      </c>
      <c r="F31" s="147" t="s">
        <v>206</v>
      </c>
      <c r="G31" s="144">
        <v>0</v>
      </c>
      <c r="H31" s="144">
        <v>0</v>
      </c>
      <c r="I31" s="144">
        <v>0</v>
      </c>
      <c r="J31" s="2"/>
    </row>
    <row r="32" spans="2:10">
      <c r="B32" s="2"/>
      <c r="C32" s="142" t="s">
        <v>324</v>
      </c>
      <c r="D32" s="143"/>
      <c r="E32" s="147" t="s">
        <v>206</v>
      </c>
      <c r="F32" s="147" t="s">
        <v>206</v>
      </c>
      <c r="G32" s="144">
        <v>0</v>
      </c>
      <c r="H32" s="144">
        <v>0</v>
      </c>
      <c r="I32" s="144">
        <v>0</v>
      </c>
      <c r="J32" s="2"/>
    </row>
    <row r="33" spans="2:10">
      <c r="B33" s="2"/>
      <c r="C33" s="142" t="s">
        <v>325</v>
      </c>
      <c r="D33" s="143"/>
      <c r="E33" s="147" t="s">
        <v>206</v>
      </c>
      <c r="F33" s="147" t="s">
        <v>206</v>
      </c>
      <c r="G33" s="144">
        <v>0</v>
      </c>
      <c r="H33" s="144">
        <v>0</v>
      </c>
      <c r="I33" s="144">
        <v>0</v>
      </c>
      <c r="J33" s="2"/>
    </row>
    <row r="34" spans="2:10">
      <c r="B34" s="2"/>
      <c r="C34" s="142" t="s">
        <v>326</v>
      </c>
      <c r="D34" s="143"/>
      <c r="E34" s="147" t="s">
        <v>206</v>
      </c>
      <c r="F34" s="147" t="s">
        <v>206</v>
      </c>
      <c r="G34" s="144">
        <v>0</v>
      </c>
      <c r="H34" s="144">
        <v>0</v>
      </c>
      <c r="I34" s="144">
        <v>0</v>
      </c>
      <c r="J34" s="2"/>
    </row>
    <row r="35" spans="2:10">
      <c r="B35" s="2"/>
      <c r="C35" s="142" t="s">
        <v>327</v>
      </c>
      <c r="D35" s="143"/>
      <c r="E35" s="147" t="s">
        <v>206</v>
      </c>
      <c r="F35" s="147" t="s">
        <v>206</v>
      </c>
      <c r="G35" s="144">
        <v>0</v>
      </c>
      <c r="H35" s="144">
        <v>0</v>
      </c>
      <c r="I35" s="144">
        <v>0</v>
      </c>
      <c r="J35" s="2"/>
    </row>
    <row r="36" spans="2:10">
      <c r="B36" s="2"/>
      <c r="C36" s="142" t="s">
        <v>328</v>
      </c>
      <c r="D36" s="143"/>
      <c r="E36" s="147" t="s">
        <v>206</v>
      </c>
      <c r="F36" s="147" t="s">
        <v>206</v>
      </c>
      <c r="G36" s="144">
        <v>0</v>
      </c>
      <c r="H36" s="144">
        <v>0</v>
      </c>
      <c r="I36" s="144">
        <v>0</v>
      </c>
      <c r="J36" s="2"/>
    </row>
    <row r="37" spans="2:10">
      <c r="B37" s="2"/>
      <c r="C37" s="142" t="s">
        <v>329</v>
      </c>
      <c r="D37" s="143"/>
      <c r="E37" s="147" t="s">
        <v>206</v>
      </c>
      <c r="F37" s="147" t="s">
        <v>206</v>
      </c>
      <c r="G37" s="144">
        <v>0</v>
      </c>
      <c r="H37" s="144">
        <v>0</v>
      </c>
      <c r="I37" s="144">
        <v>0</v>
      </c>
      <c r="J37" s="2"/>
    </row>
    <row r="38" spans="2:10">
      <c r="B38" s="2"/>
      <c r="C38" s="142" t="s">
        <v>330</v>
      </c>
      <c r="D38" s="143"/>
      <c r="E38" s="147" t="s">
        <v>206</v>
      </c>
      <c r="F38" s="147" t="s">
        <v>206</v>
      </c>
      <c r="G38" s="144">
        <v>0</v>
      </c>
      <c r="H38" s="144">
        <v>0</v>
      </c>
      <c r="I38" s="144">
        <v>0</v>
      </c>
      <c r="J38" s="2"/>
    </row>
    <row r="39" spans="2:10">
      <c r="B39" s="2"/>
      <c r="C39" s="142" t="s">
        <v>331</v>
      </c>
      <c r="D39" s="143"/>
      <c r="E39" s="147" t="s">
        <v>206</v>
      </c>
      <c r="F39" s="147" t="s">
        <v>206</v>
      </c>
      <c r="G39" s="144">
        <v>0</v>
      </c>
      <c r="H39" s="144">
        <v>0</v>
      </c>
      <c r="I39" s="144">
        <v>0</v>
      </c>
      <c r="J39" s="2"/>
    </row>
    <row r="40" spans="2:10">
      <c r="B40" s="2"/>
      <c r="C40" s="142" t="s">
        <v>332</v>
      </c>
      <c r="D40" s="143"/>
      <c r="E40" s="147" t="s">
        <v>206</v>
      </c>
      <c r="F40" s="147" t="s">
        <v>206</v>
      </c>
      <c r="G40" s="144">
        <v>0</v>
      </c>
      <c r="H40" s="144">
        <v>0</v>
      </c>
      <c r="I40" s="144">
        <v>0</v>
      </c>
      <c r="J40" s="2"/>
    </row>
    <row r="41" spans="2:10">
      <c r="B41" s="2"/>
      <c r="C41" s="142" t="s">
        <v>333</v>
      </c>
      <c r="D41" s="143"/>
      <c r="E41" s="147" t="s">
        <v>206</v>
      </c>
      <c r="F41" s="147" t="s">
        <v>206</v>
      </c>
      <c r="G41" s="144">
        <v>0</v>
      </c>
      <c r="H41" s="144">
        <v>0</v>
      </c>
      <c r="I41" s="144">
        <v>0</v>
      </c>
      <c r="J41" s="2"/>
    </row>
    <row r="42" spans="2:10">
      <c r="B42" s="2"/>
      <c r="C42" s="142" t="s">
        <v>334</v>
      </c>
      <c r="D42" s="143"/>
      <c r="E42" s="147" t="s">
        <v>206</v>
      </c>
      <c r="F42" s="147" t="s">
        <v>206</v>
      </c>
      <c r="G42" s="144">
        <v>0</v>
      </c>
      <c r="H42" s="144">
        <v>0</v>
      </c>
      <c r="I42" s="144">
        <v>0</v>
      </c>
      <c r="J42" s="2"/>
    </row>
    <row r="43" spans="2:10">
      <c r="B43" s="2"/>
      <c r="C43" s="142" t="s">
        <v>335</v>
      </c>
      <c r="D43" s="143"/>
      <c r="E43" s="147" t="s">
        <v>206</v>
      </c>
      <c r="F43" s="147" t="s">
        <v>206</v>
      </c>
      <c r="G43" s="144">
        <v>0</v>
      </c>
      <c r="H43" s="144">
        <v>0</v>
      </c>
      <c r="I43" s="144">
        <v>0</v>
      </c>
      <c r="J43" s="2"/>
    </row>
    <row r="44" spans="2:10">
      <c r="B44" s="2"/>
      <c r="C44" s="142" t="s">
        <v>336</v>
      </c>
      <c r="D44" s="143"/>
      <c r="E44" s="147" t="s">
        <v>206</v>
      </c>
      <c r="F44" s="147" t="s">
        <v>206</v>
      </c>
      <c r="G44" s="144">
        <v>0</v>
      </c>
      <c r="H44" s="144">
        <v>0</v>
      </c>
      <c r="I44" s="144">
        <v>0</v>
      </c>
      <c r="J44" s="2"/>
    </row>
    <row r="45" spans="2:10">
      <c r="B45" s="2"/>
      <c r="C45" s="142" t="s">
        <v>337</v>
      </c>
      <c r="D45" s="143"/>
      <c r="E45" s="147" t="s">
        <v>206</v>
      </c>
      <c r="F45" s="147" t="s">
        <v>206</v>
      </c>
      <c r="G45" s="144">
        <v>0</v>
      </c>
      <c r="H45" s="144">
        <v>0</v>
      </c>
      <c r="I45" s="144">
        <v>0</v>
      </c>
      <c r="J45" s="2"/>
    </row>
    <row r="46" spans="2:10">
      <c r="B46" s="2"/>
      <c r="C46" s="142" t="s">
        <v>338</v>
      </c>
      <c r="D46" s="143"/>
      <c r="E46" s="147" t="s">
        <v>206</v>
      </c>
      <c r="F46" s="147" t="s">
        <v>206</v>
      </c>
      <c r="G46" s="144">
        <v>0</v>
      </c>
      <c r="H46" s="144">
        <v>0</v>
      </c>
      <c r="I46" s="144">
        <v>0</v>
      </c>
      <c r="J46" s="2"/>
    </row>
    <row r="47" spans="2:10">
      <c r="B47" s="2"/>
      <c r="C47" s="142" t="s">
        <v>339</v>
      </c>
      <c r="D47" s="143"/>
      <c r="E47" s="147" t="s">
        <v>206</v>
      </c>
      <c r="F47" s="147" t="s">
        <v>206</v>
      </c>
      <c r="G47" s="144">
        <v>0</v>
      </c>
      <c r="H47" s="144">
        <v>0</v>
      </c>
      <c r="I47" s="144">
        <v>0</v>
      </c>
      <c r="J47" s="2"/>
    </row>
    <row r="48" spans="2:10">
      <c r="B48" s="2"/>
      <c r="C48" s="142" t="s">
        <v>340</v>
      </c>
      <c r="D48" s="143"/>
      <c r="E48" s="147" t="s">
        <v>206</v>
      </c>
      <c r="F48" s="147" t="s">
        <v>206</v>
      </c>
      <c r="G48" s="144">
        <v>0</v>
      </c>
      <c r="H48" s="144">
        <v>0</v>
      </c>
      <c r="I48" s="144">
        <v>0</v>
      </c>
      <c r="J48" s="2"/>
    </row>
    <row r="49" spans="2:10">
      <c r="B49" s="2"/>
      <c r="C49" s="142" t="s">
        <v>341</v>
      </c>
      <c r="D49" s="143"/>
      <c r="E49" s="147" t="s">
        <v>206</v>
      </c>
      <c r="F49" s="147" t="s">
        <v>206</v>
      </c>
      <c r="G49" s="144">
        <v>0</v>
      </c>
      <c r="H49" s="144">
        <v>0</v>
      </c>
      <c r="I49" s="144">
        <v>0</v>
      </c>
      <c r="J49" s="2"/>
    </row>
    <row r="50" spans="2:10">
      <c r="B50" s="2"/>
      <c r="C50" s="142" t="s">
        <v>342</v>
      </c>
      <c r="D50" s="143"/>
      <c r="E50" s="147" t="s">
        <v>206</v>
      </c>
      <c r="F50" s="147" t="s">
        <v>206</v>
      </c>
      <c r="G50" s="144">
        <v>0</v>
      </c>
      <c r="H50" s="144">
        <v>0</v>
      </c>
      <c r="I50" s="144">
        <v>0</v>
      </c>
      <c r="J50" s="2"/>
    </row>
    <row r="51" spans="2:10">
      <c r="B51" s="2"/>
      <c r="C51" s="142" t="s">
        <v>343</v>
      </c>
      <c r="D51" s="143"/>
      <c r="E51" s="147" t="s">
        <v>206</v>
      </c>
      <c r="F51" s="147" t="s">
        <v>206</v>
      </c>
      <c r="G51" s="144">
        <v>0</v>
      </c>
      <c r="H51" s="144">
        <v>0</v>
      </c>
      <c r="I51" s="144">
        <v>0</v>
      </c>
      <c r="J51" s="2"/>
    </row>
    <row r="52" spans="2:10">
      <c r="B52" s="2"/>
      <c r="C52" s="142" t="s">
        <v>344</v>
      </c>
      <c r="D52" s="143"/>
      <c r="E52" s="147" t="s">
        <v>206</v>
      </c>
      <c r="F52" s="147" t="s">
        <v>206</v>
      </c>
      <c r="G52" s="144">
        <v>0</v>
      </c>
      <c r="H52" s="144">
        <v>0</v>
      </c>
      <c r="I52" s="144">
        <v>0</v>
      </c>
      <c r="J52" s="2"/>
    </row>
    <row r="53" spans="2:10">
      <c r="B53" s="2"/>
      <c r="C53" s="142" t="s">
        <v>345</v>
      </c>
      <c r="D53" s="143"/>
      <c r="E53" s="147" t="s">
        <v>206</v>
      </c>
      <c r="F53" s="147" t="s">
        <v>206</v>
      </c>
      <c r="G53" s="144">
        <v>0</v>
      </c>
      <c r="H53" s="144">
        <v>0</v>
      </c>
      <c r="I53" s="144">
        <v>0</v>
      </c>
      <c r="J53" s="2"/>
    </row>
    <row r="54" spans="2:10">
      <c r="B54" s="2"/>
      <c r="C54" s="142" t="s">
        <v>346</v>
      </c>
      <c r="D54" s="143"/>
      <c r="E54" s="147" t="s">
        <v>206</v>
      </c>
      <c r="F54" s="147" t="s">
        <v>206</v>
      </c>
      <c r="G54" s="144">
        <v>0</v>
      </c>
      <c r="H54" s="144">
        <v>0</v>
      </c>
      <c r="I54" s="144">
        <v>0</v>
      </c>
      <c r="J54" s="2"/>
    </row>
    <row r="55" spans="2:10">
      <c r="B55" s="2"/>
      <c r="C55" s="142" t="s">
        <v>347</v>
      </c>
      <c r="D55" s="143"/>
      <c r="E55" s="147" t="s">
        <v>206</v>
      </c>
      <c r="F55" s="147" t="s">
        <v>206</v>
      </c>
      <c r="G55" s="144">
        <v>0</v>
      </c>
      <c r="H55" s="144">
        <v>0</v>
      </c>
      <c r="I55" s="144">
        <v>0</v>
      </c>
      <c r="J55" s="2"/>
    </row>
    <row r="56" spans="2:10">
      <c r="B56" s="2"/>
      <c r="C56" s="142" t="s">
        <v>348</v>
      </c>
      <c r="D56" s="143"/>
      <c r="E56" s="147" t="s">
        <v>206</v>
      </c>
      <c r="F56" s="147" t="s">
        <v>206</v>
      </c>
      <c r="G56" s="144">
        <v>0</v>
      </c>
      <c r="H56" s="144">
        <v>0</v>
      </c>
      <c r="I56" s="144">
        <v>0</v>
      </c>
      <c r="J56" s="2"/>
    </row>
    <row r="57" spans="2:10">
      <c r="B57" s="2"/>
      <c r="C57" s="142" t="s">
        <v>349</v>
      </c>
      <c r="D57" s="143"/>
      <c r="E57" s="147" t="s">
        <v>206</v>
      </c>
      <c r="F57" s="147" t="s">
        <v>206</v>
      </c>
      <c r="G57" s="144">
        <v>0</v>
      </c>
      <c r="H57" s="144">
        <v>0</v>
      </c>
      <c r="I57" s="144">
        <v>0</v>
      </c>
      <c r="J57" s="2"/>
    </row>
    <row r="58" spans="2:10">
      <c r="B58" s="2"/>
      <c r="C58" s="142" t="s">
        <v>350</v>
      </c>
      <c r="D58" s="143"/>
      <c r="E58" s="147" t="s">
        <v>206</v>
      </c>
      <c r="F58" s="147" t="s">
        <v>206</v>
      </c>
      <c r="G58" s="144">
        <v>0</v>
      </c>
      <c r="H58" s="144">
        <v>0</v>
      </c>
      <c r="I58" s="144">
        <v>0</v>
      </c>
      <c r="J58" s="2"/>
    </row>
    <row r="59" spans="2:10">
      <c r="B59" s="2"/>
      <c r="C59" s="142" t="s">
        <v>351</v>
      </c>
      <c r="D59" s="143"/>
      <c r="E59" s="147" t="s">
        <v>206</v>
      </c>
      <c r="F59" s="147" t="s">
        <v>206</v>
      </c>
      <c r="G59" s="144">
        <v>0</v>
      </c>
      <c r="H59" s="144">
        <v>0</v>
      </c>
      <c r="I59" s="144">
        <v>0</v>
      </c>
      <c r="J59" s="2"/>
    </row>
    <row r="60" spans="2:10">
      <c r="B60" s="2"/>
      <c r="C60" s="142" t="s">
        <v>352</v>
      </c>
      <c r="D60" s="143"/>
      <c r="E60" s="147" t="s">
        <v>206</v>
      </c>
      <c r="F60" s="147" t="s">
        <v>206</v>
      </c>
      <c r="G60" s="144">
        <v>0</v>
      </c>
      <c r="H60" s="144">
        <v>0</v>
      </c>
      <c r="I60" s="144">
        <v>0</v>
      </c>
      <c r="J60" s="2"/>
    </row>
    <row r="61" spans="2:10">
      <c r="B61" s="2"/>
      <c r="C61" s="142" t="s">
        <v>353</v>
      </c>
      <c r="D61" s="143"/>
      <c r="E61" s="147" t="s">
        <v>206</v>
      </c>
      <c r="F61" s="147" t="s">
        <v>206</v>
      </c>
      <c r="G61" s="144">
        <v>0</v>
      </c>
      <c r="H61" s="144">
        <v>0</v>
      </c>
      <c r="I61" s="144">
        <v>0</v>
      </c>
      <c r="J61" s="2"/>
    </row>
    <row r="62" spans="2:10">
      <c r="B62" s="2"/>
      <c r="C62" s="142" t="s">
        <v>354</v>
      </c>
      <c r="D62" s="143"/>
      <c r="E62" s="147" t="s">
        <v>206</v>
      </c>
      <c r="F62" s="147" t="s">
        <v>206</v>
      </c>
      <c r="G62" s="144">
        <v>0</v>
      </c>
      <c r="H62" s="144">
        <v>0</v>
      </c>
      <c r="I62" s="144">
        <v>0</v>
      </c>
      <c r="J62" s="2"/>
    </row>
    <row r="63" spans="2:10">
      <c r="B63" s="2"/>
      <c r="C63" s="142" t="s">
        <v>355</v>
      </c>
      <c r="D63" s="143"/>
      <c r="E63" s="147" t="s">
        <v>206</v>
      </c>
      <c r="F63" s="147" t="s">
        <v>206</v>
      </c>
      <c r="G63" s="144">
        <v>0</v>
      </c>
      <c r="H63" s="144">
        <v>0</v>
      </c>
      <c r="I63" s="144">
        <v>0</v>
      </c>
      <c r="J63" s="2"/>
    </row>
    <row r="64" spans="2:10">
      <c r="B64" s="2"/>
      <c r="C64" s="142" t="s">
        <v>356</v>
      </c>
      <c r="D64" s="143"/>
      <c r="E64" s="147" t="s">
        <v>206</v>
      </c>
      <c r="F64" s="147" t="s">
        <v>206</v>
      </c>
      <c r="G64" s="144">
        <v>0</v>
      </c>
      <c r="H64" s="144">
        <v>0</v>
      </c>
      <c r="I64" s="144">
        <v>0</v>
      </c>
      <c r="J64" s="2"/>
    </row>
    <row r="65" spans="2:10">
      <c r="B65" s="2"/>
      <c r="C65" s="142" t="s">
        <v>357</v>
      </c>
      <c r="D65" s="143"/>
      <c r="E65" s="147" t="s">
        <v>206</v>
      </c>
      <c r="F65" s="147" t="s">
        <v>206</v>
      </c>
      <c r="G65" s="144">
        <v>0</v>
      </c>
      <c r="H65" s="144">
        <v>0</v>
      </c>
      <c r="I65" s="144">
        <v>0</v>
      </c>
      <c r="J65" s="2"/>
    </row>
    <row r="66" spans="2:10">
      <c r="B66" s="2"/>
      <c r="C66" s="142" t="s">
        <v>358</v>
      </c>
      <c r="D66" s="143"/>
      <c r="E66" s="147" t="s">
        <v>206</v>
      </c>
      <c r="F66" s="147" t="s">
        <v>206</v>
      </c>
      <c r="G66" s="144">
        <v>0</v>
      </c>
      <c r="H66" s="144">
        <v>0</v>
      </c>
      <c r="I66" s="144">
        <v>0</v>
      </c>
      <c r="J66" s="2"/>
    </row>
    <row r="67" spans="2:10">
      <c r="B67" s="2"/>
      <c r="C67" s="142" t="s">
        <v>359</v>
      </c>
      <c r="D67" s="143"/>
      <c r="E67" s="147" t="s">
        <v>206</v>
      </c>
      <c r="F67" s="147" t="s">
        <v>206</v>
      </c>
      <c r="G67" s="144">
        <v>0</v>
      </c>
      <c r="H67" s="144">
        <v>0</v>
      </c>
      <c r="I67" s="144">
        <v>0</v>
      </c>
      <c r="J67" s="2"/>
    </row>
    <row r="68" spans="2:10">
      <c r="B68" s="2"/>
      <c r="C68" s="142" t="s">
        <v>360</v>
      </c>
      <c r="D68" s="143"/>
      <c r="E68" s="147" t="s">
        <v>206</v>
      </c>
      <c r="F68" s="147" t="s">
        <v>206</v>
      </c>
      <c r="G68" s="144">
        <v>0</v>
      </c>
      <c r="H68" s="144">
        <v>0</v>
      </c>
      <c r="I68" s="144">
        <v>0</v>
      </c>
      <c r="J68" s="2"/>
    </row>
    <row r="69" spans="2:10">
      <c r="B69" s="2"/>
      <c r="C69" s="142" t="s">
        <v>361</v>
      </c>
      <c r="D69" s="143"/>
      <c r="E69" s="147" t="s">
        <v>206</v>
      </c>
      <c r="F69" s="147" t="s">
        <v>206</v>
      </c>
      <c r="G69" s="144">
        <v>0</v>
      </c>
      <c r="H69" s="144">
        <v>0</v>
      </c>
      <c r="I69" s="144">
        <v>0</v>
      </c>
      <c r="J69" s="2"/>
    </row>
    <row r="70" spans="2:10">
      <c r="B70" s="2"/>
      <c r="C70" s="142" t="s">
        <v>362</v>
      </c>
      <c r="D70" s="143"/>
      <c r="E70" s="147" t="s">
        <v>206</v>
      </c>
      <c r="F70" s="147" t="s">
        <v>206</v>
      </c>
      <c r="G70" s="144">
        <v>0</v>
      </c>
      <c r="H70" s="144">
        <v>0</v>
      </c>
      <c r="I70" s="144">
        <v>0</v>
      </c>
      <c r="J70" s="2"/>
    </row>
    <row r="71" spans="2:10">
      <c r="B71" s="2"/>
      <c r="C71" s="142" t="s">
        <v>363</v>
      </c>
      <c r="D71" s="143"/>
      <c r="E71" s="147" t="s">
        <v>206</v>
      </c>
      <c r="F71" s="147" t="s">
        <v>206</v>
      </c>
      <c r="G71" s="144">
        <v>0</v>
      </c>
      <c r="H71" s="144">
        <v>0</v>
      </c>
      <c r="I71" s="144">
        <v>0</v>
      </c>
      <c r="J71" s="2"/>
    </row>
    <row r="72" spans="2:10">
      <c r="B72" s="2"/>
      <c r="C72" s="142" t="s">
        <v>364</v>
      </c>
      <c r="D72" s="143"/>
      <c r="E72" s="147" t="s">
        <v>206</v>
      </c>
      <c r="F72" s="147" t="s">
        <v>206</v>
      </c>
      <c r="G72" s="144">
        <v>0</v>
      </c>
      <c r="H72" s="144">
        <v>0</v>
      </c>
      <c r="I72" s="144">
        <v>0</v>
      </c>
      <c r="J72" s="2"/>
    </row>
    <row r="73" spans="2:10">
      <c r="B73" s="2"/>
      <c r="C73" s="142" t="s">
        <v>365</v>
      </c>
      <c r="D73" s="143"/>
      <c r="E73" s="147" t="s">
        <v>206</v>
      </c>
      <c r="F73" s="147" t="s">
        <v>206</v>
      </c>
      <c r="G73" s="144">
        <v>0</v>
      </c>
      <c r="H73" s="144">
        <v>0</v>
      </c>
      <c r="I73" s="144">
        <v>0</v>
      </c>
      <c r="J73" s="2"/>
    </row>
    <row r="74" spans="2:10">
      <c r="B74" s="2"/>
      <c r="C74" s="142" t="s">
        <v>366</v>
      </c>
      <c r="D74" s="143"/>
      <c r="E74" s="147" t="s">
        <v>206</v>
      </c>
      <c r="F74" s="147" t="s">
        <v>206</v>
      </c>
      <c r="G74" s="144">
        <v>0</v>
      </c>
      <c r="H74" s="144">
        <v>0</v>
      </c>
      <c r="I74" s="144">
        <v>0</v>
      </c>
      <c r="J74" s="2"/>
    </row>
    <row r="75" spans="2:10">
      <c r="B75" s="2"/>
      <c r="C75" s="142" t="s">
        <v>367</v>
      </c>
      <c r="D75" s="143"/>
      <c r="E75" s="147" t="s">
        <v>206</v>
      </c>
      <c r="F75" s="147" t="s">
        <v>206</v>
      </c>
      <c r="G75" s="144">
        <v>0</v>
      </c>
      <c r="H75" s="144">
        <v>0</v>
      </c>
      <c r="I75" s="144">
        <v>0</v>
      </c>
      <c r="J75" s="2"/>
    </row>
    <row r="76" spans="2:10">
      <c r="B76" s="2"/>
      <c r="C76" s="142" t="s">
        <v>368</v>
      </c>
      <c r="D76" s="143"/>
      <c r="E76" s="147" t="s">
        <v>206</v>
      </c>
      <c r="F76" s="147" t="s">
        <v>206</v>
      </c>
      <c r="G76" s="144">
        <v>0</v>
      </c>
      <c r="H76" s="144">
        <v>0</v>
      </c>
      <c r="I76" s="144">
        <v>0</v>
      </c>
      <c r="J76" s="2"/>
    </row>
    <row r="77" spans="2:10">
      <c r="B77" s="2"/>
      <c r="C77" s="142" t="s">
        <v>369</v>
      </c>
      <c r="D77" s="143"/>
      <c r="E77" s="147" t="s">
        <v>206</v>
      </c>
      <c r="F77" s="147" t="s">
        <v>206</v>
      </c>
      <c r="G77" s="144">
        <v>0</v>
      </c>
      <c r="H77" s="144">
        <v>0</v>
      </c>
      <c r="I77" s="144">
        <v>0</v>
      </c>
      <c r="J77" s="2"/>
    </row>
    <row r="78" spans="2:10">
      <c r="B78" s="2"/>
      <c r="C78" s="142" t="s">
        <v>370</v>
      </c>
      <c r="D78" s="143"/>
      <c r="E78" s="147" t="s">
        <v>206</v>
      </c>
      <c r="F78" s="147" t="s">
        <v>206</v>
      </c>
      <c r="G78" s="144">
        <v>0</v>
      </c>
      <c r="H78" s="144">
        <v>0</v>
      </c>
      <c r="I78" s="144">
        <v>0</v>
      </c>
      <c r="J78" s="2"/>
    </row>
    <row r="79" spans="2:10">
      <c r="B79" s="2"/>
      <c r="C79" s="142" t="s">
        <v>371</v>
      </c>
      <c r="D79" s="143"/>
      <c r="E79" s="147" t="s">
        <v>206</v>
      </c>
      <c r="F79" s="147" t="s">
        <v>206</v>
      </c>
      <c r="G79" s="144">
        <v>0</v>
      </c>
      <c r="H79" s="144">
        <v>0</v>
      </c>
      <c r="I79" s="144">
        <v>0</v>
      </c>
      <c r="J79" s="2"/>
    </row>
    <row r="80" spans="2:10">
      <c r="B80" s="2"/>
      <c r="C80" s="142" t="s">
        <v>372</v>
      </c>
      <c r="D80" s="143"/>
      <c r="E80" s="147" t="s">
        <v>206</v>
      </c>
      <c r="F80" s="147" t="s">
        <v>206</v>
      </c>
      <c r="G80" s="144">
        <v>0</v>
      </c>
      <c r="H80" s="144">
        <v>0</v>
      </c>
      <c r="I80" s="144">
        <v>0</v>
      </c>
      <c r="J80" s="2"/>
    </row>
    <row r="81" spans="2:10">
      <c r="B81" s="2"/>
      <c r="C81" s="142" t="s">
        <v>373</v>
      </c>
      <c r="D81" s="143"/>
      <c r="E81" s="147" t="s">
        <v>206</v>
      </c>
      <c r="F81" s="147" t="s">
        <v>206</v>
      </c>
      <c r="G81" s="144">
        <v>0</v>
      </c>
      <c r="H81" s="144">
        <v>0</v>
      </c>
      <c r="I81" s="144">
        <v>0</v>
      </c>
      <c r="J81" s="2"/>
    </row>
    <row r="82" spans="2:10">
      <c r="B82" s="2"/>
      <c r="C82" s="142" t="s">
        <v>374</v>
      </c>
      <c r="D82" s="143"/>
      <c r="E82" s="147" t="s">
        <v>206</v>
      </c>
      <c r="F82" s="147" t="s">
        <v>206</v>
      </c>
      <c r="G82" s="144">
        <v>0</v>
      </c>
      <c r="H82" s="144">
        <v>0</v>
      </c>
      <c r="I82" s="144">
        <v>0</v>
      </c>
      <c r="J82" s="2"/>
    </row>
    <row r="83" spans="2:10">
      <c r="B83" s="2"/>
      <c r="C83" s="142" t="s">
        <v>375</v>
      </c>
      <c r="D83" s="143"/>
      <c r="E83" s="147" t="s">
        <v>206</v>
      </c>
      <c r="F83" s="147" t="s">
        <v>206</v>
      </c>
      <c r="G83" s="144">
        <v>0</v>
      </c>
      <c r="H83" s="144">
        <v>0</v>
      </c>
      <c r="I83" s="144">
        <v>0</v>
      </c>
      <c r="J83" s="2"/>
    </row>
    <row r="84" spans="2:10">
      <c r="B84" s="2"/>
      <c r="C84" s="142" t="s">
        <v>376</v>
      </c>
      <c r="D84" s="143"/>
      <c r="E84" s="147" t="s">
        <v>206</v>
      </c>
      <c r="F84" s="147" t="s">
        <v>206</v>
      </c>
      <c r="G84" s="144">
        <v>0</v>
      </c>
      <c r="H84" s="144">
        <v>0</v>
      </c>
      <c r="I84" s="144">
        <v>0</v>
      </c>
      <c r="J84" s="2"/>
    </row>
    <row r="85" spans="2:10">
      <c r="B85" s="2"/>
      <c r="C85" s="142" t="s">
        <v>377</v>
      </c>
      <c r="D85" s="143"/>
      <c r="E85" s="147" t="s">
        <v>206</v>
      </c>
      <c r="F85" s="147" t="s">
        <v>206</v>
      </c>
      <c r="G85" s="144">
        <v>0</v>
      </c>
      <c r="H85" s="144">
        <v>0</v>
      </c>
      <c r="I85" s="144">
        <v>0</v>
      </c>
      <c r="J85" s="2"/>
    </row>
    <row r="86" spans="2:10">
      <c r="B86" s="2"/>
      <c r="C86" s="142" t="s">
        <v>378</v>
      </c>
      <c r="D86" s="143"/>
      <c r="E86" s="147" t="s">
        <v>206</v>
      </c>
      <c r="F86" s="147" t="s">
        <v>206</v>
      </c>
      <c r="G86" s="144">
        <v>0</v>
      </c>
      <c r="H86" s="144">
        <v>0</v>
      </c>
      <c r="I86" s="144">
        <v>0</v>
      </c>
      <c r="J86" s="2"/>
    </row>
    <row r="87" spans="2:10">
      <c r="B87" s="2"/>
      <c r="C87" s="142" t="s">
        <v>379</v>
      </c>
      <c r="D87" s="143"/>
      <c r="E87" s="147" t="s">
        <v>206</v>
      </c>
      <c r="F87" s="147" t="s">
        <v>206</v>
      </c>
      <c r="G87" s="144">
        <v>0</v>
      </c>
      <c r="H87" s="144">
        <v>0</v>
      </c>
      <c r="I87" s="144">
        <v>0</v>
      </c>
      <c r="J87" s="2"/>
    </row>
    <row r="88" spans="2:10">
      <c r="B88" s="2"/>
      <c r="C88" s="142" t="s">
        <v>380</v>
      </c>
      <c r="D88" s="143"/>
      <c r="E88" s="147" t="s">
        <v>206</v>
      </c>
      <c r="F88" s="147" t="s">
        <v>206</v>
      </c>
      <c r="G88" s="144">
        <v>0</v>
      </c>
      <c r="H88" s="144">
        <v>0</v>
      </c>
      <c r="I88" s="144">
        <v>0</v>
      </c>
      <c r="J88" s="2"/>
    </row>
    <row r="89" spans="2:10">
      <c r="B89" s="2"/>
      <c r="C89" s="142" t="s">
        <v>381</v>
      </c>
      <c r="D89" s="143"/>
      <c r="E89" s="147" t="s">
        <v>206</v>
      </c>
      <c r="F89" s="147" t="s">
        <v>206</v>
      </c>
      <c r="G89" s="144">
        <v>0</v>
      </c>
      <c r="H89" s="144">
        <v>0</v>
      </c>
      <c r="I89" s="144">
        <v>0</v>
      </c>
      <c r="J89" s="2"/>
    </row>
    <row r="90" spans="2:10">
      <c r="B90" s="2"/>
      <c r="C90" s="142" t="s">
        <v>382</v>
      </c>
      <c r="D90" s="143"/>
      <c r="E90" s="147" t="s">
        <v>206</v>
      </c>
      <c r="F90" s="147" t="s">
        <v>206</v>
      </c>
      <c r="G90" s="144">
        <v>0</v>
      </c>
      <c r="H90" s="144">
        <v>0</v>
      </c>
      <c r="I90" s="144">
        <v>0</v>
      </c>
      <c r="J90" s="2"/>
    </row>
    <row r="91" spans="2:10">
      <c r="B91" s="2"/>
      <c r="C91" s="142" t="s">
        <v>383</v>
      </c>
      <c r="D91" s="143"/>
      <c r="E91" s="147" t="s">
        <v>206</v>
      </c>
      <c r="F91" s="147" t="s">
        <v>206</v>
      </c>
      <c r="G91" s="144">
        <v>0</v>
      </c>
      <c r="H91" s="144">
        <v>0</v>
      </c>
      <c r="I91" s="144">
        <v>0</v>
      </c>
      <c r="J91" s="2"/>
    </row>
    <row r="92" spans="2:10">
      <c r="B92" s="2"/>
      <c r="C92" s="142" t="s">
        <v>384</v>
      </c>
      <c r="D92" s="143"/>
      <c r="E92" s="147" t="s">
        <v>206</v>
      </c>
      <c r="F92" s="147" t="s">
        <v>206</v>
      </c>
      <c r="G92" s="144">
        <v>0</v>
      </c>
      <c r="H92" s="144">
        <v>0</v>
      </c>
      <c r="I92" s="144">
        <v>0</v>
      </c>
      <c r="J92" s="2"/>
    </row>
    <row r="93" spans="2:10">
      <c r="B93" s="2"/>
      <c r="C93" s="142" t="s">
        <v>385</v>
      </c>
      <c r="D93" s="143"/>
      <c r="E93" s="147" t="s">
        <v>206</v>
      </c>
      <c r="F93" s="147" t="s">
        <v>206</v>
      </c>
      <c r="G93" s="144">
        <v>0</v>
      </c>
      <c r="H93" s="144">
        <v>0</v>
      </c>
      <c r="I93" s="144">
        <v>0</v>
      </c>
      <c r="J93" s="2"/>
    </row>
    <row r="94" spans="2:10">
      <c r="B94" s="2"/>
      <c r="C94" s="142" t="s">
        <v>386</v>
      </c>
      <c r="D94" s="143"/>
      <c r="E94" s="147" t="s">
        <v>206</v>
      </c>
      <c r="F94" s="147" t="s">
        <v>206</v>
      </c>
      <c r="G94" s="144">
        <v>0</v>
      </c>
      <c r="H94" s="144">
        <v>0</v>
      </c>
      <c r="I94" s="144">
        <v>0</v>
      </c>
      <c r="J94" s="2"/>
    </row>
    <row r="95" spans="2:10">
      <c r="B95" s="2"/>
      <c r="C95" s="142" t="s">
        <v>387</v>
      </c>
      <c r="D95" s="143"/>
      <c r="E95" s="147" t="s">
        <v>206</v>
      </c>
      <c r="F95" s="147" t="s">
        <v>206</v>
      </c>
      <c r="G95" s="144">
        <v>0</v>
      </c>
      <c r="H95" s="144">
        <v>0</v>
      </c>
      <c r="I95" s="144">
        <v>0</v>
      </c>
      <c r="J95" s="2"/>
    </row>
    <row r="96" spans="2:10">
      <c r="B96" s="2"/>
      <c r="C96" s="142" t="s">
        <v>388</v>
      </c>
      <c r="D96" s="143"/>
      <c r="E96" s="147" t="s">
        <v>206</v>
      </c>
      <c r="F96" s="147" t="s">
        <v>206</v>
      </c>
      <c r="G96" s="144">
        <v>0</v>
      </c>
      <c r="H96" s="144">
        <v>0</v>
      </c>
      <c r="I96" s="144">
        <v>0</v>
      </c>
      <c r="J96" s="2"/>
    </row>
    <row r="97" spans="2:10">
      <c r="B97" s="2"/>
      <c r="C97" s="142" t="s">
        <v>389</v>
      </c>
      <c r="D97" s="143"/>
      <c r="E97" s="147" t="s">
        <v>206</v>
      </c>
      <c r="F97" s="147" t="s">
        <v>206</v>
      </c>
      <c r="G97" s="144">
        <v>0</v>
      </c>
      <c r="H97" s="144">
        <v>0</v>
      </c>
      <c r="I97" s="144">
        <v>0</v>
      </c>
      <c r="J97" s="2"/>
    </row>
    <row r="98" spans="2:10">
      <c r="B98" s="2"/>
      <c r="C98" s="142" t="s">
        <v>390</v>
      </c>
      <c r="D98" s="143"/>
      <c r="E98" s="147" t="s">
        <v>206</v>
      </c>
      <c r="F98" s="147" t="s">
        <v>206</v>
      </c>
      <c r="G98" s="144">
        <v>0</v>
      </c>
      <c r="H98" s="144">
        <v>0</v>
      </c>
      <c r="I98" s="144">
        <v>0</v>
      </c>
      <c r="J98" s="2"/>
    </row>
    <row r="99" spans="2:10">
      <c r="B99" s="2"/>
      <c r="C99" s="142" t="s">
        <v>391</v>
      </c>
      <c r="D99" s="143"/>
      <c r="E99" s="147" t="s">
        <v>206</v>
      </c>
      <c r="F99" s="147" t="s">
        <v>206</v>
      </c>
      <c r="G99" s="144">
        <v>0</v>
      </c>
      <c r="H99" s="144">
        <v>0</v>
      </c>
      <c r="I99" s="144">
        <v>0</v>
      </c>
      <c r="J99" s="2"/>
    </row>
    <row r="100" spans="2:10">
      <c r="B100" s="2"/>
      <c r="C100" s="142" t="s">
        <v>392</v>
      </c>
      <c r="D100" s="143"/>
      <c r="E100" s="147" t="s">
        <v>206</v>
      </c>
      <c r="F100" s="147" t="s">
        <v>206</v>
      </c>
      <c r="G100" s="144">
        <v>0</v>
      </c>
      <c r="H100" s="144">
        <v>0</v>
      </c>
      <c r="I100" s="144">
        <v>0</v>
      </c>
      <c r="J100" s="2"/>
    </row>
    <row r="101" spans="2:10">
      <c r="B101" s="2"/>
      <c r="C101" s="142" t="s">
        <v>393</v>
      </c>
      <c r="D101" s="143"/>
      <c r="E101" s="147" t="s">
        <v>206</v>
      </c>
      <c r="F101" s="147" t="s">
        <v>206</v>
      </c>
      <c r="G101" s="144">
        <v>0</v>
      </c>
      <c r="H101" s="144">
        <v>0</v>
      </c>
      <c r="I101" s="144">
        <v>0</v>
      </c>
      <c r="J101" s="2"/>
    </row>
    <row r="102" spans="2:10">
      <c r="B102" s="2"/>
      <c r="C102" s="142" t="s">
        <v>394</v>
      </c>
      <c r="D102" s="143"/>
      <c r="E102" s="147" t="s">
        <v>206</v>
      </c>
      <c r="F102" s="147" t="s">
        <v>206</v>
      </c>
      <c r="G102" s="144">
        <v>0</v>
      </c>
      <c r="H102" s="144">
        <v>0</v>
      </c>
      <c r="I102" s="144">
        <v>0</v>
      </c>
      <c r="J102" s="2"/>
    </row>
    <row r="103" spans="2:10">
      <c r="B103" s="2"/>
      <c r="C103" s="142" t="s">
        <v>395</v>
      </c>
      <c r="D103" s="143"/>
      <c r="E103" s="147" t="s">
        <v>206</v>
      </c>
      <c r="F103" s="147" t="s">
        <v>206</v>
      </c>
      <c r="G103" s="144">
        <v>0</v>
      </c>
      <c r="H103" s="144">
        <v>0</v>
      </c>
      <c r="I103" s="144">
        <v>0</v>
      </c>
      <c r="J103" s="2"/>
    </row>
    <row r="104" spans="2:10">
      <c r="B104" s="2"/>
      <c r="C104" s="142" t="s">
        <v>396</v>
      </c>
      <c r="D104" s="143"/>
      <c r="E104" s="147" t="s">
        <v>206</v>
      </c>
      <c r="F104" s="147" t="s">
        <v>206</v>
      </c>
      <c r="G104" s="144">
        <v>0</v>
      </c>
      <c r="H104" s="144">
        <v>0</v>
      </c>
      <c r="I104" s="144">
        <v>0</v>
      </c>
      <c r="J104" s="2"/>
    </row>
    <row r="105" spans="2:10">
      <c r="B105" s="2"/>
      <c r="C105" s="142" t="s">
        <v>397</v>
      </c>
      <c r="D105" s="143"/>
      <c r="E105" s="147" t="s">
        <v>206</v>
      </c>
      <c r="F105" s="147" t="s">
        <v>206</v>
      </c>
      <c r="G105" s="144">
        <v>0</v>
      </c>
      <c r="H105" s="144">
        <v>0</v>
      </c>
      <c r="I105" s="144">
        <v>0</v>
      </c>
      <c r="J105" s="2"/>
    </row>
    <row r="106" spans="2:10">
      <c r="B106" s="2"/>
      <c r="C106" s="142" t="s">
        <v>398</v>
      </c>
      <c r="D106" s="143"/>
      <c r="E106" s="147" t="s">
        <v>206</v>
      </c>
      <c r="F106" s="147" t="s">
        <v>206</v>
      </c>
      <c r="G106" s="144">
        <v>0</v>
      </c>
      <c r="H106" s="144">
        <v>0</v>
      </c>
      <c r="I106" s="144">
        <v>0</v>
      </c>
      <c r="J106" s="2"/>
    </row>
    <row r="107" spans="2:10">
      <c r="B107" s="2"/>
      <c r="C107" s="142" t="s">
        <v>399</v>
      </c>
      <c r="D107" s="143"/>
      <c r="E107" s="147" t="s">
        <v>206</v>
      </c>
      <c r="F107" s="147" t="s">
        <v>206</v>
      </c>
      <c r="G107" s="144">
        <v>0</v>
      </c>
      <c r="H107" s="144">
        <v>0</v>
      </c>
      <c r="I107" s="144">
        <v>0</v>
      </c>
      <c r="J107" s="2"/>
    </row>
    <row r="108" spans="2:10">
      <c r="B108" s="2"/>
      <c r="C108" s="142" t="s">
        <v>400</v>
      </c>
      <c r="D108" s="143"/>
      <c r="E108" s="147" t="s">
        <v>206</v>
      </c>
      <c r="F108" s="147" t="s">
        <v>206</v>
      </c>
      <c r="G108" s="144">
        <v>0</v>
      </c>
      <c r="H108" s="144">
        <v>0</v>
      </c>
      <c r="I108" s="144">
        <v>0</v>
      </c>
      <c r="J108" s="2"/>
    </row>
    <row r="109" spans="2:10">
      <c r="B109" s="2"/>
      <c r="C109" s="142" t="s">
        <v>401</v>
      </c>
      <c r="D109" s="143"/>
      <c r="E109" s="147" t="s">
        <v>206</v>
      </c>
      <c r="F109" s="147" t="s">
        <v>206</v>
      </c>
      <c r="G109" s="144">
        <v>0</v>
      </c>
      <c r="H109" s="144">
        <v>0</v>
      </c>
      <c r="I109" s="144">
        <v>0</v>
      </c>
      <c r="J109" s="2"/>
    </row>
    <row r="110" spans="2:10">
      <c r="B110" s="2"/>
      <c r="C110" s="142" t="s">
        <v>402</v>
      </c>
      <c r="D110" s="143"/>
      <c r="E110" s="147" t="s">
        <v>206</v>
      </c>
      <c r="F110" s="147" t="s">
        <v>206</v>
      </c>
      <c r="G110" s="144">
        <v>0</v>
      </c>
      <c r="H110" s="144">
        <v>0</v>
      </c>
      <c r="I110" s="144">
        <v>0</v>
      </c>
      <c r="J110" s="2"/>
    </row>
    <row r="111" spans="2:10">
      <c r="B111" s="2"/>
      <c r="C111" s="142" t="s">
        <v>403</v>
      </c>
      <c r="D111" s="143"/>
      <c r="E111" s="147" t="s">
        <v>206</v>
      </c>
      <c r="F111" s="147" t="s">
        <v>206</v>
      </c>
      <c r="G111" s="144">
        <v>0</v>
      </c>
      <c r="H111" s="144">
        <v>0</v>
      </c>
      <c r="I111" s="144">
        <v>0</v>
      </c>
      <c r="J111" s="2"/>
    </row>
    <row r="112" spans="2:10">
      <c r="B112" s="2"/>
      <c r="C112" s="142" t="s">
        <v>404</v>
      </c>
      <c r="D112" s="143"/>
      <c r="E112" s="147" t="s">
        <v>206</v>
      </c>
      <c r="F112" s="147" t="s">
        <v>206</v>
      </c>
      <c r="G112" s="144">
        <v>0</v>
      </c>
      <c r="H112" s="144">
        <v>0</v>
      </c>
      <c r="I112" s="144">
        <v>0</v>
      </c>
      <c r="J112" s="2"/>
    </row>
    <row r="113" spans="1:10">
      <c r="B113" s="2"/>
      <c r="C113" s="142" t="s">
        <v>405</v>
      </c>
      <c r="D113" s="143"/>
      <c r="E113" s="147" t="s">
        <v>206</v>
      </c>
      <c r="F113" s="147" t="s">
        <v>206</v>
      </c>
      <c r="G113" s="144">
        <v>0</v>
      </c>
      <c r="H113" s="144">
        <v>0</v>
      </c>
      <c r="I113" s="144">
        <v>0</v>
      </c>
      <c r="J113" s="2"/>
    </row>
    <row r="114" spans="1:10" s="12" customFormat="1">
      <c r="B114" s="3"/>
      <c r="C114" s="145" t="s">
        <v>406</v>
      </c>
      <c r="D114" s="146"/>
      <c r="E114" s="147" t="s">
        <v>206</v>
      </c>
      <c r="F114" s="147" t="s">
        <v>206</v>
      </c>
      <c r="G114" s="144">
        <v>0</v>
      </c>
      <c r="H114" s="144">
        <v>0</v>
      </c>
      <c r="I114" s="144">
        <v>0</v>
      </c>
      <c r="J114" s="3"/>
    </row>
    <row r="115" spans="1:10" s="12" customFormat="1">
      <c r="A115" s="15" t="s">
        <v>407</v>
      </c>
      <c r="B115" s="3"/>
      <c r="C115" s="145" t="s">
        <v>408</v>
      </c>
      <c r="D115" s="146"/>
      <c r="E115" s="147" t="s">
        <v>206</v>
      </c>
      <c r="F115" s="147" t="s">
        <v>206</v>
      </c>
      <c r="G115" s="144">
        <v>0</v>
      </c>
      <c r="H115" s="144">
        <v>0</v>
      </c>
      <c r="I115" s="144">
        <v>0</v>
      </c>
      <c r="J115" s="3"/>
    </row>
    <row r="116" spans="1:10">
      <c r="A116" s="16" t="s">
        <v>409</v>
      </c>
      <c r="B116" s="2"/>
      <c r="C116" s="142" t="s">
        <v>410</v>
      </c>
      <c r="D116" s="143"/>
      <c r="E116" s="10" t="str">
        <f>""</f>
        <v/>
      </c>
      <c r="F116" s="10" t="str">
        <f>""</f>
        <v/>
      </c>
      <c r="G116" s="8">
        <f>SUM(G16:G115)</f>
        <v>0</v>
      </c>
      <c r="H116" s="8">
        <f>SUM(H16:H115)</f>
        <v>0</v>
      </c>
      <c r="I116" s="8">
        <f>SUM(I16:I115)</f>
        <v>0</v>
      </c>
      <c r="J116" s="2"/>
    </row>
    <row r="117" spans="1:10">
      <c r="B117" s="2"/>
      <c r="C117" s="2"/>
      <c r="D117" s="2"/>
      <c r="E117" s="2"/>
      <c r="F117" s="2"/>
      <c r="G117" s="2"/>
      <c r="H117" s="2"/>
      <c r="I117" s="2"/>
      <c r="J117" s="2"/>
    </row>
    <row r="118" spans="1:10" ht="5.0999999999999996" customHeight="1">
      <c r="B118" s="2"/>
      <c r="C118" s="2"/>
      <c r="D118" s="2"/>
      <c r="E118" s="2"/>
      <c r="F118" s="2"/>
      <c r="G118" s="2"/>
      <c r="H118" s="2"/>
      <c r="I118" s="2"/>
      <c r="J118" s="2"/>
    </row>
  </sheetData>
  <sheetProtection formatColumns="0" formatRows="0" insertRows="0" deleteRows="0" selectLockedCells="1"/>
  <mergeCells count="613">
    <mergeCell ref="C13:I13"/>
    <mergeCell ref="C14:D15"/>
    <mergeCell ref="E14:E15"/>
    <mergeCell ref="F14:F15"/>
    <mergeCell ref="G14:G15"/>
    <mergeCell ref="H14:H15"/>
    <mergeCell ref="I14:I15"/>
    <mergeCell ref="C7:I7"/>
    <mergeCell ref="C8:I8"/>
    <mergeCell ref="C9:I9"/>
    <mergeCell ref="C10:I10"/>
    <mergeCell ref="C11:I11"/>
    <mergeCell ref="I16"/>
    <mergeCell ref="C17:D17"/>
    <mergeCell ref="E17"/>
    <mergeCell ref="F17"/>
    <mergeCell ref="G17"/>
    <mergeCell ref="H17"/>
    <mergeCell ref="I17"/>
    <mergeCell ref="C16:D16"/>
    <mergeCell ref="E16"/>
    <mergeCell ref="F16"/>
    <mergeCell ref="G16"/>
    <mergeCell ref="H16"/>
    <mergeCell ref="I18"/>
    <mergeCell ref="C19:D19"/>
    <mergeCell ref="E19"/>
    <mergeCell ref="F19"/>
    <mergeCell ref="G19"/>
    <mergeCell ref="H19"/>
    <mergeCell ref="I19"/>
    <mergeCell ref="C18:D18"/>
    <mergeCell ref="E18"/>
    <mergeCell ref="F18"/>
    <mergeCell ref="G18"/>
    <mergeCell ref="H18"/>
    <mergeCell ref="I20"/>
    <mergeCell ref="C21:D21"/>
    <mergeCell ref="E21"/>
    <mergeCell ref="F21"/>
    <mergeCell ref="G21"/>
    <mergeCell ref="H21"/>
    <mergeCell ref="I21"/>
    <mergeCell ref="C20:D20"/>
    <mergeCell ref="E20"/>
    <mergeCell ref="F20"/>
    <mergeCell ref="G20"/>
    <mergeCell ref="H20"/>
    <mergeCell ref="I22"/>
    <mergeCell ref="C23:D23"/>
    <mergeCell ref="E23"/>
    <mergeCell ref="F23"/>
    <mergeCell ref="G23"/>
    <mergeCell ref="H23"/>
    <mergeCell ref="I23"/>
    <mergeCell ref="C22:D22"/>
    <mergeCell ref="E22"/>
    <mergeCell ref="F22"/>
    <mergeCell ref="G22"/>
    <mergeCell ref="H22"/>
    <mergeCell ref="I24"/>
    <mergeCell ref="C25:D25"/>
    <mergeCell ref="E25"/>
    <mergeCell ref="F25"/>
    <mergeCell ref="G25"/>
    <mergeCell ref="H25"/>
    <mergeCell ref="I25"/>
    <mergeCell ref="C24:D24"/>
    <mergeCell ref="E24"/>
    <mergeCell ref="F24"/>
    <mergeCell ref="G24"/>
    <mergeCell ref="H24"/>
    <mergeCell ref="I26"/>
    <mergeCell ref="C27:D27"/>
    <mergeCell ref="E27"/>
    <mergeCell ref="F27"/>
    <mergeCell ref="G27"/>
    <mergeCell ref="H27"/>
    <mergeCell ref="I27"/>
    <mergeCell ref="C26:D26"/>
    <mergeCell ref="E26"/>
    <mergeCell ref="F26"/>
    <mergeCell ref="G26"/>
    <mergeCell ref="H26"/>
    <mergeCell ref="I28"/>
    <mergeCell ref="C29:D29"/>
    <mergeCell ref="E29"/>
    <mergeCell ref="F29"/>
    <mergeCell ref="G29"/>
    <mergeCell ref="H29"/>
    <mergeCell ref="I29"/>
    <mergeCell ref="C28:D28"/>
    <mergeCell ref="E28"/>
    <mergeCell ref="F28"/>
    <mergeCell ref="G28"/>
    <mergeCell ref="H28"/>
    <mergeCell ref="I30"/>
    <mergeCell ref="C31:D31"/>
    <mergeCell ref="E31"/>
    <mergeCell ref="F31"/>
    <mergeCell ref="G31"/>
    <mergeCell ref="H31"/>
    <mergeCell ref="I31"/>
    <mergeCell ref="C30:D30"/>
    <mergeCell ref="E30"/>
    <mergeCell ref="F30"/>
    <mergeCell ref="G30"/>
    <mergeCell ref="H30"/>
    <mergeCell ref="I32"/>
    <mergeCell ref="C33:D33"/>
    <mergeCell ref="E33"/>
    <mergeCell ref="F33"/>
    <mergeCell ref="G33"/>
    <mergeCell ref="H33"/>
    <mergeCell ref="I33"/>
    <mergeCell ref="C32:D32"/>
    <mergeCell ref="E32"/>
    <mergeCell ref="F32"/>
    <mergeCell ref="G32"/>
    <mergeCell ref="H32"/>
    <mergeCell ref="I34"/>
    <mergeCell ref="C35:D35"/>
    <mergeCell ref="E35"/>
    <mergeCell ref="F35"/>
    <mergeCell ref="G35"/>
    <mergeCell ref="H35"/>
    <mergeCell ref="I35"/>
    <mergeCell ref="C34:D34"/>
    <mergeCell ref="E34"/>
    <mergeCell ref="F34"/>
    <mergeCell ref="G34"/>
    <mergeCell ref="H34"/>
    <mergeCell ref="I36"/>
    <mergeCell ref="C37:D37"/>
    <mergeCell ref="E37"/>
    <mergeCell ref="F37"/>
    <mergeCell ref="G37"/>
    <mergeCell ref="H37"/>
    <mergeCell ref="I37"/>
    <mergeCell ref="C36:D36"/>
    <mergeCell ref="E36"/>
    <mergeCell ref="F36"/>
    <mergeCell ref="G36"/>
    <mergeCell ref="H36"/>
    <mergeCell ref="I38"/>
    <mergeCell ref="C39:D39"/>
    <mergeCell ref="E39"/>
    <mergeCell ref="F39"/>
    <mergeCell ref="G39"/>
    <mergeCell ref="H39"/>
    <mergeCell ref="I39"/>
    <mergeCell ref="C38:D38"/>
    <mergeCell ref="E38"/>
    <mergeCell ref="F38"/>
    <mergeCell ref="G38"/>
    <mergeCell ref="H38"/>
    <mergeCell ref="I40"/>
    <mergeCell ref="C41:D41"/>
    <mergeCell ref="E41"/>
    <mergeCell ref="F41"/>
    <mergeCell ref="G41"/>
    <mergeCell ref="H41"/>
    <mergeCell ref="I41"/>
    <mergeCell ref="C40:D40"/>
    <mergeCell ref="E40"/>
    <mergeCell ref="F40"/>
    <mergeCell ref="G40"/>
    <mergeCell ref="H40"/>
    <mergeCell ref="I42"/>
    <mergeCell ref="C43:D43"/>
    <mergeCell ref="E43"/>
    <mergeCell ref="F43"/>
    <mergeCell ref="G43"/>
    <mergeCell ref="H43"/>
    <mergeCell ref="I43"/>
    <mergeCell ref="C42:D42"/>
    <mergeCell ref="E42"/>
    <mergeCell ref="F42"/>
    <mergeCell ref="G42"/>
    <mergeCell ref="H42"/>
    <mergeCell ref="I44"/>
    <mergeCell ref="C45:D45"/>
    <mergeCell ref="E45"/>
    <mergeCell ref="F45"/>
    <mergeCell ref="G45"/>
    <mergeCell ref="H45"/>
    <mergeCell ref="I45"/>
    <mergeCell ref="C44:D44"/>
    <mergeCell ref="E44"/>
    <mergeCell ref="F44"/>
    <mergeCell ref="G44"/>
    <mergeCell ref="H44"/>
    <mergeCell ref="I46"/>
    <mergeCell ref="C47:D47"/>
    <mergeCell ref="E47"/>
    <mergeCell ref="F47"/>
    <mergeCell ref="G47"/>
    <mergeCell ref="H47"/>
    <mergeCell ref="I47"/>
    <mergeCell ref="C46:D46"/>
    <mergeCell ref="E46"/>
    <mergeCell ref="F46"/>
    <mergeCell ref="G46"/>
    <mergeCell ref="H46"/>
    <mergeCell ref="I48"/>
    <mergeCell ref="C49:D49"/>
    <mergeCell ref="E49"/>
    <mergeCell ref="F49"/>
    <mergeCell ref="G49"/>
    <mergeCell ref="H49"/>
    <mergeCell ref="I49"/>
    <mergeCell ref="C48:D48"/>
    <mergeCell ref="E48"/>
    <mergeCell ref="F48"/>
    <mergeCell ref="G48"/>
    <mergeCell ref="H48"/>
    <mergeCell ref="I50"/>
    <mergeCell ref="C51:D51"/>
    <mergeCell ref="E51"/>
    <mergeCell ref="F51"/>
    <mergeCell ref="G51"/>
    <mergeCell ref="H51"/>
    <mergeCell ref="I51"/>
    <mergeCell ref="C50:D50"/>
    <mergeCell ref="E50"/>
    <mergeCell ref="F50"/>
    <mergeCell ref="G50"/>
    <mergeCell ref="H50"/>
    <mergeCell ref="I52"/>
    <mergeCell ref="C53:D53"/>
    <mergeCell ref="E53"/>
    <mergeCell ref="F53"/>
    <mergeCell ref="G53"/>
    <mergeCell ref="H53"/>
    <mergeCell ref="I53"/>
    <mergeCell ref="C52:D52"/>
    <mergeCell ref="E52"/>
    <mergeCell ref="F52"/>
    <mergeCell ref="G52"/>
    <mergeCell ref="H52"/>
    <mergeCell ref="I54"/>
    <mergeCell ref="C55:D55"/>
    <mergeCell ref="E55"/>
    <mergeCell ref="F55"/>
    <mergeCell ref="G55"/>
    <mergeCell ref="H55"/>
    <mergeCell ref="I55"/>
    <mergeCell ref="C54:D54"/>
    <mergeCell ref="E54"/>
    <mergeCell ref="F54"/>
    <mergeCell ref="G54"/>
    <mergeCell ref="H54"/>
    <mergeCell ref="I56"/>
    <mergeCell ref="C57:D57"/>
    <mergeCell ref="E57"/>
    <mergeCell ref="F57"/>
    <mergeCell ref="G57"/>
    <mergeCell ref="H57"/>
    <mergeCell ref="I57"/>
    <mergeCell ref="C56:D56"/>
    <mergeCell ref="E56"/>
    <mergeCell ref="F56"/>
    <mergeCell ref="G56"/>
    <mergeCell ref="H56"/>
    <mergeCell ref="I58"/>
    <mergeCell ref="C59:D59"/>
    <mergeCell ref="E59"/>
    <mergeCell ref="F59"/>
    <mergeCell ref="G59"/>
    <mergeCell ref="H59"/>
    <mergeCell ref="I59"/>
    <mergeCell ref="C58:D58"/>
    <mergeCell ref="E58"/>
    <mergeCell ref="F58"/>
    <mergeCell ref="G58"/>
    <mergeCell ref="H58"/>
    <mergeCell ref="I60"/>
    <mergeCell ref="C61:D61"/>
    <mergeCell ref="E61"/>
    <mergeCell ref="F61"/>
    <mergeCell ref="G61"/>
    <mergeCell ref="H61"/>
    <mergeCell ref="I61"/>
    <mergeCell ref="C60:D60"/>
    <mergeCell ref="E60"/>
    <mergeCell ref="F60"/>
    <mergeCell ref="G60"/>
    <mergeCell ref="H60"/>
    <mergeCell ref="I62"/>
    <mergeCell ref="C63:D63"/>
    <mergeCell ref="E63"/>
    <mergeCell ref="F63"/>
    <mergeCell ref="G63"/>
    <mergeCell ref="H63"/>
    <mergeCell ref="I63"/>
    <mergeCell ref="C62:D62"/>
    <mergeCell ref="E62"/>
    <mergeCell ref="F62"/>
    <mergeCell ref="G62"/>
    <mergeCell ref="H62"/>
    <mergeCell ref="I64"/>
    <mergeCell ref="C65:D65"/>
    <mergeCell ref="E65"/>
    <mergeCell ref="F65"/>
    <mergeCell ref="G65"/>
    <mergeCell ref="H65"/>
    <mergeCell ref="I65"/>
    <mergeCell ref="C64:D64"/>
    <mergeCell ref="E64"/>
    <mergeCell ref="F64"/>
    <mergeCell ref="G64"/>
    <mergeCell ref="H64"/>
    <mergeCell ref="I66"/>
    <mergeCell ref="C67:D67"/>
    <mergeCell ref="E67"/>
    <mergeCell ref="F67"/>
    <mergeCell ref="G67"/>
    <mergeCell ref="H67"/>
    <mergeCell ref="I67"/>
    <mergeCell ref="C66:D66"/>
    <mergeCell ref="E66"/>
    <mergeCell ref="F66"/>
    <mergeCell ref="G66"/>
    <mergeCell ref="H66"/>
    <mergeCell ref="I68"/>
    <mergeCell ref="C69:D69"/>
    <mergeCell ref="E69"/>
    <mergeCell ref="F69"/>
    <mergeCell ref="G69"/>
    <mergeCell ref="H69"/>
    <mergeCell ref="I69"/>
    <mergeCell ref="C68:D68"/>
    <mergeCell ref="E68"/>
    <mergeCell ref="F68"/>
    <mergeCell ref="G68"/>
    <mergeCell ref="H68"/>
    <mergeCell ref="I70"/>
    <mergeCell ref="C71:D71"/>
    <mergeCell ref="E71"/>
    <mergeCell ref="F71"/>
    <mergeCell ref="G71"/>
    <mergeCell ref="H71"/>
    <mergeCell ref="I71"/>
    <mergeCell ref="C70:D70"/>
    <mergeCell ref="E70"/>
    <mergeCell ref="F70"/>
    <mergeCell ref="G70"/>
    <mergeCell ref="H70"/>
    <mergeCell ref="I72"/>
    <mergeCell ref="C73:D73"/>
    <mergeCell ref="E73"/>
    <mergeCell ref="F73"/>
    <mergeCell ref="G73"/>
    <mergeCell ref="H73"/>
    <mergeCell ref="I73"/>
    <mergeCell ref="C72:D72"/>
    <mergeCell ref="E72"/>
    <mergeCell ref="F72"/>
    <mergeCell ref="G72"/>
    <mergeCell ref="H72"/>
    <mergeCell ref="I74"/>
    <mergeCell ref="C75:D75"/>
    <mergeCell ref="E75"/>
    <mergeCell ref="F75"/>
    <mergeCell ref="G75"/>
    <mergeCell ref="H75"/>
    <mergeCell ref="I75"/>
    <mergeCell ref="C74:D74"/>
    <mergeCell ref="E74"/>
    <mergeCell ref="F74"/>
    <mergeCell ref="G74"/>
    <mergeCell ref="H74"/>
    <mergeCell ref="I76"/>
    <mergeCell ref="C77:D77"/>
    <mergeCell ref="E77"/>
    <mergeCell ref="F77"/>
    <mergeCell ref="G77"/>
    <mergeCell ref="H77"/>
    <mergeCell ref="I77"/>
    <mergeCell ref="C76:D76"/>
    <mergeCell ref="E76"/>
    <mergeCell ref="F76"/>
    <mergeCell ref="G76"/>
    <mergeCell ref="H76"/>
    <mergeCell ref="I78"/>
    <mergeCell ref="C79:D79"/>
    <mergeCell ref="E79"/>
    <mergeCell ref="F79"/>
    <mergeCell ref="G79"/>
    <mergeCell ref="H79"/>
    <mergeCell ref="I79"/>
    <mergeCell ref="C78:D78"/>
    <mergeCell ref="E78"/>
    <mergeCell ref="F78"/>
    <mergeCell ref="G78"/>
    <mergeCell ref="H78"/>
    <mergeCell ref="I80"/>
    <mergeCell ref="C81:D81"/>
    <mergeCell ref="E81"/>
    <mergeCell ref="F81"/>
    <mergeCell ref="G81"/>
    <mergeCell ref="H81"/>
    <mergeCell ref="I81"/>
    <mergeCell ref="C80:D80"/>
    <mergeCell ref="E80"/>
    <mergeCell ref="F80"/>
    <mergeCell ref="G80"/>
    <mergeCell ref="H80"/>
    <mergeCell ref="I82"/>
    <mergeCell ref="C83:D83"/>
    <mergeCell ref="E83"/>
    <mergeCell ref="F83"/>
    <mergeCell ref="G83"/>
    <mergeCell ref="H83"/>
    <mergeCell ref="I83"/>
    <mergeCell ref="C82:D82"/>
    <mergeCell ref="E82"/>
    <mergeCell ref="F82"/>
    <mergeCell ref="G82"/>
    <mergeCell ref="H82"/>
    <mergeCell ref="I84"/>
    <mergeCell ref="C85:D85"/>
    <mergeCell ref="E85"/>
    <mergeCell ref="F85"/>
    <mergeCell ref="G85"/>
    <mergeCell ref="H85"/>
    <mergeCell ref="I85"/>
    <mergeCell ref="C84:D84"/>
    <mergeCell ref="E84"/>
    <mergeCell ref="F84"/>
    <mergeCell ref="G84"/>
    <mergeCell ref="H84"/>
    <mergeCell ref="I86"/>
    <mergeCell ref="C87:D87"/>
    <mergeCell ref="E87"/>
    <mergeCell ref="F87"/>
    <mergeCell ref="G87"/>
    <mergeCell ref="H87"/>
    <mergeCell ref="I87"/>
    <mergeCell ref="C86:D86"/>
    <mergeCell ref="E86"/>
    <mergeCell ref="F86"/>
    <mergeCell ref="G86"/>
    <mergeCell ref="H86"/>
    <mergeCell ref="I88"/>
    <mergeCell ref="C89:D89"/>
    <mergeCell ref="E89"/>
    <mergeCell ref="F89"/>
    <mergeCell ref="G89"/>
    <mergeCell ref="H89"/>
    <mergeCell ref="I89"/>
    <mergeCell ref="C88:D88"/>
    <mergeCell ref="E88"/>
    <mergeCell ref="F88"/>
    <mergeCell ref="G88"/>
    <mergeCell ref="H88"/>
    <mergeCell ref="I90"/>
    <mergeCell ref="C91:D91"/>
    <mergeCell ref="E91"/>
    <mergeCell ref="F91"/>
    <mergeCell ref="G91"/>
    <mergeCell ref="H91"/>
    <mergeCell ref="I91"/>
    <mergeCell ref="C90:D90"/>
    <mergeCell ref="E90"/>
    <mergeCell ref="F90"/>
    <mergeCell ref="G90"/>
    <mergeCell ref="H90"/>
    <mergeCell ref="I92"/>
    <mergeCell ref="C93:D93"/>
    <mergeCell ref="E93"/>
    <mergeCell ref="F93"/>
    <mergeCell ref="G93"/>
    <mergeCell ref="H93"/>
    <mergeCell ref="I93"/>
    <mergeCell ref="C92:D92"/>
    <mergeCell ref="E92"/>
    <mergeCell ref="F92"/>
    <mergeCell ref="G92"/>
    <mergeCell ref="H92"/>
    <mergeCell ref="I94"/>
    <mergeCell ref="C95:D95"/>
    <mergeCell ref="E95"/>
    <mergeCell ref="F95"/>
    <mergeCell ref="G95"/>
    <mergeCell ref="H95"/>
    <mergeCell ref="I95"/>
    <mergeCell ref="C94:D94"/>
    <mergeCell ref="E94"/>
    <mergeCell ref="F94"/>
    <mergeCell ref="G94"/>
    <mergeCell ref="H94"/>
    <mergeCell ref="I96"/>
    <mergeCell ref="C97:D97"/>
    <mergeCell ref="E97"/>
    <mergeCell ref="F97"/>
    <mergeCell ref="G97"/>
    <mergeCell ref="H97"/>
    <mergeCell ref="I97"/>
    <mergeCell ref="C96:D96"/>
    <mergeCell ref="E96"/>
    <mergeCell ref="F96"/>
    <mergeCell ref="G96"/>
    <mergeCell ref="H96"/>
    <mergeCell ref="I98"/>
    <mergeCell ref="C99:D99"/>
    <mergeCell ref="E99"/>
    <mergeCell ref="F99"/>
    <mergeCell ref="G99"/>
    <mergeCell ref="H99"/>
    <mergeCell ref="I99"/>
    <mergeCell ref="C98:D98"/>
    <mergeCell ref="E98"/>
    <mergeCell ref="F98"/>
    <mergeCell ref="G98"/>
    <mergeCell ref="H98"/>
    <mergeCell ref="I100"/>
    <mergeCell ref="C101:D101"/>
    <mergeCell ref="E101"/>
    <mergeCell ref="F101"/>
    <mergeCell ref="G101"/>
    <mergeCell ref="H101"/>
    <mergeCell ref="I101"/>
    <mergeCell ref="C100:D100"/>
    <mergeCell ref="E100"/>
    <mergeCell ref="F100"/>
    <mergeCell ref="G100"/>
    <mergeCell ref="H100"/>
    <mergeCell ref="I102"/>
    <mergeCell ref="C103:D103"/>
    <mergeCell ref="E103"/>
    <mergeCell ref="F103"/>
    <mergeCell ref="G103"/>
    <mergeCell ref="H103"/>
    <mergeCell ref="I103"/>
    <mergeCell ref="C102:D102"/>
    <mergeCell ref="E102"/>
    <mergeCell ref="F102"/>
    <mergeCell ref="G102"/>
    <mergeCell ref="H102"/>
    <mergeCell ref="I104"/>
    <mergeCell ref="C105:D105"/>
    <mergeCell ref="E105"/>
    <mergeCell ref="F105"/>
    <mergeCell ref="G105"/>
    <mergeCell ref="H105"/>
    <mergeCell ref="I105"/>
    <mergeCell ref="C104:D104"/>
    <mergeCell ref="E104"/>
    <mergeCell ref="F104"/>
    <mergeCell ref="G104"/>
    <mergeCell ref="H104"/>
    <mergeCell ref="I106"/>
    <mergeCell ref="C107:D107"/>
    <mergeCell ref="E107"/>
    <mergeCell ref="F107"/>
    <mergeCell ref="G107"/>
    <mergeCell ref="H107"/>
    <mergeCell ref="I107"/>
    <mergeCell ref="C106:D106"/>
    <mergeCell ref="E106"/>
    <mergeCell ref="F106"/>
    <mergeCell ref="G106"/>
    <mergeCell ref="H106"/>
    <mergeCell ref="I108"/>
    <mergeCell ref="C109:D109"/>
    <mergeCell ref="E109"/>
    <mergeCell ref="F109"/>
    <mergeCell ref="G109"/>
    <mergeCell ref="H109"/>
    <mergeCell ref="I109"/>
    <mergeCell ref="C108:D108"/>
    <mergeCell ref="E108"/>
    <mergeCell ref="F108"/>
    <mergeCell ref="G108"/>
    <mergeCell ref="H108"/>
    <mergeCell ref="I110"/>
    <mergeCell ref="C111:D111"/>
    <mergeCell ref="E111"/>
    <mergeCell ref="F111"/>
    <mergeCell ref="G111"/>
    <mergeCell ref="H111"/>
    <mergeCell ref="I111"/>
    <mergeCell ref="C110:D110"/>
    <mergeCell ref="E110"/>
    <mergeCell ref="F110"/>
    <mergeCell ref="G110"/>
    <mergeCell ref="H110"/>
    <mergeCell ref="I112"/>
    <mergeCell ref="C113:D113"/>
    <mergeCell ref="E113"/>
    <mergeCell ref="F113"/>
    <mergeCell ref="G113"/>
    <mergeCell ref="H113"/>
    <mergeCell ref="I113"/>
    <mergeCell ref="C112:D112"/>
    <mergeCell ref="E112"/>
    <mergeCell ref="F112"/>
    <mergeCell ref="G112"/>
    <mergeCell ref="H112"/>
    <mergeCell ref="C116:D116"/>
    <mergeCell ref="I114"/>
    <mergeCell ref="C115:D115"/>
    <mergeCell ref="E115"/>
    <mergeCell ref="F115"/>
    <mergeCell ref="G115"/>
    <mergeCell ref="H115"/>
    <mergeCell ref="I115"/>
    <mergeCell ref="C114:D114"/>
    <mergeCell ref="E114"/>
    <mergeCell ref="F114"/>
    <mergeCell ref="G114"/>
    <mergeCell ref="H114"/>
  </mergeCells>
  <dataValidations count="3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extLst>
    <ext xmlns:x14="http://schemas.microsoft.com/office/spreadsheetml/2009/9/main" uri="{CCE6A557-97BC-4b89-ADB6-D9C93CAAB3DF}">
      <x14:dataValidations xmlns:xm="http://schemas.microsoft.com/office/excel/2006/main" count="100">
        <x14:dataValidation type="list" showErrorMessage="1" errorTitle="Kesalahan Nilai Data" error="Data yang dimasukkan harus tersedia dalam daftar!">
          <x14:formula1>
            <xm:f>ListOfValues!S1:S2</xm:f>
          </x14:formula1>
          <xm:sqref>F16</xm:sqref>
        </x14:dataValidation>
        <x14:dataValidation type="list" showErrorMessage="1" errorTitle="Kesalahan Nilai Data" error="Data yang dimasukkan harus tersedia dalam daftar!">
          <x14:formula1>
            <xm:f>ListOfValues!S1:S2</xm:f>
          </x14:formula1>
          <xm:sqref>F17</xm:sqref>
        </x14:dataValidation>
        <x14:dataValidation type="list" showErrorMessage="1" errorTitle="Kesalahan Nilai Data" error="Data yang dimasukkan harus tersedia dalam daftar!">
          <x14:formula1>
            <xm:f>ListOfValues!S1:S2</xm:f>
          </x14:formula1>
          <xm:sqref>F18</xm:sqref>
        </x14:dataValidation>
        <x14:dataValidation type="list" showErrorMessage="1" errorTitle="Kesalahan Nilai Data" error="Data yang dimasukkan harus tersedia dalam daftar!">
          <x14:formula1>
            <xm:f>ListOfValues!S1:S2</xm:f>
          </x14:formula1>
          <xm:sqref>F19</xm:sqref>
        </x14:dataValidation>
        <x14:dataValidation type="list" showErrorMessage="1" errorTitle="Kesalahan Nilai Data" error="Data yang dimasukkan harus tersedia dalam daftar!">
          <x14:formula1>
            <xm:f>ListOfValues!S1:S2</xm:f>
          </x14:formula1>
          <xm:sqref>F20</xm:sqref>
        </x14:dataValidation>
        <x14:dataValidation type="list" showErrorMessage="1" errorTitle="Kesalahan Nilai Data" error="Data yang dimasukkan harus tersedia dalam daftar!">
          <x14:formula1>
            <xm:f>ListOfValues!S1:S2</xm:f>
          </x14:formula1>
          <xm:sqref>F21</xm:sqref>
        </x14:dataValidation>
        <x14:dataValidation type="list" showErrorMessage="1" errorTitle="Kesalahan Nilai Data" error="Data yang dimasukkan harus tersedia dalam daftar!">
          <x14:formula1>
            <xm:f>ListOfValues!S1:S2</xm:f>
          </x14:formula1>
          <xm:sqref>F22</xm:sqref>
        </x14:dataValidation>
        <x14:dataValidation type="list" showErrorMessage="1" errorTitle="Kesalahan Nilai Data" error="Data yang dimasukkan harus tersedia dalam daftar!">
          <x14:formula1>
            <xm:f>ListOfValues!S1:S2</xm:f>
          </x14:formula1>
          <xm:sqref>F23</xm:sqref>
        </x14:dataValidation>
        <x14:dataValidation type="list" showErrorMessage="1" errorTitle="Kesalahan Nilai Data" error="Data yang dimasukkan harus tersedia dalam daftar!">
          <x14:formula1>
            <xm:f>ListOfValues!S1:S2</xm:f>
          </x14:formula1>
          <xm:sqref>F24</xm:sqref>
        </x14:dataValidation>
        <x14:dataValidation type="list" showErrorMessage="1" errorTitle="Kesalahan Nilai Data" error="Data yang dimasukkan harus tersedia dalam daftar!">
          <x14:formula1>
            <xm:f>ListOfValues!S1:S2</xm:f>
          </x14:formula1>
          <xm:sqref>F25</xm:sqref>
        </x14:dataValidation>
        <x14:dataValidation type="list" showErrorMessage="1" errorTitle="Kesalahan Nilai Data" error="Data yang dimasukkan harus tersedia dalam daftar!">
          <x14:formula1>
            <xm:f>ListOfValues!S1:S2</xm:f>
          </x14:formula1>
          <xm:sqref>F26</xm:sqref>
        </x14:dataValidation>
        <x14:dataValidation type="list" showErrorMessage="1" errorTitle="Kesalahan Nilai Data" error="Data yang dimasukkan harus tersedia dalam daftar!">
          <x14:formula1>
            <xm:f>ListOfValues!S1:S2</xm:f>
          </x14:formula1>
          <xm:sqref>F27</xm:sqref>
        </x14:dataValidation>
        <x14:dataValidation type="list" showErrorMessage="1" errorTitle="Kesalahan Nilai Data" error="Data yang dimasukkan harus tersedia dalam daftar!">
          <x14:formula1>
            <xm:f>ListOfValues!S1:S2</xm:f>
          </x14:formula1>
          <xm:sqref>F28</xm:sqref>
        </x14:dataValidation>
        <x14:dataValidation type="list" showErrorMessage="1" errorTitle="Kesalahan Nilai Data" error="Data yang dimasukkan harus tersedia dalam daftar!">
          <x14:formula1>
            <xm:f>ListOfValues!S1:S2</xm:f>
          </x14:formula1>
          <xm:sqref>F29</xm:sqref>
        </x14:dataValidation>
        <x14:dataValidation type="list" showErrorMessage="1" errorTitle="Kesalahan Nilai Data" error="Data yang dimasukkan harus tersedia dalam daftar!">
          <x14:formula1>
            <xm:f>ListOfValues!S1:S2</xm:f>
          </x14:formula1>
          <xm:sqref>F30</xm:sqref>
        </x14:dataValidation>
        <x14:dataValidation type="list" showErrorMessage="1" errorTitle="Kesalahan Nilai Data" error="Data yang dimasukkan harus tersedia dalam daftar!">
          <x14:formula1>
            <xm:f>ListOfValues!S1:S2</xm:f>
          </x14:formula1>
          <xm:sqref>F31</xm:sqref>
        </x14:dataValidation>
        <x14:dataValidation type="list" showErrorMessage="1" errorTitle="Kesalahan Nilai Data" error="Data yang dimasukkan harus tersedia dalam daftar!">
          <x14:formula1>
            <xm:f>ListOfValues!S1:S2</xm:f>
          </x14:formula1>
          <xm:sqref>F32</xm:sqref>
        </x14:dataValidation>
        <x14:dataValidation type="list" showErrorMessage="1" errorTitle="Kesalahan Nilai Data" error="Data yang dimasukkan harus tersedia dalam daftar!">
          <x14:formula1>
            <xm:f>ListOfValues!S1:S2</xm:f>
          </x14:formula1>
          <xm:sqref>F33</xm:sqref>
        </x14:dataValidation>
        <x14:dataValidation type="list" showErrorMessage="1" errorTitle="Kesalahan Nilai Data" error="Data yang dimasukkan harus tersedia dalam daftar!">
          <x14:formula1>
            <xm:f>ListOfValues!S1:S2</xm:f>
          </x14:formula1>
          <xm:sqref>F34</xm:sqref>
        </x14:dataValidation>
        <x14:dataValidation type="list" showErrorMessage="1" errorTitle="Kesalahan Nilai Data" error="Data yang dimasukkan harus tersedia dalam daftar!">
          <x14:formula1>
            <xm:f>ListOfValues!S1:S2</xm:f>
          </x14:formula1>
          <xm:sqref>F35</xm:sqref>
        </x14:dataValidation>
        <x14:dataValidation type="list" showErrorMessage="1" errorTitle="Kesalahan Nilai Data" error="Data yang dimasukkan harus tersedia dalam daftar!">
          <x14:formula1>
            <xm:f>ListOfValues!S1:S2</xm:f>
          </x14:formula1>
          <xm:sqref>F36</xm:sqref>
        </x14:dataValidation>
        <x14:dataValidation type="list" showErrorMessage="1" errorTitle="Kesalahan Nilai Data" error="Data yang dimasukkan harus tersedia dalam daftar!">
          <x14:formula1>
            <xm:f>ListOfValues!S1:S2</xm:f>
          </x14:formula1>
          <xm:sqref>F37</xm:sqref>
        </x14:dataValidation>
        <x14:dataValidation type="list" showErrorMessage="1" errorTitle="Kesalahan Nilai Data" error="Data yang dimasukkan harus tersedia dalam daftar!">
          <x14:formula1>
            <xm:f>ListOfValues!S1:S2</xm:f>
          </x14:formula1>
          <xm:sqref>F38</xm:sqref>
        </x14:dataValidation>
        <x14:dataValidation type="list" showErrorMessage="1" errorTitle="Kesalahan Nilai Data" error="Data yang dimasukkan harus tersedia dalam daftar!">
          <x14:formula1>
            <xm:f>ListOfValues!S1:S2</xm:f>
          </x14:formula1>
          <xm:sqref>F39</xm:sqref>
        </x14:dataValidation>
        <x14:dataValidation type="list" showErrorMessage="1" errorTitle="Kesalahan Nilai Data" error="Data yang dimasukkan harus tersedia dalam daftar!">
          <x14:formula1>
            <xm:f>ListOfValues!S1:S2</xm:f>
          </x14:formula1>
          <xm:sqref>F40</xm:sqref>
        </x14:dataValidation>
        <x14:dataValidation type="list" showErrorMessage="1" errorTitle="Kesalahan Nilai Data" error="Data yang dimasukkan harus tersedia dalam daftar!">
          <x14:formula1>
            <xm:f>ListOfValues!S1:S2</xm:f>
          </x14:formula1>
          <xm:sqref>F41</xm:sqref>
        </x14:dataValidation>
        <x14:dataValidation type="list" showErrorMessage="1" errorTitle="Kesalahan Nilai Data" error="Data yang dimasukkan harus tersedia dalam daftar!">
          <x14:formula1>
            <xm:f>ListOfValues!S1:S2</xm:f>
          </x14:formula1>
          <xm:sqref>F42</xm:sqref>
        </x14:dataValidation>
        <x14:dataValidation type="list" showErrorMessage="1" errorTitle="Kesalahan Nilai Data" error="Data yang dimasukkan harus tersedia dalam daftar!">
          <x14:formula1>
            <xm:f>ListOfValues!S1:S2</xm:f>
          </x14:formula1>
          <xm:sqref>F43</xm:sqref>
        </x14:dataValidation>
        <x14:dataValidation type="list" showErrorMessage="1" errorTitle="Kesalahan Nilai Data" error="Data yang dimasukkan harus tersedia dalam daftar!">
          <x14:formula1>
            <xm:f>ListOfValues!S1:S2</xm:f>
          </x14:formula1>
          <xm:sqref>F44</xm:sqref>
        </x14:dataValidation>
        <x14:dataValidation type="list" showErrorMessage="1" errorTitle="Kesalahan Nilai Data" error="Data yang dimasukkan harus tersedia dalam daftar!">
          <x14:formula1>
            <xm:f>ListOfValues!S1:S2</xm:f>
          </x14:formula1>
          <xm:sqref>F45</xm:sqref>
        </x14:dataValidation>
        <x14:dataValidation type="list" showErrorMessage="1" errorTitle="Kesalahan Nilai Data" error="Data yang dimasukkan harus tersedia dalam daftar!">
          <x14:formula1>
            <xm:f>ListOfValues!S1:S2</xm:f>
          </x14:formula1>
          <xm:sqref>F46</xm:sqref>
        </x14:dataValidation>
        <x14:dataValidation type="list" showErrorMessage="1" errorTitle="Kesalahan Nilai Data" error="Data yang dimasukkan harus tersedia dalam daftar!">
          <x14:formula1>
            <xm:f>ListOfValues!S1:S2</xm:f>
          </x14:formula1>
          <xm:sqref>F47</xm:sqref>
        </x14:dataValidation>
        <x14:dataValidation type="list" showErrorMessage="1" errorTitle="Kesalahan Nilai Data" error="Data yang dimasukkan harus tersedia dalam daftar!">
          <x14:formula1>
            <xm:f>ListOfValues!S1:S2</xm:f>
          </x14:formula1>
          <xm:sqref>F48</xm:sqref>
        </x14:dataValidation>
        <x14:dataValidation type="list" showErrorMessage="1" errorTitle="Kesalahan Nilai Data" error="Data yang dimasukkan harus tersedia dalam daftar!">
          <x14:formula1>
            <xm:f>ListOfValues!S1:S2</xm:f>
          </x14:formula1>
          <xm:sqref>F49</xm:sqref>
        </x14:dataValidation>
        <x14:dataValidation type="list" showErrorMessage="1" errorTitle="Kesalahan Nilai Data" error="Data yang dimasukkan harus tersedia dalam daftar!">
          <x14:formula1>
            <xm:f>ListOfValues!S1:S2</xm:f>
          </x14:formula1>
          <xm:sqref>F50</xm:sqref>
        </x14:dataValidation>
        <x14:dataValidation type="list" showErrorMessage="1" errorTitle="Kesalahan Nilai Data" error="Data yang dimasukkan harus tersedia dalam daftar!">
          <x14:formula1>
            <xm:f>ListOfValues!S1:S2</xm:f>
          </x14:formula1>
          <xm:sqref>F51</xm:sqref>
        </x14:dataValidation>
        <x14:dataValidation type="list" showErrorMessage="1" errorTitle="Kesalahan Nilai Data" error="Data yang dimasukkan harus tersedia dalam daftar!">
          <x14:formula1>
            <xm:f>ListOfValues!S1:S2</xm:f>
          </x14:formula1>
          <xm:sqref>F52</xm:sqref>
        </x14:dataValidation>
        <x14:dataValidation type="list" showErrorMessage="1" errorTitle="Kesalahan Nilai Data" error="Data yang dimasukkan harus tersedia dalam daftar!">
          <x14:formula1>
            <xm:f>ListOfValues!S1:S2</xm:f>
          </x14:formula1>
          <xm:sqref>F53</xm:sqref>
        </x14:dataValidation>
        <x14:dataValidation type="list" showErrorMessage="1" errorTitle="Kesalahan Nilai Data" error="Data yang dimasukkan harus tersedia dalam daftar!">
          <x14:formula1>
            <xm:f>ListOfValues!S1:S2</xm:f>
          </x14:formula1>
          <xm:sqref>F54</xm:sqref>
        </x14:dataValidation>
        <x14:dataValidation type="list" showErrorMessage="1" errorTitle="Kesalahan Nilai Data" error="Data yang dimasukkan harus tersedia dalam daftar!">
          <x14:formula1>
            <xm:f>ListOfValues!S1:S2</xm:f>
          </x14:formula1>
          <xm:sqref>F55</xm:sqref>
        </x14:dataValidation>
        <x14:dataValidation type="list" showErrorMessage="1" errorTitle="Kesalahan Nilai Data" error="Data yang dimasukkan harus tersedia dalam daftar!">
          <x14:formula1>
            <xm:f>ListOfValues!S1:S2</xm:f>
          </x14:formula1>
          <xm:sqref>F56</xm:sqref>
        </x14:dataValidation>
        <x14:dataValidation type="list" showErrorMessage="1" errorTitle="Kesalahan Nilai Data" error="Data yang dimasukkan harus tersedia dalam daftar!">
          <x14:formula1>
            <xm:f>ListOfValues!S1:S2</xm:f>
          </x14:formula1>
          <xm:sqref>F57</xm:sqref>
        </x14:dataValidation>
        <x14:dataValidation type="list" showErrorMessage="1" errorTitle="Kesalahan Nilai Data" error="Data yang dimasukkan harus tersedia dalam daftar!">
          <x14:formula1>
            <xm:f>ListOfValues!S1:S2</xm:f>
          </x14:formula1>
          <xm:sqref>F58</xm:sqref>
        </x14:dataValidation>
        <x14:dataValidation type="list" showErrorMessage="1" errorTitle="Kesalahan Nilai Data" error="Data yang dimasukkan harus tersedia dalam daftar!">
          <x14:formula1>
            <xm:f>ListOfValues!S1:S2</xm:f>
          </x14:formula1>
          <xm:sqref>F59</xm:sqref>
        </x14:dataValidation>
        <x14:dataValidation type="list" showErrorMessage="1" errorTitle="Kesalahan Nilai Data" error="Data yang dimasukkan harus tersedia dalam daftar!">
          <x14:formula1>
            <xm:f>ListOfValues!S1:S2</xm:f>
          </x14:formula1>
          <xm:sqref>F60</xm:sqref>
        </x14:dataValidation>
        <x14:dataValidation type="list" showErrorMessage="1" errorTitle="Kesalahan Nilai Data" error="Data yang dimasukkan harus tersedia dalam daftar!">
          <x14:formula1>
            <xm:f>ListOfValues!S1:S2</xm:f>
          </x14:formula1>
          <xm:sqref>F61</xm:sqref>
        </x14:dataValidation>
        <x14:dataValidation type="list" showErrorMessage="1" errorTitle="Kesalahan Nilai Data" error="Data yang dimasukkan harus tersedia dalam daftar!">
          <x14:formula1>
            <xm:f>ListOfValues!S1:S2</xm:f>
          </x14:formula1>
          <xm:sqref>F62</xm:sqref>
        </x14:dataValidation>
        <x14:dataValidation type="list" showErrorMessage="1" errorTitle="Kesalahan Nilai Data" error="Data yang dimasukkan harus tersedia dalam daftar!">
          <x14:formula1>
            <xm:f>ListOfValues!S1:S2</xm:f>
          </x14:formula1>
          <xm:sqref>F63</xm:sqref>
        </x14:dataValidation>
        <x14:dataValidation type="list" showErrorMessage="1" errorTitle="Kesalahan Nilai Data" error="Data yang dimasukkan harus tersedia dalam daftar!">
          <x14:formula1>
            <xm:f>ListOfValues!S1:S2</xm:f>
          </x14:formula1>
          <xm:sqref>F64</xm:sqref>
        </x14:dataValidation>
        <x14:dataValidation type="list" showErrorMessage="1" errorTitle="Kesalahan Nilai Data" error="Data yang dimasukkan harus tersedia dalam daftar!">
          <x14:formula1>
            <xm:f>ListOfValues!S1:S2</xm:f>
          </x14:formula1>
          <xm:sqref>F65</xm:sqref>
        </x14:dataValidation>
        <x14:dataValidation type="list" showErrorMessage="1" errorTitle="Kesalahan Nilai Data" error="Data yang dimasukkan harus tersedia dalam daftar!">
          <x14:formula1>
            <xm:f>ListOfValues!S1:S2</xm:f>
          </x14:formula1>
          <xm:sqref>F66</xm:sqref>
        </x14:dataValidation>
        <x14:dataValidation type="list" showErrorMessage="1" errorTitle="Kesalahan Nilai Data" error="Data yang dimasukkan harus tersedia dalam daftar!">
          <x14:formula1>
            <xm:f>ListOfValues!S1:S2</xm:f>
          </x14:formula1>
          <xm:sqref>F67</xm:sqref>
        </x14:dataValidation>
        <x14:dataValidation type="list" showErrorMessage="1" errorTitle="Kesalahan Nilai Data" error="Data yang dimasukkan harus tersedia dalam daftar!">
          <x14:formula1>
            <xm:f>ListOfValues!S1:S2</xm:f>
          </x14:formula1>
          <xm:sqref>F68</xm:sqref>
        </x14:dataValidation>
        <x14:dataValidation type="list" showErrorMessage="1" errorTitle="Kesalahan Nilai Data" error="Data yang dimasukkan harus tersedia dalam daftar!">
          <x14:formula1>
            <xm:f>ListOfValues!S1:S2</xm:f>
          </x14:formula1>
          <xm:sqref>F69</xm:sqref>
        </x14:dataValidation>
        <x14:dataValidation type="list" showErrorMessage="1" errorTitle="Kesalahan Nilai Data" error="Data yang dimasukkan harus tersedia dalam daftar!">
          <x14:formula1>
            <xm:f>ListOfValues!S1:S2</xm:f>
          </x14:formula1>
          <xm:sqref>F70</xm:sqref>
        </x14:dataValidation>
        <x14:dataValidation type="list" showErrorMessage="1" errorTitle="Kesalahan Nilai Data" error="Data yang dimasukkan harus tersedia dalam daftar!">
          <x14:formula1>
            <xm:f>ListOfValues!S1:S2</xm:f>
          </x14:formula1>
          <xm:sqref>F71</xm:sqref>
        </x14:dataValidation>
        <x14:dataValidation type="list" showErrorMessage="1" errorTitle="Kesalahan Nilai Data" error="Data yang dimasukkan harus tersedia dalam daftar!">
          <x14:formula1>
            <xm:f>ListOfValues!S1:S2</xm:f>
          </x14:formula1>
          <xm:sqref>F72</xm:sqref>
        </x14:dataValidation>
        <x14:dataValidation type="list" showErrorMessage="1" errorTitle="Kesalahan Nilai Data" error="Data yang dimasukkan harus tersedia dalam daftar!">
          <x14:formula1>
            <xm:f>ListOfValues!S1:S2</xm:f>
          </x14:formula1>
          <xm:sqref>F73</xm:sqref>
        </x14:dataValidation>
        <x14:dataValidation type="list" showErrorMessage="1" errorTitle="Kesalahan Nilai Data" error="Data yang dimasukkan harus tersedia dalam daftar!">
          <x14:formula1>
            <xm:f>ListOfValues!S1:S2</xm:f>
          </x14:formula1>
          <xm:sqref>F74</xm:sqref>
        </x14:dataValidation>
        <x14:dataValidation type="list" showErrorMessage="1" errorTitle="Kesalahan Nilai Data" error="Data yang dimasukkan harus tersedia dalam daftar!">
          <x14:formula1>
            <xm:f>ListOfValues!S1:S2</xm:f>
          </x14:formula1>
          <xm:sqref>F75</xm:sqref>
        </x14:dataValidation>
        <x14:dataValidation type="list" showErrorMessage="1" errorTitle="Kesalahan Nilai Data" error="Data yang dimasukkan harus tersedia dalam daftar!">
          <x14:formula1>
            <xm:f>ListOfValues!S1:S2</xm:f>
          </x14:formula1>
          <xm:sqref>F76</xm:sqref>
        </x14:dataValidation>
        <x14:dataValidation type="list" showErrorMessage="1" errorTitle="Kesalahan Nilai Data" error="Data yang dimasukkan harus tersedia dalam daftar!">
          <x14:formula1>
            <xm:f>ListOfValues!S1:S2</xm:f>
          </x14:formula1>
          <xm:sqref>F77</xm:sqref>
        </x14:dataValidation>
        <x14:dataValidation type="list" showErrorMessage="1" errorTitle="Kesalahan Nilai Data" error="Data yang dimasukkan harus tersedia dalam daftar!">
          <x14:formula1>
            <xm:f>ListOfValues!S1:S2</xm:f>
          </x14:formula1>
          <xm:sqref>F78</xm:sqref>
        </x14:dataValidation>
        <x14:dataValidation type="list" showErrorMessage="1" errorTitle="Kesalahan Nilai Data" error="Data yang dimasukkan harus tersedia dalam daftar!">
          <x14:formula1>
            <xm:f>ListOfValues!S1:S2</xm:f>
          </x14:formula1>
          <xm:sqref>F79</xm:sqref>
        </x14:dataValidation>
        <x14:dataValidation type="list" showErrorMessage="1" errorTitle="Kesalahan Nilai Data" error="Data yang dimasukkan harus tersedia dalam daftar!">
          <x14:formula1>
            <xm:f>ListOfValues!S1:S2</xm:f>
          </x14:formula1>
          <xm:sqref>F80</xm:sqref>
        </x14:dataValidation>
        <x14:dataValidation type="list" showErrorMessage="1" errorTitle="Kesalahan Nilai Data" error="Data yang dimasukkan harus tersedia dalam daftar!">
          <x14:formula1>
            <xm:f>ListOfValues!S1:S2</xm:f>
          </x14:formula1>
          <xm:sqref>F81</xm:sqref>
        </x14:dataValidation>
        <x14:dataValidation type="list" showErrorMessage="1" errorTitle="Kesalahan Nilai Data" error="Data yang dimasukkan harus tersedia dalam daftar!">
          <x14:formula1>
            <xm:f>ListOfValues!S1:S2</xm:f>
          </x14:formula1>
          <xm:sqref>F82</xm:sqref>
        </x14:dataValidation>
        <x14:dataValidation type="list" showErrorMessage="1" errorTitle="Kesalahan Nilai Data" error="Data yang dimasukkan harus tersedia dalam daftar!">
          <x14:formula1>
            <xm:f>ListOfValues!S1:S2</xm:f>
          </x14:formula1>
          <xm:sqref>F83</xm:sqref>
        </x14:dataValidation>
        <x14:dataValidation type="list" showErrorMessage="1" errorTitle="Kesalahan Nilai Data" error="Data yang dimasukkan harus tersedia dalam daftar!">
          <x14:formula1>
            <xm:f>ListOfValues!S1:S2</xm:f>
          </x14:formula1>
          <xm:sqref>F84</xm:sqref>
        </x14:dataValidation>
        <x14:dataValidation type="list" showErrorMessage="1" errorTitle="Kesalahan Nilai Data" error="Data yang dimasukkan harus tersedia dalam daftar!">
          <x14:formula1>
            <xm:f>ListOfValues!S1:S2</xm:f>
          </x14:formula1>
          <xm:sqref>F85</xm:sqref>
        </x14:dataValidation>
        <x14:dataValidation type="list" showErrorMessage="1" errorTitle="Kesalahan Nilai Data" error="Data yang dimasukkan harus tersedia dalam daftar!">
          <x14:formula1>
            <xm:f>ListOfValues!S1:S2</xm:f>
          </x14:formula1>
          <xm:sqref>F86</xm:sqref>
        </x14:dataValidation>
        <x14:dataValidation type="list" showErrorMessage="1" errorTitle="Kesalahan Nilai Data" error="Data yang dimasukkan harus tersedia dalam daftar!">
          <x14:formula1>
            <xm:f>ListOfValues!S1:S2</xm:f>
          </x14:formula1>
          <xm:sqref>F87</xm:sqref>
        </x14:dataValidation>
        <x14:dataValidation type="list" showErrorMessage="1" errorTitle="Kesalahan Nilai Data" error="Data yang dimasukkan harus tersedia dalam daftar!">
          <x14:formula1>
            <xm:f>ListOfValues!S1:S2</xm:f>
          </x14:formula1>
          <xm:sqref>F88</xm:sqref>
        </x14:dataValidation>
        <x14:dataValidation type="list" showErrorMessage="1" errorTitle="Kesalahan Nilai Data" error="Data yang dimasukkan harus tersedia dalam daftar!">
          <x14:formula1>
            <xm:f>ListOfValues!S1:S2</xm:f>
          </x14:formula1>
          <xm:sqref>F89</xm:sqref>
        </x14:dataValidation>
        <x14:dataValidation type="list" showErrorMessage="1" errorTitle="Kesalahan Nilai Data" error="Data yang dimasukkan harus tersedia dalam daftar!">
          <x14:formula1>
            <xm:f>ListOfValues!S1:S2</xm:f>
          </x14:formula1>
          <xm:sqref>F90</xm:sqref>
        </x14:dataValidation>
        <x14:dataValidation type="list" showErrorMessage="1" errorTitle="Kesalahan Nilai Data" error="Data yang dimasukkan harus tersedia dalam daftar!">
          <x14:formula1>
            <xm:f>ListOfValues!S1:S2</xm:f>
          </x14:formula1>
          <xm:sqref>F91</xm:sqref>
        </x14:dataValidation>
        <x14:dataValidation type="list" showErrorMessage="1" errorTitle="Kesalahan Nilai Data" error="Data yang dimasukkan harus tersedia dalam daftar!">
          <x14:formula1>
            <xm:f>ListOfValues!S1:S2</xm:f>
          </x14:formula1>
          <xm:sqref>F92</xm:sqref>
        </x14:dataValidation>
        <x14:dataValidation type="list" showErrorMessage="1" errorTitle="Kesalahan Nilai Data" error="Data yang dimasukkan harus tersedia dalam daftar!">
          <x14:formula1>
            <xm:f>ListOfValues!S1:S2</xm:f>
          </x14:formula1>
          <xm:sqref>F93</xm:sqref>
        </x14:dataValidation>
        <x14:dataValidation type="list" showErrorMessage="1" errorTitle="Kesalahan Nilai Data" error="Data yang dimasukkan harus tersedia dalam daftar!">
          <x14:formula1>
            <xm:f>ListOfValues!S1:S2</xm:f>
          </x14:formula1>
          <xm:sqref>F94</xm:sqref>
        </x14:dataValidation>
        <x14:dataValidation type="list" showErrorMessage="1" errorTitle="Kesalahan Nilai Data" error="Data yang dimasukkan harus tersedia dalam daftar!">
          <x14:formula1>
            <xm:f>ListOfValues!S1:S2</xm:f>
          </x14:formula1>
          <xm:sqref>F95</xm:sqref>
        </x14:dataValidation>
        <x14:dataValidation type="list" showErrorMessage="1" errorTitle="Kesalahan Nilai Data" error="Data yang dimasukkan harus tersedia dalam daftar!">
          <x14:formula1>
            <xm:f>ListOfValues!S1:S2</xm:f>
          </x14:formula1>
          <xm:sqref>F96</xm:sqref>
        </x14:dataValidation>
        <x14:dataValidation type="list" showErrorMessage="1" errorTitle="Kesalahan Nilai Data" error="Data yang dimasukkan harus tersedia dalam daftar!">
          <x14:formula1>
            <xm:f>ListOfValues!S1:S2</xm:f>
          </x14:formula1>
          <xm:sqref>F97</xm:sqref>
        </x14:dataValidation>
        <x14:dataValidation type="list" showErrorMessage="1" errorTitle="Kesalahan Nilai Data" error="Data yang dimasukkan harus tersedia dalam daftar!">
          <x14:formula1>
            <xm:f>ListOfValues!S1:S2</xm:f>
          </x14:formula1>
          <xm:sqref>F98</xm:sqref>
        </x14:dataValidation>
        <x14:dataValidation type="list" showErrorMessage="1" errorTitle="Kesalahan Nilai Data" error="Data yang dimasukkan harus tersedia dalam daftar!">
          <x14:formula1>
            <xm:f>ListOfValues!S1:S2</xm:f>
          </x14:formula1>
          <xm:sqref>F99</xm:sqref>
        </x14:dataValidation>
        <x14:dataValidation type="list" showErrorMessage="1" errorTitle="Kesalahan Nilai Data" error="Data yang dimasukkan harus tersedia dalam daftar!">
          <x14:formula1>
            <xm:f>ListOfValues!S1:S2</xm:f>
          </x14:formula1>
          <xm:sqref>F100</xm:sqref>
        </x14:dataValidation>
        <x14:dataValidation type="list" showErrorMessage="1" errorTitle="Kesalahan Nilai Data" error="Data yang dimasukkan harus tersedia dalam daftar!">
          <x14:formula1>
            <xm:f>ListOfValues!S1:S2</xm:f>
          </x14:formula1>
          <xm:sqref>F101</xm:sqref>
        </x14:dataValidation>
        <x14:dataValidation type="list" showErrorMessage="1" errorTitle="Kesalahan Nilai Data" error="Data yang dimasukkan harus tersedia dalam daftar!">
          <x14:formula1>
            <xm:f>ListOfValues!S1:S2</xm:f>
          </x14:formula1>
          <xm:sqref>F102</xm:sqref>
        </x14:dataValidation>
        <x14:dataValidation type="list" showErrorMessage="1" errorTitle="Kesalahan Nilai Data" error="Data yang dimasukkan harus tersedia dalam daftar!">
          <x14:formula1>
            <xm:f>ListOfValues!S1:S2</xm:f>
          </x14:formula1>
          <xm:sqref>F103</xm:sqref>
        </x14:dataValidation>
        <x14:dataValidation type="list" showErrorMessage="1" errorTitle="Kesalahan Nilai Data" error="Data yang dimasukkan harus tersedia dalam daftar!">
          <x14:formula1>
            <xm:f>ListOfValues!S1:S2</xm:f>
          </x14:formula1>
          <xm:sqref>F104</xm:sqref>
        </x14:dataValidation>
        <x14:dataValidation type="list" showErrorMessage="1" errorTitle="Kesalahan Nilai Data" error="Data yang dimasukkan harus tersedia dalam daftar!">
          <x14:formula1>
            <xm:f>ListOfValues!S1:S2</xm:f>
          </x14:formula1>
          <xm:sqref>F105</xm:sqref>
        </x14:dataValidation>
        <x14:dataValidation type="list" showErrorMessage="1" errorTitle="Kesalahan Nilai Data" error="Data yang dimasukkan harus tersedia dalam daftar!">
          <x14:formula1>
            <xm:f>ListOfValues!S1:S2</xm:f>
          </x14:formula1>
          <xm:sqref>F106</xm:sqref>
        </x14:dataValidation>
        <x14:dataValidation type="list" showErrorMessage="1" errorTitle="Kesalahan Nilai Data" error="Data yang dimasukkan harus tersedia dalam daftar!">
          <x14:formula1>
            <xm:f>ListOfValues!S1:S2</xm:f>
          </x14:formula1>
          <xm:sqref>F107</xm:sqref>
        </x14:dataValidation>
        <x14:dataValidation type="list" showErrorMessage="1" errorTitle="Kesalahan Nilai Data" error="Data yang dimasukkan harus tersedia dalam daftar!">
          <x14:formula1>
            <xm:f>ListOfValues!S1:S2</xm:f>
          </x14:formula1>
          <xm:sqref>F108</xm:sqref>
        </x14:dataValidation>
        <x14:dataValidation type="list" showErrorMessage="1" errorTitle="Kesalahan Nilai Data" error="Data yang dimasukkan harus tersedia dalam daftar!">
          <x14:formula1>
            <xm:f>ListOfValues!S1:S2</xm:f>
          </x14:formula1>
          <xm:sqref>F109</xm:sqref>
        </x14:dataValidation>
        <x14:dataValidation type="list" showErrorMessage="1" errorTitle="Kesalahan Nilai Data" error="Data yang dimasukkan harus tersedia dalam daftar!">
          <x14:formula1>
            <xm:f>ListOfValues!S1:S2</xm:f>
          </x14:formula1>
          <xm:sqref>F110</xm:sqref>
        </x14:dataValidation>
        <x14:dataValidation type="list" showErrorMessage="1" errorTitle="Kesalahan Nilai Data" error="Data yang dimasukkan harus tersedia dalam daftar!">
          <x14:formula1>
            <xm:f>ListOfValues!S1:S2</xm:f>
          </x14:formula1>
          <xm:sqref>F111</xm:sqref>
        </x14:dataValidation>
        <x14:dataValidation type="list" showErrorMessage="1" errorTitle="Kesalahan Nilai Data" error="Data yang dimasukkan harus tersedia dalam daftar!">
          <x14:formula1>
            <xm:f>ListOfValues!S1:S2</xm:f>
          </x14:formula1>
          <xm:sqref>F112</xm:sqref>
        </x14:dataValidation>
        <x14:dataValidation type="list" showErrorMessage="1" errorTitle="Kesalahan Nilai Data" error="Data yang dimasukkan harus tersedia dalam daftar!">
          <x14:formula1>
            <xm:f>ListOfValues!S1:S2</xm:f>
          </x14:formula1>
          <xm:sqref>F113</xm:sqref>
        </x14:dataValidation>
        <x14:dataValidation type="list" showErrorMessage="1" errorTitle="Kesalahan Nilai Data" error="Data yang dimasukkan harus tersedia dalam daftar!">
          <x14:formula1>
            <xm:f>ListOfValues!S1:S2</xm:f>
          </x14:formula1>
          <xm:sqref>F114</xm:sqref>
        </x14:dataValidation>
        <x14:dataValidation type="list" showErrorMessage="1" errorTitle="Kesalahan Nilai Data" error="Data yang dimasukkan harus tersedia dalam daftar!">
          <x14:formula1>
            <xm:f>ListOfValues!S1:S2</xm:f>
          </x14:formula1>
          <xm:sqref>F115</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00B0F0"/>
    <pageSetUpPr fitToPage="1"/>
  </sheetPr>
  <dimension ref="B2:H40"/>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29" sqref="C29:D29"/>
    </sheetView>
  </sheetViews>
  <sheetFormatPr defaultRowHeight="15"/>
  <cols>
    <col min="1" max="1" width="9.140625" style="1" customWidth="1"/>
    <col min="2" max="2" width="1" style="1" customWidth="1"/>
    <col min="3" max="4" width="20" style="1" customWidth="1"/>
    <col min="5" max="7" width="30" style="1" customWidth="1"/>
    <col min="8" max="8" width="1" style="1" customWidth="1"/>
    <col min="9" max="9" width="9.140625" style="1" customWidth="1"/>
    <col min="10" max="16384" width="9.140625" style="1"/>
  </cols>
  <sheetData>
    <row r="2" spans="2:8" ht="5.0999999999999996" customHeight="1">
      <c r="B2" s="5" t="s">
        <v>655</v>
      </c>
      <c r="C2" s="2"/>
      <c r="D2" s="2"/>
      <c r="E2" s="2"/>
      <c r="F2" s="2"/>
      <c r="G2" s="2"/>
      <c r="H2" s="2"/>
    </row>
    <row r="3" spans="2:8" hidden="1">
      <c r="B3" s="5" t="s">
        <v>7</v>
      </c>
      <c r="C3" s="20"/>
      <c r="D3" s="20"/>
      <c r="E3" s="2"/>
      <c r="F3" s="2"/>
      <c r="G3" s="2"/>
      <c r="H3" s="2"/>
    </row>
    <row r="4" spans="2:8" hidden="1">
      <c r="B4" s="2"/>
      <c r="C4" s="20"/>
      <c r="D4" s="20"/>
      <c r="E4" s="2"/>
      <c r="F4" s="2"/>
      <c r="G4" s="2"/>
      <c r="H4" s="2"/>
    </row>
    <row r="5" spans="2:8" hidden="1">
      <c r="B5" s="2"/>
      <c r="C5" s="20"/>
      <c r="D5" s="20"/>
      <c r="E5" s="2"/>
      <c r="F5" s="2"/>
      <c r="G5" s="2"/>
      <c r="H5" s="2"/>
    </row>
    <row r="6" spans="2:8" hidden="1">
      <c r="B6" s="2"/>
      <c r="C6" s="20"/>
      <c r="D6" s="20"/>
      <c r="E6" s="2"/>
      <c r="F6" s="2"/>
      <c r="G6" s="2"/>
      <c r="H6" s="2"/>
    </row>
    <row r="7" spans="2:8" ht="17.25">
      <c r="B7" s="2"/>
      <c r="C7" s="156" t="str">
        <f>UPPER('Data Umum'!D7)</f>
        <v/>
      </c>
      <c r="D7" s="156"/>
      <c r="E7" s="157"/>
      <c r="F7" s="157"/>
      <c r="G7" s="157"/>
      <c r="H7" s="2"/>
    </row>
    <row r="8" spans="2:8">
      <c r="B8" s="2"/>
      <c r="C8" s="158" t="s">
        <v>1095</v>
      </c>
      <c r="D8" s="158"/>
      <c r="E8" s="129"/>
      <c r="F8" s="129"/>
      <c r="G8" s="129"/>
      <c r="H8" s="2"/>
    </row>
    <row r="9" spans="2:8">
      <c r="B9" s="2"/>
      <c r="C9" s="158" t="s">
        <v>656</v>
      </c>
      <c r="D9" s="158"/>
      <c r="E9" s="129"/>
      <c r="F9" s="129"/>
      <c r="G9" s="129"/>
      <c r="H9" s="2"/>
    </row>
    <row r="10" spans="2:8">
      <c r="B10" s="2"/>
      <c r="C10" s="158" t="s">
        <v>657</v>
      </c>
      <c r="D10" s="158"/>
      <c r="E10" s="129"/>
      <c r="F10" s="129"/>
      <c r="G10" s="129"/>
      <c r="H10" s="2"/>
    </row>
    <row r="11" spans="2:8">
      <c r="B11" s="2"/>
      <c r="C11" s="159" t="str">
        <f>""</f>
        <v/>
      </c>
      <c r="D11" s="159"/>
      <c r="E11" s="130"/>
      <c r="F11" s="130"/>
      <c r="G11" s="130"/>
      <c r="H11" s="2"/>
    </row>
    <row r="12" spans="2:8" hidden="1">
      <c r="B12" s="2"/>
      <c r="C12" s="20"/>
      <c r="D12" s="20"/>
      <c r="E12" s="2"/>
      <c r="F12" s="2"/>
      <c r="G12" s="2"/>
      <c r="H12" s="2"/>
    </row>
    <row r="13" spans="2:8">
      <c r="B13" s="2"/>
      <c r="C13" s="160" t="s">
        <v>113</v>
      </c>
      <c r="D13" s="160"/>
      <c r="E13" s="161"/>
      <c r="F13" s="161"/>
      <c r="G13" s="161"/>
      <c r="H13" s="2"/>
    </row>
    <row r="14" spans="2:8">
      <c r="B14" s="2"/>
      <c r="C14" s="127" t="s">
        <v>512</v>
      </c>
      <c r="D14" s="128"/>
      <c r="E14" s="162" t="str">
        <f>"Saldo SAK"</f>
        <v>Saldo SAK</v>
      </c>
      <c r="F14" s="162" t="str">
        <f>"AYD"</f>
        <v>AYD</v>
      </c>
      <c r="G14" s="162" t="str">
        <f>"Saldo SAK Lancar (Kurang dari satu Tahun)"</f>
        <v>Saldo SAK Lancar (Kurang dari satu Tahun)</v>
      </c>
      <c r="H14" s="2"/>
    </row>
    <row r="15" spans="2:8">
      <c r="B15" s="2"/>
      <c r="C15" s="128"/>
      <c r="D15" s="128"/>
      <c r="E15" s="163"/>
      <c r="F15" s="163"/>
      <c r="G15" s="163"/>
      <c r="H15" s="2"/>
    </row>
    <row r="16" spans="2:8">
      <c r="B16" s="2"/>
      <c r="C16" s="171" t="s">
        <v>47</v>
      </c>
      <c r="D16" s="172"/>
      <c r="E16" s="78">
        <v>0</v>
      </c>
      <c r="F16" s="78">
        <v>0</v>
      </c>
      <c r="G16" s="78">
        <v>0</v>
      </c>
      <c r="H16" s="2"/>
    </row>
    <row r="17" spans="2:8">
      <c r="B17" s="2"/>
      <c r="C17" s="173" t="s">
        <v>48</v>
      </c>
      <c r="D17" s="174"/>
      <c r="E17" s="78">
        <v>0</v>
      </c>
      <c r="F17" s="78">
        <v>0</v>
      </c>
      <c r="G17" s="78">
        <v>0</v>
      </c>
      <c r="H17" s="2"/>
    </row>
    <row r="18" spans="2:8">
      <c r="B18" s="2"/>
      <c r="C18" s="169" t="s">
        <v>422</v>
      </c>
      <c r="D18" s="170"/>
      <c r="E18" s="78">
        <v>0</v>
      </c>
      <c r="F18" s="78">
        <v>0</v>
      </c>
      <c r="G18" s="78">
        <v>0</v>
      </c>
      <c r="H18" s="2"/>
    </row>
    <row r="19" spans="2:8">
      <c r="B19" s="2"/>
      <c r="C19" s="169" t="s">
        <v>50</v>
      </c>
      <c r="D19" s="170"/>
      <c r="E19" s="78">
        <v>0</v>
      </c>
      <c r="F19" s="78">
        <v>0</v>
      </c>
      <c r="G19" s="78">
        <v>0</v>
      </c>
      <c r="H19" s="2"/>
    </row>
    <row r="20" spans="2:8">
      <c r="B20" s="2"/>
      <c r="C20" s="167" t="s">
        <v>1052</v>
      </c>
      <c r="D20" s="168"/>
      <c r="E20" s="78"/>
      <c r="F20" s="78"/>
      <c r="G20" s="78"/>
      <c r="H20" s="2"/>
    </row>
    <row r="21" spans="2:8">
      <c r="B21" s="2"/>
      <c r="C21" s="169" t="s">
        <v>51</v>
      </c>
      <c r="D21" s="170"/>
      <c r="E21" s="78">
        <v>0</v>
      </c>
      <c r="F21" s="78">
        <v>0</v>
      </c>
      <c r="G21" s="78">
        <v>0</v>
      </c>
      <c r="H21" s="2"/>
    </row>
    <row r="22" spans="2:8" ht="15" customHeight="1">
      <c r="B22" s="2"/>
      <c r="C22" s="169" t="s">
        <v>52</v>
      </c>
      <c r="D22" s="170"/>
      <c r="E22" s="78">
        <v>0</v>
      </c>
      <c r="F22" s="78">
        <v>0</v>
      </c>
      <c r="G22" s="78">
        <v>0</v>
      </c>
      <c r="H22" s="2"/>
    </row>
    <row r="23" spans="2:8" ht="15" customHeight="1">
      <c r="B23" s="2"/>
      <c r="C23" s="169" t="s">
        <v>53</v>
      </c>
      <c r="D23" s="170"/>
      <c r="E23" s="78">
        <v>0</v>
      </c>
      <c r="F23" s="78">
        <v>0</v>
      </c>
      <c r="G23" s="78">
        <v>0</v>
      </c>
      <c r="H23" s="2"/>
    </row>
    <row r="24" spans="2:8" ht="15" customHeight="1">
      <c r="B24" s="2"/>
      <c r="C24" s="169" t="s">
        <v>54</v>
      </c>
      <c r="D24" s="170"/>
      <c r="E24" s="78">
        <v>0</v>
      </c>
      <c r="F24" s="78">
        <v>0</v>
      </c>
      <c r="G24" s="78">
        <v>0</v>
      </c>
      <c r="H24" s="2"/>
    </row>
    <row r="25" spans="2:8" ht="15" customHeight="1">
      <c r="B25" s="2"/>
      <c r="C25" s="169" t="s">
        <v>560</v>
      </c>
      <c r="D25" s="170"/>
      <c r="E25" s="78">
        <v>0</v>
      </c>
      <c r="F25" s="78">
        <v>0</v>
      </c>
      <c r="G25" s="78">
        <v>0</v>
      </c>
      <c r="H25" s="2"/>
    </row>
    <row r="26" spans="2:8">
      <c r="B26" s="2"/>
      <c r="C26" s="169" t="s">
        <v>56</v>
      </c>
      <c r="D26" s="170"/>
      <c r="E26" s="78">
        <v>0</v>
      </c>
      <c r="F26" s="78">
        <v>0</v>
      </c>
      <c r="G26" s="78">
        <v>0</v>
      </c>
      <c r="H26" s="2"/>
    </row>
    <row r="27" spans="2:8">
      <c r="B27" s="2"/>
      <c r="C27" s="169" t="s">
        <v>57</v>
      </c>
      <c r="D27" s="170"/>
      <c r="E27" s="78">
        <v>0</v>
      </c>
      <c r="F27" s="78">
        <v>0</v>
      </c>
      <c r="G27" s="78">
        <v>0</v>
      </c>
      <c r="H27" s="2"/>
    </row>
    <row r="28" spans="2:8" ht="15" customHeight="1">
      <c r="B28" s="2"/>
      <c r="C28" s="169" t="s">
        <v>58</v>
      </c>
      <c r="D28" s="170"/>
      <c r="E28" s="78">
        <v>0</v>
      </c>
      <c r="F28" s="78">
        <v>0</v>
      </c>
      <c r="G28" s="78">
        <v>0</v>
      </c>
      <c r="H28" s="2"/>
    </row>
    <row r="29" spans="2:8" ht="33" customHeight="1">
      <c r="B29" s="2"/>
      <c r="C29" s="167" t="s">
        <v>1053</v>
      </c>
      <c r="D29" s="168"/>
      <c r="E29" s="78"/>
      <c r="F29" s="78"/>
      <c r="G29" s="78"/>
      <c r="H29" s="2"/>
    </row>
    <row r="30" spans="2:8">
      <c r="B30" s="2"/>
      <c r="C30" s="169" t="s">
        <v>59</v>
      </c>
      <c r="D30" s="170"/>
      <c r="E30" s="78">
        <v>0</v>
      </c>
      <c r="F30" s="78">
        <v>0</v>
      </c>
      <c r="G30" s="78">
        <v>0</v>
      </c>
      <c r="H30" s="2"/>
    </row>
    <row r="31" spans="2:8">
      <c r="B31" s="2"/>
      <c r="C31" s="169" t="s">
        <v>60</v>
      </c>
      <c r="D31" s="170"/>
      <c r="E31" s="78">
        <v>0</v>
      </c>
      <c r="F31" s="78">
        <v>0</v>
      </c>
      <c r="G31" s="78">
        <v>0</v>
      </c>
      <c r="H31" s="2"/>
    </row>
    <row r="32" spans="2:8" ht="15" customHeight="1">
      <c r="B32" s="2"/>
      <c r="C32" s="169" t="s">
        <v>61</v>
      </c>
      <c r="D32" s="170"/>
      <c r="E32" s="78">
        <v>0</v>
      </c>
      <c r="F32" s="78">
        <v>0</v>
      </c>
      <c r="G32" s="78">
        <v>0</v>
      </c>
      <c r="H32" s="2"/>
    </row>
    <row r="33" spans="2:8" ht="15" customHeight="1">
      <c r="B33" s="2"/>
      <c r="C33" s="142" t="s">
        <v>62</v>
      </c>
      <c r="D33" s="166"/>
      <c r="E33" s="78">
        <v>0</v>
      </c>
      <c r="F33" s="78">
        <v>0</v>
      </c>
      <c r="G33" s="78">
        <v>0</v>
      </c>
      <c r="H33" s="2"/>
    </row>
    <row r="34" spans="2:8">
      <c r="B34" s="2"/>
      <c r="C34" s="142" t="s">
        <v>63</v>
      </c>
      <c r="D34" s="166"/>
      <c r="E34" s="78">
        <v>0</v>
      </c>
      <c r="F34" s="78">
        <v>0</v>
      </c>
      <c r="G34" s="78">
        <v>0</v>
      </c>
      <c r="H34" s="2"/>
    </row>
    <row r="35" spans="2:8" ht="15" customHeight="1">
      <c r="B35" s="2"/>
      <c r="C35" s="142" t="s">
        <v>64</v>
      </c>
      <c r="D35" s="166"/>
      <c r="E35" s="78">
        <v>0</v>
      </c>
      <c r="F35" s="78">
        <v>0</v>
      </c>
      <c r="G35" s="78">
        <v>0</v>
      </c>
      <c r="H35" s="2"/>
    </row>
    <row r="36" spans="2:8">
      <c r="B36" s="2"/>
      <c r="C36" s="142" t="s">
        <v>65</v>
      </c>
      <c r="D36" s="166"/>
      <c r="E36" s="78">
        <v>0</v>
      </c>
      <c r="F36" s="78">
        <v>0</v>
      </c>
      <c r="G36" s="78">
        <v>0</v>
      </c>
      <c r="H36" s="2"/>
    </row>
    <row r="37" spans="2:8">
      <c r="B37" s="2"/>
      <c r="C37" s="142" t="s">
        <v>66</v>
      </c>
      <c r="D37" s="166"/>
      <c r="E37" s="78">
        <v>0</v>
      </c>
      <c r="F37" s="78">
        <v>0</v>
      </c>
      <c r="G37" s="78">
        <v>0</v>
      </c>
      <c r="H37" s="2"/>
    </row>
    <row r="38" spans="2:8">
      <c r="B38" s="2"/>
      <c r="C38" s="142" t="s">
        <v>410</v>
      </c>
      <c r="D38" s="143"/>
      <c r="E38" s="8">
        <f>IFERROR(SUM(E16:E37),0)</f>
        <v>0</v>
      </c>
      <c r="F38" s="8">
        <f>IFERROR(SUM(F16:F37),0)</f>
        <v>0</v>
      </c>
      <c r="G38" s="8">
        <f>IFERROR(SUM(G16:G37),0)</f>
        <v>0</v>
      </c>
      <c r="H38" s="2"/>
    </row>
    <row r="39" spans="2:8">
      <c r="B39" s="2"/>
      <c r="C39" s="2"/>
      <c r="D39" s="2"/>
      <c r="E39" s="2"/>
      <c r="F39" s="2"/>
      <c r="G39" s="2"/>
      <c r="H39" s="2"/>
    </row>
    <row r="40" spans="2:8" ht="5.0999999999999996" customHeight="1">
      <c r="B40" s="2"/>
      <c r="C40" s="2"/>
      <c r="D40" s="2"/>
      <c r="E40" s="2"/>
      <c r="F40" s="2"/>
      <c r="G40" s="2"/>
      <c r="H40" s="2"/>
    </row>
  </sheetData>
  <sheetProtection formatColumns="0" formatRows="0" selectLockedCells="1"/>
  <mergeCells count="33">
    <mergeCell ref="C7:G7"/>
    <mergeCell ref="C8:G8"/>
    <mergeCell ref="C9:G9"/>
    <mergeCell ref="C10:G10"/>
    <mergeCell ref="C11:G11"/>
    <mergeCell ref="C16:D16"/>
    <mergeCell ref="C17:D17"/>
    <mergeCell ref="C13:G13"/>
    <mergeCell ref="C14:D15"/>
    <mergeCell ref="E14:E15"/>
    <mergeCell ref="F14:F15"/>
    <mergeCell ref="G14:G15"/>
    <mergeCell ref="C24:D24"/>
    <mergeCell ref="C21:D21"/>
    <mergeCell ref="C22:D22"/>
    <mergeCell ref="C18:D18"/>
    <mergeCell ref="C19:D19"/>
    <mergeCell ref="C37:D37"/>
    <mergeCell ref="C36:D36"/>
    <mergeCell ref="C20:D20"/>
    <mergeCell ref="C29:D29"/>
    <mergeCell ref="C38:D38"/>
    <mergeCell ref="C34:D34"/>
    <mergeCell ref="C35:D35"/>
    <mergeCell ref="C32:D32"/>
    <mergeCell ref="C33:D33"/>
    <mergeCell ref="C30:D30"/>
    <mergeCell ref="C31:D31"/>
    <mergeCell ref="C27:D27"/>
    <mergeCell ref="C28:D28"/>
    <mergeCell ref="C25:D25"/>
    <mergeCell ref="C26:D26"/>
    <mergeCell ref="C23:D23"/>
  </mergeCells>
  <dataValidations count="1">
    <dataValidation type="decimal" showErrorMessage="1" errorTitle="Kesalahan Jenis Data" error="Data yang dimasukkan harus berupa Angka!" sqref="E16:G37">
      <formula1>-1000000000000000000</formula1>
      <formula2>1000000000000000000</formula2>
    </dataValidation>
  </dataValidations>
  <printOptions horizontalCentered="1"/>
  <pageMargins left="0.7" right="0.7" top="0.75" bottom="0.75" header="0.3" footer="0.3"/>
  <pageSetup paperSize="150" scale="61" orientation="portrait" horizontalDpi="200" verticalDpi="2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00B0F0"/>
    <pageSetUpPr fitToPage="1"/>
  </sheetPr>
  <dimension ref="B2:H40"/>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F37" sqref="F37"/>
    </sheetView>
  </sheetViews>
  <sheetFormatPr defaultRowHeight="15"/>
  <cols>
    <col min="1" max="1" width="9.140625" style="1" customWidth="1"/>
    <col min="2" max="2" width="1" style="1" customWidth="1"/>
    <col min="3" max="4" width="20" style="1" customWidth="1"/>
    <col min="5" max="7" width="30" style="1" customWidth="1"/>
    <col min="8" max="8" width="1" style="1" customWidth="1"/>
    <col min="9" max="9" width="9.140625" style="1" customWidth="1"/>
    <col min="10" max="16384" width="9.140625" style="1"/>
  </cols>
  <sheetData>
    <row r="2" spans="2:8" ht="5.0999999999999996" customHeight="1">
      <c r="B2" s="5" t="s">
        <v>658</v>
      </c>
      <c r="C2" s="2"/>
      <c r="D2" s="2"/>
      <c r="E2" s="2"/>
      <c r="F2" s="2"/>
      <c r="G2" s="2"/>
      <c r="H2" s="2"/>
    </row>
    <row r="3" spans="2:8" hidden="1">
      <c r="B3" s="5" t="s">
        <v>7</v>
      </c>
      <c r="C3" s="20"/>
      <c r="D3" s="20"/>
      <c r="E3" s="2"/>
      <c r="F3" s="2"/>
      <c r="G3" s="2"/>
      <c r="H3" s="2"/>
    </row>
    <row r="4" spans="2:8" hidden="1">
      <c r="B4" s="2"/>
      <c r="C4" s="20"/>
      <c r="D4" s="20"/>
      <c r="E4" s="2"/>
      <c r="F4" s="2"/>
      <c r="G4" s="2"/>
      <c r="H4" s="2"/>
    </row>
    <row r="5" spans="2:8" hidden="1">
      <c r="B5" s="2"/>
      <c r="C5" s="20"/>
      <c r="D5" s="20"/>
      <c r="E5" s="2"/>
      <c r="F5" s="2"/>
      <c r="G5" s="2"/>
      <c r="H5" s="2"/>
    </row>
    <row r="6" spans="2:8" hidden="1">
      <c r="B6" s="2"/>
      <c r="C6" s="20"/>
      <c r="D6" s="20"/>
      <c r="E6" s="2"/>
      <c r="F6" s="2"/>
      <c r="G6" s="2"/>
      <c r="H6" s="2"/>
    </row>
    <row r="7" spans="2:8" ht="17.25">
      <c r="B7" s="2"/>
      <c r="C7" s="156" t="str">
        <f>UPPER('Data Umum'!D7)</f>
        <v/>
      </c>
      <c r="D7" s="156"/>
      <c r="E7" s="157"/>
      <c r="F7" s="157"/>
      <c r="G7" s="157"/>
      <c r="H7" s="2"/>
    </row>
    <row r="8" spans="2:8">
      <c r="B8" s="2"/>
      <c r="C8" s="158" t="s">
        <v>1095</v>
      </c>
      <c r="D8" s="158"/>
      <c r="E8" s="129"/>
      <c r="F8" s="129"/>
      <c r="G8" s="129"/>
      <c r="H8" s="2"/>
    </row>
    <row r="9" spans="2:8">
      <c r="B9" s="2"/>
      <c r="C9" s="158" t="s">
        <v>659</v>
      </c>
      <c r="D9" s="158"/>
      <c r="E9" s="129"/>
      <c r="F9" s="129"/>
      <c r="G9" s="129"/>
      <c r="H9" s="2"/>
    </row>
    <row r="10" spans="2:8">
      <c r="B10" s="2"/>
      <c r="C10" s="158" t="s">
        <v>657</v>
      </c>
      <c r="D10" s="158"/>
      <c r="E10" s="129"/>
      <c r="F10" s="129"/>
      <c r="G10" s="129"/>
      <c r="H10" s="2"/>
    </row>
    <row r="11" spans="2:8">
      <c r="B11" s="2"/>
      <c r="C11" s="159" t="str">
        <f>""</f>
        <v/>
      </c>
      <c r="D11" s="159"/>
      <c r="E11" s="130"/>
      <c r="F11" s="130"/>
      <c r="G11" s="130"/>
      <c r="H11" s="2"/>
    </row>
    <row r="12" spans="2:8" hidden="1">
      <c r="B12" s="2"/>
      <c r="C12" s="20"/>
      <c r="D12" s="20"/>
      <c r="E12" s="2"/>
      <c r="F12" s="2"/>
      <c r="G12" s="2"/>
      <c r="H12" s="2"/>
    </row>
    <row r="13" spans="2:8">
      <c r="B13" s="2"/>
      <c r="C13" s="160" t="s">
        <v>113</v>
      </c>
      <c r="D13" s="160"/>
      <c r="E13" s="161"/>
      <c r="F13" s="161"/>
      <c r="G13" s="161"/>
      <c r="H13" s="2"/>
    </row>
    <row r="14" spans="2:8">
      <c r="B14" s="2"/>
      <c r="C14" s="127" t="s">
        <v>512</v>
      </c>
      <c r="D14" s="128"/>
      <c r="E14" s="162" t="str">
        <f>"Kurang dari atau sama dengan 1 Bulan"</f>
        <v>Kurang dari atau sama dengan 1 Bulan</v>
      </c>
      <c r="F14" s="162" t="str">
        <f>"Lebih dari 1 Bulan sampai dengan 3 Bulan "</f>
        <v xml:space="preserve">Lebih dari 1 Bulan sampai dengan 3 Bulan </v>
      </c>
      <c r="G14" s="162" t="str">
        <f>"Lebih dari 3 Bulan"</f>
        <v>Lebih dari 3 Bulan</v>
      </c>
      <c r="H14" s="2"/>
    </row>
    <row r="15" spans="2:8">
      <c r="B15" s="2"/>
      <c r="C15" s="128"/>
      <c r="D15" s="128"/>
      <c r="E15" s="163"/>
      <c r="F15" s="163"/>
      <c r="G15" s="163"/>
      <c r="H15" s="2"/>
    </row>
    <row r="16" spans="2:8">
      <c r="B16" s="2"/>
      <c r="C16" s="137" t="s">
        <v>47</v>
      </c>
      <c r="D16" s="128"/>
      <c r="E16" s="144">
        <v>0</v>
      </c>
      <c r="F16" s="144">
        <v>0</v>
      </c>
      <c r="G16" s="144">
        <v>0</v>
      </c>
      <c r="H16" s="2"/>
    </row>
    <row r="17" spans="2:8">
      <c r="B17" s="2"/>
      <c r="C17" s="142" t="s">
        <v>48</v>
      </c>
      <c r="D17" s="143"/>
      <c r="E17" s="144">
        <v>0</v>
      </c>
      <c r="F17" s="144">
        <v>0</v>
      </c>
      <c r="G17" s="144">
        <v>0</v>
      </c>
      <c r="H17" s="2"/>
    </row>
    <row r="18" spans="2:8">
      <c r="B18" s="2"/>
      <c r="C18" s="142" t="s">
        <v>422</v>
      </c>
      <c r="D18" s="143"/>
      <c r="E18" s="144">
        <v>0</v>
      </c>
      <c r="F18" s="144">
        <v>0</v>
      </c>
      <c r="G18" s="144">
        <v>0</v>
      </c>
      <c r="H18" s="2"/>
    </row>
    <row r="19" spans="2:8">
      <c r="B19" s="2"/>
      <c r="C19" s="142" t="s">
        <v>50</v>
      </c>
      <c r="D19" s="143"/>
      <c r="E19" s="144">
        <v>0</v>
      </c>
      <c r="F19" s="144">
        <v>0</v>
      </c>
      <c r="G19" s="144">
        <v>0</v>
      </c>
      <c r="H19" s="2"/>
    </row>
    <row r="20" spans="2:8">
      <c r="B20" s="2"/>
      <c r="C20" s="167" t="s">
        <v>1052</v>
      </c>
      <c r="D20" s="175"/>
      <c r="E20" s="78"/>
      <c r="F20" s="78"/>
      <c r="G20" s="78"/>
      <c r="H20" s="2"/>
    </row>
    <row r="21" spans="2:8">
      <c r="B21" s="2"/>
      <c r="C21" s="142" t="s">
        <v>51</v>
      </c>
      <c r="D21" s="143"/>
      <c r="E21" s="144">
        <v>0</v>
      </c>
      <c r="F21" s="144">
        <v>0</v>
      </c>
      <c r="G21" s="144">
        <v>0</v>
      </c>
      <c r="H21" s="2"/>
    </row>
    <row r="22" spans="2:8">
      <c r="B22" s="2"/>
      <c r="C22" s="142" t="s">
        <v>52</v>
      </c>
      <c r="D22" s="143"/>
      <c r="E22" s="144">
        <v>0</v>
      </c>
      <c r="F22" s="144">
        <v>0</v>
      </c>
      <c r="G22" s="144">
        <v>0</v>
      </c>
      <c r="H22" s="2"/>
    </row>
    <row r="23" spans="2:8">
      <c r="B23" s="2"/>
      <c r="C23" s="142" t="s">
        <v>53</v>
      </c>
      <c r="D23" s="143"/>
      <c r="E23" s="144">
        <v>0</v>
      </c>
      <c r="F23" s="144">
        <v>0</v>
      </c>
      <c r="G23" s="144">
        <v>0</v>
      </c>
      <c r="H23" s="2"/>
    </row>
    <row r="24" spans="2:8">
      <c r="B24" s="2"/>
      <c r="C24" s="142" t="s">
        <v>54</v>
      </c>
      <c r="D24" s="143"/>
      <c r="E24" s="144">
        <v>0</v>
      </c>
      <c r="F24" s="144">
        <v>0</v>
      </c>
      <c r="G24" s="144">
        <v>0</v>
      </c>
      <c r="H24" s="2"/>
    </row>
    <row r="25" spans="2:8">
      <c r="B25" s="2"/>
      <c r="C25" s="142" t="s">
        <v>560</v>
      </c>
      <c r="D25" s="143"/>
      <c r="E25" s="144">
        <v>0</v>
      </c>
      <c r="F25" s="144">
        <v>0</v>
      </c>
      <c r="G25" s="144">
        <v>0</v>
      </c>
      <c r="H25" s="2"/>
    </row>
    <row r="26" spans="2:8">
      <c r="B26" s="2"/>
      <c r="C26" s="142" t="s">
        <v>56</v>
      </c>
      <c r="D26" s="143"/>
      <c r="E26" s="144">
        <v>0</v>
      </c>
      <c r="F26" s="144">
        <v>0</v>
      </c>
      <c r="G26" s="144">
        <v>0</v>
      </c>
      <c r="H26" s="2"/>
    </row>
    <row r="27" spans="2:8">
      <c r="B27" s="2"/>
      <c r="C27" s="142" t="s">
        <v>57</v>
      </c>
      <c r="D27" s="143"/>
      <c r="E27" s="144">
        <v>0</v>
      </c>
      <c r="F27" s="144">
        <v>0</v>
      </c>
      <c r="G27" s="144">
        <v>0</v>
      </c>
      <c r="H27" s="2"/>
    </row>
    <row r="28" spans="2:8">
      <c r="B28" s="2"/>
      <c r="C28" s="142" t="s">
        <v>58</v>
      </c>
      <c r="D28" s="143"/>
      <c r="E28" s="144">
        <v>0</v>
      </c>
      <c r="F28" s="144">
        <v>0</v>
      </c>
      <c r="G28" s="144">
        <v>0</v>
      </c>
      <c r="H28" s="2"/>
    </row>
    <row r="29" spans="2:8" ht="31.5" customHeight="1">
      <c r="B29" s="2"/>
      <c r="C29" s="167" t="s">
        <v>1053</v>
      </c>
      <c r="D29" s="175"/>
      <c r="E29" s="78"/>
      <c r="F29" s="78"/>
      <c r="G29" s="78"/>
      <c r="H29" s="2"/>
    </row>
    <row r="30" spans="2:8">
      <c r="B30" s="2"/>
      <c r="C30" s="142" t="s">
        <v>59</v>
      </c>
      <c r="D30" s="143"/>
      <c r="E30" s="144">
        <v>0</v>
      </c>
      <c r="F30" s="144">
        <v>0</v>
      </c>
      <c r="G30" s="144">
        <v>0</v>
      </c>
      <c r="H30" s="2"/>
    </row>
    <row r="31" spans="2:8">
      <c r="B31" s="2"/>
      <c r="C31" s="142" t="s">
        <v>60</v>
      </c>
      <c r="D31" s="143"/>
      <c r="E31" s="144">
        <v>0</v>
      </c>
      <c r="F31" s="144">
        <v>0</v>
      </c>
      <c r="G31" s="144">
        <v>0</v>
      </c>
      <c r="H31" s="2"/>
    </row>
    <row r="32" spans="2:8">
      <c r="B32" s="2"/>
      <c r="C32" s="142" t="s">
        <v>61</v>
      </c>
      <c r="D32" s="143"/>
      <c r="E32" s="144">
        <v>0</v>
      </c>
      <c r="F32" s="144">
        <v>0</v>
      </c>
      <c r="G32" s="144">
        <v>0</v>
      </c>
      <c r="H32" s="2"/>
    </row>
    <row r="33" spans="2:8">
      <c r="B33" s="2"/>
      <c r="C33" s="142" t="s">
        <v>62</v>
      </c>
      <c r="D33" s="143"/>
      <c r="E33" s="144">
        <v>0</v>
      </c>
      <c r="F33" s="144">
        <v>0</v>
      </c>
      <c r="G33" s="144">
        <v>0</v>
      </c>
      <c r="H33" s="2"/>
    </row>
    <row r="34" spans="2:8">
      <c r="B34" s="2"/>
      <c r="C34" s="142" t="s">
        <v>63</v>
      </c>
      <c r="D34" s="143"/>
      <c r="E34" s="144">
        <v>0</v>
      </c>
      <c r="F34" s="144">
        <v>0</v>
      </c>
      <c r="G34" s="144">
        <v>0</v>
      </c>
      <c r="H34" s="2"/>
    </row>
    <row r="35" spans="2:8">
      <c r="B35" s="2"/>
      <c r="C35" s="142" t="s">
        <v>64</v>
      </c>
      <c r="D35" s="143"/>
      <c r="E35" s="144">
        <v>0</v>
      </c>
      <c r="F35" s="144">
        <v>0</v>
      </c>
      <c r="G35" s="144">
        <v>0</v>
      </c>
      <c r="H35" s="2"/>
    </row>
    <row r="36" spans="2:8">
      <c r="B36" s="2"/>
      <c r="C36" s="142" t="s">
        <v>65</v>
      </c>
      <c r="D36" s="143"/>
      <c r="E36" s="144">
        <v>0</v>
      </c>
      <c r="F36" s="144">
        <v>0</v>
      </c>
      <c r="G36" s="144">
        <v>0</v>
      </c>
      <c r="H36" s="2"/>
    </row>
    <row r="37" spans="2:8">
      <c r="B37" s="2"/>
      <c r="C37" s="142" t="s">
        <v>66</v>
      </c>
      <c r="D37" s="143"/>
      <c r="E37" s="144">
        <v>0</v>
      </c>
      <c r="F37" s="144">
        <v>0</v>
      </c>
      <c r="G37" s="144">
        <v>0</v>
      </c>
      <c r="H37" s="2"/>
    </row>
    <row r="38" spans="2:8">
      <c r="B38" s="2"/>
      <c r="C38" s="142" t="s">
        <v>410</v>
      </c>
      <c r="D38" s="143"/>
      <c r="E38" s="8">
        <f>SUM(E16:E37)</f>
        <v>0</v>
      </c>
      <c r="F38" s="8">
        <f>SUM(F16:F37)</f>
        <v>0</v>
      </c>
      <c r="G38" s="8">
        <f>SUM(G16:G37)</f>
        <v>0</v>
      </c>
      <c r="H38" s="2"/>
    </row>
    <row r="39" spans="2:8">
      <c r="B39" s="2"/>
      <c r="C39" s="2"/>
      <c r="D39" s="2"/>
      <c r="E39" s="2"/>
      <c r="F39" s="2"/>
      <c r="G39" s="2"/>
      <c r="H39" s="2"/>
    </row>
    <row r="40" spans="2:8" ht="5.0999999999999996" customHeight="1">
      <c r="B40" s="2"/>
      <c r="C40" s="2"/>
      <c r="D40" s="2"/>
      <c r="E40" s="2"/>
      <c r="F40" s="2"/>
      <c r="G40" s="2"/>
      <c r="H40" s="2"/>
    </row>
  </sheetData>
  <sheetProtection formatColumns="0" formatRows="0" selectLockedCells="1"/>
  <mergeCells count="93">
    <mergeCell ref="C7:G7"/>
    <mergeCell ref="C8:G8"/>
    <mergeCell ref="C9:G9"/>
    <mergeCell ref="C10:G10"/>
    <mergeCell ref="C11:G11"/>
    <mergeCell ref="C13:G13"/>
    <mergeCell ref="C14:D15"/>
    <mergeCell ref="E14:E15"/>
    <mergeCell ref="F14:F15"/>
    <mergeCell ref="G14:G15"/>
    <mergeCell ref="C16:D16"/>
    <mergeCell ref="E16"/>
    <mergeCell ref="F16"/>
    <mergeCell ref="G16"/>
    <mergeCell ref="C17:D17"/>
    <mergeCell ref="E17"/>
    <mergeCell ref="F17"/>
    <mergeCell ref="G17"/>
    <mergeCell ref="C18:D18"/>
    <mergeCell ref="E18"/>
    <mergeCell ref="F18"/>
    <mergeCell ref="G18"/>
    <mergeCell ref="C19:D19"/>
    <mergeCell ref="E19"/>
    <mergeCell ref="F19"/>
    <mergeCell ref="G19"/>
    <mergeCell ref="C21:D21"/>
    <mergeCell ref="E21"/>
    <mergeCell ref="F21"/>
    <mergeCell ref="G21"/>
    <mergeCell ref="C22:D22"/>
    <mergeCell ref="E22"/>
    <mergeCell ref="F22"/>
    <mergeCell ref="G22"/>
    <mergeCell ref="E23"/>
    <mergeCell ref="F23"/>
    <mergeCell ref="G23"/>
    <mergeCell ref="C24:D24"/>
    <mergeCell ref="E24"/>
    <mergeCell ref="F24"/>
    <mergeCell ref="G24"/>
    <mergeCell ref="F25"/>
    <mergeCell ref="G25"/>
    <mergeCell ref="C26:D26"/>
    <mergeCell ref="E26"/>
    <mergeCell ref="F26"/>
    <mergeCell ref="G26"/>
    <mergeCell ref="F27"/>
    <mergeCell ref="G27"/>
    <mergeCell ref="C28:D28"/>
    <mergeCell ref="E28"/>
    <mergeCell ref="F28"/>
    <mergeCell ref="G28"/>
    <mergeCell ref="F30"/>
    <mergeCell ref="G30"/>
    <mergeCell ref="C31:D31"/>
    <mergeCell ref="E31"/>
    <mergeCell ref="F31"/>
    <mergeCell ref="G31"/>
    <mergeCell ref="F32"/>
    <mergeCell ref="G32"/>
    <mergeCell ref="C33:D33"/>
    <mergeCell ref="E33"/>
    <mergeCell ref="F33"/>
    <mergeCell ref="G33"/>
    <mergeCell ref="F34"/>
    <mergeCell ref="G34"/>
    <mergeCell ref="C35:D35"/>
    <mergeCell ref="E35"/>
    <mergeCell ref="F35"/>
    <mergeCell ref="G35"/>
    <mergeCell ref="F36"/>
    <mergeCell ref="G36"/>
    <mergeCell ref="C37:D37"/>
    <mergeCell ref="E37"/>
    <mergeCell ref="F37"/>
    <mergeCell ref="G37"/>
    <mergeCell ref="C29:D29"/>
    <mergeCell ref="C20:D20"/>
    <mergeCell ref="C38:D38"/>
    <mergeCell ref="C36:D36"/>
    <mergeCell ref="E36"/>
    <mergeCell ref="C34:D34"/>
    <mergeCell ref="E34"/>
    <mergeCell ref="C32:D32"/>
    <mergeCell ref="E32"/>
    <mergeCell ref="C30:D30"/>
    <mergeCell ref="E30"/>
    <mergeCell ref="C27:D27"/>
    <mergeCell ref="E27"/>
    <mergeCell ref="C25:D25"/>
    <mergeCell ref="E25"/>
    <mergeCell ref="C23:D23"/>
  </mergeCells>
  <dataValidations count="1">
    <dataValidation type="decimal" showErrorMessage="1" errorTitle="Kesalahan Jenis Data" error="Data yang dimasukkan harus berupa Angka!" sqref="E16:G37">
      <formula1>-1000000000000000000</formula1>
      <formula2>1000000000000000000</formula2>
    </dataValidation>
  </dataValidations>
  <printOptions horizontalCentered="1"/>
  <pageMargins left="0.7" right="0.7" top="0.75" bottom="0.75" header="0.3" footer="0.3"/>
  <pageSetup paperSize="150" scale="61" orientation="portrait" horizontalDpi="200" verticalDpi="2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00B0F0"/>
    <pageSetUpPr fitToPage="1"/>
  </sheetPr>
  <dimension ref="B2:H40"/>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29" sqref="C29:D29"/>
    </sheetView>
  </sheetViews>
  <sheetFormatPr defaultRowHeight="15"/>
  <cols>
    <col min="1" max="1" width="9.140625" style="1" customWidth="1"/>
    <col min="2" max="2" width="1" style="1" customWidth="1"/>
    <col min="3" max="4" width="20" style="1" customWidth="1"/>
    <col min="5" max="7" width="30" style="1" customWidth="1"/>
    <col min="8" max="8" width="1" style="1" customWidth="1"/>
    <col min="9" max="9" width="9.140625" style="1" customWidth="1"/>
    <col min="10" max="16384" width="9.140625" style="1"/>
  </cols>
  <sheetData>
    <row r="2" spans="2:8" ht="5.0999999999999996" customHeight="1">
      <c r="B2" s="5" t="s">
        <v>660</v>
      </c>
      <c r="C2" s="2"/>
      <c r="D2" s="2"/>
      <c r="E2" s="2"/>
      <c r="F2" s="2"/>
      <c r="G2" s="2"/>
      <c r="H2" s="2"/>
    </row>
    <row r="3" spans="2:8" hidden="1">
      <c r="B3" s="5" t="s">
        <v>7</v>
      </c>
      <c r="C3" s="20"/>
      <c r="D3" s="20"/>
      <c r="E3" s="2"/>
      <c r="F3" s="2"/>
      <c r="G3" s="2"/>
      <c r="H3" s="2"/>
    </row>
    <row r="4" spans="2:8" hidden="1">
      <c r="B4" s="2"/>
      <c r="C4" s="20"/>
      <c r="D4" s="20"/>
      <c r="E4" s="2"/>
      <c r="F4" s="2"/>
      <c r="G4" s="2"/>
      <c r="H4" s="2"/>
    </row>
    <row r="5" spans="2:8" hidden="1">
      <c r="B5" s="2"/>
      <c r="C5" s="20"/>
      <c r="D5" s="20"/>
      <c r="E5" s="2"/>
      <c r="F5" s="2"/>
      <c r="G5" s="2"/>
      <c r="H5" s="2"/>
    </row>
    <row r="6" spans="2:8" hidden="1">
      <c r="B6" s="2"/>
      <c r="C6" s="20"/>
      <c r="D6" s="20"/>
      <c r="E6" s="2"/>
      <c r="F6" s="2"/>
      <c r="G6" s="2"/>
      <c r="H6" s="2"/>
    </row>
    <row r="7" spans="2:8" ht="17.25">
      <c r="B7" s="2"/>
      <c r="C7" s="156" t="str">
        <f>UPPER('Data Umum'!D7)</f>
        <v/>
      </c>
      <c r="D7" s="156"/>
      <c r="E7" s="157"/>
      <c r="F7" s="157"/>
      <c r="G7" s="157"/>
      <c r="H7" s="2"/>
    </row>
    <row r="8" spans="2:8">
      <c r="B8" s="2"/>
      <c r="C8" s="158" t="s">
        <v>1095</v>
      </c>
      <c r="D8" s="158"/>
      <c r="E8" s="129"/>
      <c r="F8" s="129"/>
      <c r="G8" s="129"/>
      <c r="H8" s="2"/>
    </row>
    <row r="9" spans="2:8">
      <c r="B9" s="2"/>
      <c r="C9" s="158" t="s">
        <v>661</v>
      </c>
      <c r="D9" s="158"/>
      <c r="E9" s="129"/>
      <c r="F9" s="129"/>
      <c r="G9" s="129"/>
      <c r="H9" s="2"/>
    </row>
    <row r="10" spans="2:8">
      <c r="B10" s="2"/>
      <c r="C10" s="158" t="s">
        <v>662</v>
      </c>
      <c r="D10" s="158"/>
      <c r="E10" s="129"/>
      <c r="F10" s="129"/>
      <c r="G10" s="129"/>
      <c r="H10" s="2"/>
    </row>
    <row r="11" spans="2:8">
      <c r="B11" s="2"/>
      <c r="C11" s="159" t="str">
        <f>""</f>
        <v/>
      </c>
      <c r="D11" s="159"/>
      <c r="E11" s="130"/>
      <c r="F11" s="130"/>
      <c r="G11" s="130"/>
      <c r="H11" s="2"/>
    </row>
    <row r="12" spans="2:8" hidden="1">
      <c r="B12" s="2"/>
      <c r="C12" s="20"/>
      <c r="D12" s="20"/>
      <c r="E12" s="2"/>
      <c r="F12" s="2"/>
      <c r="G12" s="2"/>
      <c r="H12" s="2"/>
    </row>
    <row r="13" spans="2:8">
      <c r="B13" s="2"/>
      <c r="C13" s="160" t="s">
        <v>113</v>
      </c>
      <c r="D13" s="160"/>
      <c r="E13" s="161"/>
      <c r="F13" s="161"/>
      <c r="G13" s="161"/>
      <c r="H13" s="2"/>
    </row>
    <row r="14" spans="2:8">
      <c r="B14" s="2"/>
      <c r="C14" s="127" t="s">
        <v>512</v>
      </c>
      <c r="D14" s="128"/>
      <c r="E14" s="162" t="str">
        <f>"Saldo SAK"</f>
        <v>Saldo SAK</v>
      </c>
      <c r="F14" s="162" t="str">
        <f>"AYD"</f>
        <v>AYD</v>
      </c>
      <c r="G14" s="162" t="str">
        <f>"Saldo SAK Lancar (Kurang dari satu Tahun)"</f>
        <v>Saldo SAK Lancar (Kurang dari satu Tahun)</v>
      </c>
      <c r="H14" s="2"/>
    </row>
    <row r="15" spans="2:8">
      <c r="B15" s="2"/>
      <c r="C15" s="128"/>
      <c r="D15" s="128"/>
      <c r="E15" s="163"/>
      <c r="F15" s="163"/>
      <c r="G15" s="163"/>
      <c r="H15" s="2"/>
    </row>
    <row r="16" spans="2:8">
      <c r="B16" s="2"/>
      <c r="C16" s="137" t="s">
        <v>501</v>
      </c>
      <c r="D16" s="128"/>
      <c r="E16" s="144">
        <v>0</v>
      </c>
      <c r="F16" s="144">
        <v>0</v>
      </c>
      <c r="G16" s="144">
        <v>0</v>
      </c>
      <c r="H16" s="2"/>
    </row>
    <row r="17" spans="2:8">
      <c r="B17" s="2"/>
      <c r="C17" s="142" t="s">
        <v>48</v>
      </c>
      <c r="D17" s="143"/>
      <c r="E17" s="144">
        <v>0</v>
      </c>
      <c r="F17" s="144">
        <v>0</v>
      </c>
      <c r="G17" s="144">
        <v>0</v>
      </c>
      <c r="H17" s="2"/>
    </row>
    <row r="18" spans="2:8">
      <c r="B18" s="2"/>
      <c r="C18" s="142" t="s">
        <v>422</v>
      </c>
      <c r="D18" s="143"/>
      <c r="E18" s="144">
        <v>0</v>
      </c>
      <c r="F18" s="144">
        <v>0</v>
      </c>
      <c r="G18" s="144">
        <v>0</v>
      </c>
      <c r="H18" s="2"/>
    </row>
    <row r="19" spans="2:8">
      <c r="B19" s="2"/>
      <c r="C19" s="142" t="s">
        <v>50</v>
      </c>
      <c r="D19" s="143"/>
      <c r="E19" s="144">
        <v>0</v>
      </c>
      <c r="F19" s="144">
        <v>0</v>
      </c>
      <c r="G19" s="144">
        <v>0</v>
      </c>
      <c r="H19" s="2"/>
    </row>
    <row r="20" spans="2:8">
      <c r="B20" s="2"/>
      <c r="C20" s="167" t="s">
        <v>1052</v>
      </c>
      <c r="D20" s="175"/>
      <c r="E20" s="78"/>
      <c r="F20" s="78"/>
      <c r="G20" s="78"/>
      <c r="H20" s="2"/>
    </row>
    <row r="21" spans="2:8">
      <c r="B21" s="2"/>
      <c r="C21" s="142" t="s">
        <v>51</v>
      </c>
      <c r="D21" s="143"/>
      <c r="E21" s="144">
        <v>0</v>
      </c>
      <c r="F21" s="144">
        <v>0</v>
      </c>
      <c r="G21" s="144">
        <v>0</v>
      </c>
      <c r="H21" s="2"/>
    </row>
    <row r="22" spans="2:8">
      <c r="B22" s="2"/>
      <c r="C22" s="142" t="s">
        <v>663</v>
      </c>
      <c r="D22" s="143"/>
      <c r="E22" s="144">
        <v>0</v>
      </c>
      <c r="F22" s="144">
        <v>0</v>
      </c>
      <c r="G22" s="144">
        <v>0</v>
      </c>
      <c r="H22" s="2"/>
    </row>
    <row r="23" spans="2:8">
      <c r="B23" s="2"/>
      <c r="C23" s="142" t="s">
        <v>664</v>
      </c>
      <c r="D23" s="143"/>
      <c r="E23" s="144">
        <v>0</v>
      </c>
      <c r="F23" s="144">
        <v>0</v>
      </c>
      <c r="G23" s="144">
        <v>0</v>
      </c>
      <c r="H23" s="2"/>
    </row>
    <row r="24" spans="2:8">
      <c r="B24" s="2"/>
      <c r="C24" s="142" t="s">
        <v>665</v>
      </c>
      <c r="D24" s="143"/>
      <c r="E24" s="144">
        <v>0</v>
      </c>
      <c r="F24" s="144">
        <v>0</v>
      </c>
      <c r="G24" s="144">
        <v>0</v>
      </c>
      <c r="H24" s="2"/>
    </row>
    <row r="25" spans="2:8">
      <c r="B25" s="2"/>
      <c r="C25" s="142" t="s">
        <v>560</v>
      </c>
      <c r="D25" s="143"/>
      <c r="E25" s="144">
        <v>0</v>
      </c>
      <c r="F25" s="144">
        <v>0</v>
      </c>
      <c r="G25" s="144">
        <v>0</v>
      </c>
      <c r="H25" s="2"/>
    </row>
    <row r="26" spans="2:8">
      <c r="B26" s="2"/>
      <c r="C26" s="142" t="s">
        <v>666</v>
      </c>
      <c r="D26" s="143"/>
      <c r="E26" s="144">
        <v>0</v>
      </c>
      <c r="F26" s="144">
        <v>0</v>
      </c>
      <c r="G26" s="144">
        <v>0</v>
      </c>
      <c r="H26" s="2"/>
    </row>
    <row r="27" spans="2:8">
      <c r="B27" s="2"/>
      <c r="C27" s="142" t="s">
        <v>57</v>
      </c>
      <c r="D27" s="143"/>
      <c r="E27" s="144">
        <v>0</v>
      </c>
      <c r="F27" s="144">
        <v>0</v>
      </c>
      <c r="G27" s="144">
        <v>0</v>
      </c>
      <c r="H27" s="2"/>
    </row>
    <row r="28" spans="2:8">
      <c r="B28" s="2"/>
      <c r="C28" s="142" t="s">
        <v>667</v>
      </c>
      <c r="D28" s="143"/>
      <c r="E28" s="144">
        <v>0</v>
      </c>
      <c r="F28" s="144">
        <v>0</v>
      </c>
      <c r="G28" s="144">
        <v>0</v>
      </c>
      <c r="H28" s="2"/>
    </row>
    <row r="29" spans="2:8" ht="32.25" customHeight="1">
      <c r="B29" s="2"/>
      <c r="C29" s="167" t="s">
        <v>1053</v>
      </c>
      <c r="D29" s="175"/>
      <c r="E29" s="78"/>
      <c r="F29" s="78"/>
      <c r="G29" s="78"/>
      <c r="H29" s="2"/>
    </row>
    <row r="30" spans="2:8">
      <c r="B30" s="2"/>
      <c r="C30" s="142" t="s">
        <v>59</v>
      </c>
      <c r="D30" s="143"/>
      <c r="E30" s="144">
        <v>0</v>
      </c>
      <c r="F30" s="144">
        <v>0</v>
      </c>
      <c r="G30" s="144">
        <v>0</v>
      </c>
      <c r="H30" s="2"/>
    </row>
    <row r="31" spans="2:8">
      <c r="B31" s="2"/>
      <c r="C31" s="142" t="s">
        <v>60</v>
      </c>
      <c r="D31" s="143"/>
      <c r="E31" s="144">
        <v>0</v>
      </c>
      <c r="F31" s="144">
        <v>0</v>
      </c>
      <c r="G31" s="144">
        <v>0</v>
      </c>
      <c r="H31" s="2"/>
    </row>
    <row r="32" spans="2:8">
      <c r="B32" s="2"/>
      <c r="C32" s="142" t="s">
        <v>61</v>
      </c>
      <c r="D32" s="143"/>
      <c r="E32" s="144">
        <v>0</v>
      </c>
      <c r="F32" s="144">
        <v>0</v>
      </c>
      <c r="G32" s="144">
        <v>0</v>
      </c>
      <c r="H32" s="2"/>
    </row>
    <row r="33" spans="2:8">
      <c r="B33" s="2"/>
      <c r="C33" s="142" t="s">
        <v>62</v>
      </c>
      <c r="D33" s="143"/>
      <c r="E33" s="144">
        <v>0</v>
      </c>
      <c r="F33" s="144">
        <v>0</v>
      </c>
      <c r="G33" s="144">
        <v>0</v>
      </c>
      <c r="H33" s="2"/>
    </row>
    <row r="34" spans="2:8">
      <c r="B34" s="2"/>
      <c r="C34" s="142" t="s">
        <v>63</v>
      </c>
      <c r="D34" s="143"/>
      <c r="E34" s="144">
        <v>0</v>
      </c>
      <c r="F34" s="144">
        <v>0</v>
      </c>
      <c r="G34" s="144">
        <v>0</v>
      </c>
      <c r="H34" s="2"/>
    </row>
    <row r="35" spans="2:8">
      <c r="B35" s="2"/>
      <c r="C35" s="142" t="s">
        <v>668</v>
      </c>
      <c r="D35" s="143"/>
      <c r="E35" s="144">
        <v>0</v>
      </c>
      <c r="F35" s="144">
        <v>0</v>
      </c>
      <c r="G35" s="144">
        <v>0</v>
      </c>
      <c r="H35" s="2"/>
    </row>
    <row r="36" spans="2:8">
      <c r="B36" s="2"/>
      <c r="C36" s="142" t="s">
        <v>65</v>
      </c>
      <c r="D36" s="143"/>
      <c r="E36" s="144">
        <v>0</v>
      </c>
      <c r="F36" s="144">
        <v>0</v>
      </c>
      <c r="G36" s="144">
        <v>0</v>
      </c>
      <c r="H36" s="2"/>
    </row>
    <row r="37" spans="2:8">
      <c r="B37" s="2"/>
      <c r="C37" s="142" t="s">
        <v>66</v>
      </c>
      <c r="D37" s="143"/>
      <c r="E37" s="144">
        <v>0</v>
      </c>
      <c r="F37" s="144">
        <v>0</v>
      </c>
      <c r="G37" s="144">
        <v>0</v>
      </c>
      <c r="H37" s="2"/>
    </row>
    <row r="38" spans="2:8">
      <c r="B38" s="2"/>
      <c r="C38" s="142" t="s">
        <v>410</v>
      </c>
      <c r="D38" s="143"/>
      <c r="E38" s="8">
        <f>IFERROR(SUM(E16:E37),0)</f>
        <v>0</v>
      </c>
      <c r="F38" s="8">
        <f>IFERROR(SUM(F16:F37),0)</f>
        <v>0</v>
      </c>
      <c r="G38" s="8">
        <f>IFERROR(SUM(G16:G37),0)</f>
        <v>0</v>
      </c>
      <c r="H38" s="2"/>
    </row>
    <row r="39" spans="2:8">
      <c r="B39" s="2"/>
      <c r="C39" s="2"/>
      <c r="D39" s="2"/>
      <c r="E39" s="2"/>
      <c r="F39" s="2"/>
      <c r="G39" s="2"/>
      <c r="H39" s="2"/>
    </row>
    <row r="40" spans="2:8" ht="5.0999999999999996" customHeight="1">
      <c r="B40" s="2"/>
      <c r="C40" s="2"/>
      <c r="D40" s="2"/>
      <c r="E40" s="2"/>
      <c r="F40" s="2"/>
      <c r="G40" s="2"/>
      <c r="H40" s="2"/>
    </row>
  </sheetData>
  <sheetProtection formatColumns="0" formatRows="0" selectLockedCells="1"/>
  <mergeCells count="93">
    <mergeCell ref="C7:G7"/>
    <mergeCell ref="C8:G8"/>
    <mergeCell ref="C9:G9"/>
    <mergeCell ref="C10:G10"/>
    <mergeCell ref="C11:G11"/>
    <mergeCell ref="C13:G13"/>
    <mergeCell ref="C14:D15"/>
    <mergeCell ref="E14:E15"/>
    <mergeCell ref="F14:F15"/>
    <mergeCell ref="G14:G15"/>
    <mergeCell ref="C16:D16"/>
    <mergeCell ref="E16"/>
    <mergeCell ref="F16"/>
    <mergeCell ref="G16"/>
    <mergeCell ref="C17:D17"/>
    <mergeCell ref="E17"/>
    <mergeCell ref="F17"/>
    <mergeCell ref="G17"/>
    <mergeCell ref="C18:D18"/>
    <mergeCell ref="E18"/>
    <mergeCell ref="F18"/>
    <mergeCell ref="G18"/>
    <mergeCell ref="C19:D19"/>
    <mergeCell ref="E19"/>
    <mergeCell ref="F19"/>
    <mergeCell ref="G19"/>
    <mergeCell ref="C21:D21"/>
    <mergeCell ref="E21"/>
    <mergeCell ref="F21"/>
    <mergeCell ref="G21"/>
    <mergeCell ref="C22:D22"/>
    <mergeCell ref="E22"/>
    <mergeCell ref="F22"/>
    <mergeCell ref="G22"/>
    <mergeCell ref="E23"/>
    <mergeCell ref="F23"/>
    <mergeCell ref="G23"/>
    <mergeCell ref="C24:D24"/>
    <mergeCell ref="E24"/>
    <mergeCell ref="F24"/>
    <mergeCell ref="G24"/>
    <mergeCell ref="F25"/>
    <mergeCell ref="G25"/>
    <mergeCell ref="C26:D26"/>
    <mergeCell ref="E26"/>
    <mergeCell ref="F26"/>
    <mergeCell ref="G26"/>
    <mergeCell ref="F27"/>
    <mergeCell ref="G27"/>
    <mergeCell ref="C28:D28"/>
    <mergeCell ref="E28"/>
    <mergeCell ref="F28"/>
    <mergeCell ref="G28"/>
    <mergeCell ref="F30"/>
    <mergeCell ref="G30"/>
    <mergeCell ref="C31:D31"/>
    <mergeCell ref="E31"/>
    <mergeCell ref="F31"/>
    <mergeCell ref="G31"/>
    <mergeCell ref="F32"/>
    <mergeCell ref="G32"/>
    <mergeCell ref="C33:D33"/>
    <mergeCell ref="E33"/>
    <mergeCell ref="F33"/>
    <mergeCell ref="G33"/>
    <mergeCell ref="F34"/>
    <mergeCell ref="G34"/>
    <mergeCell ref="C35:D35"/>
    <mergeCell ref="E35"/>
    <mergeCell ref="F35"/>
    <mergeCell ref="G35"/>
    <mergeCell ref="F36"/>
    <mergeCell ref="G36"/>
    <mergeCell ref="C37:D37"/>
    <mergeCell ref="E37"/>
    <mergeCell ref="F37"/>
    <mergeCell ref="G37"/>
    <mergeCell ref="C20:D20"/>
    <mergeCell ref="C29:D29"/>
    <mergeCell ref="C38:D38"/>
    <mergeCell ref="C36:D36"/>
    <mergeCell ref="E36"/>
    <mergeCell ref="C34:D34"/>
    <mergeCell ref="E34"/>
    <mergeCell ref="C32:D32"/>
    <mergeCell ref="E32"/>
    <mergeCell ref="C30:D30"/>
    <mergeCell ref="E30"/>
    <mergeCell ref="C27:D27"/>
    <mergeCell ref="E27"/>
    <mergeCell ref="C25:D25"/>
    <mergeCell ref="E25"/>
    <mergeCell ref="C23:D23"/>
  </mergeCells>
  <dataValidations count="1">
    <dataValidation type="decimal" showErrorMessage="1" errorTitle="Kesalahan Jenis Data" error="Data yang dimasukkan harus berupa Angka!" sqref="E16:G37">
      <formula1>-1000000000000000000</formula1>
      <formula2>1000000000000000000</formula2>
    </dataValidation>
  </dataValidations>
  <printOptions horizontalCentered="1"/>
  <pageMargins left="0.7" right="0.7" top="0.75" bottom="0.75" header="0.3" footer="0.3"/>
  <pageSetup paperSize="150" scale="61" orientation="portrait" horizontalDpi="200" verticalDpi="2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00B0F0"/>
    <pageSetUpPr fitToPage="1"/>
  </sheetPr>
  <dimension ref="B2:H40"/>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29" sqref="C29:D29"/>
    </sheetView>
  </sheetViews>
  <sheetFormatPr defaultRowHeight="15"/>
  <cols>
    <col min="1" max="1" width="9.140625" style="1" customWidth="1"/>
    <col min="2" max="2" width="1" style="1" customWidth="1"/>
    <col min="3" max="4" width="20" style="1" customWidth="1"/>
    <col min="5" max="7" width="30" style="1" customWidth="1"/>
    <col min="8" max="8" width="1" style="1" customWidth="1"/>
    <col min="9" max="9" width="9.140625" style="1" customWidth="1"/>
    <col min="10" max="16384" width="9.140625" style="1"/>
  </cols>
  <sheetData>
    <row r="2" spans="2:8" ht="5.0999999999999996" customHeight="1">
      <c r="B2" s="5" t="s">
        <v>669</v>
      </c>
      <c r="C2" s="2"/>
      <c r="D2" s="2"/>
      <c r="E2" s="2"/>
      <c r="F2" s="2"/>
      <c r="G2" s="2"/>
      <c r="H2" s="2"/>
    </row>
    <row r="3" spans="2:8" hidden="1">
      <c r="B3" s="5" t="s">
        <v>7</v>
      </c>
      <c r="C3" s="20"/>
      <c r="D3" s="20"/>
      <c r="E3" s="2"/>
      <c r="F3" s="2"/>
      <c r="G3" s="2"/>
      <c r="H3" s="2"/>
    </row>
    <row r="4" spans="2:8" hidden="1">
      <c r="B4" s="2"/>
      <c r="C4" s="20"/>
      <c r="D4" s="20"/>
      <c r="E4" s="2"/>
      <c r="F4" s="2"/>
      <c r="G4" s="2"/>
      <c r="H4" s="2"/>
    </row>
    <row r="5" spans="2:8" hidden="1">
      <c r="B5" s="2"/>
      <c r="C5" s="20"/>
      <c r="D5" s="20"/>
      <c r="E5" s="2"/>
      <c r="F5" s="2"/>
      <c r="G5" s="2"/>
      <c r="H5" s="2"/>
    </row>
    <row r="6" spans="2:8" hidden="1">
      <c r="B6" s="2"/>
      <c r="C6" s="20"/>
      <c r="D6" s="20"/>
      <c r="E6" s="2"/>
      <c r="F6" s="2"/>
      <c r="G6" s="2"/>
      <c r="H6" s="2"/>
    </row>
    <row r="7" spans="2:8" ht="17.25">
      <c r="B7" s="2"/>
      <c r="C7" s="156" t="str">
        <f>UPPER('Data Umum'!D7)</f>
        <v/>
      </c>
      <c r="D7" s="156"/>
      <c r="E7" s="157"/>
      <c r="F7" s="157"/>
      <c r="G7" s="157"/>
      <c r="H7" s="2"/>
    </row>
    <row r="8" spans="2:8">
      <c r="B8" s="2"/>
      <c r="C8" s="158" t="s">
        <v>1095</v>
      </c>
      <c r="D8" s="158"/>
      <c r="E8" s="129"/>
      <c r="F8" s="129"/>
      <c r="G8" s="129"/>
      <c r="H8" s="2"/>
    </row>
    <row r="9" spans="2:8">
      <c r="B9" s="2"/>
      <c r="C9" s="158" t="s">
        <v>661</v>
      </c>
      <c r="D9" s="158"/>
      <c r="E9" s="129"/>
      <c r="F9" s="129"/>
      <c r="G9" s="129"/>
      <c r="H9" s="2"/>
    </row>
    <row r="10" spans="2:8">
      <c r="B10" s="2"/>
      <c r="C10" s="158" t="s">
        <v>662</v>
      </c>
      <c r="D10" s="158"/>
      <c r="E10" s="129"/>
      <c r="F10" s="129"/>
      <c r="G10" s="129"/>
      <c r="H10" s="2"/>
    </row>
    <row r="11" spans="2:8">
      <c r="B11" s="2"/>
      <c r="C11" s="159" t="str">
        <f>""</f>
        <v/>
      </c>
      <c r="D11" s="159"/>
      <c r="E11" s="130"/>
      <c r="F11" s="130"/>
      <c r="G11" s="130"/>
      <c r="H11" s="2"/>
    </row>
    <row r="12" spans="2:8" hidden="1">
      <c r="B12" s="2"/>
      <c r="C12" s="20"/>
      <c r="D12" s="20"/>
      <c r="E12" s="2"/>
      <c r="F12" s="2"/>
      <c r="G12" s="2"/>
      <c r="H12" s="2"/>
    </row>
    <row r="13" spans="2:8">
      <c r="B13" s="2"/>
      <c r="C13" s="160" t="s">
        <v>113</v>
      </c>
      <c r="D13" s="160"/>
      <c r="E13" s="161"/>
      <c r="F13" s="161"/>
      <c r="G13" s="161"/>
      <c r="H13" s="2"/>
    </row>
    <row r="14" spans="2:8">
      <c r="B14" s="2"/>
      <c r="C14" s="127" t="s">
        <v>512</v>
      </c>
      <c r="D14" s="128"/>
      <c r="E14" s="162" t="str">
        <f>"Kurang dari atau sama dengan 1 bulan "</f>
        <v xml:space="preserve">Kurang dari atau sama dengan 1 bulan </v>
      </c>
      <c r="F14" s="162" t="str">
        <f>"Lebih dari 1 bulan sampai dengan 3 bulan "</f>
        <v xml:space="preserve">Lebih dari 1 bulan sampai dengan 3 bulan </v>
      </c>
      <c r="G14" s="162" t="str">
        <f>"Lebih Dari 3 bulan"</f>
        <v>Lebih Dari 3 bulan</v>
      </c>
      <c r="H14" s="2"/>
    </row>
    <row r="15" spans="2:8">
      <c r="B15" s="2"/>
      <c r="C15" s="128"/>
      <c r="D15" s="128"/>
      <c r="E15" s="163"/>
      <c r="F15" s="163"/>
      <c r="G15" s="163"/>
      <c r="H15" s="2"/>
    </row>
    <row r="16" spans="2:8">
      <c r="B16" s="2"/>
      <c r="C16" s="137" t="s">
        <v>501</v>
      </c>
      <c r="D16" s="128"/>
      <c r="E16" s="144">
        <v>0</v>
      </c>
      <c r="F16" s="144">
        <v>0</v>
      </c>
      <c r="G16" s="144">
        <v>0</v>
      </c>
      <c r="H16" s="2"/>
    </row>
    <row r="17" spans="2:8">
      <c r="B17" s="2"/>
      <c r="C17" s="142" t="s">
        <v>48</v>
      </c>
      <c r="D17" s="143"/>
      <c r="E17" s="144">
        <v>0</v>
      </c>
      <c r="F17" s="144">
        <v>0</v>
      </c>
      <c r="G17" s="144">
        <v>0</v>
      </c>
      <c r="H17" s="2"/>
    </row>
    <row r="18" spans="2:8">
      <c r="B18" s="2"/>
      <c r="C18" s="142" t="s">
        <v>422</v>
      </c>
      <c r="D18" s="143"/>
      <c r="E18" s="144">
        <v>0</v>
      </c>
      <c r="F18" s="144">
        <v>0</v>
      </c>
      <c r="G18" s="144">
        <v>0</v>
      </c>
      <c r="H18" s="2"/>
    </row>
    <row r="19" spans="2:8">
      <c r="B19" s="2"/>
      <c r="C19" s="142" t="s">
        <v>50</v>
      </c>
      <c r="D19" s="143"/>
      <c r="E19" s="144">
        <v>0</v>
      </c>
      <c r="F19" s="144">
        <v>0</v>
      </c>
      <c r="G19" s="144">
        <v>0</v>
      </c>
      <c r="H19" s="2"/>
    </row>
    <row r="20" spans="2:8">
      <c r="B20" s="2"/>
      <c r="C20" s="167" t="s">
        <v>1052</v>
      </c>
      <c r="D20" s="175"/>
      <c r="E20" s="78"/>
      <c r="F20" s="78"/>
      <c r="G20" s="78"/>
      <c r="H20" s="2"/>
    </row>
    <row r="21" spans="2:8">
      <c r="B21" s="2"/>
      <c r="C21" s="142" t="s">
        <v>51</v>
      </c>
      <c r="D21" s="143"/>
      <c r="E21" s="144">
        <v>0</v>
      </c>
      <c r="F21" s="144">
        <v>0</v>
      </c>
      <c r="G21" s="144">
        <v>0</v>
      </c>
      <c r="H21" s="2"/>
    </row>
    <row r="22" spans="2:8">
      <c r="B22" s="2"/>
      <c r="C22" s="142" t="s">
        <v>663</v>
      </c>
      <c r="D22" s="143"/>
      <c r="E22" s="144">
        <v>0</v>
      </c>
      <c r="F22" s="144">
        <v>0</v>
      </c>
      <c r="G22" s="144">
        <v>0</v>
      </c>
      <c r="H22" s="2"/>
    </row>
    <row r="23" spans="2:8">
      <c r="B23" s="2"/>
      <c r="C23" s="142" t="s">
        <v>664</v>
      </c>
      <c r="D23" s="143"/>
      <c r="E23" s="144">
        <v>0</v>
      </c>
      <c r="F23" s="144">
        <v>0</v>
      </c>
      <c r="G23" s="144">
        <v>0</v>
      </c>
      <c r="H23" s="2"/>
    </row>
    <row r="24" spans="2:8">
      <c r="B24" s="2"/>
      <c r="C24" s="142" t="s">
        <v>665</v>
      </c>
      <c r="D24" s="143"/>
      <c r="E24" s="144">
        <v>0</v>
      </c>
      <c r="F24" s="144">
        <v>0</v>
      </c>
      <c r="G24" s="144">
        <v>0</v>
      </c>
      <c r="H24" s="2"/>
    </row>
    <row r="25" spans="2:8">
      <c r="B25" s="2"/>
      <c r="C25" s="142" t="s">
        <v>560</v>
      </c>
      <c r="D25" s="143"/>
      <c r="E25" s="144">
        <v>0</v>
      </c>
      <c r="F25" s="144">
        <v>0</v>
      </c>
      <c r="G25" s="144">
        <v>0</v>
      </c>
      <c r="H25" s="2"/>
    </row>
    <row r="26" spans="2:8">
      <c r="B26" s="2"/>
      <c r="C26" s="142" t="s">
        <v>666</v>
      </c>
      <c r="D26" s="143"/>
      <c r="E26" s="144">
        <v>0</v>
      </c>
      <c r="F26" s="144">
        <v>0</v>
      </c>
      <c r="G26" s="144">
        <v>0</v>
      </c>
      <c r="H26" s="2"/>
    </row>
    <row r="27" spans="2:8">
      <c r="B27" s="2"/>
      <c r="C27" s="142" t="s">
        <v>57</v>
      </c>
      <c r="D27" s="143"/>
      <c r="E27" s="144">
        <v>0</v>
      </c>
      <c r="F27" s="144">
        <v>0</v>
      </c>
      <c r="G27" s="144">
        <v>0</v>
      </c>
      <c r="H27" s="2"/>
    </row>
    <row r="28" spans="2:8">
      <c r="B28" s="2"/>
      <c r="C28" s="142" t="s">
        <v>667</v>
      </c>
      <c r="D28" s="143"/>
      <c r="E28" s="144">
        <v>0</v>
      </c>
      <c r="F28" s="144">
        <v>0</v>
      </c>
      <c r="G28" s="144">
        <v>0</v>
      </c>
      <c r="H28" s="2"/>
    </row>
    <row r="29" spans="2:8" ht="33.75" customHeight="1">
      <c r="B29" s="2"/>
      <c r="C29" s="167" t="s">
        <v>1053</v>
      </c>
      <c r="D29" s="175"/>
      <c r="E29" s="78"/>
      <c r="F29" s="78"/>
      <c r="G29" s="78"/>
      <c r="H29" s="2"/>
    </row>
    <row r="30" spans="2:8">
      <c r="B30" s="2"/>
      <c r="C30" s="142" t="s">
        <v>59</v>
      </c>
      <c r="D30" s="143"/>
      <c r="E30" s="144">
        <v>0</v>
      </c>
      <c r="F30" s="144">
        <v>0</v>
      </c>
      <c r="G30" s="144">
        <v>0</v>
      </c>
      <c r="H30" s="2"/>
    </row>
    <row r="31" spans="2:8">
      <c r="B31" s="2"/>
      <c r="C31" s="142" t="s">
        <v>60</v>
      </c>
      <c r="D31" s="143"/>
      <c r="E31" s="144">
        <v>0</v>
      </c>
      <c r="F31" s="144">
        <v>0</v>
      </c>
      <c r="G31" s="144">
        <v>0</v>
      </c>
      <c r="H31" s="2"/>
    </row>
    <row r="32" spans="2:8">
      <c r="B32" s="2"/>
      <c r="C32" s="142" t="s">
        <v>61</v>
      </c>
      <c r="D32" s="143"/>
      <c r="E32" s="144">
        <v>0</v>
      </c>
      <c r="F32" s="144">
        <v>0</v>
      </c>
      <c r="G32" s="144">
        <v>0</v>
      </c>
      <c r="H32" s="2"/>
    </row>
    <row r="33" spans="2:8">
      <c r="B33" s="2"/>
      <c r="C33" s="142" t="s">
        <v>62</v>
      </c>
      <c r="D33" s="143"/>
      <c r="E33" s="144">
        <v>0</v>
      </c>
      <c r="F33" s="144">
        <v>0</v>
      </c>
      <c r="G33" s="144">
        <v>0</v>
      </c>
      <c r="H33" s="2"/>
    </row>
    <row r="34" spans="2:8">
      <c r="B34" s="2"/>
      <c r="C34" s="142" t="s">
        <v>63</v>
      </c>
      <c r="D34" s="143"/>
      <c r="E34" s="144">
        <v>0</v>
      </c>
      <c r="F34" s="144">
        <v>0</v>
      </c>
      <c r="G34" s="144">
        <v>0</v>
      </c>
      <c r="H34" s="2"/>
    </row>
    <row r="35" spans="2:8">
      <c r="B35" s="2"/>
      <c r="C35" s="142" t="s">
        <v>668</v>
      </c>
      <c r="D35" s="143"/>
      <c r="E35" s="144">
        <v>0</v>
      </c>
      <c r="F35" s="144">
        <v>0</v>
      </c>
      <c r="G35" s="144">
        <v>0</v>
      </c>
      <c r="H35" s="2"/>
    </row>
    <row r="36" spans="2:8">
      <c r="B36" s="2"/>
      <c r="C36" s="142" t="s">
        <v>65</v>
      </c>
      <c r="D36" s="143"/>
      <c r="E36" s="144">
        <v>0</v>
      </c>
      <c r="F36" s="144">
        <v>0</v>
      </c>
      <c r="G36" s="144">
        <v>0</v>
      </c>
      <c r="H36" s="2"/>
    </row>
    <row r="37" spans="2:8">
      <c r="B37" s="2"/>
      <c r="C37" s="142" t="s">
        <v>66</v>
      </c>
      <c r="D37" s="143"/>
      <c r="E37" s="144">
        <v>0</v>
      </c>
      <c r="F37" s="144">
        <v>0</v>
      </c>
      <c r="G37" s="144">
        <v>0</v>
      </c>
      <c r="H37" s="2"/>
    </row>
    <row r="38" spans="2:8">
      <c r="B38" s="2"/>
      <c r="C38" s="142" t="s">
        <v>410</v>
      </c>
      <c r="D38" s="143"/>
      <c r="E38" s="8">
        <f>IFERROR(SUM(E16:E37),0)</f>
        <v>0</v>
      </c>
      <c r="F38" s="8">
        <f>IFERROR(SUM(F16:F37),0)</f>
        <v>0</v>
      </c>
      <c r="G38" s="8">
        <f>IFERROR(SUM(G16:G37),0)</f>
        <v>0</v>
      </c>
      <c r="H38" s="2"/>
    </row>
    <row r="39" spans="2:8">
      <c r="B39" s="2"/>
      <c r="C39" s="2"/>
      <c r="D39" s="2"/>
      <c r="E39" s="2"/>
      <c r="F39" s="2"/>
      <c r="G39" s="2"/>
      <c r="H39" s="2"/>
    </row>
    <row r="40" spans="2:8" ht="5.0999999999999996" customHeight="1">
      <c r="B40" s="2"/>
      <c r="C40" s="2"/>
      <c r="D40" s="2"/>
      <c r="E40" s="2"/>
      <c r="F40" s="2"/>
      <c r="G40" s="2"/>
      <c r="H40" s="2"/>
    </row>
  </sheetData>
  <sheetProtection formatColumns="0" formatRows="0" selectLockedCells="1"/>
  <mergeCells count="93">
    <mergeCell ref="C7:G7"/>
    <mergeCell ref="C8:G8"/>
    <mergeCell ref="C9:G9"/>
    <mergeCell ref="C10:G10"/>
    <mergeCell ref="C11:G11"/>
    <mergeCell ref="C13:G13"/>
    <mergeCell ref="C14:D15"/>
    <mergeCell ref="E14:E15"/>
    <mergeCell ref="F14:F15"/>
    <mergeCell ref="G14:G15"/>
    <mergeCell ref="C16:D16"/>
    <mergeCell ref="E16"/>
    <mergeCell ref="F16"/>
    <mergeCell ref="G16"/>
    <mergeCell ref="C17:D17"/>
    <mergeCell ref="E17"/>
    <mergeCell ref="F17"/>
    <mergeCell ref="G17"/>
    <mergeCell ref="C18:D18"/>
    <mergeCell ref="E18"/>
    <mergeCell ref="F18"/>
    <mergeCell ref="G18"/>
    <mergeCell ref="C19:D19"/>
    <mergeCell ref="E19"/>
    <mergeCell ref="F19"/>
    <mergeCell ref="G19"/>
    <mergeCell ref="C21:D21"/>
    <mergeCell ref="E21"/>
    <mergeCell ref="F21"/>
    <mergeCell ref="G21"/>
    <mergeCell ref="C22:D22"/>
    <mergeCell ref="E22"/>
    <mergeCell ref="F22"/>
    <mergeCell ref="G22"/>
    <mergeCell ref="E23"/>
    <mergeCell ref="F23"/>
    <mergeCell ref="G23"/>
    <mergeCell ref="C24:D24"/>
    <mergeCell ref="E24"/>
    <mergeCell ref="F24"/>
    <mergeCell ref="G24"/>
    <mergeCell ref="F25"/>
    <mergeCell ref="G25"/>
    <mergeCell ref="C26:D26"/>
    <mergeCell ref="E26"/>
    <mergeCell ref="F26"/>
    <mergeCell ref="G26"/>
    <mergeCell ref="F27"/>
    <mergeCell ref="G27"/>
    <mergeCell ref="C28:D28"/>
    <mergeCell ref="E28"/>
    <mergeCell ref="F28"/>
    <mergeCell ref="G28"/>
    <mergeCell ref="F30"/>
    <mergeCell ref="G30"/>
    <mergeCell ref="C31:D31"/>
    <mergeCell ref="E31"/>
    <mergeCell ref="F31"/>
    <mergeCell ref="G31"/>
    <mergeCell ref="F32"/>
    <mergeCell ref="G32"/>
    <mergeCell ref="C33:D33"/>
    <mergeCell ref="E33"/>
    <mergeCell ref="F33"/>
    <mergeCell ref="G33"/>
    <mergeCell ref="F34"/>
    <mergeCell ref="G34"/>
    <mergeCell ref="C35:D35"/>
    <mergeCell ref="E35"/>
    <mergeCell ref="F35"/>
    <mergeCell ref="G35"/>
    <mergeCell ref="F36"/>
    <mergeCell ref="G36"/>
    <mergeCell ref="C37:D37"/>
    <mergeCell ref="E37"/>
    <mergeCell ref="F37"/>
    <mergeCell ref="G37"/>
    <mergeCell ref="C20:D20"/>
    <mergeCell ref="C29:D29"/>
    <mergeCell ref="C38:D38"/>
    <mergeCell ref="C36:D36"/>
    <mergeCell ref="E36"/>
    <mergeCell ref="C34:D34"/>
    <mergeCell ref="E34"/>
    <mergeCell ref="C32:D32"/>
    <mergeCell ref="E32"/>
    <mergeCell ref="C30:D30"/>
    <mergeCell ref="E30"/>
    <mergeCell ref="C27:D27"/>
    <mergeCell ref="E27"/>
    <mergeCell ref="C25:D25"/>
    <mergeCell ref="E25"/>
    <mergeCell ref="C23:D23"/>
  </mergeCells>
  <dataValidations count="1">
    <dataValidation type="decimal" showErrorMessage="1" errorTitle="Kesalahan Jenis Data" error="Data yang dimasukkan harus berupa Angka!" sqref="E16:G37">
      <formula1>-1000000000000000000</formula1>
      <formula2>1000000000000000000</formula2>
    </dataValidation>
  </dataValidations>
  <printOptions horizontalCentered="1"/>
  <pageMargins left="0.7" right="0.7" top="0.75" bottom="0.75" header="0.3" footer="0.3"/>
  <pageSetup paperSize="150" scale="61" orientation="portrait" horizontalDpi="200" verticalDpi="2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2:J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I17"/>
    </sheetView>
  </sheetViews>
  <sheetFormatPr defaultRowHeight="15"/>
  <cols>
    <col min="1" max="1" width="9.140625" style="1" customWidth="1"/>
    <col min="2" max="3" width="1" style="1" customWidth="1"/>
    <col min="4" max="4" width="20" style="1" customWidth="1"/>
    <col min="5" max="9" width="30" style="1" customWidth="1"/>
    <col min="10" max="10" width="1" style="1" customWidth="1"/>
    <col min="11" max="11" width="9.140625" style="1" customWidth="1"/>
    <col min="12" max="16384" width="9.140625" style="1"/>
  </cols>
  <sheetData>
    <row r="2" spans="2:10" ht="5.0999999999999996" customHeight="1">
      <c r="B2" s="5" t="s">
        <v>670</v>
      </c>
      <c r="C2" s="2"/>
      <c r="D2" s="2"/>
      <c r="E2" s="2"/>
      <c r="F2" s="2"/>
      <c r="G2" s="2"/>
      <c r="H2" s="2"/>
      <c r="I2" s="2"/>
      <c r="J2" s="2"/>
    </row>
    <row r="3" spans="2:10" hidden="1">
      <c r="B3" s="5" t="s">
        <v>7</v>
      </c>
      <c r="C3" s="20"/>
      <c r="D3" s="20"/>
      <c r="E3" s="2"/>
      <c r="F3" s="2"/>
      <c r="G3" s="2"/>
      <c r="H3" s="2"/>
      <c r="I3" s="2"/>
      <c r="J3" s="2"/>
    </row>
    <row r="4" spans="2:10" hidden="1">
      <c r="B4" s="2"/>
      <c r="C4" s="20"/>
      <c r="D4" s="20"/>
      <c r="E4" s="2"/>
      <c r="F4" s="2"/>
      <c r="G4" s="2"/>
      <c r="H4" s="2"/>
      <c r="I4" s="2"/>
      <c r="J4" s="2"/>
    </row>
    <row r="5" spans="2:10" hidden="1">
      <c r="B5" s="2"/>
      <c r="C5" s="20"/>
      <c r="D5" s="20"/>
      <c r="E5" s="2"/>
      <c r="F5" s="2"/>
      <c r="G5" s="2"/>
      <c r="H5" s="2"/>
      <c r="I5" s="2"/>
      <c r="J5" s="2"/>
    </row>
    <row r="6" spans="2:10" hidden="1">
      <c r="B6" s="2"/>
      <c r="C6" s="20"/>
      <c r="D6" s="20"/>
      <c r="E6" s="2"/>
      <c r="F6" s="2"/>
      <c r="G6" s="2"/>
      <c r="H6" s="2"/>
      <c r="I6" s="2"/>
      <c r="J6" s="2"/>
    </row>
    <row r="7" spans="2:10" ht="17.25">
      <c r="B7" s="2"/>
      <c r="C7" s="156" t="str">
        <f>UPPER('Data Umum'!D7)</f>
        <v/>
      </c>
      <c r="D7" s="156"/>
      <c r="E7" s="157"/>
      <c r="F7" s="157"/>
      <c r="G7" s="157"/>
      <c r="H7" s="157"/>
      <c r="I7" s="157"/>
      <c r="J7" s="2"/>
    </row>
    <row r="8" spans="2:10">
      <c r="B8" s="2"/>
      <c r="C8" s="158" t="s">
        <v>1095</v>
      </c>
      <c r="D8" s="158"/>
      <c r="E8" s="129"/>
      <c r="F8" s="129"/>
      <c r="G8" s="129"/>
      <c r="H8" s="129"/>
      <c r="I8" s="129"/>
      <c r="J8" s="2"/>
    </row>
    <row r="9" spans="2:10">
      <c r="B9" s="2"/>
      <c r="C9" s="158" t="s">
        <v>671</v>
      </c>
      <c r="D9" s="158"/>
      <c r="E9" s="129"/>
      <c r="F9" s="129"/>
      <c r="G9" s="129"/>
      <c r="H9" s="129"/>
      <c r="I9" s="129"/>
      <c r="J9" s="2"/>
    </row>
    <row r="10" spans="2:10">
      <c r="B10" s="2"/>
      <c r="C10" s="158" t="s">
        <v>672</v>
      </c>
      <c r="D10" s="158"/>
      <c r="E10" s="129"/>
      <c r="F10" s="129"/>
      <c r="G10" s="129"/>
      <c r="H10" s="129"/>
      <c r="I10" s="129"/>
      <c r="J10" s="2"/>
    </row>
    <row r="11" spans="2:10">
      <c r="B11" s="2"/>
      <c r="C11" s="159" t="str">
        <f>""</f>
        <v/>
      </c>
      <c r="D11" s="159"/>
      <c r="E11" s="130"/>
      <c r="F11" s="130"/>
      <c r="G11" s="130"/>
      <c r="H11" s="130"/>
      <c r="I11" s="130"/>
      <c r="J11" s="2"/>
    </row>
    <row r="12" spans="2:10" hidden="1">
      <c r="B12" s="2"/>
      <c r="C12" s="20"/>
      <c r="D12" s="20"/>
      <c r="E12" s="2"/>
      <c r="F12" s="2"/>
      <c r="G12" s="2"/>
      <c r="H12" s="2"/>
      <c r="I12" s="2"/>
      <c r="J12" s="2"/>
    </row>
    <row r="13" spans="2:10">
      <c r="B13" s="2"/>
      <c r="C13" s="160" t="s">
        <v>43</v>
      </c>
      <c r="D13" s="160"/>
      <c r="E13" s="161"/>
      <c r="F13" s="161"/>
      <c r="G13" s="161"/>
      <c r="H13" s="161"/>
      <c r="I13" s="161"/>
      <c r="J13" s="2"/>
    </row>
    <row r="14" spans="2:10">
      <c r="B14" s="2"/>
      <c r="C14" s="127" t="s">
        <v>308</v>
      </c>
      <c r="D14" s="128"/>
      <c r="E14" s="162" t="str">
        <f>"Alamat Lokasi"</f>
        <v>Alamat Lokasi</v>
      </c>
      <c r="F14" s="162" t="str">
        <f>"Kota/Kabupaten"</f>
        <v>Kota/Kabupaten</v>
      </c>
      <c r="G14" s="162" t="str">
        <f>"Saldo SAK"</f>
        <v>Saldo SAK</v>
      </c>
      <c r="H14" s="162" t="str">
        <f>"Penilaian Berdasarkan SAP (Nilai Appraisal/NJOP)"</f>
        <v>Penilaian Berdasarkan SAP (Nilai Appraisal/NJOP)</v>
      </c>
      <c r="I14" s="162" t="str">
        <f>"Selisih Penilaian SAK dan SAP"</f>
        <v>Selisih Penilaian SAK dan SAP</v>
      </c>
      <c r="J14" s="2"/>
    </row>
    <row r="15" spans="2:10">
      <c r="B15" s="2"/>
      <c r="C15" s="128"/>
      <c r="D15" s="128"/>
      <c r="E15" s="163"/>
      <c r="F15" s="163"/>
      <c r="G15" s="163"/>
      <c r="H15" s="163"/>
      <c r="I15" s="163"/>
      <c r="J15" s="2"/>
    </row>
    <row r="16" spans="2:10">
      <c r="B16" s="2"/>
      <c r="C16" s="137" t="s">
        <v>7</v>
      </c>
      <c r="D16" s="128"/>
      <c r="E16" s="147" t="s">
        <v>206</v>
      </c>
      <c r="F16" s="147" t="s">
        <v>206</v>
      </c>
      <c r="G16" s="144">
        <v>0</v>
      </c>
      <c r="H16" s="144">
        <v>0</v>
      </c>
      <c r="I16" s="144">
        <v>0</v>
      </c>
      <c r="J16" s="2"/>
    </row>
    <row r="17" spans="2:10">
      <c r="B17" s="2"/>
      <c r="C17" s="142" t="s">
        <v>309</v>
      </c>
      <c r="D17" s="143"/>
      <c r="E17" s="147" t="s">
        <v>206</v>
      </c>
      <c r="F17" s="147" t="s">
        <v>206</v>
      </c>
      <c r="G17" s="144">
        <v>0</v>
      </c>
      <c r="H17" s="144">
        <v>0</v>
      </c>
      <c r="I17" s="144">
        <v>0</v>
      </c>
      <c r="J17" s="2"/>
    </row>
    <row r="18" spans="2:10">
      <c r="B18" s="2"/>
      <c r="C18" s="142" t="s">
        <v>310</v>
      </c>
      <c r="D18" s="143"/>
      <c r="E18" s="147" t="s">
        <v>206</v>
      </c>
      <c r="F18" s="147" t="s">
        <v>206</v>
      </c>
      <c r="G18" s="144">
        <v>0</v>
      </c>
      <c r="H18" s="144">
        <v>0</v>
      </c>
      <c r="I18" s="144">
        <v>0</v>
      </c>
      <c r="J18" s="2"/>
    </row>
    <row r="19" spans="2:10">
      <c r="B19" s="2"/>
      <c r="C19" s="142" t="s">
        <v>311</v>
      </c>
      <c r="D19" s="143"/>
      <c r="E19" s="147" t="s">
        <v>206</v>
      </c>
      <c r="F19" s="147" t="s">
        <v>206</v>
      </c>
      <c r="G19" s="144">
        <v>0</v>
      </c>
      <c r="H19" s="144">
        <v>0</v>
      </c>
      <c r="I19" s="144">
        <v>0</v>
      </c>
      <c r="J19" s="2"/>
    </row>
    <row r="20" spans="2:10">
      <c r="B20" s="2"/>
      <c r="C20" s="142" t="s">
        <v>312</v>
      </c>
      <c r="D20" s="143"/>
      <c r="E20" s="147" t="s">
        <v>206</v>
      </c>
      <c r="F20" s="147" t="s">
        <v>206</v>
      </c>
      <c r="G20" s="144">
        <v>0</v>
      </c>
      <c r="H20" s="144">
        <v>0</v>
      </c>
      <c r="I20" s="144">
        <v>0</v>
      </c>
      <c r="J20" s="2"/>
    </row>
    <row r="21" spans="2:10">
      <c r="B21" s="2"/>
      <c r="C21" s="142" t="s">
        <v>313</v>
      </c>
      <c r="D21" s="143"/>
      <c r="E21" s="147" t="s">
        <v>206</v>
      </c>
      <c r="F21" s="147" t="s">
        <v>206</v>
      </c>
      <c r="G21" s="144">
        <v>0</v>
      </c>
      <c r="H21" s="144">
        <v>0</v>
      </c>
      <c r="I21" s="144">
        <v>0</v>
      </c>
      <c r="J21" s="2"/>
    </row>
    <row r="22" spans="2:10">
      <c r="B22" s="2"/>
      <c r="C22" s="142" t="s">
        <v>314</v>
      </c>
      <c r="D22" s="143"/>
      <c r="E22" s="147" t="s">
        <v>206</v>
      </c>
      <c r="F22" s="147" t="s">
        <v>206</v>
      </c>
      <c r="G22" s="144">
        <v>0</v>
      </c>
      <c r="H22" s="144">
        <v>0</v>
      </c>
      <c r="I22" s="144">
        <v>0</v>
      </c>
      <c r="J22" s="2"/>
    </row>
    <row r="23" spans="2:10">
      <c r="B23" s="2"/>
      <c r="C23" s="142" t="s">
        <v>315</v>
      </c>
      <c r="D23" s="143"/>
      <c r="E23" s="147" t="s">
        <v>206</v>
      </c>
      <c r="F23" s="147" t="s">
        <v>206</v>
      </c>
      <c r="G23" s="144">
        <v>0</v>
      </c>
      <c r="H23" s="144">
        <v>0</v>
      </c>
      <c r="I23" s="144">
        <v>0</v>
      </c>
      <c r="J23" s="2"/>
    </row>
    <row r="24" spans="2:10">
      <c r="B24" s="2"/>
      <c r="C24" s="142" t="s">
        <v>316</v>
      </c>
      <c r="D24" s="143"/>
      <c r="E24" s="147" t="s">
        <v>206</v>
      </c>
      <c r="F24" s="147" t="s">
        <v>206</v>
      </c>
      <c r="G24" s="144">
        <v>0</v>
      </c>
      <c r="H24" s="144">
        <v>0</v>
      </c>
      <c r="I24" s="144">
        <v>0</v>
      </c>
      <c r="J24" s="2"/>
    </row>
    <row r="25" spans="2:10">
      <c r="B25" s="2"/>
      <c r="C25" s="142" t="s">
        <v>317</v>
      </c>
      <c r="D25" s="143"/>
      <c r="E25" s="147" t="s">
        <v>206</v>
      </c>
      <c r="F25" s="147" t="s">
        <v>206</v>
      </c>
      <c r="G25" s="144">
        <v>0</v>
      </c>
      <c r="H25" s="144">
        <v>0</v>
      </c>
      <c r="I25" s="144">
        <v>0</v>
      </c>
      <c r="J25" s="2"/>
    </row>
    <row r="26" spans="2:10">
      <c r="B26" s="2"/>
      <c r="C26" s="142" t="s">
        <v>318</v>
      </c>
      <c r="D26" s="143"/>
      <c r="E26" s="147" t="s">
        <v>206</v>
      </c>
      <c r="F26" s="147" t="s">
        <v>206</v>
      </c>
      <c r="G26" s="144">
        <v>0</v>
      </c>
      <c r="H26" s="144">
        <v>0</v>
      </c>
      <c r="I26" s="144">
        <v>0</v>
      </c>
      <c r="J26" s="2"/>
    </row>
    <row r="27" spans="2:10">
      <c r="B27" s="2"/>
      <c r="C27" s="142" t="s">
        <v>319</v>
      </c>
      <c r="D27" s="143"/>
      <c r="E27" s="147" t="s">
        <v>206</v>
      </c>
      <c r="F27" s="147" t="s">
        <v>206</v>
      </c>
      <c r="G27" s="144">
        <v>0</v>
      </c>
      <c r="H27" s="144">
        <v>0</v>
      </c>
      <c r="I27" s="144">
        <v>0</v>
      </c>
      <c r="J27" s="2"/>
    </row>
    <row r="28" spans="2:10">
      <c r="B28" s="2"/>
      <c r="C28" s="142" t="s">
        <v>320</v>
      </c>
      <c r="D28" s="143"/>
      <c r="E28" s="147" t="s">
        <v>206</v>
      </c>
      <c r="F28" s="147" t="s">
        <v>206</v>
      </c>
      <c r="G28" s="144">
        <v>0</v>
      </c>
      <c r="H28" s="144">
        <v>0</v>
      </c>
      <c r="I28" s="144">
        <v>0</v>
      </c>
      <c r="J28" s="2"/>
    </row>
    <row r="29" spans="2:10">
      <c r="B29" s="2"/>
      <c r="C29" s="142" t="s">
        <v>321</v>
      </c>
      <c r="D29" s="143"/>
      <c r="E29" s="147" t="s">
        <v>206</v>
      </c>
      <c r="F29" s="147" t="s">
        <v>206</v>
      </c>
      <c r="G29" s="144">
        <v>0</v>
      </c>
      <c r="H29" s="144">
        <v>0</v>
      </c>
      <c r="I29" s="144">
        <v>0</v>
      </c>
      <c r="J29" s="2"/>
    </row>
    <row r="30" spans="2:10">
      <c r="B30" s="2"/>
      <c r="C30" s="142" t="s">
        <v>322</v>
      </c>
      <c r="D30" s="143"/>
      <c r="E30" s="147" t="s">
        <v>206</v>
      </c>
      <c r="F30" s="147" t="s">
        <v>206</v>
      </c>
      <c r="G30" s="144">
        <v>0</v>
      </c>
      <c r="H30" s="144">
        <v>0</v>
      </c>
      <c r="I30" s="144">
        <v>0</v>
      </c>
      <c r="J30" s="2"/>
    </row>
    <row r="31" spans="2:10">
      <c r="B31" s="2"/>
      <c r="C31" s="142" t="s">
        <v>323</v>
      </c>
      <c r="D31" s="143"/>
      <c r="E31" s="147" t="s">
        <v>206</v>
      </c>
      <c r="F31" s="147" t="s">
        <v>206</v>
      </c>
      <c r="G31" s="144">
        <v>0</v>
      </c>
      <c r="H31" s="144">
        <v>0</v>
      </c>
      <c r="I31" s="144">
        <v>0</v>
      </c>
      <c r="J31" s="2"/>
    </row>
    <row r="32" spans="2:10">
      <c r="B32" s="2"/>
      <c r="C32" s="142" t="s">
        <v>324</v>
      </c>
      <c r="D32" s="143"/>
      <c r="E32" s="147" t="s">
        <v>206</v>
      </c>
      <c r="F32" s="147" t="s">
        <v>206</v>
      </c>
      <c r="G32" s="144">
        <v>0</v>
      </c>
      <c r="H32" s="144">
        <v>0</v>
      </c>
      <c r="I32" s="144">
        <v>0</v>
      </c>
      <c r="J32" s="2"/>
    </row>
    <row r="33" spans="2:10">
      <c r="B33" s="2"/>
      <c r="C33" s="142" t="s">
        <v>325</v>
      </c>
      <c r="D33" s="143"/>
      <c r="E33" s="147" t="s">
        <v>206</v>
      </c>
      <c r="F33" s="147" t="s">
        <v>206</v>
      </c>
      <c r="G33" s="144">
        <v>0</v>
      </c>
      <c r="H33" s="144">
        <v>0</v>
      </c>
      <c r="I33" s="144">
        <v>0</v>
      </c>
      <c r="J33" s="2"/>
    </row>
    <row r="34" spans="2:10">
      <c r="B34" s="2"/>
      <c r="C34" s="142" t="s">
        <v>326</v>
      </c>
      <c r="D34" s="143"/>
      <c r="E34" s="147" t="s">
        <v>206</v>
      </c>
      <c r="F34" s="147" t="s">
        <v>206</v>
      </c>
      <c r="G34" s="144">
        <v>0</v>
      </c>
      <c r="H34" s="144">
        <v>0</v>
      </c>
      <c r="I34" s="144">
        <v>0</v>
      </c>
      <c r="J34" s="2"/>
    </row>
    <row r="35" spans="2:10">
      <c r="B35" s="2"/>
      <c r="C35" s="142" t="s">
        <v>327</v>
      </c>
      <c r="D35" s="143"/>
      <c r="E35" s="147" t="s">
        <v>206</v>
      </c>
      <c r="F35" s="147" t="s">
        <v>206</v>
      </c>
      <c r="G35" s="144">
        <v>0</v>
      </c>
      <c r="H35" s="144">
        <v>0</v>
      </c>
      <c r="I35" s="144">
        <v>0</v>
      </c>
      <c r="J35" s="2"/>
    </row>
    <row r="36" spans="2:10">
      <c r="B36" s="2"/>
      <c r="C36" s="142" t="s">
        <v>328</v>
      </c>
      <c r="D36" s="143"/>
      <c r="E36" s="147" t="s">
        <v>206</v>
      </c>
      <c r="F36" s="147" t="s">
        <v>206</v>
      </c>
      <c r="G36" s="144">
        <v>0</v>
      </c>
      <c r="H36" s="144">
        <v>0</v>
      </c>
      <c r="I36" s="144">
        <v>0</v>
      </c>
      <c r="J36" s="2"/>
    </row>
    <row r="37" spans="2:10">
      <c r="B37" s="2"/>
      <c r="C37" s="142" t="s">
        <v>329</v>
      </c>
      <c r="D37" s="143"/>
      <c r="E37" s="147" t="s">
        <v>206</v>
      </c>
      <c r="F37" s="147" t="s">
        <v>206</v>
      </c>
      <c r="G37" s="144">
        <v>0</v>
      </c>
      <c r="H37" s="144">
        <v>0</v>
      </c>
      <c r="I37" s="144">
        <v>0</v>
      </c>
      <c r="J37" s="2"/>
    </row>
    <row r="38" spans="2:10">
      <c r="B38" s="2"/>
      <c r="C38" s="142" t="s">
        <v>330</v>
      </c>
      <c r="D38" s="143"/>
      <c r="E38" s="147" t="s">
        <v>206</v>
      </c>
      <c r="F38" s="147" t="s">
        <v>206</v>
      </c>
      <c r="G38" s="144">
        <v>0</v>
      </c>
      <c r="H38" s="144">
        <v>0</v>
      </c>
      <c r="I38" s="144">
        <v>0</v>
      </c>
      <c r="J38" s="2"/>
    </row>
    <row r="39" spans="2:10">
      <c r="B39" s="2"/>
      <c r="C39" s="142" t="s">
        <v>331</v>
      </c>
      <c r="D39" s="143"/>
      <c r="E39" s="147" t="s">
        <v>206</v>
      </c>
      <c r="F39" s="147" t="s">
        <v>206</v>
      </c>
      <c r="G39" s="144">
        <v>0</v>
      </c>
      <c r="H39" s="144">
        <v>0</v>
      </c>
      <c r="I39" s="144">
        <v>0</v>
      </c>
      <c r="J39" s="2"/>
    </row>
    <row r="40" spans="2:10">
      <c r="B40" s="2"/>
      <c r="C40" s="142" t="s">
        <v>332</v>
      </c>
      <c r="D40" s="143"/>
      <c r="E40" s="147" t="s">
        <v>206</v>
      </c>
      <c r="F40" s="147" t="s">
        <v>206</v>
      </c>
      <c r="G40" s="144">
        <v>0</v>
      </c>
      <c r="H40" s="144">
        <v>0</v>
      </c>
      <c r="I40" s="144">
        <v>0</v>
      </c>
      <c r="J40" s="2"/>
    </row>
    <row r="41" spans="2:10">
      <c r="B41" s="2"/>
      <c r="C41" s="142" t="s">
        <v>333</v>
      </c>
      <c r="D41" s="143"/>
      <c r="E41" s="147" t="s">
        <v>206</v>
      </c>
      <c r="F41" s="147" t="s">
        <v>206</v>
      </c>
      <c r="G41" s="144">
        <v>0</v>
      </c>
      <c r="H41" s="144">
        <v>0</v>
      </c>
      <c r="I41" s="144">
        <v>0</v>
      </c>
      <c r="J41" s="2"/>
    </row>
    <row r="42" spans="2:10">
      <c r="B42" s="2"/>
      <c r="C42" s="142" t="s">
        <v>334</v>
      </c>
      <c r="D42" s="143"/>
      <c r="E42" s="147" t="s">
        <v>206</v>
      </c>
      <c r="F42" s="147" t="s">
        <v>206</v>
      </c>
      <c r="G42" s="144">
        <v>0</v>
      </c>
      <c r="H42" s="144">
        <v>0</v>
      </c>
      <c r="I42" s="144">
        <v>0</v>
      </c>
      <c r="J42" s="2"/>
    </row>
    <row r="43" spans="2:10">
      <c r="B43" s="2"/>
      <c r="C43" s="142" t="s">
        <v>335</v>
      </c>
      <c r="D43" s="143"/>
      <c r="E43" s="147" t="s">
        <v>206</v>
      </c>
      <c r="F43" s="147" t="s">
        <v>206</v>
      </c>
      <c r="G43" s="144">
        <v>0</v>
      </c>
      <c r="H43" s="144">
        <v>0</v>
      </c>
      <c r="I43" s="144">
        <v>0</v>
      </c>
      <c r="J43" s="2"/>
    </row>
    <row r="44" spans="2:10">
      <c r="B44" s="2"/>
      <c r="C44" s="142" t="s">
        <v>336</v>
      </c>
      <c r="D44" s="143"/>
      <c r="E44" s="147" t="s">
        <v>206</v>
      </c>
      <c r="F44" s="147" t="s">
        <v>206</v>
      </c>
      <c r="G44" s="144">
        <v>0</v>
      </c>
      <c r="H44" s="144">
        <v>0</v>
      </c>
      <c r="I44" s="144">
        <v>0</v>
      </c>
      <c r="J44" s="2"/>
    </row>
    <row r="45" spans="2:10">
      <c r="B45" s="2"/>
      <c r="C45" s="142" t="s">
        <v>337</v>
      </c>
      <c r="D45" s="143"/>
      <c r="E45" s="147" t="s">
        <v>206</v>
      </c>
      <c r="F45" s="147" t="s">
        <v>206</v>
      </c>
      <c r="G45" s="144">
        <v>0</v>
      </c>
      <c r="H45" s="144">
        <v>0</v>
      </c>
      <c r="I45" s="144">
        <v>0</v>
      </c>
      <c r="J45" s="2"/>
    </row>
    <row r="46" spans="2:10">
      <c r="B46" s="2"/>
      <c r="C46" s="142" t="s">
        <v>338</v>
      </c>
      <c r="D46" s="143"/>
      <c r="E46" s="147" t="s">
        <v>206</v>
      </c>
      <c r="F46" s="147" t="s">
        <v>206</v>
      </c>
      <c r="G46" s="144">
        <v>0</v>
      </c>
      <c r="H46" s="144">
        <v>0</v>
      </c>
      <c r="I46" s="144">
        <v>0</v>
      </c>
      <c r="J46" s="2"/>
    </row>
    <row r="47" spans="2:10">
      <c r="B47" s="2"/>
      <c r="C47" s="142" t="s">
        <v>339</v>
      </c>
      <c r="D47" s="143"/>
      <c r="E47" s="147" t="s">
        <v>206</v>
      </c>
      <c r="F47" s="147" t="s">
        <v>206</v>
      </c>
      <c r="G47" s="144">
        <v>0</v>
      </c>
      <c r="H47" s="144">
        <v>0</v>
      </c>
      <c r="I47" s="144">
        <v>0</v>
      </c>
      <c r="J47" s="2"/>
    </row>
    <row r="48" spans="2:10">
      <c r="B48" s="2"/>
      <c r="C48" s="142" t="s">
        <v>340</v>
      </c>
      <c r="D48" s="143"/>
      <c r="E48" s="147" t="s">
        <v>206</v>
      </c>
      <c r="F48" s="147" t="s">
        <v>206</v>
      </c>
      <c r="G48" s="144">
        <v>0</v>
      </c>
      <c r="H48" s="144">
        <v>0</v>
      </c>
      <c r="I48" s="144">
        <v>0</v>
      </c>
      <c r="J48" s="2"/>
    </row>
    <row r="49" spans="2:10">
      <c r="B49" s="2"/>
      <c r="C49" s="142" t="s">
        <v>341</v>
      </c>
      <c r="D49" s="143"/>
      <c r="E49" s="147" t="s">
        <v>206</v>
      </c>
      <c r="F49" s="147" t="s">
        <v>206</v>
      </c>
      <c r="G49" s="144">
        <v>0</v>
      </c>
      <c r="H49" s="144">
        <v>0</v>
      </c>
      <c r="I49" s="144">
        <v>0</v>
      </c>
      <c r="J49" s="2"/>
    </row>
    <row r="50" spans="2:10">
      <c r="B50" s="2"/>
      <c r="C50" s="142" t="s">
        <v>342</v>
      </c>
      <c r="D50" s="143"/>
      <c r="E50" s="147" t="s">
        <v>206</v>
      </c>
      <c r="F50" s="147" t="s">
        <v>206</v>
      </c>
      <c r="G50" s="144">
        <v>0</v>
      </c>
      <c r="H50" s="144">
        <v>0</v>
      </c>
      <c r="I50" s="144">
        <v>0</v>
      </c>
      <c r="J50" s="2"/>
    </row>
    <row r="51" spans="2:10">
      <c r="B51" s="2"/>
      <c r="C51" s="142" t="s">
        <v>343</v>
      </c>
      <c r="D51" s="143"/>
      <c r="E51" s="147" t="s">
        <v>206</v>
      </c>
      <c r="F51" s="147" t="s">
        <v>206</v>
      </c>
      <c r="G51" s="144">
        <v>0</v>
      </c>
      <c r="H51" s="144">
        <v>0</v>
      </c>
      <c r="I51" s="144">
        <v>0</v>
      </c>
      <c r="J51" s="2"/>
    </row>
    <row r="52" spans="2:10">
      <c r="B52" s="2"/>
      <c r="C52" s="142" t="s">
        <v>344</v>
      </c>
      <c r="D52" s="143"/>
      <c r="E52" s="147" t="s">
        <v>206</v>
      </c>
      <c r="F52" s="147" t="s">
        <v>206</v>
      </c>
      <c r="G52" s="144">
        <v>0</v>
      </c>
      <c r="H52" s="144">
        <v>0</v>
      </c>
      <c r="I52" s="144">
        <v>0</v>
      </c>
      <c r="J52" s="2"/>
    </row>
    <row r="53" spans="2:10">
      <c r="B53" s="2"/>
      <c r="C53" s="142" t="s">
        <v>345</v>
      </c>
      <c r="D53" s="143"/>
      <c r="E53" s="147" t="s">
        <v>206</v>
      </c>
      <c r="F53" s="147" t="s">
        <v>206</v>
      </c>
      <c r="G53" s="144">
        <v>0</v>
      </c>
      <c r="H53" s="144">
        <v>0</v>
      </c>
      <c r="I53" s="144">
        <v>0</v>
      </c>
      <c r="J53" s="2"/>
    </row>
    <row r="54" spans="2:10">
      <c r="B54" s="2"/>
      <c r="C54" s="142" t="s">
        <v>346</v>
      </c>
      <c r="D54" s="143"/>
      <c r="E54" s="147" t="s">
        <v>206</v>
      </c>
      <c r="F54" s="147" t="s">
        <v>206</v>
      </c>
      <c r="G54" s="144">
        <v>0</v>
      </c>
      <c r="H54" s="144">
        <v>0</v>
      </c>
      <c r="I54" s="144">
        <v>0</v>
      </c>
      <c r="J54" s="2"/>
    </row>
    <row r="55" spans="2:10">
      <c r="B55" s="2"/>
      <c r="C55" s="142" t="s">
        <v>347</v>
      </c>
      <c r="D55" s="143"/>
      <c r="E55" s="147" t="s">
        <v>206</v>
      </c>
      <c r="F55" s="147" t="s">
        <v>206</v>
      </c>
      <c r="G55" s="144">
        <v>0</v>
      </c>
      <c r="H55" s="144">
        <v>0</v>
      </c>
      <c r="I55" s="144">
        <v>0</v>
      </c>
      <c r="J55" s="2"/>
    </row>
    <row r="56" spans="2:10">
      <c r="B56" s="2"/>
      <c r="C56" s="142" t="s">
        <v>348</v>
      </c>
      <c r="D56" s="143"/>
      <c r="E56" s="147" t="s">
        <v>206</v>
      </c>
      <c r="F56" s="147" t="s">
        <v>206</v>
      </c>
      <c r="G56" s="144">
        <v>0</v>
      </c>
      <c r="H56" s="144">
        <v>0</v>
      </c>
      <c r="I56" s="144">
        <v>0</v>
      </c>
      <c r="J56" s="2"/>
    </row>
    <row r="57" spans="2:10">
      <c r="B57" s="2"/>
      <c r="C57" s="142" t="s">
        <v>349</v>
      </c>
      <c r="D57" s="143"/>
      <c r="E57" s="147" t="s">
        <v>206</v>
      </c>
      <c r="F57" s="147" t="s">
        <v>206</v>
      </c>
      <c r="G57" s="144">
        <v>0</v>
      </c>
      <c r="H57" s="144">
        <v>0</v>
      </c>
      <c r="I57" s="144">
        <v>0</v>
      </c>
      <c r="J57" s="2"/>
    </row>
    <row r="58" spans="2:10">
      <c r="B58" s="2"/>
      <c r="C58" s="142" t="s">
        <v>350</v>
      </c>
      <c r="D58" s="143"/>
      <c r="E58" s="147" t="s">
        <v>206</v>
      </c>
      <c r="F58" s="147" t="s">
        <v>206</v>
      </c>
      <c r="G58" s="144">
        <v>0</v>
      </c>
      <c r="H58" s="144">
        <v>0</v>
      </c>
      <c r="I58" s="144">
        <v>0</v>
      </c>
      <c r="J58" s="2"/>
    </row>
    <row r="59" spans="2:10">
      <c r="B59" s="2"/>
      <c r="C59" s="142" t="s">
        <v>351</v>
      </c>
      <c r="D59" s="143"/>
      <c r="E59" s="147" t="s">
        <v>206</v>
      </c>
      <c r="F59" s="147" t="s">
        <v>206</v>
      </c>
      <c r="G59" s="144">
        <v>0</v>
      </c>
      <c r="H59" s="144">
        <v>0</v>
      </c>
      <c r="I59" s="144">
        <v>0</v>
      </c>
      <c r="J59" s="2"/>
    </row>
    <row r="60" spans="2:10">
      <c r="B60" s="2"/>
      <c r="C60" s="142" t="s">
        <v>352</v>
      </c>
      <c r="D60" s="143"/>
      <c r="E60" s="147" t="s">
        <v>206</v>
      </c>
      <c r="F60" s="147" t="s">
        <v>206</v>
      </c>
      <c r="G60" s="144">
        <v>0</v>
      </c>
      <c r="H60" s="144">
        <v>0</v>
      </c>
      <c r="I60" s="144">
        <v>0</v>
      </c>
      <c r="J60" s="2"/>
    </row>
    <row r="61" spans="2:10">
      <c r="B61" s="2"/>
      <c r="C61" s="142" t="s">
        <v>353</v>
      </c>
      <c r="D61" s="143"/>
      <c r="E61" s="147" t="s">
        <v>206</v>
      </c>
      <c r="F61" s="147" t="s">
        <v>206</v>
      </c>
      <c r="G61" s="144">
        <v>0</v>
      </c>
      <c r="H61" s="144">
        <v>0</v>
      </c>
      <c r="I61" s="144">
        <v>0</v>
      </c>
      <c r="J61" s="2"/>
    </row>
    <row r="62" spans="2:10">
      <c r="B62" s="2"/>
      <c r="C62" s="142" t="s">
        <v>354</v>
      </c>
      <c r="D62" s="143"/>
      <c r="E62" s="147" t="s">
        <v>206</v>
      </c>
      <c r="F62" s="147" t="s">
        <v>206</v>
      </c>
      <c r="G62" s="144">
        <v>0</v>
      </c>
      <c r="H62" s="144">
        <v>0</v>
      </c>
      <c r="I62" s="144">
        <v>0</v>
      </c>
      <c r="J62" s="2"/>
    </row>
    <row r="63" spans="2:10">
      <c r="B63" s="2"/>
      <c r="C63" s="142" t="s">
        <v>355</v>
      </c>
      <c r="D63" s="143"/>
      <c r="E63" s="147" t="s">
        <v>206</v>
      </c>
      <c r="F63" s="147" t="s">
        <v>206</v>
      </c>
      <c r="G63" s="144">
        <v>0</v>
      </c>
      <c r="H63" s="144">
        <v>0</v>
      </c>
      <c r="I63" s="144">
        <v>0</v>
      </c>
      <c r="J63" s="2"/>
    </row>
    <row r="64" spans="2:10">
      <c r="B64" s="2"/>
      <c r="C64" s="142" t="s">
        <v>356</v>
      </c>
      <c r="D64" s="143"/>
      <c r="E64" s="147" t="s">
        <v>206</v>
      </c>
      <c r="F64" s="147" t="s">
        <v>206</v>
      </c>
      <c r="G64" s="144">
        <v>0</v>
      </c>
      <c r="H64" s="144">
        <v>0</v>
      </c>
      <c r="I64" s="144">
        <v>0</v>
      </c>
      <c r="J64" s="2"/>
    </row>
    <row r="65" spans="2:10">
      <c r="B65" s="2"/>
      <c r="C65" s="142" t="s">
        <v>357</v>
      </c>
      <c r="D65" s="143"/>
      <c r="E65" s="147" t="s">
        <v>206</v>
      </c>
      <c r="F65" s="147" t="s">
        <v>206</v>
      </c>
      <c r="G65" s="144">
        <v>0</v>
      </c>
      <c r="H65" s="144">
        <v>0</v>
      </c>
      <c r="I65" s="144">
        <v>0</v>
      </c>
      <c r="J65" s="2"/>
    </row>
    <row r="66" spans="2:10">
      <c r="B66" s="2"/>
      <c r="C66" s="142" t="s">
        <v>358</v>
      </c>
      <c r="D66" s="143"/>
      <c r="E66" s="147" t="s">
        <v>206</v>
      </c>
      <c r="F66" s="147" t="s">
        <v>206</v>
      </c>
      <c r="G66" s="144">
        <v>0</v>
      </c>
      <c r="H66" s="144">
        <v>0</v>
      </c>
      <c r="I66" s="144">
        <v>0</v>
      </c>
      <c r="J66" s="2"/>
    </row>
    <row r="67" spans="2:10">
      <c r="B67" s="2"/>
      <c r="C67" s="142" t="s">
        <v>359</v>
      </c>
      <c r="D67" s="143"/>
      <c r="E67" s="147" t="s">
        <v>206</v>
      </c>
      <c r="F67" s="147" t="s">
        <v>206</v>
      </c>
      <c r="G67" s="144">
        <v>0</v>
      </c>
      <c r="H67" s="144">
        <v>0</v>
      </c>
      <c r="I67" s="144">
        <v>0</v>
      </c>
      <c r="J67" s="2"/>
    </row>
    <row r="68" spans="2:10">
      <c r="B68" s="2"/>
      <c r="C68" s="142" t="s">
        <v>360</v>
      </c>
      <c r="D68" s="143"/>
      <c r="E68" s="147" t="s">
        <v>206</v>
      </c>
      <c r="F68" s="147" t="s">
        <v>206</v>
      </c>
      <c r="G68" s="144">
        <v>0</v>
      </c>
      <c r="H68" s="144">
        <v>0</v>
      </c>
      <c r="I68" s="144">
        <v>0</v>
      </c>
      <c r="J68" s="2"/>
    </row>
    <row r="69" spans="2:10">
      <c r="B69" s="2"/>
      <c r="C69" s="142" t="s">
        <v>361</v>
      </c>
      <c r="D69" s="143"/>
      <c r="E69" s="147" t="s">
        <v>206</v>
      </c>
      <c r="F69" s="147" t="s">
        <v>206</v>
      </c>
      <c r="G69" s="144">
        <v>0</v>
      </c>
      <c r="H69" s="144">
        <v>0</v>
      </c>
      <c r="I69" s="144">
        <v>0</v>
      </c>
      <c r="J69" s="2"/>
    </row>
    <row r="70" spans="2:10">
      <c r="B70" s="2"/>
      <c r="C70" s="142" t="s">
        <v>362</v>
      </c>
      <c r="D70" s="143"/>
      <c r="E70" s="147" t="s">
        <v>206</v>
      </c>
      <c r="F70" s="147" t="s">
        <v>206</v>
      </c>
      <c r="G70" s="144">
        <v>0</v>
      </c>
      <c r="H70" s="144">
        <v>0</v>
      </c>
      <c r="I70" s="144">
        <v>0</v>
      </c>
      <c r="J70" s="2"/>
    </row>
    <row r="71" spans="2:10">
      <c r="B71" s="2"/>
      <c r="C71" s="142" t="s">
        <v>363</v>
      </c>
      <c r="D71" s="143"/>
      <c r="E71" s="147" t="s">
        <v>206</v>
      </c>
      <c r="F71" s="147" t="s">
        <v>206</v>
      </c>
      <c r="G71" s="144">
        <v>0</v>
      </c>
      <c r="H71" s="144">
        <v>0</v>
      </c>
      <c r="I71" s="144">
        <v>0</v>
      </c>
      <c r="J71" s="2"/>
    </row>
    <row r="72" spans="2:10">
      <c r="B72" s="2"/>
      <c r="C72" s="142" t="s">
        <v>364</v>
      </c>
      <c r="D72" s="143"/>
      <c r="E72" s="147" t="s">
        <v>206</v>
      </c>
      <c r="F72" s="147" t="s">
        <v>206</v>
      </c>
      <c r="G72" s="144">
        <v>0</v>
      </c>
      <c r="H72" s="144">
        <v>0</v>
      </c>
      <c r="I72" s="144">
        <v>0</v>
      </c>
      <c r="J72" s="2"/>
    </row>
    <row r="73" spans="2:10">
      <c r="B73" s="2"/>
      <c r="C73" s="142" t="s">
        <v>365</v>
      </c>
      <c r="D73" s="143"/>
      <c r="E73" s="147" t="s">
        <v>206</v>
      </c>
      <c r="F73" s="147" t="s">
        <v>206</v>
      </c>
      <c r="G73" s="144">
        <v>0</v>
      </c>
      <c r="H73" s="144">
        <v>0</v>
      </c>
      <c r="I73" s="144">
        <v>0</v>
      </c>
      <c r="J73" s="2"/>
    </row>
    <row r="74" spans="2:10">
      <c r="B74" s="2"/>
      <c r="C74" s="142" t="s">
        <v>366</v>
      </c>
      <c r="D74" s="143"/>
      <c r="E74" s="147" t="s">
        <v>206</v>
      </c>
      <c r="F74" s="147" t="s">
        <v>206</v>
      </c>
      <c r="G74" s="144">
        <v>0</v>
      </c>
      <c r="H74" s="144">
        <v>0</v>
      </c>
      <c r="I74" s="144">
        <v>0</v>
      </c>
      <c r="J74" s="2"/>
    </row>
    <row r="75" spans="2:10">
      <c r="B75" s="2"/>
      <c r="C75" s="142" t="s">
        <v>367</v>
      </c>
      <c r="D75" s="143"/>
      <c r="E75" s="147" t="s">
        <v>206</v>
      </c>
      <c r="F75" s="147" t="s">
        <v>206</v>
      </c>
      <c r="G75" s="144">
        <v>0</v>
      </c>
      <c r="H75" s="144">
        <v>0</v>
      </c>
      <c r="I75" s="144">
        <v>0</v>
      </c>
      <c r="J75" s="2"/>
    </row>
    <row r="76" spans="2:10">
      <c r="B76" s="2"/>
      <c r="C76" s="142" t="s">
        <v>368</v>
      </c>
      <c r="D76" s="143"/>
      <c r="E76" s="147" t="s">
        <v>206</v>
      </c>
      <c r="F76" s="147" t="s">
        <v>206</v>
      </c>
      <c r="G76" s="144">
        <v>0</v>
      </c>
      <c r="H76" s="144">
        <v>0</v>
      </c>
      <c r="I76" s="144">
        <v>0</v>
      </c>
      <c r="J76" s="2"/>
    </row>
    <row r="77" spans="2:10">
      <c r="B77" s="2"/>
      <c r="C77" s="142" t="s">
        <v>369</v>
      </c>
      <c r="D77" s="143"/>
      <c r="E77" s="147" t="s">
        <v>206</v>
      </c>
      <c r="F77" s="147" t="s">
        <v>206</v>
      </c>
      <c r="G77" s="144">
        <v>0</v>
      </c>
      <c r="H77" s="144">
        <v>0</v>
      </c>
      <c r="I77" s="144">
        <v>0</v>
      </c>
      <c r="J77" s="2"/>
    </row>
    <row r="78" spans="2:10">
      <c r="B78" s="2"/>
      <c r="C78" s="142" t="s">
        <v>370</v>
      </c>
      <c r="D78" s="143"/>
      <c r="E78" s="147" t="s">
        <v>206</v>
      </c>
      <c r="F78" s="147" t="s">
        <v>206</v>
      </c>
      <c r="G78" s="144">
        <v>0</v>
      </c>
      <c r="H78" s="144">
        <v>0</v>
      </c>
      <c r="I78" s="144">
        <v>0</v>
      </c>
      <c r="J78" s="2"/>
    </row>
    <row r="79" spans="2:10">
      <c r="B79" s="2"/>
      <c r="C79" s="142" t="s">
        <v>371</v>
      </c>
      <c r="D79" s="143"/>
      <c r="E79" s="147" t="s">
        <v>206</v>
      </c>
      <c r="F79" s="147" t="s">
        <v>206</v>
      </c>
      <c r="G79" s="144">
        <v>0</v>
      </c>
      <c r="H79" s="144">
        <v>0</v>
      </c>
      <c r="I79" s="144">
        <v>0</v>
      </c>
      <c r="J79" s="2"/>
    </row>
    <row r="80" spans="2:10">
      <c r="B80" s="2"/>
      <c r="C80" s="142" t="s">
        <v>372</v>
      </c>
      <c r="D80" s="143"/>
      <c r="E80" s="147" t="s">
        <v>206</v>
      </c>
      <c r="F80" s="147" t="s">
        <v>206</v>
      </c>
      <c r="G80" s="144">
        <v>0</v>
      </c>
      <c r="H80" s="144">
        <v>0</v>
      </c>
      <c r="I80" s="144">
        <v>0</v>
      </c>
      <c r="J80" s="2"/>
    </row>
    <row r="81" spans="2:10">
      <c r="B81" s="2"/>
      <c r="C81" s="142" t="s">
        <v>373</v>
      </c>
      <c r="D81" s="143"/>
      <c r="E81" s="147" t="s">
        <v>206</v>
      </c>
      <c r="F81" s="147" t="s">
        <v>206</v>
      </c>
      <c r="G81" s="144">
        <v>0</v>
      </c>
      <c r="H81" s="144">
        <v>0</v>
      </c>
      <c r="I81" s="144">
        <v>0</v>
      </c>
      <c r="J81" s="2"/>
    </row>
    <row r="82" spans="2:10">
      <c r="B82" s="2"/>
      <c r="C82" s="142" t="s">
        <v>374</v>
      </c>
      <c r="D82" s="143"/>
      <c r="E82" s="147" t="s">
        <v>206</v>
      </c>
      <c r="F82" s="147" t="s">
        <v>206</v>
      </c>
      <c r="G82" s="144">
        <v>0</v>
      </c>
      <c r="H82" s="144">
        <v>0</v>
      </c>
      <c r="I82" s="144">
        <v>0</v>
      </c>
      <c r="J82" s="2"/>
    </row>
    <row r="83" spans="2:10">
      <c r="B83" s="2"/>
      <c r="C83" s="142" t="s">
        <v>375</v>
      </c>
      <c r="D83" s="143"/>
      <c r="E83" s="147" t="s">
        <v>206</v>
      </c>
      <c r="F83" s="147" t="s">
        <v>206</v>
      </c>
      <c r="G83" s="144">
        <v>0</v>
      </c>
      <c r="H83" s="144">
        <v>0</v>
      </c>
      <c r="I83" s="144">
        <v>0</v>
      </c>
      <c r="J83" s="2"/>
    </row>
    <row r="84" spans="2:10">
      <c r="B84" s="2"/>
      <c r="C84" s="142" t="s">
        <v>376</v>
      </c>
      <c r="D84" s="143"/>
      <c r="E84" s="147" t="s">
        <v>206</v>
      </c>
      <c r="F84" s="147" t="s">
        <v>206</v>
      </c>
      <c r="G84" s="144">
        <v>0</v>
      </c>
      <c r="H84" s="144">
        <v>0</v>
      </c>
      <c r="I84" s="144">
        <v>0</v>
      </c>
      <c r="J84" s="2"/>
    </row>
    <row r="85" spans="2:10">
      <c r="B85" s="2"/>
      <c r="C85" s="142" t="s">
        <v>377</v>
      </c>
      <c r="D85" s="143"/>
      <c r="E85" s="147" t="s">
        <v>206</v>
      </c>
      <c r="F85" s="147" t="s">
        <v>206</v>
      </c>
      <c r="G85" s="144">
        <v>0</v>
      </c>
      <c r="H85" s="144">
        <v>0</v>
      </c>
      <c r="I85" s="144">
        <v>0</v>
      </c>
      <c r="J85" s="2"/>
    </row>
    <row r="86" spans="2:10">
      <c r="B86" s="2"/>
      <c r="C86" s="142" t="s">
        <v>378</v>
      </c>
      <c r="D86" s="143"/>
      <c r="E86" s="147" t="s">
        <v>206</v>
      </c>
      <c r="F86" s="147" t="s">
        <v>206</v>
      </c>
      <c r="G86" s="144">
        <v>0</v>
      </c>
      <c r="H86" s="144">
        <v>0</v>
      </c>
      <c r="I86" s="144">
        <v>0</v>
      </c>
      <c r="J86" s="2"/>
    </row>
    <row r="87" spans="2:10">
      <c r="B87" s="2"/>
      <c r="C87" s="142" t="s">
        <v>379</v>
      </c>
      <c r="D87" s="143"/>
      <c r="E87" s="147" t="s">
        <v>206</v>
      </c>
      <c r="F87" s="147" t="s">
        <v>206</v>
      </c>
      <c r="G87" s="144">
        <v>0</v>
      </c>
      <c r="H87" s="144">
        <v>0</v>
      </c>
      <c r="I87" s="144">
        <v>0</v>
      </c>
      <c r="J87" s="2"/>
    </row>
    <row r="88" spans="2:10">
      <c r="B88" s="2"/>
      <c r="C88" s="142" t="s">
        <v>380</v>
      </c>
      <c r="D88" s="143"/>
      <c r="E88" s="147" t="s">
        <v>206</v>
      </c>
      <c r="F88" s="147" t="s">
        <v>206</v>
      </c>
      <c r="G88" s="144">
        <v>0</v>
      </c>
      <c r="H88" s="144">
        <v>0</v>
      </c>
      <c r="I88" s="144">
        <v>0</v>
      </c>
      <c r="J88" s="2"/>
    </row>
    <row r="89" spans="2:10">
      <c r="B89" s="2"/>
      <c r="C89" s="142" t="s">
        <v>381</v>
      </c>
      <c r="D89" s="143"/>
      <c r="E89" s="147" t="s">
        <v>206</v>
      </c>
      <c r="F89" s="147" t="s">
        <v>206</v>
      </c>
      <c r="G89" s="144">
        <v>0</v>
      </c>
      <c r="H89" s="144">
        <v>0</v>
      </c>
      <c r="I89" s="144">
        <v>0</v>
      </c>
      <c r="J89" s="2"/>
    </row>
    <row r="90" spans="2:10">
      <c r="B90" s="2"/>
      <c r="C90" s="142" t="s">
        <v>382</v>
      </c>
      <c r="D90" s="143"/>
      <c r="E90" s="147" t="s">
        <v>206</v>
      </c>
      <c r="F90" s="147" t="s">
        <v>206</v>
      </c>
      <c r="G90" s="144">
        <v>0</v>
      </c>
      <c r="H90" s="144">
        <v>0</v>
      </c>
      <c r="I90" s="144">
        <v>0</v>
      </c>
      <c r="J90" s="2"/>
    </row>
    <row r="91" spans="2:10">
      <c r="B91" s="2"/>
      <c r="C91" s="142" t="s">
        <v>383</v>
      </c>
      <c r="D91" s="143"/>
      <c r="E91" s="147" t="s">
        <v>206</v>
      </c>
      <c r="F91" s="147" t="s">
        <v>206</v>
      </c>
      <c r="G91" s="144">
        <v>0</v>
      </c>
      <c r="H91" s="144">
        <v>0</v>
      </c>
      <c r="I91" s="144">
        <v>0</v>
      </c>
      <c r="J91" s="2"/>
    </row>
    <row r="92" spans="2:10">
      <c r="B92" s="2"/>
      <c r="C92" s="142" t="s">
        <v>384</v>
      </c>
      <c r="D92" s="143"/>
      <c r="E92" s="147" t="s">
        <v>206</v>
      </c>
      <c r="F92" s="147" t="s">
        <v>206</v>
      </c>
      <c r="G92" s="144">
        <v>0</v>
      </c>
      <c r="H92" s="144">
        <v>0</v>
      </c>
      <c r="I92" s="144">
        <v>0</v>
      </c>
      <c r="J92" s="2"/>
    </row>
    <row r="93" spans="2:10">
      <c r="B93" s="2"/>
      <c r="C93" s="142" t="s">
        <v>385</v>
      </c>
      <c r="D93" s="143"/>
      <c r="E93" s="147" t="s">
        <v>206</v>
      </c>
      <c r="F93" s="147" t="s">
        <v>206</v>
      </c>
      <c r="G93" s="144">
        <v>0</v>
      </c>
      <c r="H93" s="144">
        <v>0</v>
      </c>
      <c r="I93" s="144">
        <v>0</v>
      </c>
      <c r="J93" s="2"/>
    </row>
    <row r="94" spans="2:10">
      <c r="B94" s="2"/>
      <c r="C94" s="142" t="s">
        <v>386</v>
      </c>
      <c r="D94" s="143"/>
      <c r="E94" s="147" t="s">
        <v>206</v>
      </c>
      <c r="F94" s="147" t="s">
        <v>206</v>
      </c>
      <c r="G94" s="144">
        <v>0</v>
      </c>
      <c r="H94" s="144">
        <v>0</v>
      </c>
      <c r="I94" s="144">
        <v>0</v>
      </c>
      <c r="J94" s="2"/>
    </row>
    <row r="95" spans="2:10">
      <c r="B95" s="2"/>
      <c r="C95" s="142" t="s">
        <v>387</v>
      </c>
      <c r="D95" s="143"/>
      <c r="E95" s="147" t="s">
        <v>206</v>
      </c>
      <c r="F95" s="147" t="s">
        <v>206</v>
      </c>
      <c r="G95" s="144">
        <v>0</v>
      </c>
      <c r="H95" s="144">
        <v>0</v>
      </c>
      <c r="I95" s="144">
        <v>0</v>
      </c>
      <c r="J95" s="2"/>
    </row>
    <row r="96" spans="2:10">
      <c r="B96" s="2"/>
      <c r="C96" s="142" t="s">
        <v>388</v>
      </c>
      <c r="D96" s="143"/>
      <c r="E96" s="147" t="s">
        <v>206</v>
      </c>
      <c r="F96" s="147" t="s">
        <v>206</v>
      </c>
      <c r="G96" s="144">
        <v>0</v>
      </c>
      <c r="H96" s="144">
        <v>0</v>
      </c>
      <c r="I96" s="144">
        <v>0</v>
      </c>
      <c r="J96" s="2"/>
    </row>
    <row r="97" spans="2:10">
      <c r="B97" s="2"/>
      <c r="C97" s="142" t="s">
        <v>389</v>
      </c>
      <c r="D97" s="143"/>
      <c r="E97" s="147" t="s">
        <v>206</v>
      </c>
      <c r="F97" s="147" t="s">
        <v>206</v>
      </c>
      <c r="G97" s="144">
        <v>0</v>
      </c>
      <c r="H97" s="144">
        <v>0</v>
      </c>
      <c r="I97" s="144">
        <v>0</v>
      </c>
      <c r="J97" s="2"/>
    </row>
    <row r="98" spans="2:10">
      <c r="B98" s="2"/>
      <c r="C98" s="142" t="s">
        <v>390</v>
      </c>
      <c r="D98" s="143"/>
      <c r="E98" s="147" t="s">
        <v>206</v>
      </c>
      <c r="F98" s="147" t="s">
        <v>206</v>
      </c>
      <c r="G98" s="144">
        <v>0</v>
      </c>
      <c r="H98" s="144">
        <v>0</v>
      </c>
      <c r="I98" s="144">
        <v>0</v>
      </c>
      <c r="J98" s="2"/>
    </row>
    <row r="99" spans="2:10">
      <c r="B99" s="2"/>
      <c r="C99" s="142" t="s">
        <v>391</v>
      </c>
      <c r="D99" s="143"/>
      <c r="E99" s="147" t="s">
        <v>206</v>
      </c>
      <c r="F99" s="147" t="s">
        <v>206</v>
      </c>
      <c r="G99" s="144">
        <v>0</v>
      </c>
      <c r="H99" s="144">
        <v>0</v>
      </c>
      <c r="I99" s="144">
        <v>0</v>
      </c>
      <c r="J99" s="2"/>
    </row>
    <row r="100" spans="2:10">
      <c r="B100" s="2"/>
      <c r="C100" s="142" t="s">
        <v>392</v>
      </c>
      <c r="D100" s="143"/>
      <c r="E100" s="147" t="s">
        <v>206</v>
      </c>
      <c r="F100" s="147" t="s">
        <v>206</v>
      </c>
      <c r="G100" s="144">
        <v>0</v>
      </c>
      <c r="H100" s="144">
        <v>0</v>
      </c>
      <c r="I100" s="144">
        <v>0</v>
      </c>
      <c r="J100" s="2"/>
    </row>
    <row r="101" spans="2:10">
      <c r="B101" s="2"/>
      <c r="C101" s="142" t="s">
        <v>393</v>
      </c>
      <c r="D101" s="143"/>
      <c r="E101" s="147" t="s">
        <v>206</v>
      </c>
      <c r="F101" s="147" t="s">
        <v>206</v>
      </c>
      <c r="G101" s="144">
        <v>0</v>
      </c>
      <c r="H101" s="144">
        <v>0</v>
      </c>
      <c r="I101" s="144">
        <v>0</v>
      </c>
      <c r="J101" s="2"/>
    </row>
    <row r="102" spans="2:10">
      <c r="B102" s="2"/>
      <c r="C102" s="142" t="s">
        <v>394</v>
      </c>
      <c r="D102" s="143"/>
      <c r="E102" s="147" t="s">
        <v>206</v>
      </c>
      <c r="F102" s="147" t="s">
        <v>206</v>
      </c>
      <c r="G102" s="144">
        <v>0</v>
      </c>
      <c r="H102" s="144">
        <v>0</v>
      </c>
      <c r="I102" s="144">
        <v>0</v>
      </c>
      <c r="J102" s="2"/>
    </row>
    <row r="103" spans="2:10">
      <c r="B103" s="2"/>
      <c r="C103" s="142" t="s">
        <v>395</v>
      </c>
      <c r="D103" s="143"/>
      <c r="E103" s="147" t="s">
        <v>206</v>
      </c>
      <c r="F103" s="147" t="s">
        <v>206</v>
      </c>
      <c r="G103" s="144">
        <v>0</v>
      </c>
      <c r="H103" s="144">
        <v>0</v>
      </c>
      <c r="I103" s="144">
        <v>0</v>
      </c>
      <c r="J103" s="2"/>
    </row>
    <row r="104" spans="2:10">
      <c r="B104" s="2"/>
      <c r="C104" s="142" t="s">
        <v>396</v>
      </c>
      <c r="D104" s="143"/>
      <c r="E104" s="147" t="s">
        <v>206</v>
      </c>
      <c r="F104" s="147" t="s">
        <v>206</v>
      </c>
      <c r="G104" s="144">
        <v>0</v>
      </c>
      <c r="H104" s="144">
        <v>0</v>
      </c>
      <c r="I104" s="144">
        <v>0</v>
      </c>
      <c r="J104" s="2"/>
    </row>
    <row r="105" spans="2:10">
      <c r="B105" s="2"/>
      <c r="C105" s="142" t="s">
        <v>397</v>
      </c>
      <c r="D105" s="143"/>
      <c r="E105" s="147" t="s">
        <v>206</v>
      </c>
      <c r="F105" s="147" t="s">
        <v>206</v>
      </c>
      <c r="G105" s="144">
        <v>0</v>
      </c>
      <c r="H105" s="144">
        <v>0</v>
      </c>
      <c r="I105" s="144">
        <v>0</v>
      </c>
      <c r="J105" s="2"/>
    </row>
    <row r="106" spans="2:10">
      <c r="B106" s="2"/>
      <c r="C106" s="142" t="s">
        <v>398</v>
      </c>
      <c r="D106" s="143"/>
      <c r="E106" s="147" t="s">
        <v>206</v>
      </c>
      <c r="F106" s="147" t="s">
        <v>206</v>
      </c>
      <c r="G106" s="144">
        <v>0</v>
      </c>
      <c r="H106" s="144">
        <v>0</v>
      </c>
      <c r="I106" s="144">
        <v>0</v>
      </c>
      <c r="J106" s="2"/>
    </row>
    <row r="107" spans="2:10">
      <c r="B107" s="2"/>
      <c r="C107" s="142" t="s">
        <v>399</v>
      </c>
      <c r="D107" s="143"/>
      <c r="E107" s="147" t="s">
        <v>206</v>
      </c>
      <c r="F107" s="147" t="s">
        <v>206</v>
      </c>
      <c r="G107" s="144">
        <v>0</v>
      </c>
      <c r="H107" s="144">
        <v>0</v>
      </c>
      <c r="I107" s="144">
        <v>0</v>
      </c>
      <c r="J107" s="2"/>
    </row>
    <row r="108" spans="2:10">
      <c r="B108" s="2"/>
      <c r="C108" s="142" t="s">
        <v>400</v>
      </c>
      <c r="D108" s="143"/>
      <c r="E108" s="147" t="s">
        <v>206</v>
      </c>
      <c r="F108" s="147" t="s">
        <v>206</v>
      </c>
      <c r="G108" s="144">
        <v>0</v>
      </c>
      <c r="H108" s="144">
        <v>0</v>
      </c>
      <c r="I108" s="144">
        <v>0</v>
      </c>
      <c r="J108" s="2"/>
    </row>
    <row r="109" spans="2:10">
      <c r="B109" s="2"/>
      <c r="C109" s="142" t="s">
        <v>401</v>
      </c>
      <c r="D109" s="143"/>
      <c r="E109" s="147" t="s">
        <v>206</v>
      </c>
      <c r="F109" s="147" t="s">
        <v>206</v>
      </c>
      <c r="G109" s="144">
        <v>0</v>
      </c>
      <c r="H109" s="144">
        <v>0</v>
      </c>
      <c r="I109" s="144">
        <v>0</v>
      </c>
      <c r="J109" s="2"/>
    </row>
    <row r="110" spans="2:10">
      <c r="B110" s="2"/>
      <c r="C110" s="142" t="s">
        <v>402</v>
      </c>
      <c r="D110" s="143"/>
      <c r="E110" s="147" t="s">
        <v>206</v>
      </c>
      <c r="F110" s="147" t="s">
        <v>206</v>
      </c>
      <c r="G110" s="144">
        <v>0</v>
      </c>
      <c r="H110" s="144">
        <v>0</v>
      </c>
      <c r="I110" s="144">
        <v>0</v>
      </c>
      <c r="J110" s="2"/>
    </row>
    <row r="111" spans="2:10">
      <c r="B111" s="2"/>
      <c r="C111" s="142" t="s">
        <v>403</v>
      </c>
      <c r="D111" s="143"/>
      <c r="E111" s="147" t="s">
        <v>206</v>
      </c>
      <c r="F111" s="147" t="s">
        <v>206</v>
      </c>
      <c r="G111" s="144">
        <v>0</v>
      </c>
      <c r="H111" s="144">
        <v>0</v>
      </c>
      <c r="I111" s="144">
        <v>0</v>
      </c>
      <c r="J111" s="2"/>
    </row>
    <row r="112" spans="2:10">
      <c r="B112" s="2"/>
      <c r="C112" s="142" t="s">
        <v>404</v>
      </c>
      <c r="D112" s="143"/>
      <c r="E112" s="147" t="s">
        <v>206</v>
      </c>
      <c r="F112" s="147" t="s">
        <v>206</v>
      </c>
      <c r="G112" s="144">
        <v>0</v>
      </c>
      <c r="H112" s="144">
        <v>0</v>
      </c>
      <c r="I112" s="144">
        <v>0</v>
      </c>
      <c r="J112" s="2"/>
    </row>
    <row r="113" spans="1:10">
      <c r="B113" s="2"/>
      <c r="C113" s="142" t="s">
        <v>405</v>
      </c>
      <c r="D113" s="143"/>
      <c r="E113" s="147" t="s">
        <v>206</v>
      </c>
      <c r="F113" s="147" t="s">
        <v>206</v>
      </c>
      <c r="G113" s="144">
        <v>0</v>
      </c>
      <c r="H113" s="144">
        <v>0</v>
      </c>
      <c r="I113" s="144">
        <v>0</v>
      </c>
      <c r="J113" s="2"/>
    </row>
    <row r="114" spans="1:10" s="12" customFormat="1">
      <c r="B114" s="3"/>
      <c r="C114" s="145" t="s">
        <v>406</v>
      </c>
      <c r="D114" s="146"/>
      <c r="E114" s="147" t="s">
        <v>206</v>
      </c>
      <c r="F114" s="147" t="s">
        <v>206</v>
      </c>
      <c r="G114" s="144">
        <v>0</v>
      </c>
      <c r="H114" s="144">
        <v>0</v>
      </c>
      <c r="I114" s="144">
        <v>0</v>
      </c>
      <c r="J114" s="3"/>
    </row>
    <row r="115" spans="1:10" s="12" customFormat="1">
      <c r="A115" s="15" t="s">
        <v>407</v>
      </c>
      <c r="B115" s="3"/>
      <c r="C115" s="145" t="s">
        <v>408</v>
      </c>
      <c r="D115" s="146"/>
      <c r="E115" s="147" t="s">
        <v>206</v>
      </c>
      <c r="F115" s="147" t="s">
        <v>206</v>
      </c>
      <c r="G115" s="144">
        <v>0</v>
      </c>
      <c r="H115" s="144">
        <v>0</v>
      </c>
      <c r="I115" s="144">
        <v>0</v>
      </c>
      <c r="J115" s="3"/>
    </row>
    <row r="116" spans="1:10">
      <c r="A116" s="16" t="s">
        <v>409</v>
      </c>
      <c r="B116" s="2"/>
      <c r="C116" s="142" t="s">
        <v>410</v>
      </c>
      <c r="D116" s="143"/>
      <c r="E116" s="10" t="str">
        <f>""</f>
        <v/>
      </c>
      <c r="F116" s="10" t="str">
        <f>""</f>
        <v/>
      </c>
      <c r="G116" s="8">
        <f>SUM(G16:G115)</f>
        <v>0</v>
      </c>
      <c r="H116" s="8">
        <f>SUM(H16:H115)</f>
        <v>0</v>
      </c>
      <c r="I116" s="8">
        <f>SUM(I16:I115)</f>
        <v>0</v>
      </c>
      <c r="J116" s="2"/>
    </row>
    <row r="117" spans="1:10">
      <c r="B117" s="2"/>
      <c r="C117" s="2"/>
      <c r="D117" s="2"/>
      <c r="E117" s="2"/>
      <c r="F117" s="2"/>
      <c r="G117" s="2"/>
      <c r="H117" s="2"/>
      <c r="I117" s="2"/>
      <c r="J117" s="2"/>
    </row>
    <row r="118" spans="1:10" ht="5.0999999999999996" customHeight="1">
      <c r="B118" s="2"/>
      <c r="C118" s="2"/>
      <c r="D118" s="2"/>
      <c r="E118" s="2"/>
      <c r="F118" s="2"/>
      <c r="G118" s="2"/>
      <c r="H118" s="2"/>
      <c r="I118" s="2"/>
      <c r="J118" s="2"/>
    </row>
  </sheetData>
  <sheetProtection formatColumns="0" formatRows="0" insertRows="0" deleteRows="0" selectLockedCells="1"/>
  <mergeCells count="613">
    <mergeCell ref="C13:I13"/>
    <mergeCell ref="C14:D15"/>
    <mergeCell ref="E14:E15"/>
    <mergeCell ref="F14:F15"/>
    <mergeCell ref="G14:G15"/>
    <mergeCell ref="H14:H15"/>
    <mergeCell ref="I14:I15"/>
    <mergeCell ref="C7:I7"/>
    <mergeCell ref="C8:I8"/>
    <mergeCell ref="C9:I9"/>
    <mergeCell ref="C10:I10"/>
    <mergeCell ref="C11:I11"/>
    <mergeCell ref="I16"/>
    <mergeCell ref="C17:D17"/>
    <mergeCell ref="E17"/>
    <mergeCell ref="F17"/>
    <mergeCell ref="G17"/>
    <mergeCell ref="H17"/>
    <mergeCell ref="I17"/>
    <mergeCell ref="C16:D16"/>
    <mergeCell ref="E16"/>
    <mergeCell ref="F16"/>
    <mergeCell ref="G16"/>
    <mergeCell ref="H16"/>
    <mergeCell ref="I18"/>
    <mergeCell ref="C19:D19"/>
    <mergeCell ref="E19"/>
    <mergeCell ref="F19"/>
    <mergeCell ref="G19"/>
    <mergeCell ref="H19"/>
    <mergeCell ref="I19"/>
    <mergeCell ref="C18:D18"/>
    <mergeCell ref="E18"/>
    <mergeCell ref="F18"/>
    <mergeCell ref="G18"/>
    <mergeCell ref="H18"/>
    <mergeCell ref="I20"/>
    <mergeCell ref="C21:D21"/>
    <mergeCell ref="E21"/>
    <mergeCell ref="F21"/>
    <mergeCell ref="G21"/>
    <mergeCell ref="H21"/>
    <mergeCell ref="I21"/>
    <mergeCell ref="C20:D20"/>
    <mergeCell ref="E20"/>
    <mergeCell ref="F20"/>
    <mergeCell ref="G20"/>
    <mergeCell ref="H20"/>
    <mergeCell ref="I22"/>
    <mergeCell ref="C23:D23"/>
    <mergeCell ref="E23"/>
    <mergeCell ref="F23"/>
    <mergeCell ref="G23"/>
    <mergeCell ref="H23"/>
    <mergeCell ref="I23"/>
    <mergeCell ref="C22:D22"/>
    <mergeCell ref="E22"/>
    <mergeCell ref="F22"/>
    <mergeCell ref="G22"/>
    <mergeCell ref="H22"/>
    <mergeCell ref="I24"/>
    <mergeCell ref="C25:D25"/>
    <mergeCell ref="E25"/>
    <mergeCell ref="F25"/>
    <mergeCell ref="G25"/>
    <mergeCell ref="H25"/>
    <mergeCell ref="I25"/>
    <mergeCell ref="C24:D24"/>
    <mergeCell ref="E24"/>
    <mergeCell ref="F24"/>
    <mergeCell ref="G24"/>
    <mergeCell ref="H24"/>
    <mergeCell ref="I26"/>
    <mergeCell ref="C27:D27"/>
    <mergeCell ref="E27"/>
    <mergeCell ref="F27"/>
    <mergeCell ref="G27"/>
    <mergeCell ref="H27"/>
    <mergeCell ref="I27"/>
    <mergeCell ref="C26:D26"/>
    <mergeCell ref="E26"/>
    <mergeCell ref="F26"/>
    <mergeCell ref="G26"/>
    <mergeCell ref="H26"/>
    <mergeCell ref="I28"/>
    <mergeCell ref="C29:D29"/>
    <mergeCell ref="E29"/>
    <mergeCell ref="F29"/>
    <mergeCell ref="G29"/>
    <mergeCell ref="H29"/>
    <mergeCell ref="I29"/>
    <mergeCell ref="C28:D28"/>
    <mergeCell ref="E28"/>
    <mergeCell ref="F28"/>
    <mergeCell ref="G28"/>
    <mergeCell ref="H28"/>
    <mergeCell ref="I30"/>
    <mergeCell ref="C31:D31"/>
    <mergeCell ref="E31"/>
    <mergeCell ref="F31"/>
    <mergeCell ref="G31"/>
    <mergeCell ref="H31"/>
    <mergeCell ref="I31"/>
    <mergeCell ref="C30:D30"/>
    <mergeCell ref="E30"/>
    <mergeCell ref="F30"/>
    <mergeCell ref="G30"/>
    <mergeCell ref="H30"/>
    <mergeCell ref="I32"/>
    <mergeCell ref="C33:D33"/>
    <mergeCell ref="E33"/>
    <mergeCell ref="F33"/>
    <mergeCell ref="G33"/>
    <mergeCell ref="H33"/>
    <mergeCell ref="I33"/>
    <mergeCell ref="C32:D32"/>
    <mergeCell ref="E32"/>
    <mergeCell ref="F32"/>
    <mergeCell ref="G32"/>
    <mergeCell ref="H32"/>
    <mergeCell ref="I34"/>
    <mergeCell ref="C35:D35"/>
    <mergeCell ref="E35"/>
    <mergeCell ref="F35"/>
    <mergeCell ref="G35"/>
    <mergeCell ref="H35"/>
    <mergeCell ref="I35"/>
    <mergeCell ref="C34:D34"/>
    <mergeCell ref="E34"/>
    <mergeCell ref="F34"/>
    <mergeCell ref="G34"/>
    <mergeCell ref="H34"/>
    <mergeCell ref="I36"/>
    <mergeCell ref="C37:D37"/>
    <mergeCell ref="E37"/>
    <mergeCell ref="F37"/>
    <mergeCell ref="G37"/>
    <mergeCell ref="H37"/>
    <mergeCell ref="I37"/>
    <mergeCell ref="C36:D36"/>
    <mergeCell ref="E36"/>
    <mergeCell ref="F36"/>
    <mergeCell ref="G36"/>
    <mergeCell ref="H36"/>
    <mergeCell ref="I38"/>
    <mergeCell ref="C39:D39"/>
    <mergeCell ref="E39"/>
    <mergeCell ref="F39"/>
    <mergeCell ref="G39"/>
    <mergeCell ref="H39"/>
    <mergeCell ref="I39"/>
    <mergeCell ref="C38:D38"/>
    <mergeCell ref="E38"/>
    <mergeCell ref="F38"/>
    <mergeCell ref="G38"/>
    <mergeCell ref="H38"/>
    <mergeCell ref="I40"/>
    <mergeCell ref="C41:D41"/>
    <mergeCell ref="E41"/>
    <mergeCell ref="F41"/>
    <mergeCell ref="G41"/>
    <mergeCell ref="H41"/>
    <mergeCell ref="I41"/>
    <mergeCell ref="C40:D40"/>
    <mergeCell ref="E40"/>
    <mergeCell ref="F40"/>
    <mergeCell ref="G40"/>
    <mergeCell ref="H40"/>
    <mergeCell ref="I42"/>
    <mergeCell ref="C43:D43"/>
    <mergeCell ref="E43"/>
    <mergeCell ref="F43"/>
    <mergeCell ref="G43"/>
    <mergeCell ref="H43"/>
    <mergeCell ref="I43"/>
    <mergeCell ref="C42:D42"/>
    <mergeCell ref="E42"/>
    <mergeCell ref="F42"/>
    <mergeCell ref="G42"/>
    <mergeCell ref="H42"/>
    <mergeCell ref="I44"/>
    <mergeCell ref="C45:D45"/>
    <mergeCell ref="E45"/>
    <mergeCell ref="F45"/>
    <mergeCell ref="G45"/>
    <mergeCell ref="H45"/>
    <mergeCell ref="I45"/>
    <mergeCell ref="C44:D44"/>
    <mergeCell ref="E44"/>
    <mergeCell ref="F44"/>
    <mergeCell ref="G44"/>
    <mergeCell ref="H44"/>
    <mergeCell ref="I46"/>
    <mergeCell ref="C47:D47"/>
    <mergeCell ref="E47"/>
    <mergeCell ref="F47"/>
    <mergeCell ref="G47"/>
    <mergeCell ref="H47"/>
    <mergeCell ref="I47"/>
    <mergeCell ref="C46:D46"/>
    <mergeCell ref="E46"/>
    <mergeCell ref="F46"/>
    <mergeCell ref="G46"/>
    <mergeCell ref="H46"/>
    <mergeCell ref="I48"/>
    <mergeCell ref="C49:D49"/>
    <mergeCell ref="E49"/>
    <mergeCell ref="F49"/>
    <mergeCell ref="G49"/>
    <mergeCell ref="H49"/>
    <mergeCell ref="I49"/>
    <mergeCell ref="C48:D48"/>
    <mergeCell ref="E48"/>
    <mergeCell ref="F48"/>
    <mergeCell ref="G48"/>
    <mergeCell ref="H48"/>
    <mergeCell ref="I50"/>
    <mergeCell ref="C51:D51"/>
    <mergeCell ref="E51"/>
    <mergeCell ref="F51"/>
    <mergeCell ref="G51"/>
    <mergeCell ref="H51"/>
    <mergeCell ref="I51"/>
    <mergeCell ref="C50:D50"/>
    <mergeCell ref="E50"/>
    <mergeCell ref="F50"/>
    <mergeCell ref="G50"/>
    <mergeCell ref="H50"/>
    <mergeCell ref="I52"/>
    <mergeCell ref="C53:D53"/>
    <mergeCell ref="E53"/>
    <mergeCell ref="F53"/>
    <mergeCell ref="G53"/>
    <mergeCell ref="H53"/>
    <mergeCell ref="I53"/>
    <mergeCell ref="C52:D52"/>
    <mergeCell ref="E52"/>
    <mergeCell ref="F52"/>
    <mergeCell ref="G52"/>
    <mergeCell ref="H52"/>
    <mergeCell ref="I54"/>
    <mergeCell ref="C55:D55"/>
    <mergeCell ref="E55"/>
    <mergeCell ref="F55"/>
    <mergeCell ref="G55"/>
    <mergeCell ref="H55"/>
    <mergeCell ref="I55"/>
    <mergeCell ref="C54:D54"/>
    <mergeCell ref="E54"/>
    <mergeCell ref="F54"/>
    <mergeCell ref="G54"/>
    <mergeCell ref="H54"/>
    <mergeCell ref="I56"/>
    <mergeCell ref="C57:D57"/>
    <mergeCell ref="E57"/>
    <mergeCell ref="F57"/>
    <mergeCell ref="G57"/>
    <mergeCell ref="H57"/>
    <mergeCell ref="I57"/>
    <mergeCell ref="C56:D56"/>
    <mergeCell ref="E56"/>
    <mergeCell ref="F56"/>
    <mergeCell ref="G56"/>
    <mergeCell ref="H56"/>
    <mergeCell ref="I58"/>
    <mergeCell ref="C59:D59"/>
    <mergeCell ref="E59"/>
    <mergeCell ref="F59"/>
    <mergeCell ref="G59"/>
    <mergeCell ref="H59"/>
    <mergeCell ref="I59"/>
    <mergeCell ref="C58:D58"/>
    <mergeCell ref="E58"/>
    <mergeCell ref="F58"/>
    <mergeCell ref="G58"/>
    <mergeCell ref="H58"/>
    <mergeCell ref="I60"/>
    <mergeCell ref="C61:D61"/>
    <mergeCell ref="E61"/>
    <mergeCell ref="F61"/>
    <mergeCell ref="G61"/>
    <mergeCell ref="H61"/>
    <mergeCell ref="I61"/>
    <mergeCell ref="C60:D60"/>
    <mergeCell ref="E60"/>
    <mergeCell ref="F60"/>
    <mergeCell ref="G60"/>
    <mergeCell ref="H60"/>
    <mergeCell ref="I62"/>
    <mergeCell ref="C63:D63"/>
    <mergeCell ref="E63"/>
    <mergeCell ref="F63"/>
    <mergeCell ref="G63"/>
    <mergeCell ref="H63"/>
    <mergeCell ref="I63"/>
    <mergeCell ref="C62:D62"/>
    <mergeCell ref="E62"/>
    <mergeCell ref="F62"/>
    <mergeCell ref="G62"/>
    <mergeCell ref="H62"/>
    <mergeCell ref="I64"/>
    <mergeCell ref="C65:D65"/>
    <mergeCell ref="E65"/>
    <mergeCell ref="F65"/>
    <mergeCell ref="G65"/>
    <mergeCell ref="H65"/>
    <mergeCell ref="I65"/>
    <mergeCell ref="C64:D64"/>
    <mergeCell ref="E64"/>
    <mergeCell ref="F64"/>
    <mergeCell ref="G64"/>
    <mergeCell ref="H64"/>
    <mergeCell ref="I66"/>
    <mergeCell ref="C67:D67"/>
    <mergeCell ref="E67"/>
    <mergeCell ref="F67"/>
    <mergeCell ref="G67"/>
    <mergeCell ref="H67"/>
    <mergeCell ref="I67"/>
    <mergeCell ref="C66:D66"/>
    <mergeCell ref="E66"/>
    <mergeCell ref="F66"/>
    <mergeCell ref="G66"/>
    <mergeCell ref="H66"/>
    <mergeCell ref="I68"/>
    <mergeCell ref="C69:D69"/>
    <mergeCell ref="E69"/>
    <mergeCell ref="F69"/>
    <mergeCell ref="G69"/>
    <mergeCell ref="H69"/>
    <mergeCell ref="I69"/>
    <mergeCell ref="C68:D68"/>
    <mergeCell ref="E68"/>
    <mergeCell ref="F68"/>
    <mergeCell ref="G68"/>
    <mergeCell ref="H68"/>
    <mergeCell ref="I70"/>
    <mergeCell ref="C71:D71"/>
    <mergeCell ref="E71"/>
    <mergeCell ref="F71"/>
    <mergeCell ref="G71"/>
    <mergeCell ref="H71"/>
    <mergeCell ref="I71"/>
    <mergeCell ref="C70:D70"/>
    <mergeCell ref="E70"/>
    <mergeCell ref="F70"/>
    <mergeCell ref="G70"/>
    <mergeCell ref="H70"/>
    <mergeCell ref="I72"/>
    <mergeCell ref="C73:D73"/>
    <mergeCell ref="E73"/>
    <mergeCell ref="F73"/>
    <mergeCell ref="G73"/>
    <mergeCell ref="H73"/>
    <mergeCell ref="I73"/>
    <mergeCell ref="C72:D72"/>
    <mergeCell ref="E72"/>
    <mergeCell ref="F72"/>
    <mergeCell ref="G72"/>
    <mergeCell ref="H72"/>
    <mergeCell ref="I74"/>
    <mergeCell ref="C75:D75"/>
    <mergeCell ref="E75"/>
    <mergeCell ref="F75"/>
    <mergeCell ref="G75"/>
    <mergeCell ref="H75"/>
    <mergeCell ref="I75"/>
    <mergeCell ref="C74:D74"/>
    <mergeCell ref="E74"/>
    <mergeCell ref="F74"/>
    <mergeCell ref="G74"/>
    <mergeCell ref="H74"/>
    <mergeCell ref="I76"/>
    <mergeCell ref="C77:D77"/>
    <mergeCell ref="E77"/>
    <mergeCell ref="F77"/>
    <mergeCell ref="G77"/>
    <mergeCell ref="H77"/>
    <mergeCell ref="I77"/>
    <mergeCell ref="C76:D76"/>
    <mergeCell ref="E76"/>
    <mergeCell ref="F76"/>
    <mergeCell ref="G76"/>
    <mergeCell ref="H76"/>
    <mergeCell ref="I78"/>
    <mergeCell ref="C79:D79"/>
    <mergeCell ref="E79"/>
    <mergeCell ref="F79"/>
    <mergeCell ref="G79"/>
    <mergeCell ref="H79"/>
    <mergeCell ref="I79"/>
    <mergeCell ref="C78:D78"/>
    <mergeCell ref="E78"/>
    <mergeCell ref="F78"/>
    <mergeCell ref="G78"/>
    <mergeCell ref="H78"/>
    <mergeCell ref="I80"/>
    <mergeCell ref="C81:D81"/>
    <mergeCell ref="E81"/>
    <mergeCell ref="F81"/>
    <mergeCell ref="G81"/>
    <mergeCell ref="H81"/>
    <mergeCell ref="I81"/>
    <mergeCell ref="C80:D80"/>
    <mergeCell ref="E80"/>
    <mergeCell ref="F80"/>
    <mergeCell ref="G80"/>
    <mergeCell ref="H80"/>
    <mergeCell ref="I82"/>
    <mergeCell ref="C83:D83"/>
    <mergeCell ref="E83"/>
    <mergeCell ref="F83"/>
    <mergeCell ref="G83"/>
    <mergeCell ref="H83"/>
    <mergeCell ref="I83"/>
    <mergeCell ref="C82:D82"/>
    <mergeCell ref="E82"/>
    <mergeCell ref="F82"/>
    <mergeCell ref="G82"/>
    <mergeCell ref="H82"/>
    <mergeCell ref="I84"/>
    <mergeCell ref="C85:D85"/>
    <mergeCell ref="E85"/>
    <mergeCell ref="F85"/>
    <mergeCell ref="G85"/>
    <mergeCell ref="H85"/>
    <mergeCell ref="I85"/>
    <mergeCell ref="C84:D84"/>
    <mergeCell ref="E84"/>
    <mergeCell ref="F84"/>
    <mergeCell ref="G84"/>
    <mergeCell ref="H84"/>
    <mergeCell ref="I86"/>
    <mergeCell ref="C87:D87"/>
    <mergeCell ref="E87"/>
    <mergeCell ref="F87"/>
    <mergeCell ref="G87"/>
    <mergeCell ref="H87"/>
    <mergeCell ref="I87"/>
    <mergeCell ref="C86:D86"/>
    <mergeCell ref="E86"/>
    <mergeCell ref="F86"/>
    <mergeCell ref="G86"/>
    <mergeCell ref="H86"/>
    <mergeCell ref="I88"/>
    <mergeCell ref="C89:D89"/>
    <mergeCell ref="E89"/>
    <mergeCell ref="F89"/>
    <mergeCell ref="G89"/>
    <mergeCell ref="H89"/>
    <mergeCell ref="I89"/>
    <mergeCell ref="C88:D88"/>
    <mergeCell ref="E88"/>
    <mergeCell ref="F88"/>
    <mergeCell ref="G88"/>
    <mergeCell ref="H88"/>
    <mergeCell ref="I90"/>
    <mergeCell ref="C91:D91"/>
    <mergeCell ref="E91"/>
    <mergeCell ref="F91"/>
    <mergeCell ref="G91"/>
    <mergeCell ref="H91"/>
    <mergeCell ref="I91"/>
    <mergeCell ref="C90:D90"/>
    <mergeCell ref="E90"/>
    <mergeCell ref="F90"/>
    <mergeCell ref="G90"/>
    <mergeCell ref="H90"/>
    <mergeCell ref="I92"/>
    <mergeCell ref="C93:D93"/>
    <mergeCell ref="E93"/>
    <mergeCell ref="F93"/>
    <mergeCell ref="G93"/>
    <mergeCell ref="H93"/>
    <mergeCell ref="I93"/>
    <mergeCell ref="C92:D92"/>
    <mergeCell ref="E92"/>
    <mergeCell ref="F92"/>
    <mergeCell ref="G92"/>
    <mergeCell ref="H92"/>
    <mergeCell ref="I94"/>
    <mergeCell ref="C95:D95"/>
    <mergeCell ref="E95"/>
    <mergeCell ref="F95"/>
    <mergeCell ref="G95"/>
    <mergeCell ref="H95"/>
    <mergeCell ref="I95"/>
    <mergeCell ref="C94:D94"/>
    <mergeCell ref="E94"/>
    <mergeCell ref="F94"/>
    <mergeCell ref="G94"/>
    <mergeCell ref="H94"/>
    <mergeCell ref="I96"/>
    <mergeCell ref="C97:D97"/>
    <mergeCell ref="E97"/>
    <mergeCell ref="F97"/>
    <mergeCell ref="G97"/>
    <mergeCell ref="H97"/>
    <mergeCell ref="I97"/>
    <mergeCell ref="C96:D96"/>
    <mergeCell ref="E96"/>
    <mergeCell ref="F96"/>
    <mergeCell ref="G96"/>
    <mergeCell ref="H96"/>
    <mergeCell ref="I98"/>
    <mergeCell ref="C99:D99"/>
    <mergeCell ref="E99"/>
    <mergeCell ref="F99"/>
    <mergeCell ref="G99"/>
    <mergeCell ref="H99"/>
    <mergeCell ref="I99"/>
    <mergeCell ref="C98:D98"/>
    <mergeCell ref="E98"/>
    <mergeCell ref="F98"/>
    <mergeCell ref="G98"/>
    <mergeCell ref="H98"/>
    <mergeCell ref="I100"/>
    <mergeCell ref="C101:D101"/>
    <mergeCell ref="E101"/>
    <mergeCell ref="F101"/>
    <mergeCell ref="G101"/>
    <mergeCell ref="H101"/>
    <mergeCell ref="I101"/>
    <mergeCell ref="C100:D100"/>
    <mergeCell ref="E100"/>
    <mergeCell ref="F100"/>
    <mergeCell ref="G100"/>
    <mergeCell ref="H100"/>
    <mergeCell ref="I102"/>
    <mergeCell ref="C103:D103"/>
    <mergeCell ref="E103"/>
    <mergeCell ref="F103"/>
    <mergeCell ref="G103"/>
    <mergeCell ref="H103"/>
    <mergeCell ref="I103"/>
    <mergeCell ref="C102:D102"/>
    <mergeCell ref="E102"/>
    <mergeCell ref="F102"/>
    <mergeCell ref="G102"/>
    <mergeCell ref="H102"/>
    <mergeCell ref="I104"/>
    <mergeCell ref="C105:D105"/>
    <mergeCell ref="E105"/>
    <mergeCell ref="F105"/>
    <mergeCell ref="G105"/>
    <mergeCell ref="H105"/>
    <mergeCell ref="I105"/>
    <mergeCell ref="C104:D104"/>
    <mergeCell ref="E104"/>
    <mergeCell ref="F104"/>
    <mergeCell ref="G104"/>
    <mergeCell ref="H104"/>
    <mergeCell ref="I106"/>
    <mergeCell ref="C107:D107"/>
    <mergeCell ref="E107"/>
    <mergeCell ref="F107"/>
    <mergeCell ref="G107"/>
    <mergeCell ref="H107"/>
    <mergeCell ref="I107"/>
    <mergeCell ref="C106:D106"/>
    <mergeCell ref="E106"/>
    <mergeCell ref="F106"/>
    <mergeCell ref="G106"/>
    <mergeCell ref="H106"/>
    <mergeCell ref="I108"/>
    <mergeCell ref="C109:D109"/>
    <mergeCell ref="E109"/>
    <mergeCell ref="F109"/>
    <mergeCell ref="G109"/>
    <mergeCell ref="H109"/>
    <mergeCell ref="I109"/>
    <mergeCell ref="C108:D108"/>
    <mergeCell ref="E108"/>
    <mergeCell ref="F108"/>
    <mergeCell ref="G108"/>
    <mergeCell ref="H108"/>
    <mergeCell ref="I110"/>
    <mergeCell ref="C111:D111"/>
    <mergeCell ref="E111"/>
    <mergeCell ref="F111"/>
    <mergeCell ref="G111"/>
    <mergeCell ref="H111"/>
    <mergeCell ref="I111"/>
    <mergeCell ref="C110:D110"/>
    <mergeCell ref="E110"/>
    <mergeCell ref="F110"/>
    <mergeCell ref="G110"/>
    <mergeCell ref="H110"/>
    <mergeCell ref="I112"/>
    <mergeCell ref="C113:D113"/>
    <mergeCell ref="E113"/>
    <mergeCell ref="F113"/>
    <mergeCell ref="G113"/>
    <mergeCell ref="H113"/>
    <mergeCell ref="I113"/>
    <mergeCell ref="C112:D112"/>
    <mergeCell ref="E112"/>
    <mergeCell ref="F112"/>
    <mergeCell ref="G112"/>
    <mergeCell ref="H112"/>
    <mergeCell ref="C116:D116"/>
    <mergeCell ref="I114"/>
    <mergeCell ref="C115:D115"/>
    <mergeCell ref="E115"/>
    <mergeCell ref="F115"/>
    <mergeCell ref="G115"/>
    <mergeCell ref="H115"/>
    <mergeCell ref="I115"/>
    <mergeCell ref="C114:D114"/>
    <mergeCell ref="E114"/>
    <mergeCell ref="F114"/>
    <mergeCell ref="G114"/>
    <mergeCell ref="H114"/>
  </mergeCells>
  <dataValidations count="3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2:J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F39" sqref="F39"/>
    </sheetView>
  </sheetViews>
  <sheetFormatPr defaultRowHeight="15"/>
  <cols>
    <col min="1" max="1" width="9.140625" style="1" customWidth="1"/>
    <col min="2" max="3" width="1" style="1" customWidth="1"/>
    <col min="4" max="4" width="20" style="1" customWidth="1"/>
    <col min="5" max="9" width="30" style="1" customWidth="1"/>
    <col min="10" max="10" width="1" style="1" customWidth="1"/>
    <col min="11" max="11" width="9.140625" style="1" customWidth="1"/>
    <col min="12" max="16384" width="9.140625" style="1"/>
  </cols>
  <sheetData>
    <row r="2" spans="2:10" ht="5.0999999999999996" customHeight="1">
      <c r="B2" s="5" t="s">
        <v>673</v>
      </c>
      <c r="C2" s="2"/>
      <c r="D2" s="2"/>
      <c r="E2" s="2"/>
      <c r="F2" s="2"/>
      <c r="G2" s="2"/>
      <c r="H2" s="2"/>
      <c r="I2" s="2"/>
      <c r="J2" s="2"/>
    </row>
    <row r="3" spans="2:10" hidden="1">
      <c r="B3" s="5" t="s">
        <v>7</v>
      </c>
      <c r="C3" s="20"/>
      <c r="D3" s="20"/>
      <c r="E3" s="2"/>
      <c r="F3" s="2"/>
      <c r="G3" s="2"/>
      <c r="H3" s="2"/>
      <c r="I3" s="2"/>
      <c r="J3" s="2"/>
    </row>
    <row r="4" spans="2:10" hidden="1">
      <c r="B4" s="2"/>
      <c r="C4" s="20"/>
      <c r="D4" s="20"/>
      <c r="E4" s="2"/>
      <c r="F4" s="2"/>
      <c r="G4" s="2"/>
      <c r="H4" s="2"/>
      <c r="I4" s="2"/>
      <c r="J4" s="2"/>
    </row>
    <row r="5" spans="2:10" hidden="1">
      <c r="B5" s="2"/>
      <c r="C5" s="20"/>
      <c r="D5" s="20"/>
      <c r="E5" s="2"/>
      <c r="F5" s="2"/>
      <c r="G5" s="2"/>
      <c r="H5" s="2"/>
      <c r="I5" s="2"/>
      <c r="J5" s="2"/>
    </row>
    <row r="6" spans="2:10" hidden="1">
      <c r="B6" s="2"/>
      <c r="C6" s="20"/>
      <c r="D6" s="20"/>
      <c r="E6" s="2"/>
      <c r="F6" s="2"/>
      <c r="G6" s="2"/>
      <c r="H6" s="2"/>
      <c r="I6" s="2"/>
      <c r="J6" s="2"/>
    </row>
    <row r="7" spans="2:10" ht="17.25">
      <c r="B7" s="2"/>
      <c r="C7" s="156" t="str">
        <f>UPPER('Data Umum'!D7)</f>
        <v/>
      </c>
      <c r="D7" s="156"/>
      <c r="E7" s="157"/>
      <c r="F7" s="157"/>
      <c r="G7" s="157"/>
      <c r="H7" s="157"/>
      <c r="I7" s="157"/>
      <c r="J7" s="2"/>
    </row>
    <row r="8" spans="2:10">
      <c r="B8" s="2"/>
      <c r="C8" s="158" t="s">
        <v>1095</v>
      </c>
      <c r="D8" s="158"/>
      <c r="E8" s="129"/>
      <c r="F8" s="129"/>
      <c r="G8" s="129"/>
      <c r="H8" s="129"/>
      <c r="I8" s="129"/>
      <c r="J8" s="2"/>
    </row>
    <row r="9" spans="2:10">
      <c r="B9" s="2"/>
      <c r="C9" s="158" t="s">
        <v>674</v>
      </c>
      <c r="D9" s="158"/>
      <c r="E9" s="129"/>
      <c r="F9" s="129"/>
      <c r="G9" s="129"/>
      <c r="H9" s="129"/>
      <c r="I9" s="129"/>
      <c r="J9" s="2"/>
    </row>
    <row r="10" spans="2:10">
      <c r="B10" s="2"/>
      <c r="C10" s="158" t="s">
        <v>675</v>
      </c>
      <c r="D10" s="158"/>
      <c r="E10" s="129"/>
      <c r="F10" s="129"/>
      <c r="G10" s="129"/>
      <c r="H10" s="129"/>
      <c r="I10" s="129"/>
      <c r="J10" s="2"/>
    </row>
    <row r="11" spans="2:10">
      <c r="B11" s="2"/>
      <c r="C11" s="159" t="str">
        <f>""</f>
        <v/>
      </c>
      <c r="D11" s="159"/>
      <c r="E11" s="130"/>
      <c r="F11" s="130"/>
      <c r="G11" s="130"/>
      <c r="H11" s="130"/>
      <c r="I11" s="130"/>
      <c r="J11" s="2"/>
    </row>
    <row r="12" spans="2:10" hidden="1">
      <c r="B12" s="2"/>
      <c r="C12" s="20"/>
      <c r="D12" s="20"/>
      <c r="E12" s="2"/>
      <c r="F12" s="2"/>
      <c r="G12" s="2"/>
      <c r="H12" s="2"/>
      <c r="I12" s="2"/>
      <c r="J12" s="2"/>
    </row>
    <row r="13" spans="2:10">
      <c r="B13" s="2"/>
      <c r="C13" s="160" t="s">
        <v>43</v>
      </c>
      <c r="D13" s="160"/>
      <c r="E13" s="161"/>
      <c r="F13" s="161"/>
      <c r="G13" s="161"/>
      <c r="H13" s="161"/>
      <c r="I13" s="161"/>
      <c r="J13" s="2"/>
    </row>
    <row r="14" spans="2:10">
      <c r="B14" s="2"/>
      <c r="C14" s="127" t="s">
        <v>308</v>
      </c>
      <c r="D14" s="128"/>
      <c r="E14" s="162" t="str">
        <f>"Uraian"</f>
        <v>Uraian</v>
      </c>
      <c r="F14" s="162" t="str">
        <f>"Tanggal Persetujuan OJK"</f>
        <v>Tanggal Persetujuan OJK</v>
      </c>
      <c r="G14" s="162" t="str">
        <f>"Saldo SAK"</f>
        <v>Saldo SAK</v>
      </c>
      <c r="H14" s="162" t="str">
        <f>"AYD"</f>
        <v>AYD</v>
      </c>
      <c r="I14" s="162" t="str">
        <f>"Saldo SAK Lancar (Kurang dari satu tahun)"</f>
        <v>Saldo SAK Lancar (Kurang dari satu tahun)</v>
      </c>
      <c r="J14" s="2"/>
    </row>
    <row r="15" spans="2:10">
      <c r="B15" s="2"/>
      <c r="C15" s="128"/>
      <c r="D15" s="128"/>
      <c r="E15" s="163"/>
      <c r="F15" s="163"/>
      <c r="G15" s="163"/>
      <c r="H15" s="163"/>
      <c r="I15" s="163"/>
      <c r="J15" s="2"/>
    </row>
    <row r="16" spans="2:10">
      <c r="B16" s="2"/>
      <c r="C16" s="137" t="s">
        <v>7</v>
      </c>
      <c r="D16" s="128"/>
      <c r="E16" s="147" t="s">
        <v>206</v>
      </c>
      <c r="F16" s="165"/>
      <c r="G16" s="144">
        <v>0</v>
      </c>
      <c r="H16" s="144">
        <v>0</v>
      </c>
      <c r="I16" s="144">
        <v>0</v>
      </c>
      <c r="J16" s="2"/>
    </row>
    <row r="17" spans="2:10">
      <c r="B17" s="2"/>
      <c r="C17" s="142" t="s">
        <v>309</v>
      </c>
      <c r="D17" s="143"/>
      <c r="E17" s="147" t="s">
        <v>206</v>
      </c>
      <c r="F17" s="165"/>
      <c r="G17" s="144">
        <v>0</v>
      </c>
      <c r="H17" s="144">
        <v>0</v>
      </c>
      <c r="I17" s="144">
        <v>0</v>
      </c>
      <c r="J17" s="2"/>
    </row>
    <row r="18" spans="2:10">
      <c r="B18" s="2"/>
      <c r="C18" s="142" t="s">
        <v>310</v>
      </c>
      <c r="D18" s="143"/>
      <c r="E18" s="147" t="s">
        <v>206</v>
      </c>
      <c r="F18" s="165"/>
      <c r="G18" s="144">
        <v>0</v>
      </c>
      <c r="H18" s="144">
        <v>0</v>
      </c>
      <c r="I18" s="144">
        <v>0</v>
      </c>
      <c r="J18" s="2"/>
    </row>
    <row r="19" spans="2:10">
      <c r="B19" s="2"/>
      <c r="C19" s="142" t="s">
        <v>311</v>
      </c>
      <c r="D19" s="143"/>
      <c r="E19" s="147" t="s">
        <v>206</v>
      </c>
      <c r="F19" s="165"/>
      <c r="G19" s="144">
        <v>0</v>
      </c>
      <c r="H19" s="144">
        <v>0</v>
      </c>
      <c r="I19" s="144">
        <v>0</v>
      </c>
      <c r="J19" s="2"/>
    </row>
    <row r="20" spans="2:10">
      <c r="B20" s="2"/>
      <c r="C20" s="142" t="s">
        <v>312</v>
      </c>
      <c r="D20" s="143"/>
      <c r="E20" s="147" t="s">
        <v>206</v>
      </c>
      <c r="F20" s="165"/>
      <c r="G20" s="144">
        <v>0</v>
      </c>
      <c r="H20" s="144">
        <v>0</v>
      </c>
      <c r="I20" s="144">
        <v>0</v>
      </c>
      <c r="J20" s="2"/>
    </row>
    <row r="21" spans="2:10">
      <c r="B21" s="2"/>
      <c r="C21" s="142" t="s">
        <v>313</v>
      </c>
      <c r="D21" s="143"/>
      <c r="E21" s="147" t="s">
        <v>206</v>
      </c>
      <c r="F21" s="165"/>
      <c r="G21" s="144">
        <v>0</v>
      </c>
      <c r="H21" s="144">
        <v>0</v>
      </c>
      <c r="I21" s="144">
        <v>0</v>
      </c>
      <c r="J21" s="2"/>
    </row>
    <row r="22" spans="2:10">
      <c r="B22" s="2"/>
      <c r="C22" s="142" t="s">
        <v>314</v>
      </c>
      <c r="D22" s="143"/>
      <c r="E22" s="147" t="s">
        <v>206</v>
      </c>
      <c r="F22" s="165"/>
      <c r="G22" s="144">
        <v>0</v>
      </c>
      <c r="H22" s="144">
        <v>0</v>
      </c>
      <c r="I22" s="144">
        <v>0</v>
      </c>
      <c r="J22" s="2"/>
    </row>
    <row r="23" spans="2:10">
      <c r="B23" s="2"/>
      <c r="C23" s="142" t="s">
        <v>315</v>
      </c>
      <c r="D23" s="143"/>
      <c r="E23" s="147" t="s">
        <v>206</v>
      </c>
      <c r="F23" s="165"/>
      <c r="G23" s="144">
        <v>0</v>
      </c>
      <c r="H23" s="144">
        <v>0</v>
      </c>
      <c r="I23" s="144">
        <v>0</v>
      </c>
      <c r="J23" s="2"/>
    </row>
    <row r="24" spans="2:10">
      <c r="B24" s="2"/>
      <c r="C24" s="142" t="s">
        <v>316</v>
      </c>
      <c r="D24" s="143"/>
      <c r="E24" s="147" t="s">
        <v>206</v>
      </c>
      <c r="F24" s="165"/>
      <c r="G24" s="144">
        <v>0</v>
      </c>
      <c r="H24" s="144">
        <v>0</v>
      </c>
      <c r="I24" s="144">
        <v>0</v>
      </c>
      <c r="J24" s="2"/>
    </row>
    <row r="25" spans="2:10">
      <c r="B25" s="2"/>
      <c r="C25" s="142" t="s">
        <v>317</v>
      </c>
      <c r="D25" s="143"/>
      <c r="E25" s="147" t="s">
        <v>206</v>
      </c>
      <c r="F25" s="165"/>
      <c r="G25" s="144">
        <v>0</v>
      </c>
      <c r="H25" s="144">
        <v>0</v>
      </c>
      <c r="I25" s="144">
        <v>0</v>
      </c>
      <c r="J25" s="2"/>
    </row>
    <row r="26" spans="2:10">
      <c r="B26" s="2"/>
      <c r="C26" s="142" t="s">
        <v>318</v>
      </c>
      <c r="D26" s="143"/>
      <c r="E26" s="147" t="s">
        <v>206</v>
      </c>
      <c r="F26" s="165"/>
      <c r="G26" s="144">
        <v>0</v>
      </c>
      <c r="H26" s="144">
        <v>0</v>
      </c>
      <c r="I26" s="144">
        <v>0</v>
      </c>
      <c r="J26" s="2"/>
    </row>
    <row r="27" spans="2:10">
      <c r="B27" s="2"/>
      <c r="C27" s="142" t="s">
        <v>319</v>
      </c>
      <c r="D27" s="143"/>
      <c r="E27" s="147" t="s">
        <v>206</v>
      </c>
      <c r="F27" s="165"/>
      <c r="G27" s="144">
        <v>0</v>
      </c>
      <c r="H27" s="144">
        <v>0</v>
      </c>
      <c r="I27" s="144">
        <v>0</v>
      </c>
      <c r="J27" s="2"/>
    </row>
    <row r="28" spans="2:10">
      <c r="B28" s="2"/>
      <c r="C28" s="142" t="s">
        <v>320</v>
      </c>
      <c r="D28" s="143"/>
      <c r="E28" s="147" t="s">
        <v>206</v>
      </c>
      <c r="F28" s="165"/>
      <c r="G28" s="144">
        <v>0</v>
      </c>
      <c r="H28" s="144">
        <v>0</v>
      </c>
      <c r="I28" s="144">
        <v>0</v>
      </c>
      <c r="J28" s="2"/>
    </row>
    <row r="29" spans="2:10">
      <c r="B29" s="2"/>
      <c r="C29" s="142" t="s">
        <v>321</v>
      </c>
      <c r="D29" s="143"/>
      <c r="E29" s="147" t="s">
        <v>206</v>
      </c>
      <c r="F29" s="165"/>
      <c r="G29" s="144">
        <v>0</v>
      </c>
      <c r="H29" s="144">
        <v>0</v>
      </c>
      <c r="I29" s="144">
        <v>0</v>
      </c>
      <c r="J29" s="2"/>
    </row>
    <row r="30" spans="2:10">
      <c r="B30" s="2"/>
      <c r="C30" s="142" t="s">
        <v>322</v>
      </c>
      <c r="D30" s="143"/>
      <c r="E30" s="147" t="s">
        <v>206</v>
      </c>
      <c r="F30" s="165"/>
      <c r="G30" s="144">
        <v>0</v>
      </c>
      <c r="H30" s="144">
        <v>0</v>
      </c>
      <c r="I30" s="144">
        <v>0</v>
      </c>
      <c r="J30" s="2"/>
    </row>
    <row r="31" spans="2:10">
      <c r="B31" s="2"/>
      <c r="C31" s="142" t="s">
        <v>323</v>
      </c>
      <c r="D31" s="143"/>
      <c r="E31" s="147" t="s">
        <v>206</v>
      </c>
      <c r="F31" s="165"/>
      <c r="G31" s="144">
        <v>0</v>
      </c>
      <c r="H31" s="144">
        <v>0</v>
      </c>
      <c r="I31" s="144">
        <v>0</v>
      </c>
      <c r="J31" s="2"/>
    </row>
    <row r="32" spans="2:10">
      <c r="B32" s="2"/>
      <c r="C32" s="142" t="s">
        <v>324</v>
      </c>
      <c r="D32" s="143"/>
      <c r="E32" s="147" t="s">
        <v>206</v>
      </c>
      <c r="F32" s="165"/>
      <c r="G32" s="144">
        <v>0</v>
      </c>
      <c r="H32" s="144">
        <v>0</v>
      </c>
      <c r="I32" s="144">
        <v>0</v>
      </c>
      <c r="J32" s="2"/>
    </row>
    <row r="33" spans="2:10">
      <c r="B33" s="2"/>
      <c r="C33" s="142" t="s">
        <v>325</v>
      </c>
      <c r="D33" s="143"/>
      <c r="E33" s="147" t="s">
        <v>206</v>
      </c>
      <c r="F33" s="165"/>
      <c r="G33" s="144">
        <v>0</v>
      </c>
      <c r="H33" s="144">
        <v>0</v>
      </c>
      <c r="I33" s="144">
        <v>0</v>
      </c>
      <c r="J33" s="2"/>
    </row>
    <row r="34" spans="2:10">
      <c r="B34" s="2"/>
      <c r="C34" s="142" t="s">
        <v>326</v>
      </c>
      <c r="D34" s="143"/>
      <c r="E34" s="147" t="s">
        <v>206</v>
      </c>
      <c r="F34" s="165"/>
      <c r="G34" s="144">
        <v>0</v>
      </c>
      <c r="H34" s="144">
        <v>0</v>
      </c>
      <c r="I34" s="144">
        <v>0</v>
      </c>
      <c r="J34" s="2"/>
    </row>
    <row r="35" spans="2:10">
      <c r="B35" s="2"/>
      <c r="C35" s="142" t="s">
        <v>327</v>
      </c>
      <c r="D35" s="143"/>
      <c r="E35" s="147" t="s">
        <v>206</v>
      </c>
      <c r="F35" s="165"/>
      <c r="G35" s="144">
        <v>0</v>
      </c>
      <c r="H35" s="144">
        <v>0</v>
      </c>
      <c r="I35" s="144">
        <v>0</v>
      </c>
      <c r="J35" s="2"/>
    </row>
    <row r="36" spans="2:10">
      <c r="B36" s="2"/>
      <c r="C36" s="142" t="s">
        <v>328</v>
      </c>
      <c r="D36" s="143"/>
      <c r="E36" s="147" t="s">
        <v>206</v>
      </c>
      <c r="F36" s="165"/>
      <c r="G36" s="144">
        <v>0</v>
      </c>
      <c r="H36" s="144">
        <v>0</v>
      </c>
      <c r="I36" s="144">
        <v>0</v>
      </c>
      <c r="J36" s="2"/>
    </row>
    <row r="37" spans="2:10">
      <c r="B37" s="2"/>
      <c r="C37" s="142" t="s">
        <v>329</v>
      </c>
      <c r="D37" s="143"/>
      <c r="E37" s="147" t="s">
        <v>206</v>
      </c>
      <c r="F37" s="165"/>
      <c r="G37" s="144">
        <v>0</v>
      </c>
      <c r="H37" s="144">
        <v>0</v>
      </c>
      <c r="I37" s="144">
        <v>0</v>
      </c>
      <c r="J37" s="2"/>
    </row>
    <row r="38" spans="2:10">
      <c r="B38" s="2"/>
      <c r="C38" s="142" t="s">
        <v>330</v>
      </c>
      <c r="D38" s="143"/>
      <c r="E38" s="147" t="s">
        <v>206</v>
      </c>
      <c r="F38" s="165"/>
      <c r="G38" s="144">
        <v>0</v>
      </c>
      <c r="H38" s="144">
        <v>0</v>
      </c>
      <c r="I38" s="144">
        <v>0</v>
      </c>
      <c r="J38" s="2"/>
    </row>
    <row r="39" spans="2:10">
      <c r="B39" s="2"/>
      <c r="C39" s="142" t="s">
        <v>331</v>
      </c>
      <c r="D39" s="143"/>
      <c r="E39" s="147" t="s">
        <v>206</v>
      </c>
      <c r="F39" s="165"/>
      <c r="G39" s="144">
        <v>0</v>
      </c>
      <c r="H39" s="144">
        <v>0</v>
      </c>
      <c r="I39" s="144">
        <v>0</v>
      </c>
      <c r="J39" s="2"/>
    </row>
    <row r="40" spans="2:10">
      <c r="B40" s="2"/>
      <c r="C40" s="142" t="s">
        <v>332</v>
      </c>
      <c r="D40" s="143"/>
      <c r="E40" s="147" t="s">
        <v>206</v>
      </c>
      <c r="F40" s="165"/>
      <c r="G40" s="144">
        <v>0</v>
      </c>
      <c r="H40" s="144">
        <v>0</v>
      </c>
      <c r="I40" s="144">
        <v>0</v>
      </c>
      <c r="J40" s="2"/>
    </row>
    <row r="41" spans="2:10">
      <c r="B41" s="2"/>
      <c r="C41" s="142" t="s">
        <v>333</v>
      </c>
      <c r="D41" s="143"/>
      <c r="E41" s="147" t="s">
        <v>206</v>
      </c>
      <c r="F41" s="165"/>
      <c r="G41" s="144">
        <v>0</v>
      </c>
      <c r="H41" s="144">
        <v>0</v>
      </c>
      <c r="I41" s="144">
        <v>0</v>
      </c>
      <c r="J41" s="2"/>
    </row>
    <row r="42" spans="2:10">
      <c r="B42" s="2"/>
      <c r="C42" s="142" t="s">
        <v>334</v>
      </c>
      <c r="D42" s="143"/>
      <c r="E42" s="147" t="s">
        <v>206</v>
      </c>
      <c r="F42" s="165"/>
      <c r="G42" s="144">
        <v>0</v>
      </c>
      <c r="H42" s="144">
        <v>0</v>
      </c>
      <c r="I42" s="144">
        <v>0</v>
      </c>
      <c r="J42" s="2"/>
    </row>
    <row r="43" spans="2:10">
      <c r="B43" s="2"/>
      <c r="C43" s="142" t="s">
        <v>335</v>
      </c>
      <c r="D43" s="143"/>
      <c r="E43" s="147" t="s">
        <v>206</v>
      </c>
      <c r="F43" s="165"/>
      <c r="G43" s="144">
        <v>0</v>
      </c>
      <c r="H43" s="144">
        <v>0</v>
      </c>
      <c r="I43" s="144">
        <v>0</v>
      </c>
      <c r="J43" s="2"/>
    </row>
    <row r="44" spans="2:10">
      <c r="B44" s="2"/>
      <c r="C44" s="142" t="s">
        <v>336</v>
      </c>
      <c r="D44" s="143"/>
      <c r="E44" s="147" t="s">
        <v>206</v>
      </c>
      <c r="F44" s="165"/>
      <c r="G44" s="144">
        <v>0</v>
      </c>
      <c r="H44" s="144">
        <v>0</v>
      </c>
      <c r="I44" s="144">
        <v>0</v>
      </c>
      <c r="J44" s="2"/>
    </row>
    <row r="45" spans="2:10">
      <c r="B45" s="2"/>
      <c r="C45" s="142" t="s">
        <v>337</v>
      </c>
      <c r="D45" s="143"/>
      <c r="E45" s="147" t="s">
        <v>206</v>
      </c>
      <c r="F45" s="165"/>
      <c r="G45" s="144">
        <v>0</v>
      </c>
      <c r="H45" s="144">
        <v>0</v>
      </c>
      <c r="I45" s="144">
        <v>0</v>
      </c>
      <c r="J45" s="2"/>
    </row>
    <row r="46" spans="2:10">
      <c r="B46" s="2"/>
      <c r="C46" s="142" t="s">
        <v>338</v>
      </c>
      <c r="D46" s="143"/>
      <c r="E46" s="147" t="s">
        <v>206</v>
      </c>
      <c r="F46" s="165"/>
      <c r="G46" s="144">
        <v>0</v>
      </c>
      <c r="H46" s="144">
        <v>0</v>
      </c>
      <c r="I46" s="144">
        <v>0</v>
      </c>
      <c r="J46" s="2"/>
    </row>
    <row r="47" spans="2:10">
      <c r="B47" s="2"/>
      <c r="C47" s="142" t="s">
        <v>339</v>
      </c>
      <c r="D47" s="143"/>
      <c r="E47" s="147" t="s">
        <v>206</v>
      </c>
      <c r="F47" s="165"/>
      <c r="G47" s="144">
        <v>0</v>
      </c>
      <c r="H47" s="144">
        <v>0</v>
      </c>
      <c r="I47" s="144">
        <v>0</v>
      </c>
      <c r="J47" s="2"/>
    </row>
    <row r="48" spans="2:10">
      <c r="B48" s="2"/>
      <c r="C48" s="142" t="s">
        <v>340</v>
      </c>
      <c r="D48" s="143"/>
      <c r="E48" s="147" t="s">
        <v>206</v>
      </c>
      <c r="F48" s="165"/>
      <c r="G48" s="144">
        <v>0</v>
      </c>
      <c r="H48" s="144">
        <v>0</v>
      </c>
      <c r="I48" s="144">
        <v>0</v>
      </c>
      <c r="J48" s="2"/>
    </row>
    <row r="49" spans="2:10">
      <c r="B49" s="2"/>
      <c r="C49" s="142" t="s">
        <v>341</v>
      </c>
      <c r="D49" s="143"/>
      <c r="E49" s="147" t="s">
        <v>206</v>
      </c>
      <c r="F49" s="165"/>
      <c r="G49" s="144">
        <v>0</v>
      </c>
      <c r="H49" s="144">
        <v>0</v>
      </c>
      <c r="I49" s="144">
        <v>0</v>
      </c>
      <c r="J49" s="2"/>
    </row>
    <row r="50" spans="2:10">
      <c r="B50" s="2"/>
      <c r="C50" s="142" t="s">
        <v>342</v>
      </c>
      <c r="D50" s="143"/>
      <c r="E50" s="147" t="s">
        <v>206</v>
      </c>
      <c r="F50" s="165"/>
      <c r="G50" s="144">
        <v>0</v>
      </c>
      <c r="H50" s="144">
        <v>0</v>
      </c>
      <c r="I50" s="144">
        <v>0</v>
      </c>
      <c r="J50" s="2"/>
    </row>
    <row r="51" spans="2:10">
      <c r="B51" s="2"/>
      <c r="C51" s="142" t="s">
        <v>343</v>
      </c>
      <c r="D51" s="143"/>
      <c r="E51" s="147" t="s">
        <v>206</v>
      </c>
      <c r="F51" s="165"/>
      <c r="G51" s="144">
        <v>0</v>
      </c>
      <c r="H51" s="144">
        <v>0</v>
      </c>
      <c r="I51" s="144">
        <v>0</v>
      </c>
      <c r="J51" s="2"/>
    </row>
    <row r="52" spans="2:10">
      <c r="B52" s="2"/>
      <c r="C52" s="142" t="s">
        <v>344</v>
      </c>
      <c r="D52" s="143"/>
      <c r="E52" s="147" t="s">
        <v>206</v>
      </c>
      <c r="F52" s="165"/>
      <c r="G52" s="144">
        <v>0</v>
      </c>
      <c r="H52" s="144">
        <v>0</v>
      </c>
      <c r="I52" s="144">
        <v>0</v>
      </c>
      <c r="J52" s="2"/>
    </row>
    <row r="53" spans="2:10">
      <c r="B53" s="2"/>
      <c r="C53" s="142" t="s">
        <v>345</v>
      </c>
      <c r="D53" s="143"/>
      <c r="E53" s="147" t="s">
        <v>206</v>
      </c>
      <c r="F53" s="165"/>
      <c r="G53" s="144">
        <v>0</v>
      </c>
      <c r="H53" s="144">
        <v>0</v>
      </c>
      <c r="I53" s="144">
        <v>0</v>
      </c>
      <c r="J53" s="2"/>
    </row>
    <row r="54" spans="2:10">
      <c r="B54" s="2"/>
      <c r="C54" s="142" t="s">
        <v>346</v>
      </c>
      <c r="D54" s="143"/>
      <c r="E54" s="147" t="s">
        <v>206</v>
      </c>
      <c r="F54" s="165"/>
      <c r="G54" s="144">
        <v>0</v>
      </c>
      <c r="H54" s="144">
        <v>0</v>
      </c>
      <c r="I54" s="144">
        <v>0</v>
      </c>
      <c r="J54" s="2"/>
    </row>
    <row r="55" spans="2:10">
      <c r="B55" s="2"/>
      <c r="C55" s="142" t="s">
        <v>347</v>
      </c>
      <c r="D55" s="143"/>
      <c r="E55" s="147" t="s">
        <v>206</v>
      </c>
      <c r="F55" s="165"/>
      <c r="G55" s="144">
        <v>0</v>
      </c>
      <c r="H55" s="144">
        <v>0</v>
      </c>
      <c r="I55" s="144">
        <v>0</v>
      </c>
      <c r="J55" s="2"/>
    </row>
    <row r="56" spans="2:10">
      <c r="B56" s="2"/>
      <c r="C56" s="142" t="s">
        <v>348</v>
      </c>
      <c r="D56" s="143"/>
      <c r="E56" s="147" t="s">
        <v>206</v>
      </c>
      <c r="F56" s="165"/>
      <c r="G56" s="144">
        <v>0</v>
      </c>
      <c r="H56" s="144">
        <v>0</v>
      </c>
      <c r="I56" s="144">
        <v>0</v>
      </c>
      <c r="J56" s="2"/>
    </row>
    <row r="57" spans="2:10">
      <c r="B57" s="2"/>
      <c r="C57" s="142" t="s">
        <v>349</v>
      </c>
      <c r="D57" s="143"/>
      <c r="E57" s="147" t="s">
        <v>206</v>
      </c>
      <c r="F57" s="165"/>
      <c r="G57" s="144">
        <v>0</v>
      </c>
      <c r="H57" s="144">
        <v>0</v>
      </c>
      <c r="I57" s="144">
        <v>0</v>
      </c>
      <c r="J57" s="2"/>
    </row>
    <row r="58" spans="2:10">
      <c r="B58" s="2"/>
      <c r="C58" s="142" t="s">
        <v>350</v>
      </c>
      <c r="D58" s="143"/>
      <c r="E58" s="147" t="s">
        <v>206</v>
      </c>
      <c r="F58" s="165"/>
      <c r="G58" s="144">
        <v>0</v>
      </c>
      <c r="H58" s="144">
        <v>0</v>
      </c>
      <c r="I58" s="144">
        <v>0</v>
      </c>
      <c r="J58" s="2"/>
    </row>
    <row r="59" spans="2:10">
      <c r="B59" s="2"/>
      <c r="C59" s="142" t="s">
        <v>351</v>
      </c>
      <c r="D59" s="143"/>
      <c r="E59" s="147" t="s">
        <v>206</v>
      </c>
      <c r="F59" s="165"/>
      <c r="G59" s="144">
        <v>0</v>
      </c>
      <c r="H59" s="144">
        <v>0</v>
      </c>
      <c r="I59" s="144">
        <v>0</v>
      </c>
      <c r="J59" s="2"/>
    </row>
    <row r="60" spans="2:10">
      <c r="B60" s="2"/>
      <c r="C60" s="142" t="s">
        <v>352</v>
      </c>
      <c r="D60" s="143"/>
      <c r="E60" s="147" t="s">
        <v>206</v>
      </c>
      <c r="F60" s="165"/>
      <c r="G60" s="144">
        <v>0</v>
      </c>
      <c r="H60" s="144">
        <v>0</v>
      </c>
      <c r="I60" s="144">
        <v>0</v>
      </c>
      <c r="J60" s="2"/>
    </row>
    <row r="61" spans="2:10">
      <c r="B61" s="2"/>
      <c r="C61" s="142" t="s">
        <v>353</v>
      </c>
      <c r="D61" s="143"/>
      <c r="E61" s="147" t="s">
        <v>206</v>
      </c>
      <c r="F61" s="165"/>
      <c r="G61" s="144">
        <v>0</v>
      </c>
      <c r="H61" s="144">
        <v>0</v>
      </c>
      <c r="I61" s="144">
        <v>0</v>
      </c>
      <c r="J61" s="2"/>
    </row>
    <row r="62" spans="2:10">
      <c r="B62" s="2"/>
      <c r="C62" s="142" t="s">
        <v>354</v>
      </c>
      <c r="D62" s="143"/>
      <c r="E62" s="147" t="s">
        <v>206</v>
      </c>
      <c r="F62" s="165"/>
      <c r="G62" s="144">
        <v>0</v>
      </c>
      <c r="H62" s="144">
        <v>0</v>
      </c>
      <c r="I62" s="144">
        <v>0</v>
      </c>
      <c r="J62" s="2"/>
    </row>
    <row r="63" spans="2:10">
      <c r="B63" s="2"/>
      <c r="C63" s="142" t="s">
        <v>355</v>
      </c>
      <c r="D63" s="143"/>
      <c r="E63" s="147" t="s">
        <v>206</v>
      </c>
      <c r="F63" s="165"/>
      <c r="G63" s="144">
        <v>0</v>
      </c>
      <c r="H63" s="144">
        <v>0</v>
      </c>
      <c r="I63" s="144">
        <v>0</v>
      </c>
      <c r="J63" s="2"/>
    </row>
    <row r="64" spans="2:10">
      <c r="B64" s="2"/>
      <c r="C64" s="142" t="s">
        <v>356</v>
      </c>
      <c r="D64" s="143"/>
      <c r="E64" s="147" t="s">
        <v>206</v>
      </c>
      <c r="F64" s="165"/>
      <c r="G64" s="144">
        <v>0</v>
      </c>
      <c r="H64" s="144">
        <v>0</v>
      </c>
      <c r="I64" s="144">
        <v>0</v>
      </c>
      <c r="J64" s="2"/>
    </row>
    <row r="65" spans="2:10">
      <c r="B65" s="2"/>
      <c r="C65" s="142" t="s">
        <v>357</v>
      </c>
      <c r="D65" s="143"/>
      <c r="E65" s="147" t="s">
        <v>206</v>
      </c>
      <c r="F65" s="165"/>
      <c r="G65" s="144">
        <v>0</v>
      </c>
      <c r="H65" s="144">
        <v>0</v>
      </c>
      <c r="I65" s="144">
        <v>0</v>
      </c>
      <c r="J65" s="2"/>
    </row>
    <row r="66" spans="2:10">
      <c r="B66" s="2"/>
      <c r="C66" s="142" t="s">
        <v>358</v>
      </c>
      <c r="D66" s="143"/>
      <c r="E66" s="147" t="s">
        <v>206</v>
      </c>
      <c r="F66" s="165"/>
      <c r="G66" s="144">
        <v>0</v>
      </c>
      <c r="H66" s="144">
        <v>0</v>
      </c>
      <c r="I66" s="144">
        <v>0</v>
      </c>
      <c r="J66" s="2"/>
    </row>
    <row r="67" spans="2:10">
      <c r="B67" s="2"/>
      <c r="C67" s="142" t="s">
        <v>359</v>
      </c>
      <c r="D67" s="143"/>
      <c r="E67" s="147" t="s">
        <v>206</v>
      </c>
      <c r="F67" s="165"/>
      <c r="G67" s="144">
        <v>0</v>
      </c>
      <c r="H67" s="144">
        <v>0</v>
      </c>
      <c r="I67" s="144">
        <v>0</v>
      </c>
      <c r="J67" s="2"/>
    </row>
    <row r="68" spans="2:10">
      <c r="B68" s="2"/>
      <c r="C68" s="142" t="s">
        <v>360</v>
      </c>
      <c r="D68" s="143"/>
      <c r="E68" s="147" t="s">
        <v>206</v>
      </c>
      <c r="F68" s="165"/>
      <c r="G68" s="144">
        <v>0</v>
      </c>
      <c r="H68" s="144">
        <v>0</v>
      </c>
      <c r="I68" s="144">
        <v>0</v>
      </c>
      <c r="J68" s="2"/>
    </row>
    <row r="69" spans="2:10">
      <c r="B69" s="2"/>
      <c r="C69" s="142" t="s">
        <v>361</v>
      </c>
      <c r="D69" s="143"/>
      <c r="E69" s="147" t="s">
        <v>206</v>
      </c>
      <c r="F69" s="165"/>
      <c r="G69" s="144">
        <v>0</v>
      </c>
      <c r="H69" s="144">
        <v>0</v>
      </c>
      <c r="I69" s="144">
        <v>0</v>
      </c>
      <c r="J69" s="2"/>
    </row>
    <row r="70" spans="2:10">
      <c r="B70" s="2"/>
      <c r="C70" s="142" t="s">
        <v>362</v>
      </c>
      <c r="D70" s="143"/>
      <c r="E70" s="147" t="s">
        <v>206</v>
      </c>
      <c r="F70" s="165"/>
      <c r="G70" s="144">
        <v>0</v>
      </c>
      <c r="H70" s="144">
        <v>0</v>
      </c>
      <c r="I70" s="144">
        <v>0</v>
      </c>
      <c r="J70" s="2"/>
    </row>
    <row r="71" spans="2:10">
      <c r="B71" s="2"/>
      <c r="C71" s="142" t="s">
        <v>363</v>
      </c>
      <c r="D71" s="143"/>
      <c r="E71" s="147" t="s">
        <v>206</v>
      </c>
      <c r="F71" s="165"/>
      <c r="G71" s="144">
        <v>0</v>
      </c>
      <c r="H71" s="144">
        <v>0</v>
      </c>
      <c r="I71" s="144">
        <v>0</v>
      </c>
      <c r="J71" s="2"/>
    </row>
    <row r="72" spans="2:10">
      <c r="B72" s="2"/>
      <c r="C72" s="142" t="s">
        <v>364</v>
      </c>
      <c r="D72" s="143"/>
      <c r="E72" s="147" t="s">
        <v>206</v>
      </c>
      <c r="F72" s="165"/>
      <c r="G72" s="144">
        <v>0</v>
      </c>
      <c r="H72" s="144">
        <v>0</v>
      </c>
      <c r="I72" s="144">
        <v>0</v>
      </c>
      <c r="J72" s="2"/>
    </row>
    <row r="73" spans="2:10">
      <c r="B73" s="2"/>
      <c r="C73" s="142" t="s">
        <v>365</v>
      </c>
      <c r="D73" s="143"/>
      <c r="E73" s="147" t="s">
        <v>206</v>
      </c>
      <c r="F73" s="165"/>
      <c r="G73" s="144">
        <v>0</v>
      </c>
      <c r="H73" s="144">
        <v>0</v>
      </c>
      <c r="I73" s="144">
        <v>0</v>
      </c>
      <c r="J73" s="2"/>
    </row>
    <row r="74" spans="2:10">
      <c r="B74" s="2"/>
      <c r="C74" s="142" t="s">
        <v>366</v>
      </c>
      <c r="D74" s="143"/>
      <c r="E74" s="147" t="s">
        <v>206</v>
      </c>
      <c r="F74" s="165"/>
      <c r="G74" s="144">
        <v>0</v>
      </c>
      <c r="H74" s="144">
        <v>0</v>
      </c>
      <c r="I74" s="144">
        <v>0</v>
      </c>
      <c r="J74" s="2"/>
    </row>
    <row r="75" spans="2:10">
      <c r="B75" s="2"/>
      <c r="C75" s="142" t="s">
        <v>367</v>
      </c>
      <c r="D75" s="143"/>
      <c r="E75" s="147" t="s">
        <v>206</v>
      </c>
      <c r="F75" s="165"/>
      <c r="G75" s="144">
        <v>0</v>
      </c>
      <c r="H75" s="144">
        <v>0</v>
      </c>
      <c r="I75" s="144">
        <v>0</v>
      </c>
      <c r="J75" s="2"/>
    </row>
    <row r="76" spans="2:10">
      <c r="B76" s="2"/>
      <c r="C76" s="142" t="s">
        <v>368</v>
      </c>
      <c r="D76" s="143"/>
      <c r="E76" s="147" t="s">
        <v>206</v>
      </c>
      <c r="F76" s="165"/>
      <c r="G76" s="144">
        <v>0</v>
      </c>
      <c r="H76" s="144">
        <v>0</v>
      </c>
      <c r="I76" s="144">
        <v>0</v>
      </c>
      <c r="J76" s="2"/>
    </row>
    <row r="77" spans="2:10">
      <c r="B77" s="2"/>
      <c r="C77" s="142" t="s">
        <v>369</v>
      </c>
      <c r="D77" s="143"/>
      <c r="E77" s="147" t="s">
        <v>206</v>
      </c>
      <c r="F77" s="165"/>
      <c r="G77" s="144">
        <v>0</v>
      </c>
      <c r="H77" s="144">
        <v>0</v>
      </c>
      <c r="I77" s="144">
        <v>0</v>
      </c>
      <c r="J77" s="2"/>
    </row>
    <row r="78" spans="2:10">
      <c r="B78" s="2"/>
      <c r="C78" s="142" t="s">
        <v>370</v>
      </c>
      <c r="D78" s="143"/>
      <c r="E78" s="147" t="s">
        <v>206</v>
      </c>
      <c r="F78" s="165"/>
      <c r="G78" s="144">
        <v>0</v>
      </c>
      <c r="H78" s="144">
        <v>0</v>
      </c>
      <c r="I78" s="144">
        <v>0</v>
      </c>
      <c r="J78" s="2"/>
    </row>
    <row r="79" spans="2:10">
      <c r="B79" s="2"/>
      <c r="C79" s="142" t="s">
        <v>371</v>
      </c>
      <c r="D79" s="143"/>
      <c r="E79" s="147" t="s">
        <v>206</v>
      </c>
      <c r="F79" s="165"/>
      <c r="G79" s="144">
        <v>0</v>
      </c>
      <c r="H79" s="144">
        <v>0</v>
      </c>
      <c r="I79" s="144">
        <v>0</v>
      </c>
      <c r="J79" s="2"/>
    </row>
    <row r="80" spans="2:10">
      <c r="B80" s="2"/>
      <c r="C80" s="142" t="s">
        <v>372</v>
      </c>
      <c r="D80" s="143"/>
      <c r="E80" s="147" t="s">
        <v>206</v>
      </c>
      <c r="F80" s="165"/>
      <c r="G80" s="144">
        <v>0</v>
      </c>
      <c r="H80" s="144">
        <v>0</v>
      </c>
      <c r="I80" s="144">
        <v>0</v>
      </c>
      <c r="J80" s="2"/>
    </row>
    <row r="81" spans="2:10">
      <c r="B81" s="2"/>
      <c r="C81" s="142" t="s">
        <v>373</v>
      </c>
      <c r="D81" s="143"/>
      <c r="E81" s="147" t="s">
        <v>206</v>
      </c>
      <c r="F81" s="165"/>
      <c r="G81" s="144">
        <v>0</v>
      </c>
      <c r="H81" s="144">
        <v>0</v>
      </c>
      <c r="I81" s="144">
        <v>0</v>
      </c>
      <c r="J81" s="2"/>
    </row>
    <row r="82" spans="2:10">
      <c r="B82" s="2"/>
      <c r="C82" s="142" t="s">
        <v>374</v>
      </c>
      <c r="D82" s="143"/>
      <c r="E82" s="147" t="s">
        <v>206</v>
      </c>
      <c r="F82" s="165"/>
      <c r="G82" s="144">
        <v>0</v>
      </c>
      <c r="H82" s="144">
        <v>0</v>
      </c>
      <c r="I82" s="144">
        <v>0</v>
      </c>
      <c r="J82" s="2"/>
    </row>
    <row r="83" spans="2:10">
      <c r="B83" s="2"/>
      <c r="C83" s="142" t="s">
        <v>375</v>
      </c>
      <c r="D83" s="143"/>
      <c r="E83" s="147" t="s">
        <v>206</v>
      </c>
      <c r="F83" s="165"/>
      <c r="G83" s="144">
        <v>0</v>
      </c>
      <c r="H83" s="144">
        <v>0</v>
      </c>
      <c r="I83" s="144">
        <v>0</v>
      </c>
      <c r="J83" s="2"/>
    </row>
    <row r="84" spans="2:10">
      <c r="B84" s="2"/>
      <c r="C84" s="142" t="s">
        <v>376</v>
      </c>
      <c r="D84" s="143"/>
      <c r="E84" s="147" t="s">
        <v>206</v>
      </c>
      <c r="F84" s="165"/>
      <c r="G84" s="144">
        <v>0</v>
      </c>
      <c r="H84" s="144">
        <v>0</v>
      </c>
      <c r="I84" s="144">
        <v>0</v>
      </c>
      <c r="J84" s="2"/>
    </row>
    <row r="85" spans="2:10">
      <c r="B85" s="2"/>
      <c r="C85" s="142" t="s">
        <v>377</v>
      </c>
      <c r="D85" s="143"/>
      <c r="E85" s="147" t="s">
        <v>206</v>
      </c>
      <c r="F85" s="165"/>
      <c r="G85" s="144">
        <v>0</v>
      </c>
      <c r="H85" s="144">
        <v>0</v>
      </c>
      <c r="I85" s="144">
        <v>0</v>
      </c>
      <c r="J85" s="2"/>
    </row>
    <row r="86" spans="2:10">
      <c r="B86" s="2"/>
      <c r="C86" s="142" t="s">
        <v>378</v>
      </c>
      <c r="D86" s="143"/>
      <c r="E86" s="147" t="s">
        <v>206</v>
      </c>
      <c r="F86" s="165"/>
      <c r="G86" s="144">
        <v>0</v>
      </c>
      <c r="H86" s="144">
        <v>0</v>
      </c>
      <c r="I86" s="144">
        <v>0</v>
      </c>
      <c r="J86" s="2"/>
    </row>
    <row r="87" spans="2:10">
      <c r="B87" s="2"/>
      <c r="C87" s="142" t="s">
        <v>379</v>
      </c>
      <c r="D87" s="143"/>
      <c r="E87" s="147" t="s">
        <v>206</v>
      </c>
      <c r="F87" s="165"/>
      <c r="G87" s="144">
        <v>0</v>
      </c>
      <c r="H87" s="144">
        <v>0</v>
      </c>
      <c r="I87" s="144">
        <v>0</v>
      </c>
      <c r="J87" s="2"/>
    </row>
    <row r="88" spans="2:10">
      <c r="B88" s="2"/>
      <c r="C88" s="142" t="s">
        <v>380</v>
      </c>
      <c r="D88" s="143"/>
      <c r="E88" s="147" t="s">
        <v>206</v>
      </c>
      <c r="F88" s="165"/>
      <c r="G88" s="144">
        <v>0</v>
      </c>
      <c r="H88" s="144">
        <v>0</v>
      </c>
      <c r="I88" s="144">
        <v>0</v>
      </c>
      <c r="J88" s="2"/>
    </row>
    <row r="89" spans="2:10">
      <c r="B89" s="2"/>
      <c r="C89" s="142" t="s">
        <v>381</v>
      </c>
      <c r="D89" s="143"/>
      <c r="E89" s="147" t="s">
        <v>206</v>
      </c>
      <c r="F89" s="165"/>
      <c r="G89" s="144">
        <v>0</v>
      </c>
      <c r="H89" s="144">
        <v>0</v>
      </c>
      <c r="I89" s="144">
        <v>0</v>
      </c>
      <c r="J89" s="2"/>
    </row>
    <row r="90" spans="2:10">
      <c r="B90" s="2"/>
      <c r="C90" s="142" t="s">
        <v>382</v>
      </c>
      <c r="D90" s="143"/>
      <c r="E90" s="147" t="s">
        <v>206</v>
      </c>
      <c r="F90" s="165"/>
      <c r="G90" s="144">
        <v>0</v>
      </c>
      <c r="H90" s="144">
        <v>0</v>
      </c>
      <c r="I90" s="144">
        <v>0</v>
      </c>
      <c r="J90" s="2"/>
    </row>
    <row r="91" spans="2:10">
      <c r="B91" s="2"/>
      <c r="C91" s="142" t="s">
        <v>383</v>
      </c>
      <c r="D91" s="143"/>
      <c r="E91" s="147" t="s">
        <v>206</v>
      </c>
      <c r="F91" s="165"/>
      <c r="G91" s="144">
        <v>0</v>
      </c>
      <c r="H91" s="144">
        <v>0</v>
      </c>
      <c r="I91" s="144">
        <v>0</v>
      </c>
      <c r="J91" s="2"/>
    </row>
    <row r="92" spans="2:10">
      <c r="B92" s="2"/>
      <c r="C92" s="142" t="s">
        <v>384</v>
      </c>
      <c r="D92" s="143"/>
      <c r="E92" s="147" t="s">
        <v>206</v>
      </c>
      <c r="F92" s="165"/>
      <c r="G92" s="144">
        <v>0</v>
      </c>
      <c r="H92" s="144">
        <v>0</v>
      </c>
      <c r="I92" s="144">
        <v>0</v>
      </c>
      <c r="J92" s="2"/>
    </row>
    <row r="93" spans="2:10">
      <c r="B93" s="2"/>
      <c r="C93" s="142" t="s">
        <v>385</v>
      </c>
      <c r="D93" s="143"/>
      <c r="E93" s="147" t="s">
        <v>206</v>
      </c>
      <c r="F93" s="165"/>
      <c r="G93" s="144">
        <v>0</v>
      </c>
      <c r="H93" s="144">
        <v>0</v>
      </c>
      <c r="I93" s="144">
        <v>0</v>
      </c>
      <c r="J93" s="2"/>
    </row>
    <row r="94" spans="2:10">
      <c r="B94" s="2"/>
      <c r="C94" s="142" t="s">
        <v>386</v>
      </c>
      <c r="D94" s="143"/>
      <c r="E94" s="147" t="s">
        <v>206</v>
      </c>
      <c r="F94" s="165"/>
      <c r="G94" s="144">
        <v>0</v>
      </c>
      <c r="H94" s="144">
        <v>0</v>
      </c>
      <c r="I94" s="144">
        <v>0</v>
      </c>
      <c r="J94" s="2"/>
    </row>
    <row r="95" spans="2:10">
      <c r="B95" s="2"/>
      <c r="C95" s="142" t="s">
        <v>387</v>
      </c>
      <c r="D95" s="143"/>
      <c r="E95" s="147" t="s">
        <v>206</v>
      </c>
      <c r="F95" s="165"/>
      <c r="G95" s="144">
        <v>0</v>
      </c>
      <c r="H95" s="144">
        <v>0</v>
      </c>
      <c r="I95" s="144">
        <v>0</v>
      </c>
      <c r="J95" s="2"/>
    </row>
    <row r="96" spans="2:10">
      <c r="B96" s="2"/>
      <c r="C96" s="142" t="s">
        <v>388</v>
      </c>
      <c r="D96" s="143"/>
      <c r="E96" s="147" t="s">
        <v>206</v>
      </c>
      <c r="F96" s="165"/>
      <c r="G96" s="144">
        <v>0</v>
      </c>
      <c r="H96" s="144">
        <v>0</v>
      </c>
      <c r="I96" s="144">
        <v>0</v>
      </c>
      <c r="J96" s="2"/>
    </row>
    <row r="97" spans="2:10">
      <c r="B97" s="2"/>
      <c r="C97" s="142" t="s">
        <v>389</v>
      </c>
      <c r="D97" s="143"/>
      <c r="E97" s="147" t="s">
        <v>206</v>
      </c>
      <c r="F97" s="165"/>
      <c r="G97" s="144">
        <v>0</v>
      </c>
      <c r="H97" s="144">
        <v>0</v>
      </c>
      <c r="I97" s="144">
        <v>0</v>
      </c>
      <c r="J97" s="2"/>
    </row>
    <row r="98" spans="2:10">
      <c r="B98" s="2"/>
      <c r="C98" s="142" t="s">
        <v>390</v>
      </c>
      <c r="D98" s="143"/>
      <c r="E98" s="147" t="s">
        <v>206</v>
      </c>
      <c r="F98" s="165"/>
      <c r="G98" s="144">
        <v>0</v>
      </c>
      <c r="H98" s="144">
        <v>0</v>
      </c>
      <c r="I98" s="144">
        <v>0</v>
      </c>
      <c r="J98" s="2"/>
    </row>
    <row r="99" spans="2:10">
      <c r="B99" s="2"/>
      <c r="C99" s="142" t="s">
        <v>391</v>
      </c>
      <c r="D99" s="143"/>
      <c r="E99" s="147" t="s">
        <v>206</v>
      </c>
      <c r="F99" s="165"/>
      <c r="G99" s="144">
        <v>0</v>
      </c>
      <c r="H99" s="144">
        <v>0</v>
      </c>
      <c r="I99" s="144">
        <v>0</v>
      </c>
      <c r="J99" s="2"/>
    </row>
    <row r="100" spans="2:10">
      <c r="B100" s="2"/>
      <c r="C100" s="142" t="s">
        <v>392</v>
      </c>
      <c r="D100" s="143"/>
      <c r="E100" s="147" t="s">
        <v>206</v>
      </c>
      <c r="F100" s="165"/>
      <c r="G100" s="144">
        <v>0</v>
      </c>
      <c r="H100" s="144">
        <v>0</v>
      </c>
      <c r="I100" s="144">
        <v>0</v>
      </c>
      <c r="J100" s="2"/>
    </row>
    <row r="101" spans="2:10">
      <c r="B101" s="2"/>
      <c r="C101" s="142" t="s">
        <v>393</v>
      </c>
      <c r="D101" s="143"/>
      <c r="E101" s="147" t="s">
        <v>206</v>
      </c>
      <c r="F101" s="165"/>
      <c r="G101" s="144">
        <v>0</v>
      </c>
      <c r="H101" s="144">
        <v>0</v>
      </c>
      <c r="I101" s="144">
        <v>0</v>
      </c>
      <c r="J101" s="2"/>
    </row>
    <row r="102" spans="2:10">
      <c r="B102" s="2"/>
      <c r="C102" s="142" t="s">
        <v>394</v>
      </c>
      <c r="D102" s="143"/>
      <c r="E102" s="147" t="s">
        <v>206</v>
      </c>
      <c r="F102" s="165"/>
      <c r="G102" s="144">
        <v>0</v>
      </c>
      <c r="H102" s="144">
        <v>0</v>
      </c>
      <c r="I102" s="144">
        <v>0</v>
      </c>
      <c r="J102" s="2"/>
    </row>
    <row r="103" spans="2:10">
      <c r="B103" s="2"/>
      <c r="C103" s="142" t="s">
        <v>395</v>
      </c>
      <c r="D103" s="143"/>
      <c r="E103" s="147" t="s">
        <v>206</v>
      </c>
      <c r="F103" s="165"/>
      <c r="G103" s="144">
        <v>0</v>
      </c>
      <c r="H103" s="144">
        <v>0</v>
      </c>
      <c r="I103" s="144">
        <v>0</v>
      </c>
      <c r="J103" s="2"/>
    </row>
    <row r="104" spans="2:10">
      <c r="B104" s="2"/>
      <c r="C104" s="142" t="s">
        <v>396</v>
      </c>
      <c r="D104" s="143"/>
      <c r="E104" s="147" t="s">
        <v>206</v>
      </c>
      <c r="F104" s="165"/>
      <c r="G104" s="144">
        <v>0</v>
      </c>
      <c r="H104" s="144">
        <v>0</v>
      </c>
      <c r="I104" s="144">
        <v>0</v>
      </c>
      <c r="J104" s="2"/>
    </row>
    <row r="105" spans="2:10">
      <c r="B105" s="2"/>
      <c r="C105" s="142" t="s">
        <v>397</v>
      </c>
      <c r="D105" s="143"/>
      <c r="E105" s="147" t="s">
        <v>206</v>
      </c>
      <c r="F105" s="165"/>
      <c r="G105" s="144">
        <v>0</v>
      </c>
      <c r="H105" s="144">
        <v>0</v>
      </c>
      <c r="I105" s="144">
        <v>0</v>
      </c>
      <c r="J105" s="2"/>
    </row>
    <row r="106" spans="2:10">
      <c r="B106" s="2"/>
      <c r="C106" s="142" t="s">
        <v>398</v>
      </c>
      <c r="D106" s="143"/>
      <c r="E106" s="147" t="s">
        <v>206</v>
      </c>
      <c r="F106" s="165"/>
      <c r="G106" s="144">
        <v>0</v>
      </c>
      <c r="H106" s="144">
        <v>0</v>
      </c>
      <c r="I106" s="144">
        <v>0</v>
      </c>
      <c r="J106" s="2"/>
    </row>
    <row r="107" spans="2:10">
      <c r="B107" s="2"/>
      <c r="C107" s="142" t="s">
        <v>399</v>
      </c>
      <c r="D107" s="143"/>
      <c r="E107" s="147" t="s">
        <v>206</v>
      </c>
      <c r="F107" s="165"/>
      <c r="G107" s="144">
        <v>0</v>
      </c>
      <c r="H107" s="144">
        <v>0</v>
      </c>
      <c r="I107" s="144">
        <v>0</v>
      </c>
      <c r="J107" s="2"/>
    </row>
    <row r="108" spans="2:10">
      <c r="B108" s="2"/>
      <c r="C108" s="142" t="s">
        <v>400</v>
      </c>
      <c r="D108" s="143"/>
      <c r="E108" s="147" t="s">
        <v>206</v>
      </c>
      <c r="F108" s="165"/>
      <c r="G108" s="144">
        <v>0</v>
      </c>
      <c r="H108" s="144">
        <v>0</v>
      </c>
      <c r="I108" s="144">
        <v>0</v>
      </c>
      <c r="J108" s="2"/>
    </row>
    <row r="109" spans="2:10">
      <c r="B109" s="2"/>
      <c r="C109" s="142" t="s">
        <v>401</v>
      </c>
      <c r="D109" s="143"/>
      <c r="E109" s="147" t="s">
        <v>206</v>
      </c>
      <c r="F109" s="165"/>
      <c r="G109" s="144">
        <v>0</v>
      </c>
      <c r="H109" s="144">
        <v>0</v>
      </c>
      <c r="I109" s="144">
        <v>0</v>
      </c>
      <c r="J109" s="2"/>
    </row>
    <row r="110" spans="2:10">
      <c r="B110" s="2"/>
      <c r="C110" s="142" t="s">
        <v>402</v>
      </c>
      <c r="D110" s="143"/>
      <c r="E110" s="147" t="s">
        <v>206</v>
      </c>
      <c r="F110" s="165"/>
      <c r="G110" s="144">
        <v>0</v>
      </c>
      <c r="H110" s="144">
        <v>0</v>
      </c>
      <c r="I110" s="144">
        <v>0</v>
      </c>
      <c r="J110" s="2"/>
    </row>
    <row r="111" spans="2:10">
      <c r="B111" s="2"/>
      <c r="C111" s="142" t="s">
        <v>403</v>
      </c>
      <c r="D111" s="143"/>
      <c r="E111" s="147" t="s">
        <v>206</v>
      </c>
      <c r="F111" s="165"/>
      <c r="G111" s="144">
        <v>0</v>
      </c>
      <c r="H111" s="144">
        <v>0</v>
      </c>
      <c r="I111" s="144">
        <v>0</v>
      </c>
      <c r="J111" s="2"/>
    </row>
    <row r="112" spans="2:10">
      <c r="B112" s="2"/>
      <c r="C112" s="142" t="s">
        <v>404</v>
      </c>
      <c r="D112" s="143"/>
      <c r="E112" s="147" t="s">
        <v>206</v>
      </c>
      <c r="F112" s="165"/>
      <c r="G112" s="144">
        <v>0</v>
      </c>
      <c r="H112" s="144">
        <v>0</v>
      </c>
      <c r="I112" s="144">
        <v>0</v>
      </c>
      <c r="J112" s="2"/>
    </row>
    <row r="113" spans="1:10">
      <c r="B113" s="2"/>
      <c r="C113" s="142" t="s">
        <v>405</v>
      </c>
      <c r="D113" s="143"/>
      <c r="E113" s="147" t="s">
        <v>206</v>
      </c>
      <c r="F113" s="165"/>
      <c r="G113" s="144">
        <v>0</v>
      </c>
      <c r="H113" s="144">
        <v>0</v>
      </c>
      <c r="I113" s="144">
        <v>0</v>
      </c>
      <c r="J113" s="2"/>
    </row>
    <row r="114" spans="1:10" s="12" customFormat="1">
      <c r="B114" s="3"/>
      <c r="C114" s="145" t="s">
        <v>406</v>
      </c>
      <c r="D114" s="146"/>
      <c r="E114" s="147" t="s">
        <v>206</v>
      </c>
      <c r="F114" s="165"/>
      <c r="G114" s="144">
        <v>0</v>
      </c>
      <c r="H114" s="144">
        <v>0</v>
      </c>
      <c r="I114" s="144">
        <v>0</v>
      </c>
      <c r="J114" s="3"/>
    </row>
    <row r="115" spans="1:10" s="12" customFormat="1">
      <c r="A115" s="15" t="s">
        <v>407</v>
      </c>
      <c r="B115" s="3"/>
      <c r="C115" s="145" t="s">
        <v>408</v>
      </c>
      <c r="D115" s="146"/>
      <c r="E115" s="147" t="s">
        <v>206</v>
      </c>
      <c r="F115" s="165"/>
      <c r="G115" s="144">
        <v>0</v>
      </c>
      <c r="H115" s="144">
        <v>0</v>
      </c>
      <c r="I115" s="144">
        <v>0</v>
      </c>
      <c r="J115" s="3"/>
    </row>
    <row r="116" spans="1:10">
      <c r="A116" s="16" t="s">
        <v>409</v>
      </c>
      <c r="B116" s="2"/>
      <c r="C116" s="142" t="s">
        <v>410</v>
      </c>
      <c r="D116" s="143"/>
      <c r="E116" s="10" t="str">
        <f>""</f>
        <v/>
      </c>
      <c r="F116" s="7" t="str">
        <f>""</f>
        <v/>
      </c>
      <c r="G116" s="8">
        <f>SUM(G16:G115)</f>
        <v>0</v>
      </c>
      <c r="H116" s="8">
        <f>SUM(H16:H115)</f>
        <v>0</v>
      </c>
      <c r="I116" s="8">
        <f>SUM(I16:I115)</f>
        <v>0</v>
      </c>
      <c r="J116" s="2"/>
    </row>
    <row r="117" spans="1:10">
      <c r="B117" s="2"/>
      <c r="C117" s="2"/>
      <c r="D117" s="2"/>
      <c r="E117" s="2"/>
      <c r="F117" s="2"/>
      <c r="G117" s="2"/>
      <c r="H117" s="2"/>
      <c r="I117" s="2"/>
      <c r="J117" s="2"/>
    </row>
    <row r="118" spans="1:10" ht="5.0999999999999996" customHeight="1">
      <c r="B118" s="2"/>
      <c r="C118" s="2"/>
      <c r="D118" s="2"/>
      <c r="E118" s="2"/>
      <c r="F118" s="2"/>
      <c r="G118" s="2"/>
      <c r="H118" s="2"/>
      <c r="I118" s="2"/>
      <c r="J118" s="2"/>
    </row>
  </sheetData>
  <sheetProtection formatColumns="0" formatRows="0" insertRows="0" deleteRows="0" selectLockedCells="1"/>
  <mergeCells count="613">
    <mergeCell ref="C13:I13"/>
    <mergeCell ref="C14:D15"/>
    <mergeCell ref="E14:E15"/>
    <mergeCell ref="F14:F15"/>
    <mergeCell ref="G14:G15"/>
    <mergeCell ref="H14:H15"/>
    <mergeCell ref="I14:I15"/>
    <mergeCell ref="C7:I7"/>
    <mergeCell ref="C8:I8"/>
    <mergeCell ref="C9:I9"/>
    <mergeCell ref="C10:I10"/>
    <mergeCell ref="C11:I11"/>
    <mergeCell ref="I16"/>
    <mergeCell ref="C17:D17"/>
    <mergeCell ref="E17"/>
    <mergeCell ref="F17"/>
    <mergeCell ref="G17"/>
    <mergeCell ref="H17"/>
    <mergeCell ref="I17"/>
    <mergeCell ref="C16:D16"/>
    <mergeCell ref="E16"/>
    <mergeCell ref="F16"/>
    <mergeCell ref="G16"/>
    <mergeCell ref="H16"/>
    <mergeCell ref="I18"/>
    <mergeCell ref="C19:D19"/>
    <mergeCell ref="E19"/>
    <mergeCell ref="F19"/>
    <mergeCell ref="G19"/>
    <mergeCell ref="H19"/>
    <mergeCell ref="I19"/>
    <mergeCell ref="C18:D18"/>
    <mergeCell ref="E18"/>
    <mergeCell ref="F18"/>
    <mergeCell ref="G18"/>
    <mergeCell ref="H18"/>
    <mergeCell ref="I20"/>
    <mergeCell ref="C21:D21"/>
    <mergeCell ref="E21"/>
    <mergeCell ref="F21"/>
    <mergeCell ref="G21"/>
    <mergeCell ref="H21"/>
    <mergeCell ref="I21"/>
    <mergeCell ref="C20:D20"/>
    <mergeCell ref="E20"/>
    <mergeCell ref="F20"/>
    <mergeCell ref="G20"/>
    <mergeCell ref="H20"/>
    <mergeCell ref="I22"/>
    <mergeCell ref="C23:D23"/>
    <mergeCell ref="E23"/>
    <mergeCell ref="F23"/>
    <mergeCell ref="G23"/>
    <mergeCell ref="H23"/>
    <mergeCell ref="I23"/>
    <mergeCell ref="C22:D22"/>
    <mergeCell ref="E22"/>
    <mergeCell ref="F22"/>
    <mergeCell ref="G22"/>
    <mergeCell ref="H22"/>
    <mergeCell ref="I24"/>
    <mergeCell ref="C25:D25"/>
    <mergeCell ref="E25"/>
    <mergeCell ref="F25"/>
    <mergeCell ref="G25"/>
    <mergeCell ref="H25"/>
    <mergeCell ref="I25"/>
    <mergeCell ref="C24:D24"/>
    <mergeCell ref="E24"/>
    <mergeCell ref="F24"/>
    <mergeCell ref="G24"/>
    <mergeCell ref="H24"/>
    <mergeCell ref="I26"/>
    <mergeCell ref="C27:D27"/>
    <mergeCell ref="E27"/>
    <mergeCell ref="F27"/>
    <mergeCell ref="G27"/>
    <mergeCell ref="H27"/>
    <mergeCell ref="I27"/>
    <mergeCell ref="C26:D26"/>
    <mergeCell ref="E26"/>
    <mergeCell ref="F26"/>
    <mergeCell ref="G26"/>
    <mergeCell ref="H26"/>
    <mergeCell ref="I28"/>
    <mergeCell ref="C29:D29"/>
    <mergeCell ref="E29"/>
    <mergeCell ref="F29"/>
    <mergeCell ref="G29"/>
    <mergeCell ref="H29"/>
    <mergeCell ref="I29"/>
    <mergeCell ref="C28:D28"/>
    <mergeCell ref="E28"/>
    <mergeCell ref="F28"/>
    <mergeCell ref="G28"/>
    <mergeCell ref="H28"/>
    <mergeCell ref="I30"/>
    <mergeCell ref="C31:D31"/>
    <mergeCell ref="E31"/>
    <mergeCell ref="F31"/>
    <mergeCell ref="G31"/>
    <mergeCell ref="H31"/>
    <mergeCell ref="I31"/>
    <mergeCell ref="C30:D30"/>
    <mergeCell ref="E30"/>
    <mergeCell ref="F30"/>
    <mergeCell ref="G30"/>
    <mergeCell ref="H30"/>
    <mergeCell ref="I32"/>
    <mergeCell ref="C33:D33"/>
    <mergeCell ref="E33"/>
    <mergeCell ref="F33"/>
    <mergeCell ref="G33"/>
    <mergeCell ref="H33"/>
    <mergeCell ref="I33"/>
    <mergeCell ref="C32:D32"/>
    <mergeCell ref="E32"/>
    <mergeCell ref="F32"/>
    <mergeCell ref="G32"/>
    <mergeCell ref="H32"/>
    <mergeCell ref="I34"/>
    <mergeCell ref="C35:D35"/>
    <mergeCell ref="E35"/>
    <mergeCell ref="F35"/>
    <mergeCell ref="G35"/>
    <mergeCell ref="H35"/>
    <mergeCell ref="I35"/>
    <mergeCell ref="C34:D34"/>
    <mergeCell ref="E34"/>
    <mergeCell ref="F34"/>
    <mergeCell ref="G34"/>
    <mergeCell ref="H34"/>
    <mergeCell ref="I36"/>
    <mergeCell ref="C37:D37"/>
    <mergeCell ref="E37"/>
    <mergeCell ref="F37"/>
    <mergeCell ref="G37"/>
    <mergeCell ref="H37"/>
    <mergeCell ref="I37"/>
    <mergeCell ref="C36:D36"/>
    <mergeCell ref="E36"/>
    <mergeCell ref="F36"/>
    <mergeCell ref="G36"/>
    <mergeCell ref="H36"/>
    <mergeCell ref="I38"/>
    <mergeCell ref="C39:D39"/>
    <mergeCell ref="E39"/>
    <mergeCell ref="F39"/>
    <mergeCell ref="G39"/>
    <mergeCell ref="H39"/>
    <mergeCell ref="I39"/>
    <mergeCell ref="C38:D38"/>
    <mergeCell ref="E38"/>
    <mergeCell ref="F38"/>
    <mergeCell ref="G38"/>
    <mergeCell ref="H38"/>
    <mergeCell ref="I40"/>
    <mergeCell ref="C41:D41"/>
    <mergeCell ref="E41"/>
    <mergeCell ref="F41"/>
    <mergeCell ref="G41"/>
    <mergeCell ref="H41"/>
    <mergeCell ref="I41"/>
    <mergeCell ref="C40:D40"/>
    <mergeCell ref="E40"/>
    <mergeCell ref="F40"/>
    <mergeCell ref="G40"/>
    <mergeCell ref="H40"/>
    <mergeCell ref="I42"/>
    <mergeCell ref="C43:D43"/>
    <mergeCell ref="E43"/>
    <mergeCell ref="F43"/>
    <mergeCell ref="G43"/>
    <mergeCell ref="H43"/>
    <mergeCell ref="I43"/>
    <mergeCell ref="C42:D42"/>
    <mergeCell ref="E42"/>
    <mergeCell ref="F42"/>
    <mergeCell ref="G42"/>
    <mergeCell ref="H42"/>
    <mergeCell ref="I44"/>
    <mergeCell ref="C45:D45"/>
    <mergeCell ref="E45"/>
    <mergeCell ref="F45"/>
    <mergeCell ref="G45"/>
    <mergeCell ref="H45"/>
    <mergeCell ref="I45"/>
    <mergeCell ref="C44:D44"/>
    <mergeCell ref="E44"/>
    <mergeCell ref="F44"/>
    <mergeCell ref="G44"/>
    <mergeCell ref="H44"/>
    <mergeCell ref="I46"/>
    <mergeCell ref="C47:D47"/>
    <mergeCell ref="E47"/>
    <mergeCell ref="F47"/>
    <mergeCell ref="G47"/>
    <mergeCell ref="H47"/>
    <mergeCell ref="I47"/>
    <mergeCell ref="C46:D46"/>
    <mergeCell ref="E46"/>
    <mergeCell ref="F46"/>
    <mergeCell ref="G46"/>
    <mergeCell ref="H46"/>
    <mergeCell ref="I48"/>
    <mergeCell ref="C49:D49"/>
    <mergeCell ref="E49"/>
    <mergeCell ref="F49"/>
    <mergeCell ref="G49"/>
    <mergeCell ref="H49"/>
    <mergeCell ref="I49"/>
    <mergeCell ref="C48:D48"/>
    <mergeCell ref="E48"/>
    <mergeCell ref="F48"/>
    <mergeCell ref="G48"/>
    <mergeCell ref="H48"/>
    <mergeCell ref="I50"/>
    <mergeCell ref="C51:D51"/>
    <mergeCell ref="E51"/>
    <mergeCell ref="F51"/>
    <mergeCell ref="G51"/>
    <mergeCell ref="H51"/>
    <mergeCell ref="I51"/>
    <mergeCell ref="C50:D50"/>
    <mergeCell ref="E50"/>
    <mergeCell ref="F50"/>
    <mergeCell ref="G50"/>
    <mergeCell ref="H50"/>
    <mergeCell ref="I52"/>
    <mergeCell ref="C53:D53"/>
    <mergeCell ref="E53"/>
    <mergeCell ref="F53"/>
    <mergeCell ref="G53"/>
    <mergeCell ref="H53"/>
    <mergeCell ref="I53"/>
    <mergeCell ref="C52:D52"/>
    <mergeCell ref="E52"/>
    <mergeCell ref="F52"/>
    <mergeCell ref="G52"/>
    <mergeCell ref="H52"/>
    <mergeCell ref="I54"/>
    <mergeCell ref="C55:D55"/>
    <mergeCell ref="E55"/>
    <mergeCell ref="F55"/>
    <mergeCell ref="G55"/>
    <mergeCell ref="H55"/>
    <mergeCell ref="I55"/>
    <mergeCell ref="C54:D54"/>
    <mergeCell ref="E54"/>
    <mergeCell ref="F54"/>
    <mergeCell ref="G54"/>
    <mergeCell ref="H54"/>
    <mergeCell ref="I56"/>
    <mergeCell ref="C57:D57"/>
    <mergeCell ref="E57"/>
    <mergeCell ref="F57"/>
    <mergeCell ref="G57"/>
    <mergeCell ref="H57"/>
    <mergeCell ref="I57"/>
    <mergeCell ref="C56:D56"/>
    <mergeCell ref="E56"/>
    <mergeCell ref="F56"/>
    <mergeCell ref="G56"/>
    <mergeCell ref="H56"/>
    <mergeCell ref="I58"/>
    <mergeCell ref="C59:D59"/>
    <mergeCell ref="E59"/>
    <mergeCell ref="F59"/>
    <mergeCell ref="G59"/>
    <mergeCell ref="H59"/>
    <mergeCell ref="I59"/>
    <mergeCell ref="C58:D58"/>
    <mergeCell ref="E58"/>
    <mergeCell ref="F58"/>
    <mergeCell ref="G58"/>
    <mergeCell ref="H58"/>
    <mergeCell ref="I60"/>
    <mergeCell ref="C61:D61"/>
    <mergeCell ref="E61"/>
    <mergeCell ref="F61"/>
    <mergeCell ref="G61"/>
    <mergeCell ref="H61"/>
    <mergeCell ref="I61"/>
    <mergeCell ref="C60:D60"/>
    <mergeCell ref="E60"/>
    <mergeCell ref="F60"/>
    <mergeCell ref="G60"/>
    <mergeCell ref="H60"/>
    <mergeCell ref="I62"/>
    <mergeCell ref="C63:D63"/>
    <mergeCell ref="E63"/>
    <mergeCell ref="F63"/>
    <mergeCell ref="G63"/>
    <mergeCell ref="H63"/>
    <mergeCell ref="I63"/>
    <mergeCell ref="C62:D62"/>
    <mergeCell ref="E62"/>
    <mergeCell ref="F62"/>
    <mergeCell ref="G62"/>
    <mergeCell ref="H62"/>
    <mergeCell ref="I64"/>
    <mergeCell ref="C65:D65"/>
    <mergeCell ref="E65"/>
    <mergeCell ref="F65"/>
    <mergeCell ref="G65"/>
    <mergeCell ref="H65"/>
    <mergeCell ref="I65"/>
    <mergeCell ref="C64:D64"/>
    <mergeCell ref="E64"/>
    <mergeCell ref="F64"/>
    <mergeCell ref="G64"/>
    <mergeCell ref="H64"/>
    <mergeCell ref="I66"/>
    <mergeCell ref="C67:D67"/>
    <mergeCell ref="E67"/>
    <mergeCell ref="F67"/>
    <mergeCell ref="G67"/>
    <mergeCell ref="H67"/>
    <mergeCell ref="I67"/>
    <mergeCell ref="C66:D66"/>
    <mergeCell ref="E66"/>
    <mergeCell ref="F66"/>
    <mergeCell ref="G66"/>
    <mergeCell ref="H66"/>
    <mergeCell ref="I68"/>
    <mergeCell ref="C69:D69"/>
    <mergeCell ref="E69"/>
    <mergeCell ref="F69"/>
    <mergeCell ref="G69"/>
    <mergeCell ref="H69"/>
    <mergeCell ref="I69"/>
    <mergeCell ref="C68:D68"/>
    <mergeCell ref="E68"/>
    <mergeCell ref="F68"/>
    <mergeCell ref="G68"/>
    <mergeCell ref="H68"/>
    <mergeCell ref="I70"/>
    <mergeCell ref="C71:D71"/>
    <mergeCell ref="E71"/>
    <mergeCell ref="F71"/>
    <mergeCell ref="G71"/>
    <mergeCell ref="H71"/>
    <mergeCell ref="I71"/>
    <mergeCell ref="C70:D70"/>
    <mergeCell ref="E70"/>
    <mergeCell ref="F70"/>
    <mergeCell ref="G70"/>
    <mergeCell ref="H70"/>
    <mergeCell ref="I72"/>
    <mergeCell ref="C73:D73"/>
    <mergeCell ref="E73"/>
    <mergeCell ref="F73"/>
    <mergeCell ref="G73"/>
    <mergeCell ref="H73"/>
    <mergeCell ref="I73"/>
    <mergeCell ref="C72:D72"/>
    <mergeCell ref="E72"/>
    <mergeCell ref="F72"/>
    <mergeCell ref="G72"/>
    <mergeCell ref="H72"/>
    <mergeCell ref="I74"/>
    <mergeCell ref="C75:D75"/>
    <mergeCell ref="E75"/>
    <mergeCell ref="F75"/>
    <mergeCell ref="G75"/>
    <mergeCell ref="H75"/>
    <mergeCell ref="I75"/>
    <mergeCell ref="C74:D74"/>
    <mergeCell ref="E74"/>
    <mergeCell ref="F74"/>
    <mergeCell ref="G74"/>
    <mergeCell ref="H74"/>
    <mergeCell ref="I76"/>
    <mergeCell ref="C77:D77"/>
    <mergeCell ref="E77"/>
    <mergeCell ref="F77"/>
    <mergeCell ref="G77"/>
    <mergeCell ref="H77"/>
    <mergeCell ref="I77"/>
    <mergeCell ref="C76:D76"/>
    <mergeCell ref="E76"/>
    <mergeCell ref="F76"/>
    <mergeCell ref="G76"/>
    <mergeCell ref="H76"/>
    <mergeCell ref="I78"/>
    <mergeCell ref="C79:D79"/>
    <mergeCell ref="E79"/>
    <mergeCell ref="F79"/>
    <mergeCell ref="G79"/>
    <mergeCell ref="H79"/>
    <mergeCell ref="I79"/>
    <mergeCell ref="C78:D78"/>
    <mergeCell ref="E78"/>
    <mergeCell ref="F78"/>
    <mergeCell ref="G78"/>
    <mergeCell ref="H78"/>
    <mergeCell ref="I80"/>
    <mergeCell ref="C81:D81"/>
    <mergeCell ref="E81"/>
    <mergeCell ref="F81"/>
    <mergeCell ref="G81"/>
    <mergeCell ref="H81"/>
    <mergeCell ref="I81"/>
    <mergeCell ref="C80:D80"/>
    <mergeCell ref="E80"/>
    <mergeCell ref="F80"/>
    <mergeCell ref="G80"/>
    <mergeCell ref="H80"/>
    <mergeCell ref="I82"/>
    <mergeCell ref="C83:D83"/>
    <mergeCell ref="E83"/>
    <mergeCell ref="F83"/>
    <mergeCell ref="G83"/>
    <mergeCell ref="H83"/>
    <mergeCell ref="I83"/>
    <mergeCell ref="C82:D82"/>
    <mergeCell ref="E82"/>
    <mergeCell ref="F82"/>
    <mergeCell ref="G82"/>
    <mergeCell ref="H82"/>
    <mergeCell ref="I84"/>
    <mergeCell ref="C85:D85"/>
    <mergeCell ref="E85"/>
    <mergeCell ref="F85"/>
    <mergeCell ref="G85"/>
    <mergeCell ref="H85"/>
    <mergeCell ref="I85"/>
    <mergeCell ref="C84:D84"/>
    <mergeCell ref="E84"/>
    <mergeCell ref="F84"/>
    <mergeCell ref="G84"/>
    <mergeCell ref="H84"/>
    <mergeCell ref="I86"/>
    <mergeCell ref="C87:D87"/>
    <mergeCell ref="E87"/>
    <mergeCell ref="F87"/>
    <mergeCell ref="G87"/>
    <mergeCell ref="H87"/>
    <mergeCell ref="I87"/>
    <mergeCell ref="C86:D86"/>
    <mergeCell ref="E86"/>
    <mergeCell ref="F86"/>
    <mergeCell ref="G86"/>
    <mergeCell ref="H86"/>
    <mergeCell ref="I88"/>
    <mergeCell ref="C89:D89"/>
    <mergeCell ref="E89"/>
    <mergeCell ref="F89"/>
    <mergeCell ref="G89"/>
    <mergeCell ref="H89"/>
    <mergeCell ref="I89"/>
    <mergeCell ref="C88:D88"/>
    <mergeCell ref="E88"/>
    <mergeCell ref="F88"/>
    <mergeCell ref="G88"/>
    <mergeCell ref="H88"/>
    <mergeCell ref="I90"/>
    <mergeCell ref="C91:D91"/>
    <mergeCell ref="E91"/>
    <mergeCell ref="F91"/>
    <mergeCell ref="G91"/>
    <mergeCell ref="H91"/>
    <mergeCell ref="I91"/>
    <mergeCell ref="C90:D90"/>
    <mergeCell ref="E90"/>
    <mergeCell ref="F90"/>
    <mergeCell ref="G90"/>
    <mergeCell ref="H90"/>
    <mergeCell ref="I92"/>
    <mergeCell ref="C93:D93"/>
    <mergeCell ref="E93"/>
    <mergeCell ref="F93"/>
    <mergeCell ref="G93"/>
    <mergeCell ref="H93"/>
    <mergeCell ref="I93"/>
    <mergeCell ref="C92:D92"/>
    <mergeCell ref="E92"/>
    <mergeCell ref="F92"/>
    <mergeCell ref="G92"/>
    <mergeCell ref="H92"/>
    <mergeCell ref="I94"/>
    <mergeCell ref="C95:D95"/>
    <mergeCell ref="E95"/>
    <mergeCell ref="F95"/>
    <mergeCell ref="G95"/>
    <mergeCell ref="H95"/>
    <mergeCell ref="I95"/>
    <mergeCell ref="C94:D94"/>
    <mergeCell ref="E94"/>
    <mergeCell ref="F94"/>
    <mergeCell ref="G94"/>
    <mergeCell ref="H94"/>
    <mergeCell ref="I96"/>
    <mergeCell ref="C97:D97"/>
    <mergeCell ref="E97"/>
    <mergeCell ref="F97"/>
    <mergeCell ref="G97"/>
    <mergeCell ref="H97"/>
    <mergeCell ref="I97"/>
    <mergeCell ref="C96:D96"/>
    <mergeCell ref="E96"/>
    <mergeCell ref="F96"/>
    <mergeCell ref="G96"/>
    <mergeCell ref="H96"/>
    <mergeCell ref="I98"/>
    <mergeCell ref="C99:D99"/>
    <mergeCell ref="E99"/>
    <mergeCell ref="F99"/>
    <mergeCell ref="G99"/>
    <mergeCell ref="H99"/>
    <mergeCell ref="I99"/>
    <mergeCell ref="C98:D98"/>
    <mergeCell ref="E98"/>
    <mergeCell ref="F98"/>
    <mergeCell ref="G98"/>
    <mergeCell ref="H98"/>
    <mergeCell ref="I100"/>
    <mergeCell ref="C101:D101"/>
    <mergeCell ref="E101"/>
    <mergeCell ref="F101"/>
    <mergeCell ref="G101"/>
    <mergeCell ref="H101"/>
    <mergeCell ref="I101"/>
    <mergeCell ref="C100:D100"/>
    <mergeCell ref="E100"/>
    <mergeCell ref="F100"/>
    <mergeCell ref="G100"/>
    <mergeCell ref="H100"/>
    <mergeCell ref="I102"/>
    <mergeCell ref="C103:D103"/>
    <mergeCell ref="E103"/>
    <mergeCell ref="F103"/>
    <mergeCell ref="G103"/>
    <mergeCell ref="H103"/>
    <mergeCell ref="I103"/>
    <mergeCell ref="C102:D102"/>
    <mergeCell ref="E102"/>
    <mergeCell ref="F102"/>
    <mergeCell ref="G102"/>
    <mergeCell ref="H102"/>
    <mergeCell ref="I104"/>
    <mergeCell ref="C105:D105"/>
    <mergeCell ref="E105"/>
    <mergeCell ref="F105"/>
    <mergeCell ref="G105"/>
    <mergeCell ref="H105"/>
    <mergeCell ref="I105"/>
    <mergeCell ref="C104:D104"/>
    <mergeCell ref="E104"/>
    <mergeCell ref="F104"/>
    <mergeCell ref="G104"/>
    <mergeCell ref="H104"/>
    <mergeCell ref="I106"/>
    <mergeCell ref="C107:D107"/>
    <mergeCell ref="E107"/>
    <mergeCell ref="F107"/>
    <mergeCell ref="G107"/>
    <mergeCell ref="H107"/>
    <mergeCell ref="I107"/>
    <mergeCell ref="C106:D106"/>
    <mergeCell ref="E106"/>
    <mergeCell ref="F106"/>
    <mergeCell ref="G106"/>
    <mergeCell ref="H106"/>
    <mergeCell ref="I108"/>
    <mergeCell ref="C109:D109"/>
    <mergeCell ref="E109"/>
    <mergeCell ref="F109"/>
    <mergeCell ref="G109"/>
    <mergeCell ref="H109"/>
    <mergeCell ref="I109"/>
    <mergeCell ref="C108:D108"/>
    <mergeCell ref="E108"/>
    <mergeCell ref="F108"/>
    <mergeCell ref="G108"/>
    <mergeCell ref="H108"/>
    <mergeCell ref="I110"/>
    <mergeCell ref="C111:D111"/>
    <mergeCell ref="E111"/>
    <mergeCell ref="F111"/>
    <mergeCell ref="G111"/>
    <mergeCell ref="H111"/>
    <mergeCell ref="I111"/>
    <mergeCell ref="C110:D110"/>
    <mergeCell ref="E110"/>
    <mergeCell ref="F110"/>
    <mergeCell ref="G110"/>
    <mergeCell ref="H110"/>
    <mergeCell ref="I112"/>
    <mergeCell ref="C113:D113"/>
    <mergeCell ref="E113"/>
    <mergeCell ref="F113"/>
    <mergeCell ref="G113"/>
    <mergeCell ref="H113"/>
    <mergeCell ref="I113"/>
    <mergeCell ref="C112:D112"/>
    <mergeCell ref="E112"/>
    <mergeCell ref="F112"/>
    <mergeCell ref="G112"/>
    <mergeCell ref="H112"/>
    <mergeCell ref="C116:D116"/>
    <mergeCell ref="I114"/>
    <mergeCell ref="C115:D115"/>
    <mergeCell ref="E115"/>
    <mergeCell ref="F115"/>
    <mergeCell ref="G115"/>
    <mergeCell ref="H115"/>
    <mergeCell ref="I115"/>
    <mergeCell ref="C114:D114"/>
    <mergeCell ref="E114"/>
    <mergeCell ref="F114"/>
    <mergeCell ref="G114"/>
    <mergeCell ref="H114"/>
  </mergeCells>
  <dataValidations count="400">
    <dataValidation type="date" showErrorMessage="1" errorTitle="Kesalahan Jenis Data" error="Data yang dimasukkan harus berupa tanggal!" sqref="F16">
      <formula1>0</formula1>
      <formula2>2958465.99999999</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ate" showErrorMessage="1" errorTitle="Kesalahan Jenis Data" error="Data yang dimasukkan harus berupa tanggal!" sqref="F17">
      <formula1>0</formula1>
      <formula2>2958465.99999999</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ate" showErrorMessage="1" errorTitle="Kesalahan Jenis Data" error="Data yang dimasukkan harus berupa tanggal!" sqref="F18">
      <formula1>0</formula1>
      <formula2>2958465.99999999</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ate" showErrorMessage="1" errorTitle="Kesalahan Jenis Data" error="Data yang dimasukkan harus berupa tanggal!" sqref="F19">
      <formula1>0</formula1>
      <formula2>2958465.99999999</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ate" showErrorMessage="1" errorTitle="Kesalahan Jenis Data" error="Data yang dimasukkan harus berupa tanggal!" sqref="F20">
      <formula1>0</formula1>
      <formula2>2958465.99999999</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ate" showErrorMessage="1" errorTitle="Kesalahan Jenis Data" error="Data yang dimasukkan harus berupa tanggal!" sqref="F21">
      <formula1>0</formula1>
      <formula2>2958465.99999999</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ate" showErrorMessage="1" errorTitle="Kesalahan Jenis Data" error="Data yang dimasukkan harus berupa tanggal!" sqref="F22">
      <formula1>0</formula1>
      <formula2>2958465.99999999</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ate" showErrorMessage="1" errorTitle="Kesalahan Jenis Data" error="Data yang dimasukkan harus berupa tanggal!" sqref="F23">
      <formula1>0</formula1>
      <formula2>2958465.99999999</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ate" showErrorMessage="1" errorTitle="Kesalahan Jenis Data" error="Data yang dimasukkan harus berupa tanggal!" sqref="F24">
      <formula1>0</formula1>
      <formula2>2958465.99999999</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ate" showErrorMessage="1" errorTitle="Kesalahan Jenis Data" error="Data yang dimasukkan harus berupa tanggal!" sqref="F25">
      <formula1>0</formula1>
      <formula2>2958465.99999999</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ate" showErrorMessage="1" errorTitle="Kesalahan Jenis Data" error="Data yang dimasukkan harus berupa tanggal!" sqref="F26">
      <formula1>0</formula1>
      <formula2>2958465.99999999</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ate" showErrorMessage="1" errorTitle="Kesalahan Jenis Data" error="Data yang dimasukkan harus berupa tanggal!" sqref="F27">
      <formula1>0</formula1>
      <formula2>2958465.99999999</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ate" showErrorMessage="1" errorTitle="Kesalahan Jenis Data" error="Data yang dimasukkan harus berupa tanggal!" sqref="F28">
      <formula1>0</formula1>
      <formula2>2958465.99999999</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ate" showErrorMessage="1" errorTitle="Kesalahan Jenis Data" error="Data yang dimasukkan harus berupa tanggal!" sqref="F29">
      <formula1>0</formula1>
      <formula2>2958465.99999999</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ate" showErrorMessage="1" errorTitle="Kesalahan Jenis Data" error="Data yang dimasukkan harus berupa tanggal!" sqref="F30">
      <formula1>0</formula1>
      <formula2>2958465.99999999</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ate" showErrorMessage="1" errorTitle="Kesalahan Jenis Data" error="Data yang dimasukkan harus berupa tanggal!" sqref="F31">
      <formula1>0</formula1>
      <formula2>2958465.99999999</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ate" showErrorMessage="1" errorTitle="Kesalahan Jenis Data" error="Data yang dimasukkan harus berupa tanggal!" sqref="F32">
      <formula1>0</formula1>
      <formula2>2958465.99999999</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ate" showErrorMessage="1" errorTitle="Kesalahan Jenis Data" error="Data yang dimasukkan harus berupa tanggal!" sqref="F33">
      <formula1>0</formula1>
      <formula2>2958465.99999999</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ate" showErrorMessage="1" errorTitle="Kesalahan Jenis Data" error="Data yang dimasukkan harus berupa tanggal!" sqref="F34">
      <formula1>0</formula1>
      <formula2>2958465.99999999</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ate" showErrorMessage="1" errorTitle="Kesalahan Jenis Data" error="Data yang dimasukkan harus berupa tanggal!" sqref="F35">
      <formula1>0</formula1>
      <formula2>2958465.99999999</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ate" showErrorMessage="1" errorTitle="Kesalahan Jenis Data" error="Data yang dimasukkan harus berupa tanggal!" sqref="F36">
      <formula1>0</formula1>
      <formula2>2958465.99999999</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ate" showErrorMessage="1" errorTitle="Kesalahan Jenis Data" error="Data yang dimasukkan harus berupa tanggal!" sqref="F37">
      <formula1>0</formula1>
      <formula2>2958465.99999999</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ate" showErrorMessage="1" errorTitle="Kesalahan Jenis Data" error="Data yang dimasukkan harus berupa tanggal!" sqref="F38">
      <formula1>0</formula1>
      <formula2>2958465.99999999</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ate" showErrorMessage="1" errorTitle="Kesalahan Jenis Data" error="Data yang dimasukkan harus berupa tanggal!" sqref="F39">
      <formula1>0</formula1>
      <formula2>2958465.99999999</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ate" showErrorMessage="1" errorTitle="Kesalahan Jenis Data" error="Data yang dimasukkan harus berupa tanggal!" sqref="F40">
      <formula1>0</formula1>
      <formula2>2958465.99999999</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ate" showErrorMessage="1" errorTitle="Kesalahan Jenis Data" error="Data yang dimasukkan harus berupa tanggal!" sqref="F41">
      <formula1>0</formula1>
      <formula2>2958465.99999999</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ate" showErrorMessage="1" errorTitle="Kesalahan Jenis Data" error="Data yang dimasukkan harus berupa tanggal!" sqref="F42">
      <formula1>0</formula1>
      <formula2>2958465.99999999</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ate" showErrorMessage="1" errorTitle="Kesalahan Jenis Data" error="Data yang dimasukkan harus berupa tanggal!" sqref="F43">
      <formula1>0</formula1>
      <formula2>2958465.99999999</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ate" showErrorMessage="1" errorTitle="Kesalahan Jenis Data" error="Data yang dimasukkan harus berupa tanggal!" sqref="F44">
      <formula1>0</formula1>
      <formula2>2958465.99999999</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ate" showErrorMessage="1" errorTitle="Kesalahan Jenis Data" error="Data yang dimasukkan harus berupa tanggal!" sqref="F45">
      <formula1>0</formula1>
      <formula2>2958465.99999999</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ate" showErrorMessage="1" errorTitle="Kesalahan Jenis Data" error="Data yang dimasukkan harus berupa tanggal!" sqref="F46">
      <formula1>0</formula1>
      <formula2>2958465.99999999</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ate" showErrorMessage="1" errorTitle="Kesalahan Jenis Data" error="Data yang dimasukkan harus berupa tanggal!" sqref="F47">
      <formula1>0</formula1>
      <formula2>2958465.99999999</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ate" showErrorMessage="1" errorTitle="Kesalahan Jenis Data" error="Data yang dimasukkan harus berupa tanggal!" sqref="F48">
      <formula1>0</formula1>
      <formula2>2958465.99999999</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ate" showErrorMessage="1" errorTitle="Kesalahan Jenis Data" error="Data yang dimasukkan harus berupa tanggal!" sqref="F49">
      <formula1>0</formula1>
      <formula2>2958465.99999999</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ate" showErrorMessage="1" errorTitle="Kesalahan Jenis Data" error="Data yang dimasukkan harus berupa tanggal!" sqref="F50">
      <formula1>0</formula1>
      <formula2>2958465.99999999</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ate" showErrorMessage="1" errorTitle="Kesalahan Jenis Data" error="Data yang dimasukkan harus berupa tanggal!" sqref="F51">
      <formula1>0</formula1>
      <formula2>2958465.99999999</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ate" showErrorMessage="1" errorTitle="Kesalahan Jenis Data" error="Data yang dimasukkan harus berupa tanggal!" sqref="F52">
      <formula1>0</formula1>
      <formula2>2958465.99999999</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ate" showErrorMessage="1" errorTitle="Kesalahan Jenis Data" error="Data yang dimasukkan harus berupa tanggal!" sqref="F53">
      <formula1>0</formula1>
      <formula2>2958465.99999999</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ate" showErrorMessage="1" errorTitle="Kesalahan Jenis Data" error="Data yang dimasukkan harus berupa tanggal!" sqref="F54">
      <formula1>0</formula1>
      <formula2>2958465.99999999</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ate" showErrorMessage="1" errorTitle="Kesalahan Jenis Data" error="Data yang dimasukkan harus berupa tanggal!" sqref="F55">
      <formula1>0</formula1>
      <formula2>2958465.99999999</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ate" showErrorMessage="1" errorTitle="Kesalahan Jenis Data" error="Data yang dimasukkan harus berupa tanggal!" sqref="F56">
      <formula1>0</formula1>
      <formula2>2958465.99999999</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ate" showErrorMessage="1" errorTitle="Kesalahan Jenis Data" error="Data yang dimasukkan harus berupa tanggal!" sqref="F57">
      <formula1>0</formula1>
      <formula2>2958465.99999999</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ate" showErrorMessage="1" errorTitle="Kesalahan Jenis Data" error="Data yang dimasukkan harus berupa tanggal!" sqref="F58">
      <formula1>0</formula1>
      <formula2>2958465.99999999</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ate" showErrorMessage="1" errorTitle="Kesalahan Jenis Data" error="Data yang dimasukkan harus berupa tanggal!" sqref="F59">
      <formula1>0</formula1>
      <formula2>2958465.99999999</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ate" showErrorMessage="1" errorTitle="Kesalahan Jenis Data" error="Data yang dimasukkan harus berupa tanggal!" sqref="F60">
      <formula1>0</formula1>
      <formula2>2958465.99999999</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ate" showErrorMessage="1" errorTitle="Kesalahan Jenis Data" error="Data yang dimasukkan harus berupa tanggal!" sqref="F61">
      <formula1>0</formula1>
      <formula2>2958465.99999999</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ate" showErrorMessage="1" errorTitle="Kesalahan Jenis Data" error="Data yang dimasukkan harus berupa tanggal!" sqref="F62">
      <formula1>0</formula1>
      <formula2>2958465.99999999</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ate" showErrorMessage="1" errorTitle="Kesalahan Jenis Data" error="Data yang dimasukkan harus berupa tanggal!" sqref="F63">
      <formula1>0</formula1>
      <formula2>2958465.99999999</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ate" showErrorMessage="1" errorTitle="Kesalahan Jenis Data" error="Data yang dimasukkan harus berupa tanggal!" sqref="F64">
      <formula1>0</formula1>
      <formula2>2958465.99999999</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ate" showErrorMessage="1" errorTitle="Kesalahan Jenis Data" error="Data yang dimasukkan harus berupa tanggal!" sqref="F65">
      <formula1>0</formula1>
      <formula2>2958465.99999999</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ate" showErrorMessage="1" errorTitle="Kesalahan Jenis Data" error="Data yang dimasukkan harus berupa tanggal!" sqref="F66">
      <formula1>0</formula1>
      <formula2>2958465.99999999</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ate" showErrorMessage="1" errorTitle="Kesalahan Jenis Data" error="Data yang dimasukkan harus berupa tanggal!" sqref="F67">
      <formula1>0</formula1>
      <formula2>2958465.99999999</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ate" showErrorMessage="1" errorTitle="Kesalahan Jenis Data" error="Data yang dimasukkan harus berupa tanggal!" sqref="F68">
      <formula1>0</formula1>
      <formula2>2958465.99999999</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ate" showErrorMessage="1" errorTitle="Kesalahan Jenis Data" error="Data yang dimasukkan harus berupa tanggal!" sqref="F69">
      <formula1>0</formula1>
      <formula2>2958465.99999999</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ate" showErrorMessage="1" errorTitle="Kesalahan Jenis Data" error="Data yang dimasukkan harus berupa tanggal!" sqref="F70">
      <formula1>0</formula1>
      <formula2>2958465.99999999</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ate" showErrorMessage="1" errorTitle="Kesalahan Jenis Data" error="Data yang dimasukkan harus berupa tanggal!" sqref="F71">
      <formula1>0</formula1>
      <formula2>2958465.99999999</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ate" showErrorMessage="1" errorTitle="Kesalahan Jenis Data" error="Data yang dimasukkan harus berupa tanggal!" sqref="F72">
      <formula1>0</formula1>
      <formula2>2958465.99999999</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ate" showErrorMessage="1" errorTitle="Kesalahan Jenis Data" error="Data yang dimasukkan harus berupa tanggal!" sqref="F73">
      <formula1>0</formula1>
      <formula2>2958465.99999999</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ate" showErrorMessage="1" errorTitle="Kesalahan Jenis Data" error="Data yang dimasukkan harus berupa tanggal!" sqref="F74">
      <formula1>0</formula1>
      <formula2>2958465.99999999</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ate" showErrorMessage="1" errorTitle="Kesalahan Jenis Data" error="Data yang dimasukkan harus berupa tanggal!" sqref="F75">
      <formula1>0</formula1>
      <formula2>2958465.99999999</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ate" showErrorMessage="1" errorTitle="Kesalahan Jenis Data" error="Data yang dimasukkan harus berupa tanggal!" sqref="F76">
      <formula1>0</formula1>
      <formula2>2958465.99999999</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ate" showErrorMessage="1" errorTitle="Kesalahan Jenis Data" error="Data yang dimasukkan harus berupa tanggal!" sqref="F77">
      <formula1>0</formula1>
      <formula2>2958465.99999999</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ate" showErrorMessage="1" errorTitle="Kesalahan Jenis Data" error="Data yang dimasukkan harus berupa tanggal!" sqref="F78">
      <formula1>0</formula1>
      <formula2>2958465.99999999</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ate" showErrorMessage="1" errorTitle="Kesalahan Jenis Data" error="Data yang dimasukkan harus berupa tanggal!" sqref="F79">
      <formula1>0</formula1>
      <formula2>2958465.99999999</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ate" showErrorMessage="1" errorTitle="Kesalahan Jenis Data" error="Data yang dimasukkan harus berupa tanggal!" sqref="F80">
      <formula1>0</formula1>
      <formula2>2958465.99999999</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ate" showErrorMessage="1" errorTitle="Kesalahan Jenis Data" error="Data yang dimasukkan harus berupa tanggal!" sqref="F81">
      <formula1>0</formula1>
      <formula2>2958465.99999999</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ate" showErrorMessage="1" errorTitle="Kesalahan Jenis Data" error="Data yang dimasukkan harus berupa tanggal!" sqref="F82">
      <formula1>0</formula1>
      <formula2>2958465.99999999</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ate" showErrorMessage="1" errorTitle="Kesalahan Jenis Data" error="Data yang dimasukkan harus berupa tanggal!" sqref="F83">
      <formula1>0</formula1>
      <formula2>2958465.99999999</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ate" showErrorMessage="1" errorTitle="Kesalahan Jenis Data" error="Data yang dimasukkan harus berupa tanggal!" sqref="F84">
      <formula1>0</formula1>
      <formula2>2958465.99999999</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ate" showErrorMessage="1" errorTitle="Kesalahan Jenis Data" error="Data yang dimasukkan harus berupa tanggal!" sqref="F85">
      <formula1>0</formula1>
      <formula2>2958465.99999999</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ate" showErrorMessage="1" errorTitle="Kesalahan Jenis Data" error="Data yang dimasukkan harus berupa tanggal!" sqref="F86">
      <formula1>0</formula1>
      <formula2>2958465.99999999</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ate" showErrorMessage="1" errorTitle="Kesalahan Jenis Data" error="Data yang dimasukkan harus berupa tanggal!" sqref="F87">
      <formula1>0</formula1>
      <formula2>2958465.99999999</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ate" showErrorMessage="1" errorTitle="Kesalahan Jenis Data" error="Data yang dimasukkan harus berupa tanggal!" sqref="F88">
      <formula1>0</formula1>
      <formula2>2958465.99999999</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ate" showErrorMessage="1" errorTitle="Kesalahan Jenis Data" error="Data yang dimasukkan harus berupa tanggal!" sqref="F89">
      <formula1>0</formula1>
      <formula2>2958465.99999999</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ate" showErrorMessage="1" errorTitle="Kesalahan Jenis Data" error="Data yang dimasukkan harus berupa tanggal!" sqref="F90">
      <formula1>0</formula1>
      <formula2>2958465.99999999</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ate" showErrorMessage="1" errorTitle="Kesalahan Jenis Data" error="Data yang dimasukkan harus berupa tanggal!" sqref="F91">
      <formula1>0</formula1>
      <formula2>2958465.99999999</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ate" showErrorMessage="1" errorTitle="Kesalahan Jenis Data" error="Data yang dimasukkan harus berupa tanggal!" sqref="F92">
      <formula1>0</formula1>
      <formula2>2958465.99999999</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ate" showErrorMessage="1" errorTitle="Kesalahan Jenis Data" error="Data yang dimasukkan harus berupa tanggal!" sqref="F93">
      <formula1>0</formula1>
      <formula2>2958465.99999999</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ate" showErrorMessage="1" errorTitle="Kesalahan Jenis Data" error="Data yang dimasukkan harus berupa tanggal!" sqref="F94">
      <formula1>0</formula1>
      <formula2>2958465.99999999</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ate" showErrorMessage="1" errorTitle="Kesalahan Jenis Data" error="Data yang dimasukkan harus berupa tanggal!" sqref="F95">
      <formula1>0</formula1>
      <formula2>2958465.99999999</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ate" showErrorMessage="1" errorTitle="Kesalahan Jenis Data" error="Data yang dimasukkan harus berupa tanggal!" sqref="F96">
      <formula1>0</formula1>
      <formula2>2958465.99999999</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ate" showErrorMessage="1" errorTitle="Kesalahan Jenis Data" error="Data yang dimasukkan harus berupa tanggal!" sqref="F97">
      <formula1>0</formula1>
      <formula2>2958465.99999999</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ate" showErrorMessage="1" errorTitle="Kesalahan Jenis Data" error="Data yang dimasukkan harus berupa tanggal!" sqref="F98">
      <formula1>0</formula1>
      <formula2>2958465.99999999</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ate" showErrorMessage="1" errorTitle="Kesalahan Jenis Data" error="Data yang dimasukkan harus berupa tanggal!" sqref="F99">
      <formula1>0</formula1>
      <formula2>2958465.99999999</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ate" showErrorMessage="1" errorTitle="Kesalahan Jenis Data" error="Data yang dimasukkan harus berupa tanggal!" sqref="F100">
      <formula1>0</formula1>
      <formula2>2958465.99999999</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ate" showErrorMessage="1" errorTitle="Kesalahan Jenis Data" error="Data yang dimasukkan harus berupa tanggal!" sqref="F101">
      <formula1>0</formula1>
      <formula2>2958465.99999999</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ate" showErrorMessage="1" errorTitle="Kesalahan Jenis Data" error="Data yang dimasukkan harus berupa tanggal!" sqref="F102">
      <formula1>0</formula1>
      <formula2>2958465.99999999</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ate" showErrorMessage="1" errorTitle="Kesalahan Jenis Data" error="Data yang dimasukkan harus berupa tanggal!" sqref="F103">
      <formula1>0</formula1>
      <formula2>2958465.99999999</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ate" showErrorMessage="1" errorTitle="Kesalahan Jenis Data" error="Data yang dimasukkan harus berupa tanggal!" sqref="F104">
      <formula1>0</formula1>
      <formula2>2958465.99999999</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ate" showErrorMessage="1" errorTitle="Kesalahan Jenis Data" error="Data yang dimasukkan harus berupa tanggal!" sqref="F105">
      <formula1>0</formula1>
      <formula2>2958465.99999999</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ate" showErrorMessage="1" errorTitle="Kesalahan Jenis Data" error="Data yang dimasukkan harus berupa tanggal!" sqref="F106">
      <formula1>0</formula1>
      <formula2>2958465.99999999</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ate" showErrorMessage="1" errorTitle="Kesalahan Jenis Data" error="Data yang dimasukkan harus berupa tanggal!" sqref="F107">
      <formula1>0</formula1>
      <formula2>2958465.99999999</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ate" showErrorMessage="1" errorTitle="Kesalahan Jenis Data" error="Data yang dimasukkan harus berupa tanggal!" sqref="F108">
      <formula1>0</formula1>
      <formula2>2958465.99999999</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ate" showErrorMessage="1" errorTitle="Kesalahan Jenis Data" error="Data yang dimasukkan harus berupa tanggal!" sqref="F109">
      <formula1>0</formula1>
      <formula2>2958465.99999999</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ate" showErrorMessage="1" errorTitle="Kesalahan Jenis Data" error="Data yang dimasukkan harus berupa tanggal!" sqref="F110">
      <formula1>0</formula1>
      <formula2>2958465.99999999</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ate" showErrorMessage="1" errorTitle="Kesalahan Jenis Data" error="Data yang dimasukkan harus berupa tanggal!" sqref="F111">
      <formula1>0</formula1>
      <formula2>2958465.99999999</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ate" showErrorMessage="1" errorTitle="Kesalahan Jenis Data" error="Data yang dimasukkan harus berupa tanggal!" sqref="F112">
      <formula1>0</formula1>
      <formula2>2958465.99999999</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ate" showErrorMessage="1" errorTitle="Kesalahan Jenis Data" error="Data yang dimasukkan harus berupa tanggal!" sqref="F113">
      <formula1>0</formula1>
      <formula2>2958465.99999999</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ate" showErrorMessage="1" errorTitle="Kesalahan Jenis Data" error="Data yang dimasukkan harus berupa tanggal!" sqref="F114">
      <formula1>0</formula1>
      <formula2>2958465.99999999</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ate" showErrorMessage="1" errorTitle="Kesalahan Jenis Data" error="Data yang dimasukkan harus berupa tanggal!" sqref="F115">
      <formula1>0</formula1>
      <formula2>2958465.99999999</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2:G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F17"/>
    </sheetView>
  </sheetViews>
  <sheetFormatPr defaultRowHeight="15"/>
  <cols>
    <col min="1" max="1" width="9.140625" style="1" customWidth="1"/>
    <col min="2" max="3" width="1" style="1" customWidth="1"/>
    <col min="4" max="4" width="20" style="1" customWidth="1"/>
    <col min="5" max="6" width="30" style="1" customWidth="1"/>
    <col min="7" max="7" width="1" style="1" customWidth="1"/>
    <col min="8" max="8" width="9.140625" style="1" customWidth="1"/>
    <col min="9" max="16384" width="9.140625" style="1"/>
  </cols>
  <sheetData>
    <row r="2" spans="2:7" ht="5.0999999999999996" customHeight="1">
      <c r="B2" s="5" t="s">
        <v>676</v>
      </c>
      <c r="C2" s="2"/>
      <c r="D2" s="2"/>
      <c r="E2" s="2"/>
      <c r="F2" s="2"/>
      <c r="G2" s="2"/>
    </row>
    <row r="3" spans="2:7" hidden="1">
      <c r="B3" s="5" t="s">
        <v>7</v>
      </c>
      <c r="C3" s="20"/>
      <c r="D3" s="20"/>
      <c r="E3" s="2"/>
      <c r="F3" s="2"/>
      <c r="G3" s="2"/>
    </row>
    <row r="4" spans="2:7" hidden="1">
      <c r="B4" s="2"/>
      <c r="C4" s="20"/>
      <c r="D4" s="20"/>
      <c r="E4" s="2"/>
      <c r="F4" s="2"/>
      <c r="G4" s="2"/>
    </row>
    <row r="5" spans="2:7" hidden="1">
      <c r="B5" s="2"/>
      <c r="C5" s="20"/>
      <c r="D5" s="20"/>
      <c r="E5" s="2"/>
      <c r="F5" s="2"/>
      <c r="G5" s="2"/>
    </row>
    <row r="6" spans="2:7" hidden="1">
      <c r="B6" s="2"/>
      <c r="C6" s="20"/>
      <c r="D6" s="20"/>
      <c r="E6" s="2"/>
      <c r="F6" s="2"/>
      <c r="G6" s="2"/>
    </row>
    <row r="7" spans="2:7" ht="17.25">
      <c r="B7" s="2"/>
      <c r="C7" s="156" t="str">
        <f>UPPER('Data Umum'!D7)</f>
        <v/>
      </c>
      <c r="D7" s="156"/>
      <c r="E7" s="157"/>
      <c r="F7" s="157"/>
      <c r="G7" s="2"/>
    </row>
    <row r="8" spans="2:7">
      <c r="B8" s="2"/>
      <c r="C8" s="158" t="s">
        <v>1095</v>
      </c>
      <c r="D8" s="158"/>
      <c r="E8" s="129"/>
      <c r="F8" s="129"/>
      <c r="G8" s="2"/>
    </row>
    <row r="9" spans="2:7">
      <c r="B9" s="2"/>
      <c r="C9" s="158" t="s">
        <v>677</v>
      </c>
      <c r="D9" s="158"/>
      <c r="E9" s="129"/>
      <c r="F9" s="129"/>
      <c r="G9" s="2"/>
    </row>
    <row r="10" spans="2:7">
      <c r="B10" s="2"/>
      <c r="C10" s="158" t="s">
        <v>678</v>
      </c>
      <c r="D10" s="158"/>
      <c r="E10" s="129"/>
      <c r="F10" s="129"/>
      <c r="G10" s="2"/>
    </row>
    <row r="11" spans="2:7">
      <c r="B11" s="2"/>
      <c r="C11" s="159" t="str">
        <f>""</f>
        <v/>
      </c>
      <c r="D11" s="159"/>
      <c r="E11" s="130"/>
      <c r="F11" s="130"/>
      <c r="G11" s="2"/>
    </row>
    <row r="12" spans="2:7" hidden="1">
      <c r="B12" s="2"/>
      <c r="C12" s="20"/>
      <c r="D12" s="20"/>
      <c r="E12" s="2"/>
      <c r="F12" s="2"/>
      <c r="G12" s="2"/>
    </row>
    <row r="13" spans="2:7">
      <c r="B13" s="2"/>
      <c r="C13" s="160" t="s">
        <v>43</v>
      </c>
      <c r="D13" s="160"/>
      <c r="E13" s="161"/>
      <c r="F13" s="161"/>
      <c r="G13" s="2"/>
    </row>
    <row r="14" spans="2:7">
      <c r="B14" s="2"/>
      <c r="C14" s="127" t="s">
        <v>308</v>
      </c>
      <c r="D14" s="128"/>
      <c r="E14" s="162" t="str">
        <f>"Uraian"</f>
        <v>Uraian</v>
      </c>
      <c r="F14" s="162" t="str">
        <f>"Jumlah"</f>
        <v>Jumlah</v>
      </c>
      <c r="G14" s="2"/>
    </row>
    <row r="15" spans="2:7">
      <c r="B15" s="2"/>
      <c r="C15" s="128"/>
      <c r="D15" s="128"/>
      <c r="E15" s="163"/>
      <c r="F15" s="163"/>
      <c r="G15" s="2"/>
    </row>
    <row r="16" spans="2:7">
      <c r="B16" s="2"/>
      <c r="C16" s="137" t="s">
        <v>7</v>
      </c>
      <c r="D16" s="128"/>
      <c r="E16" s="147" t="s">
        <v>206</v>
      </c>
      <c r="F16" s="144">
        <v>0</v>
      </c>
      <c r="G16" s="2"/>
    </row>
    <row r="17" spans="2:7">
      <c r="B17" s="2"/>
      <c r="C17" s="142" t="s">
        <v>309</v>
      </c>
      <c r="D17" s="143"/>
      <c r="E17" s="147" t="s">
        <v>206</v>
      </c>
      <c r="F17" s="144">
        <v>0</v>
      </c>
      <c r="G17" s="2"/>
    </row>
    <row r="18" spans="2:7">
      <c r="B18" s="2"/>
      <c r="C18" s="142" t="s">
        <v>310</v>
      </c>
      <c r="D18" s="143"/>
      <c r="E18" s="147" t="s">
        <v>206</v>
      </c>
      <c r="F18" s="144">
        <v>0</v>
      </c>
      <c r="G18" s="2"/>
    </row>
    <row r="19" spans="2:7">
      <c r="B19" s="2"/>
      <c r="C19" s="142" t="s">
        <v>311</v>
      </c>
      <c r="D19" s="143"/>
      <c r="E19" s="147" t="s">
        <v>206</v>
      </c>
      <c r="F19" s="144">
        <v>0</v>
      </c>
      <c r="G19" s="2"/>
    </row>
    <row r="20" spans="2:7">
      <c r="B20" s="2"/>
      <c r="C20" s="142" t="s">
        <v>312</v>
      </c>
      <c r="D20" s="143"/>
      <c r="E20" s="147" t="s">
        <v>206</v>
      </c>
      <c r="F20" s="144">
        <v>0</v>
      </c>
      <c r="G20" s="2"/>
    </row>
    <row r="21" spans="2:7">
      <c r="B21" s="2"/>
      <c r="C21" s="142" t="s">
        <v>313</v>
      </c>
      <c r="D21" s="143"/>
      <c r="E21" s="147" t="s">
        <v>206</v>
      </c>
      <c r="F21" s="144">
        <v>0</v>
      </c>
      <c r="G21" s="2"/>
    </row>
    <row r="22" spans="2:7">
      <c r="B22" s="2"/>
      <c r="C22" s="142" t="s">
        <v>314</v>
      </c>
      <c r="D22" s="143"/>
      <c r="E22" s="147" t="s">
        <v>206</v>
      </c>
      <c r="F22" s="144">
        <v>0</v>
      </c>
      <c r="G22" s="2"/>
    </row>
    <row r="23" spans="2:7">
      <c r="B23" s="2"/>
      <c r="C23" s="142" t="s">
        <v>315</v>
      </c>
      <c r="D23" s="143"/>
      <c r="E23" s="147" t="s">
        <v>206</v>
      </c>
      <c r="F23" s="144">
        <v>0</v>
      </c>
      <c r="G23" s="2"/>
    </row>
    <row r="24" spans="2:7">
      <c r="B24" s="2"/>
      <c r="C24" s="142" t="s">
        <v>316</v>
      </c>
      <c r="D24" s="143"/>
      <c r="E24" s="147" t="s">
        <v>206</v>
      </c>
      <c r="F24" s="144">
        <v>0</v>
      </c>
      <c r="G24" s="2"/>
    </row>
    <row r="25" spans="2:7">
      <c r="B25" s="2"/>
      <c r="C25" s="142" t="s">
        <v>317</v>
      </c>
      <c r="D25" s="143"/>
      <c r="E25" s="147" t="s">
        <v>206</v>
      </c>
      <c r="F25" s="144">
        <v>0</v>
      </c>
      <c r="G25" s="2"/>
    </row>
    <row r="26" spans="2:7">
      <c r="B26" s="2"/>
      <c r="C26" s="142" t="s">
        <v>318</v>
      </c>
      <c r="D26" s="143"/>
      <c r="E26" s="147" t="s">
        <v>206</v>
      </c>
      <c r="F26" s="144">
        <v>0</v>
      </c>
      <c r="G26" s="2"/>
    </row>
    <row r="27" spans="2:7">
      <c r="B27" s="2"/>
      <c r="C27" s="142" t="s">
        <v>319</v>
      </c>
      <c r="D27" s="143"/>
      <c r="E27" s="147" t="s">
        <v>206</v>
      </c>
      <c r="F27" s="144">
        <v>0</v>
      </c>
      <c r="G27" s="2"/>
    </row>
    <row r="28" spans="2:7">
      <c r="B28" s="2"/>
      <c r="C28" s="142" t="s">
        <v>320</v>
      </c>
      <c r="D28" s="143"/>
      <c r="E28" s="147" t="s">
        <v>206</v>
      </c>
      <c r="F28" s="144">
        <v>0</v>
      </c>
      <c r="G28" s="2"/>
    </row>
    <row r="29" spans="2:7">
      <c r="B29" s="2"/>
      <c r="C29" s="142" t="s">
        <v>321</v>
      </c>
      <c r="D29" s="143"/>
      <c r="E29" s="147" t="s">
        <v>206</v>
      </c>
      <c r="F29" s="144">
        <v>0</v>
      </c>
      <c r="G29" s="2"/>
    </row>
    <row r="30" spans="2:7">
      <c r="B30" s="2"/>
      <c r="C30" s="142" t="s">
        <v>322</v>
      </c>
      <c r="D30" s="143"/>
      <c r="E30" s="147" t="s">
        <v>206</v>
      </c>
      <c r="F30" s="144">
        <v>0</v>
      </c>
      <c r="G30" s="2"/>
    </row>
    <row r="31" spans="2:7">
      <c r="B31" s="2"/>
      <c r="C31" s="142" t="s">
        <v>323</v>
      </c>
      <c r="D31" s="143"/>
      <c r="E31" s="147" t="s">
        <v>206</v>
      </c>
      <c r="F31" s="144">
        <v>0</v>
      </c>
      <c r="G31" s="2"/>
    </row>
    <row r="32" spans="2:7">
      <c r="B32" s="2"/>
      <c r="C32" s="142" t="s">
        <v>324</v>
      </c>
      <c r="D32" s="143"/>
      <c r="E32" s="147" t="s">
        <v>206</v>
      </c>
      <c r="F32" s="144">
        <v>0</v>
      </c>
      <c r="G32" s="2"/>
    </row>
    <row r="33" spans="2:7">
      <c r="B33" s="2"/>
      <c r="C33" s="142" t="s">
        <v>325</v>
      </c>
      <c r="D33" s="143"/>
      <c r="E33" s="147" t="s">
        <v>206</v>
      </c>
      <c r="F33" s="144">
        <v>0</v>
      </c>
      <c r="G33" s="2"/>
    </row>
    <row r="34" spans="2:7">
      <c r="B34" s="2"/>
      <c r="C34" s="142" t="s">
        <v>326</v>
      </c>
      <c r="D34" s="143"/>
      <c r="E34" s="147" t="s">
        <v>206</v>
      </c>
      <c r="F34" s="144">
        <v>0</v>
      </c>
      <c r="G34" s="2"/>
    </row>
    <row r="35" spans="2:7">
      <c r="B35" s="2"/>
      <c r="C35" s="142" t="s">
        <v>327</v>
      </c>
      <c r="D35" s="143"/>
      <c r="E35" s="147" t="s">
        <v>206</v>
      </c>
      <c r="F35" s="144">
        <v>0</v>
      </c>
      <c r="G35" s="2"/>
    </row>
    <row r="36" spans="2:7">
      <c r="B36" s="2"/>
      <c r="C36" s="142" t="s">
        <v>328</v>
      </c>
      <c r="D36" s="143"/>
      <c r="E36" s="147" t="s">
        <v>206</v>
      </c>
      <c r="F36" s="144">
        <v>0</v>
      </c>
      <c r="G36" s="2"/>
    </row>
    <row r="37" spans="2:7">
      <c r="B37" s="2"/>
      <c r="C37" s="142" t="s">
        <v>329</v>
      </c>
      <c r="D37" s="143"/>
      <c r="E37" s="147" t="s">
        <v>206</v>
      </c>
      <c r="F37" s="144">
        <v>0</v>
      </c>
      <c r="G37" s="2"/>
    </row>
    <row r="38" spans="2:7">
      <c r="B38" s="2"/>
      <c r="C38" s="142" t="s">
        <v>330</v>
      </c>
      <c r="D38" s="143"/>
      <c r="E38" s="147" t="s">
        <v>206</v>
      </c>
      <c r="F38" s="144">
        <v>0</v>
      </c>
      <c r="G38" s="2"/>
    </row>
    <row r="39" spans="2:7">
      <c r="B39" s="2"/>
      <c r="C39" s="142" t="s">
        <v>331</v>
      </c>
      <c r="D39" s="143"/>
      <c r="E39" s="147" t="s">
        <v>206</v>
      </c>
      <c r="F39" s="144">
        <v>0</v>
      </c>
      <c r="G39" s="2"/>
    </row>
    <row r="40" spans="2:7">
      <c r="B40" s="2"/>
      <c r="C40" s="142" t="s">
        <v>332</v>
      </c>
      <c r="D40" s="143"/>
      <c r="E40" s="147" t="s">
        <v>206</v>
      </c>
      <c r="F40" s="144">
        <v>0</v>
      </c>
      <c r="G40" s="2"/>
    </row>
    <row r="41" spans="2:7">
      <c r="B41" s="2"/>
      <c r="C41" s="142" t="s">
        <v>333</v>
      </c>
      <c r="D41" s="143"/>
      <c r="E41" s="147" t="s">
        <v>206</v>
      </c>
      <c r="F41" s="144">
        <v>0</v>
      </c>
      <c r="G41" s="2"/>
    </row>
    <row r="42" spans="2:7">
      <c r="B42" s="2"/>
      <c r="C42" s="142" t="s">
        <v>334</v>
      </c>
      <c r="D42" s="143"/>
      <c r="E42" s="147" t="s">
        <v>206</v>
      </c>
      <c r="F42" s="144">
        <v>0</v>
      </c>
      <c r="G42" s="2"/>
    </row>
    <row r="43" spans="2:7">
      <c r="B43" s="2"/>
      <c r="C43" s="142" t="s">
        <v>335</v>
      </c>
      <c r="D43" s="143"/>
      <c r="E43" s="147" t="s">
        <v>206</v>
      </c>
      <c r="F43" s="144">
        <v>0</v>
      </c>
      <c r="G43" s="2"/>
    </row>
    <row r="44" spans="2:7">
      <c r="B44" s="2"/>
      <c r="C44" s="142" t="s">
        <v>336</v>
      </c>
      <c r="D44" s="143"/>
      <c r="E44" s="147" t="s">
        <v>206</v>
      </c>
      <c r="F44" s="144">
        <v>0</v>
      </c>
      <c r="G44" s="2"/>
    </row>
    <row r="45" spans="2:7">
      <c r="B45" s="2"/>
      <c r="C45" s="142" t="s">
        <v>337</v>
      </c>
      <c r="D45" s="143"/>
      <c r="E45" s="147" t="s">
        <v>206</v>
      </c>
      <c r="F45" s="144">
        <v>0</v>
      </c>
      <c r="G45" s="2"/>
    </row>
    <row r="46" spans="2:7">
      <c r="B46" s="2"/>
      <c r="C46" s="142" t="s">
        <v>338</v>
      </c>
      <c r="D46" s="143"/>
      <c r="E46" s="147" t="s">
        <v>206</v>
      </c>
      <c r="F46" s="144">
        <v>0</v>
      </c>
      <c r="G46" s="2"/>
    </row>
    <row r="47" spans="2:7">
      <c r="B47" s="2"/>
      <c r="C47" s="142" t="s">
        <v>339</v>
      </c>
      <c r="D47" s="143"/>
      <c r="E47" s="147" t="s">
        <v>206</v>
      </c>
      <c r="F47" s="144">
        <v>0</v>
      </c>
      <c r="G47" s="2"/>
    </row>
    <row r="48" spans="2:7">
      <c r="B48" s="2"/>
      <c r="C48" s="142" t="s">
        <v>340</v>
      </c>
      <c r="D48" s="143"/>
      <c r="E48" s="147" t="s">
        <v>206</v>
      </c>
      <c r="F48" s="144">
        <v>0</v>
      </c>
      <c r="G48" s="2"/>
    </row>
    <row r="49" spans="2:7">
      <c r="B49" s="2"/>
      <c r="C49" s="142" t="s">
        <v>341</v>
      </c>
      <c r="D49" s="143"/>
      <c r="E49" s="147" t="s">
        <v>206</v>
      </c>
      <c r="F49" s="144">
        <v>0</v>
      </c>
      <c r="G49" s="2"/>
    </row>
    <row r="50" spans="2:7">
      <c r="B50" s="2"/>
      <c r="C50" s="142" t="s">
        <v>342</v>
      </c>
      <c r="D50" s="143"/>
      <c r="E50" s="147" t="s">
        <v>206</v>
      </c>
      <c r="F50" s="144">
        <v>0</v>
      </c>
      <c r="G50" s="2"/>
    </row>
    <row r="51" spans="2:7">
      <c r="B51" s="2"/>
      <c r="C51" s="142" t="s">
        <v>343</v>
      </c>
      <c r="D51" s="143"/>
      <c r="E51" s="147" t="s">
        <v>206</v>
      </c>
      <c r="F51" s="144">
        <v>0</v>
      </c>
      <c r="G51" s="2"/>
    </row>
    <row r="52" spans="2:7">
      <c r="B52" s="2"/>
      <c r="C52" s="142" t="s">
        <v>344</v>
      </c>
      <c r="D52" s="143"/>
      <c r="E52" s="147" t="s">
        <v>206</v>
      </c>
      <c r="F52" s="144">
        <v>0</v>
      </c>
      <c r="G52" s="2"/>
    </row>
    <row r="53" spans="2:7">
      <c r="B53" s="2"/>
      <c r="C53" s="142" t="s">
        <v>345</v>
      </c>
      <c r="D53" s="143"/>
      <c r="E53" s="147" t="s">
        <v>206</v>
      </c>
      <c r="F53" s="144">
        <v>0</v>
      </c>
      <c r="G53" s="2"/>
    </row>
    <row r="54" spans="2:7">
      <c r="B54" s="2"/>
      <c r="C54" s="142" t="s">
        <v>346</v>
      </c>
      <c r="D54" s="143"/>
      <c r="E54" s="147" t="s">
        <v>206</v>
      </c>
      <c r="F54" s="144">
        <v>0</v>
      </c>
      <c r="G54" s="2"/>
    </row>
    <row r="55" spans="2:7">
      <c r="B55" s="2"/>
      <c r="C55" s="142" t="s">
        <v>347</v>
      </c>
      <c r="D55" s="143"/>
      <c r="E55" s="147" t="s">
        <v>206</v>
      </c>
      <c r="F55" s="144">
        <v>0</v>
      </c>
      <c r="G55" s="2"/>
    </row>
    <row r="56" spans="2:7">
      <c r="B56" s="2"/>
      <c r="C56" s="142" t="s">
        <v>348</v>
      </c>
      <c r="D56" s="143"/>
      <c r="E56" s="147" t="s">
        <v>206</v>
      </c>
      <c r="F56" s="144">
        <v>0</v>
      </c>
      <c r="G56" s="2"/>
    </row>
    <row r="57" spans="2:7">
      <c r="B57" s="2"/>
      <c r="C57" s="142" t="s">
        <v>349</v>
      </c>
      <c r="D57" s="143"/>
      <c r="E57" s="147" t="s">
        <v>206</v>
      </c>
      <c r="F57" s="144">
        <v>0</v>
      </c>
      <c r="G57" s="2"/>
    </row>
    <row r="58" spans="2:7">
      <c r="B58" s="2"/>
      <c r="C58" s="142" t="s">
        <v>350</v>
      </c>
      <c r="D58" s="143"/>
      <c r="E58" s="147" t="s">
        <v>206</v>
      </c>
      <c r="F58" s="144">
        <v>0</v>
      </c>
      <c r="G58" s="2"/>
    </row>
    <row r="59" spans="2:7">
      <c r="B59" s="2"/>
      <c r="C59" s="142" t="s">
        <v>351</v>
      </c>
      <c r="D59" s="143"/>
      <c r="E59" s="147" t="s">
        <v>206</v>
      </c>
      <c r="F59" s="144">
        <v>0</v>
      </c>
      <c r="G59" s="2"/>
    </row>
    <row r="60" spans="2:7">
      <c r="B60" s="2"/>
      <c r="C60" s="142" t="s">
        <v>352</v>
      </c>
      <c r="D60" s="143"/>
      <c r="E60" s="147" t="s">
        <v>206</v>
      </c>
      <c r="F60" s="144">
        <v>0</v>
      </c>
      <c r="G60" s="2"/>
    </row>
    <row r="61" spans="2:7">
      <c r="B61" s="2"/>
      <c r="C61" s="142" t="s">
        <v>353</v>
      </c>
      <c r="D61" s="143"/>
      <c r="E61" s="147" t="s">
        <v>206</v>
      </c>
      <c r="F61" s="144">
        <v>0</v>
      </c>
      <c r="G61" s="2"/>
    </row>
    <row r="62" spans="2:7">
      <c r="B62" s="2"/>
      <c r="C62" s="142" t="s">
        <v>354</v>
      </c>
      <c r="D62" s="143"/>
      <c r="E62" s="147" t="s">
        <v>206</v>
      </c>
      <c r="F62" s="144">
        <v>0</v>
      </c>
      <c r="G62" s="2"/>
    </row>
    <row r="63" spans="2:7">
      <c r="B63" s="2"/>
      <c r="C63" s="142" t="s">
        <v>355</v>
      </c>
      <c r="D63" s="143"/>
      <c r="E63" s="147" t="s">
        <v>206</v>
      </c>
      <c r="F63" s="144">
        <v>0</v>
      </c>
      <c r="G63" s="2"/>
    </row>
    <row r="64" spans="2:7">
      <c r="B64" s="2"/>
      <c r="C64" s="142" t="s">
        <v>356</v>
      </c>
      <c r="D64" s="143"/>
      <c r="E64" s="147" t="s">
        <v>206</v>
      </c>
      <c r="F64" s="144">
        <v>0</v>
      </c>
      <c r="G64" s="2"/>
    </row>
    <row r="65" spans="2:7">
      <c r="B65" s="2"/>
      <c r="C65" s="142" t="s">
        <v>357</v>
      </c>
      <c r="D65" s="143"/>
      <c r="E65" s="147" t="s">
        <v>206</v>
      </c>
      <c r="F65" s="144">
        <v>0</v>
      </c>
      <c r="G65" s="2"/>
    </row>
    <row r="66" spans="2:7">
      <c r="B66" s="2"/>
      <c r="C66" s="142" t="s">
        <v>358</v>
      </c>
      <c r="D66" s="143"/>
      <c r="E66" s="147" t="s">
        <v>206</v>
      </c>
      <c r="F66" s="144">
        <v>0</v>
      </c>
      <c r="G66" s="2"/>
    </row>
    <row r="67" spans="2:7">
      <c r="B67" s="2"/>
      <c r="C67" s="142" t="s">
        <v>359</v>
      </c>
      <c r="D67" s="143"/>
      <c r="E67" s="147" t="s">
        <v>206</v>
      </c>
      <c r="F67" s="144">
        <v>0</v>
      </c>
      <c r="G67" s="2"/>
    </row>
    <row r="68" spans="2:7">
      <c r="B68" s="2"/>
      <c r="C68" s="142" t="s">
        <v>360</v>
      </c>
      <c r="D68" s="143"/>
      <c r="E68" s="147" t="s">
        <v>206</v>
      </c>
      <c r="F68" s="144">
        <v>0</v>
      </c>
      <c r="G68" s="2"/>
    </row>
    <row r="69" spans="2:7">
      <c r="B69" s="2"/>
      <c r="C69" s="142" t="s">
        <v>361</v>
      </c>
      <c r="D69" s="143"/>
      <c r="E69" s="147" t="s">
        <v>206</v>
      </c>
      <c r="F69" s="144">
        <v>0</v>
      </c>
      <c r="G69" s="2"/>
    </row>
    <row r="70" spans="2:7">
      <c r="B70" s="2"/>
      <c r="C70" s="142" t="s">
        <v>362</v>
      </c>
      <c r="D70" s="143"/>
      <c r="E70" s="147" t="s">
        <v>206</v>
      </c>
      <c r="F70" s="144">
        <v>0</v>
      </c>
      <c r="G70" s="2"/>
    </row>
    <row r="71" spans="2:7">
      <c r="B71" s="2"/>
      <c r="C71" s="142" t="s">
        <v>363</v>
      </c>
      <c r="D71" s="143"/>
      <c r="E71" s="147" t="s">
        <v>206</v>
      </c>
      <c r="F71" s="144">
        <v>0</v>
      </c>
      <c r="G71" s="2"/>
    </row>
    <row r="72" spans="2:7">
      <c r="B72" s="2"/>
      <c r="C72" s="142" t="s">
        <v>364</v>
      </c>
      <c r="D72" s="143"/>
      <c r="E72" s="147" t="s">
        <v>206</v>
      </c>
      <c r="F72" s="144">
        <v>0</v>
      </c>
      <c r="G72" s="2"/>
    </row>
    <row r="73" spans="2:7">
      <c r="B73" s="2"/>
      <c r="C73" s="142" t="s">
        <v>365</v>
      </c>
      <c r="D73" s="143"/>
      <c r="E73" s="147" t="s">
        <v>206</v>
      </c>
      <c r="F73" s="144">
        <v>0</v>
      </c>
      <c r="G73" s="2"/>
    </row>
    <row r="74" spans="2:7">
      <c r="B74" s="2"/>
      <c r="C74" s="142" t="s">
        <v>366</v>
      </c>
      <c r="D74" s="143"/>
      <c r="E74" s="147" t="s">
        <v>206</v>
      </c>
      <c r="F74" s="144">
        <v>0</v>
      </c>
      <c r="G74" s="2"/>
    </row>
    <row r="75" spans="2:7">
      <c r="B75" s="2"/>
      <c r="C75" s="142" t="s">
        <v>367</v>
      </c>
      <c r="D75" s="143"/>
      <c r="E75" s="147" t="s">
        <v>206</v>
      </c>
      <c r="F75" s="144">
        <v>0</v>
      </c>
      <c r="G75" s="2"/>
    </row>
    <row r="76" spans="2:7">
      <c r="B76" s="2"/>
      <c r="C76" s="142" t="s">
        <v>368</v>
      </c>
      <c r="D76" s="143"/>
      <c r="E76" s="147" t="s">
        <v>206</v>
      </c>
      <c r="F76" s="144">
        <v>0</v>
      </c>
      <c r="G76" s="2"/>
    </row>
    <row r="77" spans="2:7">
      <c r="B77" s="2"/>
      <c r="C77" s="142" t="s">
        <v>369</v>
      </c>
      <c r="D77" s="143"/>
      <c r="E77" s="147" t="s">
        <v>206</v>
      </c>
      <c r="F77" s="144">
        <v>0</v>
      </c>
      <c r="G77" s="2"/>
    </row>
    <row r="78" spans="2:7">
      <c r="B78" s="2"/>
      <c r="C78" s="142" t="s">
        <v>370</v>
      </c>
      <c r="D78" s="143"/>
      <c r="E78" s="147" t="s">
        <v>206</v>
      </c>
      <c r="F78" s="144">
        <v>0</v>
      </c>
      <c r="G78" s="2"/>
    </row>
    <row r="79" spans="2:7">
      <c r="B79" s="2"/>
      <c r="C79" s="142" t="s">
        <v>371</v>
      </c>
      <c r="D79" s="143"/>
      <c r="E79" s="147" t="s">
        <v>206</v>
      </c>
      <c r="F79" s="144">
        <v>0</v>
      </c>
      <c r="G79" s="2"/>
    </row>
    <row r="80" spans="2:7">
      <c r="B80" s="2"/>
      <c r="C80" s="142" t="s">
        <v>372</v>
      </c>
      <c r="D80" s="143"/>
      <c r="E80" s="147" t="s">
        <v>206</v>
      </c>
      <c r="F80" s="144">
        <v>0</v>
      </c>
      <c r="G80" s="2"/>
    </row>
    <row r="81" spans="2:7">
      <c r="B81" s="2"/>
      <c r="C81" s="142" t="s">
        <v>373</v>
      </c>
      <c r="D81" s="143"/>
      <c r="E81" s="147" t="s">
        <v>206</v>
      </c>
      <c r="F81" s="144">
        <v>0</v>
      </c>
      <c r="G81" s="2"/>
    </row>
    <row r="82" spans="2:7">
      <c r="B82" s="2"/>
      <c r="C82" s="142" t="s">
        <v>374</v>
      </c>
      <c r="D82" s="143"/>
      <c r="E82" s="147" t="s">
        <v>206</v>
      </c>
      <c r="F82" s="144">
        <v>0</v>
      </c>
      <c r="G82" s="2"/>
    </row>
    <row r="83" spans="2:7">
      <c r="B83" s="2"/>
      <c r="C83" s="142" t="s">
        <v>375</v>
      </c>
      <c r="D83" s="143"/>
      <c r="E83" s="147" t="s">
        <v>206</v>
      </c>
      <c r="F83" s="144">
        <v>0</v>
      </c>
      <c r="G83" s="2"/>
    </row>
    <row r="84" spans="2:7">
      <c r="B84" s="2"/>
      <c r="C84" s="142" t="s">
        <v>376</v>
      </c>
      <c r="D84" s="143"/>
      <c r="E84" s="147" t="s">
        <v>206</v>
      </c>
      <c r="F84" s="144">
        <v>0</v>
      </c>
      <c r="G84" s="2"/>
    </row>
    <row r="85" spans="2:7">
      <c r="B85" s="2"/>
      <c r="C85" s="142" t="s">
        <v>377</v>
      </c>
      <c r="D85" s="143"/>
      <c r="E85" s="147" t="s">
        <v>206</v>
      </c>
      <c r="F85" s="144">
        <v>0</v>
      </c>
      <c r="G85" s="2"/>
    </row>
    <row r="86" spans="2:7">
      <c r="B86" s="2"/>
      <c r="C86" s="142" t="s">
        <v>378</v>
      </c>
      <c r="D86" s="143"/>
      <c r="E86" s="147" t="s">
        <v>206</v>
      </c>
      <c r="F86" s="144">
        <v>0</v>
      </c>
      <c r="G86" s="2"/>
    </row>
    <row r="87" spans="2:7">
      <c r="B87" s="2"/>
      <c r="C87" s="142" t="s">
        <v>379</v>
      </c>
      <c r="D87" s="143"/>
      <c r="E87" s="147" t="s">
        <v>206</v>
      </c>
      <c r="F87" s="144">
        <v>0</v>
      </c>
      <c r="G87" s="2"/>
    </row>
    <row r="88" spans="2:7">
      <c r="B88" s="2"/>
      <c r="C88" s="142" t="s">
        <v>380</v>
      </c>
      <c r="D88" s="143"/>
      <c r="E88" s="147" t="s">
        <v>206</v>
      </c>
      <c r="F88" s="144">
        <v>0</v>
      </c>
      <c r="G88" s="2"/>
    </row>
    <row r="89" spans="2:7">
      <c r="B89" s="2"/>
      <c r="C89" s="142" t="s">
        <v>381</v>
      </c>
      <c r="D89" s="143"/>
      <c r="E89" s="147" t="s">
        <v>206</v>
      </c>
      <c r="F89" s="144">
        <v>0</v>
      </c>
      <c r="G89" s="2"/>
    </row>
    <row r="90" spans="2:7">
      <c r="B90" s="2"/>
      <c r="C90" s="142" t="s">
        <v>382</v>
      </c>
      <c r="D90" s="143"/>
      <c r="E90" s="147" t="s">
        <v>206</v>
      </c>
      <c r="F90" s="144">
        <v>0</v>
      </c>
      <c r="G90" s="2"/>
    </row>
    <row r="91" spans="2:7">
      <c r="B91" s="2"/>
      <c r="C91" s="142" t="s">
        <v>383</v>
      </c>
      <c r="D91" s="143"/>
      <c r="E91" s="147" t="s">
        <v>206</v>
      </c>
      <c r="F91" s="144">
        <v>0</v>
      </c>
      <c r="G91" s="2"/>
    </row>
    <row r="92" spans="2:7">
      <c r="B92" s="2"/>
      <c r="C92" s="142" t="s">
        <v>384</v>
      </c>
      <c r="D92" s="143"/>
      <c r="E92" s="147" t="s">
        <v>206</v>
      </c>
      <c r="F92" s="144">
        <v>0</v>
      </c>
      <c r="G92" s="2"/>
    </row>
    <row r="93" spans="2:7">
      <c r="B93" s="2"/>
      <c r="C93" s="142" t="s">
        <v>385</v>
      </c>
      <c r="D93" s="143"/>
      <c r="E93" s="147" t="s">
        <v>206</v>
      </c>
      <c r="F93" s="144">
        <v>0</v>
      </c>
      <c r="G93" s="2"/>
    </row>
    <row r="94" spans="2:7">
      <c r="B94" s="2"/>
      <c r="C94" s="142" t="s">
        <v>386</v>
      </c>
      <c r="D94" s="143"/>
      <c r="E94" s="147" t="s">
        <v>206</v>
      </c>
      <c r="F94" s="144">
        <v>0</v>
      </c>
      <c r="G94" s="2"/>
    </row>
    <row r="95" spans="2:7">
      <c r="B95" s="2"/>
      <c r="C95" s="142" t="s">
        <v>387</v>
      </c>
      <c r="D95" s="143"/>
      <c r="E95" s="147" t="s">
        <v>206</v>
      </c>
      <c r="F95" s="144">
        <v>0</v>
      </c>
      <c r="G95" s="2"/>
    </row>
    <row r="96" spans="2:7">
      <c r="B96" s="2"/>
      <c r="C96" s="142" t="s">
        <v>388</v>
      </c>
      <c r="D96" s="143"/>
      <c r="E96" s="147" t="s">
        <v>206</v>
      </c>
      <c r="F96" s="144">
        <v>0</v>
      </c>
      <c r="G96" s="2"/>
    </row>
    <row r="97" spans="2:7">
      <c r="B97" s="2"/>
      <c r="C97" s="142" t="s">
        <v>389</v>
      </c>
      <c r="D97" s="143"/>
      <c r="E97" s="147" t="s">
        <v>206</v>
      </c>
      <c r="F97" s="144">
        <v>0</v>
      </c>
      <c r="G97" s="2"/>
    </row>
    <row r="98" spans="2:7">
      <c r="B98" s="2"/>
      <c r="C98" s="142" t="s">
        <v>390</v>
      </c>
      <c r="D98" s="143"/>
      <c r="E98" s="147" t="s">
        <v>206</v>
      </c>
      <c r="F98" s="144">
        <v>0</v>
      </c>
      <c r="G98" s="2"/>
    </row>
    <row r="99" spans="2:7">
      <c r="B99" s="2"/>
      <c r="C99" s="142" t="s">
        <v>391</v>
      </c>
      <c r="D99" s="143"/>
      <c r="E99" s="147" t="s">
        <v>206</v>
      </c>
      <c r="F99" s="144">
        <v>0</v>
      </c>
      <c r="G99" s="2"/>
    </row>
    <row r="100" spans="2:7">
      <c r="B100" s="2"/>
      <c r="C100" s="142" t="s">
        <v>392</v>
      </c>
      <c r="D100" s="143"/>
      <c r="E100" s="147" t="s">
        <v>206</v>
      </c>
      <c r="F100" s="144">
        <v>0</v>
      </c>
      <c r="G100" s="2"/>
    </row>
    <row r="101" spans="2:7">
      <c r="B101" s="2"/>
      <c r="C101" s="142" t="s">
        <v>393</v>
      </c>
      <c r="D101" s="143"/>
      <c r="E101" s="147" t="s">
        <v>206</v>
      </c>
      <c r="F101" s="144">
        <v>0</v>
      </c>
      <c r="G101" s="2"/>
    </row>
    <row r="102" spans="2:7">
      <c r="B102" s="2"/>
      <c r="C102" s="142" t="s">
        <v>394</v>
      </c>
      <c r="D102" s="143"/>
      <c r="E102" s="147" t="s">
        <v>206</v>
      </c>
      <c r="F102" s="144">
        <v>0</v>
      </c>
      <c r="G102" s="2"/>
    </row>
    <row r="103" spans="2:7">
      <c r="B103" s="2"/>
      <c r="C103" s="142" t="s">
        <v>395</v>
      </c>
      <c r="D103" s="143"/>
      <c r="E103" s="147" t="s">
        <v>206</v>
      </c>
      <c r="F103" s="144">
        <v>0</v>
      </c>
      <c r="G103" s="2"/>
    </row>
    <row r="104" spans="2:7">
      <c r="B104" s="2"/>
      <c r="C104" s="142" t="s">
        <v>396</v>
      </c>
      <c r="D104" s="143"/>
      <c r="E104" s="147" t="s">
        <v>206</v>
      </c>
      <c r="F104" s="144">
        <v>0</v>
      </c>
      <c r="G104" s="2"/>
    </row>
    <row r="105" spans="2:7">
      <c r="B105" s="2"/>
      <c r="C105" s="142" t="s">
        <v>397</v>
      </c>
      <c r="D105" s="143"/>
      <c r="E105" s="147" t="s">
        <v>206</v>
      </c>
      <c r="F105" s="144">
        <v>0</v>
      </c>
      <c r="G105" s="2"/>
    </row>
    <row r="106" spans="2:7">
      <c r="B106" s="2"/>
      <c r="C106" s="142" t="s">
        <v>398</v>
      </c>
      <c r="D106" s="143"/>
      <c r="E106" s="147" t="s">
        <v>206</v>
      </c>
      <c r="F106" s="144">
        <v>0</v>
      </c>
      <c r="G106" s="2"/>
    </row>
    <row r="107" spans="2:7">
      <c r="B107" s="2"/>
      <c r="C107" s="142" t="s">
        <v>399</v>
      </c>
      <c r="D107" s="143"/>
      <c r="E107" s="147" t="s">
        <v>206</v>
      </c>
      <c r="F107" s="144">
        <v>0</v>
      </c>
      <c r="G107" s="2"/>
    </row>
    <row r="108" spans="2:7">
      <c r="B108" s="2"/>
      <c r="C108" s="142" t="s">
        <v>400</v>
      </c>
      <c r="D108" s="143"/>
      <c r="E108" s="147" t="s">
        <v>206</v>
      </c>
      <c r="F108" s="144">
        <v>0</v>
      </c>
      <c r="G108" s="2"/>
    </row>
    <row r="109" spans="2:7">
      <c r="B109" s="2"/>
      <c r="C109" s="142" t="s">
        <v>401</v>
      </c>
      <c r="D109" s="143"/>
      <c r="E109" s="147" t="s">
        <v>206</v>
      </c>
      <c r="F109" s="144">
        <v>0</v>
      </c>
      <c r="G109" s="2"/>
    </row>
    <row r="110" spans="2:7">
      <c r="B110" s="2"/>
      <c r="C110" s="142" t="s">
        <v>402</v>
      </c>
      <c r="D110" s="143"/>
      <c r="E110" s="147" t="s">
        <v>206</v>
      </c>
      <c r="F110" s="144">
        <v>0</v>
      </c>
      <c r="G110" s="2"/>
    </row>
    <row r="111" spans="2:7">
      <c r="B111" s="2"/>
      <c r="C111" s="142" t="s">
        <v>403</v>
      </c>
      <c r="D111" s="143"/>
      <c r="E111" s="147" t="s">
        <v>206</v>
      </c>
      <c r="F111" s="144">
        <v>0</v>
      </c>
      <c r="G111" s="2"/>
    </row>
    <row r="112" spans="2:7">
      <c r="B112" s="2"/>
      <c r="C112" s="142" t="s">
        <v>404</v>
      </c>
      <c r="D112" s="143"/>
      <c r="E112" s="147" t="s">
        <v>206</v>
      </c>
      <c r="F112" s="144">
        <v>0</v>
      </c>
      <c r="G112" s="2"/>
    </row>
    <row r="113" spans="1:7">
      <c r="B113" s="2"/>
      <c r="C113" s="142" t="s">
        <v>405</v>
      </c>
      <c r="D113" s="143"/>
      <c r="E113" s="147" t="s">
        <v>206</v>
      </c>
      <c r="F113" s="144">
        <v>0</v>
      </c>
      <c r="G113" s="2"/>
    </row>
    <row r="114" spans="1:7" s="12" customFormat="1">
      <c r="B114" s="3"/>
      <c r="C114" s="145" t="s">
        <v>406</v>
      </c>
      <c r="D114" s="146"/>
      <c r="E114" s="147" t="s">
        <v>206</v>
      </c>
      <c r="F114" s="144">
        <v>0</v>
      </c>
      <c r="G114" s="3"/>
    </row>
    <row r="115" spans="1:7" s="12" customFormat="1">
      <c r="A115" s="15" t="s">
        <v>407</v>
      </c>
      <c r="B115" s="3"/>
      <c r="C115" s="145" t="s">
        <v>408</v>
      </c>
      <c r="D115" s="146"/>
      <c r="E115" s="147" t="s">
        <v>206</v>
      </c>
      <c r="F115" s="144">
        <v>0</v>
      </c>
      <c r="G115" s="3"/>
    </row>
    <row r="116" spans="1:7">
      <c r="A116" s="16" t="s">
        <v>409</v>
      </c>
      <c r="B116" s="2"/>
      <c r="C116" s="142" t="s">
        <v>410</v>
      </c>
      <c r="D116" s="143"/>
      <c r="E116" s="10" t="str">
        <f>""</f>
        <v/>
      </c>
      <c r="F116" s="8">
        <f>SUM(F16:F115)</f>
        <v>0</v>
      </c>
      <c r="G116" s="2"/>
    </row>
    <row r="117" spans="1:7">
      <c r="B117" s="2"/>
      <c r="C117" s="2"/>
      <c r="D117" s="2"/>
      <c r="E117" s="2"/>
      <c r="F117" s="2"/>
      <c r="G117" s="2"/>
    </row>
    <row r="118" spans="1:7" ht="5.0999999999999996" customHeight="1">
      <c r="B118" s="2"/>
      <c r="C118" s="2"/>
      <c r="D118" s="2"/>
      <c r="E118" s="2"/>
      <c r="F118" s="2"/>
      <c r="G118" s="2"/>
    </row>
  </sheetData>
  <sheetProtection formatColumns="0" formatRows="0" insertRows="0" deleteRows="0" selectLockedCells="1"/>
  <mergeCells count="310">
    <mergeCell ref="C13:F13"/>
    <mergeCell ref="C14:D15"/>
    <mergeCell ref="E14:E15"/>
    <mergeCell ref="F14:F15"/>
    <mergeCell ref="C16:D16"/>
    <mergeCell ref="E16"/>
    <mergeCell ref="F16"/>
    <mergeCell ref="C7:F7"/>
    <mergeCell ref="C8:F8"/>
    <mergeCell ref="C9:F9"/>
    <mergeCell ref="C10:F10"/>
    <mergeCell ref="C11:F11"/>
    <mergeCell ref="C19:D19"/>
    <mergeCell ref="E19"/>
    <mergeCell ref="F19"/>
    <mergeCell ref="C20:D20"/>
    <mergeCell ref="E20"/>
    <mergeCell ref="F20"/>
    <mergeCell ref="C17:D17"/>
    <mergeCell ref="E17"/>
    <mergeCell ref="F17"/>
    <mergeCell ref="C18:D18"/>
    <mergeCell ref="E18"/>
    <mergeCell ref="F18"/>
    <mergeCell ref="C23:D23"/>
    <mergeCell ref="E23"/>
    <mergeCell ref="F23"/>
    <mergeCell ref="C24:D24"/>
    <mergeCell ref="E24"/>
    <mergeCell ref="F24"/>
    <mergeCell ref="C21:D21"/>
    <mergeCell ref="E21"/>
    <mergeCell ref="F21"/>
    <mergeCell ref="C22:D22"/>
    <mergeCell ref="E22"/>
    <mergeCell ref="F22"/>
    <mergeCell ref="C27:D27"/>
    <mergeCell ref="E27"/>
    <mergeCell ref="F27"/>
    <mergeCell ref="C28:D28"/>
    <mergeCell ref="E28"/>
    <mergeCell ref="F28"/>
    <mergeCell ref="C25:D25"/>
    <mergeCell ref="E25"/>
    <mergeCell ref="F25"/>
    <mergeCell ref="C26:D26"/>
    <mergeCell ref="E26"/>
    <mergeCell ref="F26"/>
    <mergeCell ref="C31:D31"/>
    <mergeCell ref="E31"/>
    <mergeCell ref="F31"/>
    <mergeCell ref="C32:D32"/>
    <mergeCell ref="E32"/>
    <mergeCell ref="F32"/>
    <mergeCell ref="C29:D29"/>
    <mergeCell ref="E29"/>
    <mergeCell ref="F29"/>
    <mergeCell ref="C30:D30"/>
    <mergeCell ref="E30"/>
    <mergeCell ref="F30"/>
    <mergeCell ref="C35:D35"/>
    <mergeCell ref="E35"/>
    <mergeCell ref="F35"/>
    <mergeCell ref="C36:D36"/>
    <mergeCell ref="E36"/>
    <mergeCell ref="F36"/>
    <mergeCell ref="C33:D33"/>
    <mergeCell ref="E33"/>
    <mergeCell ref="F33"/>
    <mergeCell ref="C34:D34"/>
    <mergeCell ref="E34"/>
    <mergeCell ref="F34"/>
    <mergeCell ref="C39:D39"/>
    <mergeCell ref="E39"/>
    <mergeCell ref="F39"/>
    <mergeCell ref="C40:D40"/>
    <mergeCell ref="E40"/>
    <mergeCell ref="F40"/>
    <mergeCell ref="C37:D37"/>
    <mergeCell ref="E37"/>
    <mergeCell ref="F37"/>
    <mergeCell ref="C38:D38"/>
    <mergeCell ref="E38"/>
    <mergeCell ref="F38"/>
    <mergeCell ref="C43:D43"/>
    <mergeCell ref="E43"/>
    <mergeCell ref="F43"/>
    <mergeCell ref="C44:D44"/>
    <mergeCell ref="E44"/>
    <mergeCell ref="F44"/>
    <mergeCell ref="C41:D41"/>
    <mergeCell ref="E41"/>
    <mergeCell ref="F41"/>
    <mergeCell ref="C42:D42"/>
    <mergeCell ref="E42"/>
    <mergeCell ref="F42"/>
    <mergeCell ref="C47:D47"/>
    <mergeCell ref="E47"/>
    <mergeCell ref="F47"/>
    <mergeCell ref="C48:D48"/>
    <mergeCell ref="E48"/>
    <mergeCell ref="F48"/>
    <mergeCell ref="C45:D45"/>
    <mergeCell ref="E45"/>
    <mergeCell ref="F45"/>
    <mergeCell ref="C46:D46"/>
    <mergeCell ref="E46"/>
    <mergeCell ref="F46"/>
    <mergeCell ref="C51:D51"/>
    <mergeCell ref="E51"/>
    <mergeCell ref="F51"/>
    <mergeCell ref="C52:D52"/>
    <mergeCell ref="E52"/>
    <mergeCell ref="F52"/>
    <mergeCell ref="C49:D49"/>
    <mergeCell ref="E49"/>
    <mergeCell ref="F49"/>
    <mergeCell ref="C50:D50"/>
    <mergeCell ref="E50"/>
    <mergeCell ref="F50"/>
    <mergeCell ref="C55:D55"/>
    <mergeCell ref="E55"/>
    <mergeCell ref="F55"/>
    <mergeCell ref="C56:D56"/>
    <mergeCell ref="E56"/>
    <mergeCell ref="F56"/>
    <mergeCell ref="C53:D53"/>
    <mergeCell ref="E53"/>
    <mergeCell ref="F53"/>
    <mergeCell ref="C54:D54"/>
    <mergeCell ref="E54"/>
    <mergeCell ref="F54"/>
    <mergeCell ref="C59:D59"/>
    <mergeCell ref="E59"/>
    <mergeCell ref="F59"/>
    <mergeCell ref="C60:D60"/>
    <mergeCell ref="E60"/>
    <mergeCell ref="F60"/>
    <mergeCell ref="C57:D57"/>
    <mergeCell ref="E57"/>
    <mergeCell ref="F57"/>
    <mergeCell ref="C58:D58"/>
    <mergeCell ref="E58"/>
    <mergeCell ref="F58"/>
    <mergeCell ref="C63:D63"/>
    <mergeCell ref="E63"/>
    <mergeCell ref="F63"/>
    <mergeCell ref="C64:D64"/>
    <mergeCell ref="E64"/>
    <mergeCell ref="F64"/>
    <mergeCell ref="C61:D61"/>
    <mergeCell ref="E61"/>
    <mergeCell ref="F61"/>
    <mergeCell ref="C62:D62"/>
    <mergeCell ref="E62"/>
    <mergeCell ref="F62"/>
    <mergeCell ref="C67:D67"/>
    <mergeCell ref="E67"/>
    <mergeCell ref="F67"/>
    <mergeCell ref="C68:D68"/>
    <mergeCell ref="E68"/>
    <mergeCell ref="F68"/>
    <mergeCell ref="C65:D65"/>
    <mergeCell ref="E65"/>
    <mergeCell ref="F65"/>
    <mergeCell ref="C66:D66"/>
    <mergeCell ref="E66"/>
    <mergeCell ref="F66"/>
    <mergeCell ref="C71:D71"/>
    <mergeCell ref="E71"/>
    <mergeCell ref="F71"/>
    <mergeCell ref="C72:D72"/>
    <mergeCell ref="E72"/>
    <mergeCell ref="F72"/>
    <mergeCell ref="C69:D69"/>
    <mergeCell ref="E69"/>
    <mergeCell ref="F69"/>
    <mergeCell ref="C70:D70"/>
    <mergeCell ref="E70"/>
    <mergeCell ref="F70"/>
    <mergeCell ref="C75:D75"/>
    <mergeCell ref="E75"/>
    <mergeCell ref="F75"/>
    <mergeCell ref="C76:D76"/>
    <mergeCell ref="E76"/>
    <mergeCell ref="F76"/>
    <mergeCell ref="C73:D73"/>
    <mergeCell ref="E73"/>
    <mergeCell ref="F73"/>
    <mergeCell ref="C74:D74"/>
    <mergeCell ref="E74"/>
    <mergeCell ref="F74"/>
    <mergeCell ref="C79:D79"/>
    <mergeCell ref="E79"/>
    <mergeCell ref="F79"/>
    <mergeCell ref="C80:D80"/>
    <mergeCell ref="E80"/>
    <mergeCell ref="F80"/>
    <mergeCell ref="C77:D77"/>
    <mergeCell ref="E77"/>
    <mergeCell ref="F77"/>
    <mergeCell ref="C78:D78"/>
    <mergeCell ref="E78"/>
    <mergeCell ref="F78"/>
    <mergeCell ref="C83:D83"/>
    <mergeCell ref="E83"/>
    <mergeCell ref="F83"/>
    <mergeCell ref="C84:D84"/>
    <mergeCell ref="E84"/>
    <mergeCell ref="F84"/>
    <mergeCell ref="C81:D81"/>
    <mergeCell ref="E81"/>
    <mergeCell ref="F81"/>
    <mergeCell ref="C82:D82"/>
    <mergeCell ref="E82"/>
    <mergeCell ref="F82"/>
    <mergeCell ref="C87:D87"/>
    <mergeCell ref="E87"/>
    <mergeCell ref="F87"/>
    <mergeCell ref="C88:D88"/>
    <mergeCell ref="E88"/>
    <mergeCell ref="F88"/>
    <mergeCell ref="C85:D85"/>
    <mergeCell ref="E85"/>
    <mergeCell ref="F85"/>
    <mergeCell ref="C86:D86"/>
    <mergeCell ref="E86"/>
    <mergeCell ref="F86"/>
    <mergeCell ref="C91:D91"/>
    <mergeCell ref="E91"/>
    <mergeCell ref="F91"/>
    <mergeCell ref="C92:D92"/>
    <mergeCell ref="E92"/>
    <mergeCell ref="F92"/>
    <mergeCell ref="C89:D89"/>
    <mergeCell ref="E89"/>
    <mergeCell ref="F89"/>
    <mergeCell ref="C90:D90"/>
    <mergeCell ref="E90"/>
    <mergeCell ref="F90"/>
    <mergeCell ref="C95:D95"/>
    <mergeCell ref="E95"/>
    <mergeCell ref="F95"/>
    <mergeCell ref="C96:D96"/>
    <mergeCell ref="E96"/>
    <mergeCell ref="F96"/>
    <mergeCell ref="C93:D93"/>
    <mergeCell ref="E93"/>
    <mergeCell ref="F93"/>
    <mergeCell ref="C94:D94"/>
    <mergeCell ref="E94"/>
    <mergeCell ref="F94"/>
    <mergeCell ref="C99:D99"/>
    <mergeCell ref="E99"/>
    <mergeCell ref="F99"/>
    <mergeCell ref="C100:D100"/>
    <mergeCell ref="E100"/>
    <mergeCell ref="F100"/>
    <mergeCell ref="C97:D97"/>
    <mergeCell ref="E97"/>
    <mergeCell ref="F97"/>
    <mergeCell ref="C98:D98"/>
    <mergeCell ref="E98"/>
    <mergeCell ref="F98"/>
    <mergeCell ref="C103:D103"/>
    <mergeCell ref="E103"/>
    <mergeCell ref="F103"/>
    <mergeCell ref="C104:D104"/>
    <mergeCell ref="E104"/>
    <mergeCell ref="F104"/>
    <mergeCell ref="C101:D101"/>
    <mergeCell ref="E101"/>
    <mergeCell ref="F101"/>
    <mergeCell ref="C102:D102"/>
    <mergeCell ref="E102"/>
    <mergeCell ref="F102"/>
    <mergeCell ref="C107:D107"/>
    <mergeCell ref="E107"/>
    <mergeCell ref="F107"/>
    <mergeCell ref="C108:D108"/>
    <mergeCell ref="E108"/>
    <mergeCell ref="F108"/>
    <mergeCell ref="C105:D105"/>
    <mergeCell ref="E105"/>
    <mergeCell ref="F105"/>
    <mergeCell ref="C106:D106"/>
    <mergeCell ref="E106"/>
    <mergeCell ref="F106"/>
    <mergeCell ref="C111:D111"/>
    <mergeCell ref="E111"/>
    <mergeCell ref="F111"/>
    <mergeCell ref="C112:D112"/>
    <mergeCell ref="E112"/>
    <mergeCell ref="F112"/>
    <mergeCell ref="C109:D109"/>
    <mergeCell ref="E109"/>
    <mergeCell ref="F109"/>
    <mergeCell ref="C110:D110"/>
    <mergeCell ref="E110"/>
    <mergeCell ref="F110"/>
    <mergeCell ref="C115:D115"/>
    <mergeCell ref="E115"/>
    <mergeCell ref="F115"/>
    <mergeCell ref="C116:D116"/>
    <mergeCell ref="C113:D113"/>
    <mergeCell ref="E113"/>
    <mergeCell ref="F113"/>
    <mergeCell ref="C114:D114"/>
    <mergeCell ref="E114"/>
    <mergeCell ref="F114"/>
  </mergeCells>
  <dataValidations count="100">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F35">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F39">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F41">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F43">
      <formula1>-1000000000000000000</formula1>
      <formula2>1000000000000000000</formula2>
    </dataValidation>
    <dataValidation type="decimal" showErrorMessage="1" errorTitle="Kesalahan Jenis Data" error="Data yang dimasukkan harus berupa Angka!" sqref="F44">
      <formula1>-1000000000000000000</formula1>
      <formula2>1000000000000000000</formula2>
    </dataValidation>
    <dataValidation type="decimal" showErrorMessage="1" errorTitle="Kesalahan Jenis Data" error="Data yang dimasukkan harus berupa Angka!" sqref="F45">
      <formula1>-1000000000000000000</formula1>
      <formula2>1000000000000000000</formula2>
    </dataValidation>
    <dataValidation type="decimal" showErrorMessage="1" errorTitle="Kesalahan Jenis Data" error="Data yang dimasukkan harus berupa Angka!" sqref="F46">
      <formula1>-1000000000000000000</formula1>
      <formula2>1000000000000000000</formula2>
    </dataValidation>
    <dataValidation type="decimal" showErrorMessage="1" errorTitle="Kesalahan Jenis Data" error="Data yang dimasukkan harus berupa Angka!" sqref="F47">
      <formula1>-1000000000000000000</formula1>
      <formula2>1000000000000000000</formula2>
    </dataValidation>
    <dataValidation type="decimal" showErrorMessage="1" errorTitle="Kesalahan Jenis Data" error="Data yang dimasukkan harus berupa Angka!" sqref="F48">
      <formula1>-1000000000000000000</formula1>
      <formula2>1000000000000000000</formula2>
    </dataValidation>
    <dataValidation type="decimal" showErrorMessage="1" errorTitle="Kesalahan Jenis Data" error="Data yang dimasukkan harus berupa Angka!" sqref="F49">
      <formula1>-1000000000000000000</formula1>
      <formula2>1000000000000000000</formula2>
    </dataValidation>
    <dataValidation type="decimal" showErrorMessage="1" errorTitle="Kesalahan Jenis Data" error="Data yang dimasukkan harus berupa Angka!" sqref="F50">
      <formula1>-1000000000000000000</formula1>
      <formula2>1000000000000000000</formula2>
    </dataValidation>
    <dataValidation type="decimal" showErrorMessage="1" errorTitle="Kesalahan Jenis Data" error="Data yang dimasukkan harus berupa Angka!" sqref="F51">
      <formula1>-1000000000000000000</formula1>
      <formula2>1000000000000000000</formula2>
    </dataValidation>
    <dataValidation type="decimal" showErrorMessage="1" errorTitle="Kesalahan Jenis Data" error="Data yang dimasukkan harus berupa Angka!" sqref="F52">
      <formula1>-1000000000000000000</formula1>
      <formula2>1000000000000000000</formula2>
    </dataValidation>
    <dataValidation type="decimal" showErrorMessage="1" errorTitle="Kesalahan Jenis Data" error="Data yang dimasukkan harus berupa Angka!" sqref="F53">
      <formula1>-1000000000000000000</formula1>
      <formula2>1000000000000000000</formula2>
    </dataValidation>
    <dataValidation type="decimal" showErrorMessage="1" errorTitle="Kesalahan Jenis Data" error="Data yang dimasukkan harus berupa Angka!" sqref="F54">
      <formula1>-1000000000000000000</formula1>
      <formula2>1000000000000000000</formula2>
    </dataValidation>
    <dataValidation type="decimal" showErrorMessage="1" errorTitle="Kesalahan Jenis Data" error="Data yang dimasukkan harus berupa Angka!" sqref="F55">
      <formula1>-1000000000000000000</formula1>
      <formula2>1000000000000000000</formula2>
    </dataValidation>
    <dataValidation type="decimal" showErrorMessage="1" errorTitle="Kesalahan Jenis Data" error="Data yang dimasukkan harus berupa Angka!" sqref="F56">
      <formula1>-1000000000000000000</formula1>
      <formula2>1000000000000000000</formula2>
    </dataValidation>
    <dataValidation type="decimal" showErrorMessage="1" errorTitle="Kesalahan Jenis Data" error="Data yang dimasukkan harus berupa Angka!" sqref="F57">
      <formula1>-1000000000000000000</formula1>
      <formula2>1000000000000000000</formula2>
    </dataValidation>
    <dataValidation type="decimal" showErrorMessage="1" errorTitle="Kesalahan Jenis Data" error="Data yang dimasukkan harus berupa Angka!" sqref="F58">
      <formula1>-1000000000000000000</formula1>
      <formula2>1000000000000000000</formula2>
    </dataValidation>
    <dataValidation type="decimal" showErrorMessage="1" errorTitle="Kesalahan Jenis Data" error="Data yang dimasukkan harus berupa Angka!" sqref="F59">
      <formula1>-1000000000000000000</formula1>
      <formula2>1000000000000000000</formula2>
    </dataValidation>
    <dataValidation type="decimal" showErrorMessage="1" errorTitle="Kesalahan Jenis Data" error="Data yang dimasukkan harus berupa Angka!" sqref="F60">
      <formula1>-1000000000000000000</formula1>
      <formula2>1000000000000000000</formula2>
    </dataValidation>
    <dataValidation type="decimal" showErrorMessage="1" errorTitle="Kesalahan Jenis Data" error="Data yang dimasukkan harus berupa Angka!" sqref="F61">
      <formula1>-1000000000000000000</formula1>
      <formula2>1000000000000000000</formula2>
    </dataValidation>
    <dataValidation type="decimal" showErrorMessage="1" errorTitle="Kesalahan Jenis Data" error="Data yang dimasukkan harus berupa Angka!" sqref="F62">
      <formula1>-1000000000000000000</formula1>
      <formula2>1000000000000000000</formula2>
    </dataValidation>
    <dataValidation type="decimal" showErrorMessage="1" errorTitle="Kesalahan Jenis Data" error="Data yang dimasukkan harus berupa Angka!" sqref="F63">
      <formula1>-1000000000000000000</formula1>
      <formula2>1000000000000000000</formula2>
    </dataValidation>
    <dataValidation type="decimal" showErrorMessage="1" errorTitle="Kesalahan Jenis Data" error="Data yang dimasukkan harus berupa Angka!" sqref="F64">
      <formula1>-1000000000000000000</formula1>
      <formula2>1000000000000000000</formula2>
    </dataValidation>
    <dataValidation type="decimal" showErrorMessage="1" errorTitle="Kesalahan Jenis Data" error="Data yang dimasukkan harus berupa Angka!" sqref="F65">
      <formula1>-1000000000000000000</formula1>
      <formula2>1000000000000000000</formula2>
    </dataValidation>
    <dataValidation type="decimal" showErrorMessage="1" errorTitle="Kesalahan Jenis Data" error="Data yang dimasukkan harus berupa Angka!" sqref="F66">
      <formula1>-1000000000000000000</formula1>
      <formula2>1000000000000000000</formula2>
    </dataValidation>
    <dataValidation type="decimal" showErrorMessage="1" errorTitle="Kesalahan Jenis Data" error="Data yang dimasukkan harus berupa Angka!" sqref="F67">
      <formula1>-1000000000000000000</formula1>
      <formula2>1000000000000000000</formula2>
    </dataValidation>
    <dataValidation type="decimal" showErrorMessage="1" errorTitle="Kesalahan Jenis Data" error="Data yang dimasukkan harus berupa Angka!" sqref="F68">
      <formula1>-1000000000000000000</formula1>
      <formula2>1000000000000000000</formula2>
    </dataValidation>
    <dataValidation type="decimal" showErrorMessage="1" errorTitle="Kesalahan Jenis Data" error="Data yang dimasukkan harus berupa Angka!" sqref="F69">
      <formula1>-1000000000000000000</formula1>
      <formula2>1000000000000000000</formula2>
    </dataValidation>
    <dataValidation type="decimal" showErrorMessage="1" errorTitle="Kesalahan Jenis Data" error="Data yang dimasukkan harus berupa Angka!" sqref="F70">
      <formula1>-1000000000000000000</formula1>
      <formula2>1000000000000000000</formula2>
    </dataValidation>
    <dataValidation type="decimal" showErrorMessage="1" errorTitle="Kesalahan Jenis Data" error="Data yang dimasukkan harus berupa Angka!" sqref="F71">
      <formula1>-1000000000000000000</formula1>
      <formula2>1000000000000000000</formula2>
    </dataValidation>
    <dataValidation type="decimal" showErrorMessage="1" errorTitle="Kesalahan Jenis Data" error="Data yang dimasukkan harus berupa Angka!" sqref="F72">
      <formula1>-1000000000000000000</formula1>
      <formula2>1000000000000000000</formula2>
    </dataValidation>
    <dataValidation type="decimal" showErrorMessage="1" errorTitle="Kesalahan Jenis Data" error="Data yang dimasukkan harus berupa Angka!" sqref="F73">
      <formula1>-1000000000000000000</formula1>
      <formula2>1000000000000000000</formula2>
    </dataValidation>
    <dataValidation type="decimal" showErrorMessage="1" errorTitle="Kesalahan Jenis Data" error="Data yang dimasukkan harus berupa Angka!" sqref="F74">
      <formula1>-1000000000000000000</formula1>
      <formula2>1000000000000000000</formula2>
    </dataValidation>
    <dataValidation type="decimal" showErrorMessage="1" errorTitle="Kesalahan Jenis Data" error="Data yang dimasukkan harus berupa Angka!" sqref="F75">
      <formula1>-1000000000000000000</formula1>
      <formula2>1000000000000000000</formula2>
    </dataValidation>
    <dataValidation type="decimal" showErrorMessage="1" errorTitle="Kesalahan Jenis Data" error="Data yang dimasukkan harus berupa Angka!" sqref="F76">
      <formula1>-1000000000000000000</formula1>
      <formula2>1000000000000000000</formula2>
    </dataValidation>
    <dataValidation type="decimal" showErrorMessage="1" errorTitle="Kesalahan Jenis Data" error="Data yang dimasukkan harus berupa Angka!" sqref="F77">
      <formula1>-1000000000000000000</formula1>
      <formula2>1000000000000000000</formula2>
    </dataValidation>
    <dataValidation type="decimal" showErrorMessage="1" errorTitle="Kesalahan Jenis Data" error="Data yang dimasukkan harus berupa Angka!" sqref="F78">
      <formula1>-1000000000000000000</formula1>
      <formula2>1000000000000000000</formula2>
    </dataValidation>
    <dataValidation type="decimal" showErrorMessage="1" errorTitle="Kesalahan Jenis Data" error="Data yang dimasukkan harus berupa Angka!" sqref="F79">
      <formula1>-1000000000000000000</formula1>
      <formula2>1000000000000000000</formula2>
    </dataValidation>
    <dataValidation type="decimal" showErrorMessage="1" errorTitle="Kesalahan Jenis Data" error="Data yang dimasukkan harus berupa Angka!" sqref="F80">
      <formula1>-1000000000000000000</formula1>
      <formula2>1000000000000000000</formula2>
    </dataValidation>
    <dataValidation type="decimal" showErrorMessage="1" errorTitle="Kesalahan Jenis Data" error="Data yang dimasukkan harus berupa Angka!" sqref="F81">
      <formula1>-1000000000000000000</formula1>
      <formula2>1000000000000000000</formula2>
    </dataValidation>
    <dataValidation type="decimal" showErrorMessage="1" errorTitle="Kesalahan Jenis Data" error="Data yang dimasukkan harus berupa Angka!" sqref="F82">
      <formula1>-1000000000000000000</formula1>
      <formula2>1000000000000000000</formula2>
    </dataValidation>
    <dataValidation type="decimal" showErrorMessage="1" errorTitle="Kesalahan Jenis Data" error="Data yang dimasukkan harus berupa Angka!" sqref="F83">
      <formula1>-1000000000000000000</formula1>
      <formula2>1000000000000000000</formula2>
    </dataValidation>
    <dataValidation type="decimal" showErrorMessage="1" errorTitle="Kesalahan Jenis Data" error="Data yang dimasukkan harus berupa Angka!" sqref="F84">
      <formula1>-1000000000000000000</formula1>
      <formula2>1000000000000000000</formula2>
    </dataValidation>
    <dataValidation type="decimal" showErrorMessage="1" errorTitle="Kesalahan Jenis Data" error="Data yang dimasukkan harus berupa Angka!" sqref="F85">
      <formula1>-1000000000000000000</formula1>
      <formula2>1000000000000000000</formula2>
    </dataValidation>
    <dataValidation type="decimal" showErrorMessage="1" errorTitle="Kesalahan Jenis Data" error="Data yang dimasukkan harus berupa Angka!" sqref="F86">
      <formula1>-1000000000000000000</formula1>
      <formula2>1000000000000000000</formula2>
    </dataValidation>
    <dataValidation type="decimal" showErrorMessage="1" errorTitle="Kesalahan Jenis Data" error="Data yang dimasukkan harus berupa Angka!" sqref="F87">
      <formula1>-1000000000000000000</formula1>
      <formula2>1000000000000000000</formula2>
    </dataValidation>
    <dataValidation type="decimal" showErrorMessage="1" errorTitle="Kesalahan Jenis Data" error="Data yang dimasukkan harus berupa Angka!" sqref="F88">
      <formula1>-1000000000000000000</formula1>
      <formula2>1000000000000000000</formula2>
    </dataValidation>
    <dataValidation type="decimal" showErrorMessage="1" errorTitle="Kesalahan Jenis Data" error="Data yang dimasukkan harus berupa Angka!" sqref="F89">
      <formula1>-1000000000000000000</formula1>
      <formula2>1000000000000000000</formula2>
    </dataValidation>
    <dataValidation type="decimal" showErrorMessage="1" errorTitle="Kesalahan Jenis Data" error="Data yang dimasukkan harus berupa Angka!" sqref="F90">
      <formula1>-1000000000000000000</formula1>
      <formula2>1000000000000000000</formula2>
    </dataValidation>
    <dataValidation type="decimal" showErrorMessage="1" errorTitle="Kesalahan Jenis Data" error="Data yang dimasukkan harus berupa Angka!" sqref="F91">
      <formula1>-1000000000000000000</formula1>
      <formula2>1000000000000000000</formula2>
    </dataValidation>
    <dataValidation type="decimal" showErrorMessage="1" errorTitle="Kesalahan Jenis Data" error="Data yang dimasukkan harus berupa Angka!" sqref="F92">
      <formula1>-1000000000000000000</formula1>
      <formula2>1000000000000000000</formula2>
    </dataValidation>
    <dataValidation type="decimal" showErrorMessage="1" errorTitle="Kesalahan Jenis Data" error="Data yang dimasukkan harus berupa Angka!" sqref="F93">
      <formula1>-1000000000000000000</formula1>
      <formula2>1000000000000000000</formula2>
    </dataValidation>
    <dataValidation type="decimal" showErrorMessage="1" errorTitle="Kesalahan Jenis Data" error="Data yang dimasukkan harus berupa Angka!" sqref="F94">
      <formula1>-1000000000000000000</formula1>
      <formula2>1000000000000000000</formula2>
    </dataValidation>
    <dataValidation type="decimal" showErrorMessage="1" errorTitle="Kesalahan Jenis Data" error="Data yang dimasukkan harus berupa Angka!" sqref="F95">
      <formula1>-1000000000000000000</formula1>
      <formula2>1000000000000000000</formula2>
    </dataValidation>
    <dataValidation type="decimal" showErrorMessage="1" errorTitle="Kesalahan Jenis Data" error="Data yang dimasukkan harus berupa Angka!" sqref="F96">
      <formula1>-1000000000000000000</formula1>
      <formula2>1000000000000000000</formula2>
    </dataValidation>
    <dataValidation type="decimal" showErrorMessage="1" errorTitle="Kesalahan Jenis Data" error="Data yang dimasukkan harus berupa Angka!" sqref="F97">
      <formula1>-1000000000000000000</formula1>
      <formula2>1000000000000000000</formula2>
    </dataValidation>
    <dataValidation type="decimal" showErrorMessage="1" errorTitle="Kesalahan Jenis Data" error="Data yang dimasukkan harus berupa Angka!" sqref="F98">
      <formula1>-1000000000000000000</formula1>
      <formula2>1000000000000000000</formula2>
    </dataValidation>
    <dataValidation type="decimal" showErrorMessage="1" errorTitle="Kesalahan Jenis Data" error="Data yang dimasukkan harus berupa Angka!" sqref="F99">
      <formula1>-1000000000000000000</formula1>
      <formula2>1000000000000000000</formula2>
    </dataValidation>
    <dataValidation type="decimal" showErrorMessage="1" errorTitle="Kesalahan Jenis Data" error="Data yang dimasukkan harus berupa Angka!" sqref="F100">
      <formula1>-1000000000000000000</formula1>
      <formula2>1000000000000000000</formula2>
    </dataValidation>
    <dataValidation type="decimal" showErrorMessage="1" errorTitle="Kesalahan Jenis Data" error="Data yang dimasukkan harus berupa Angka!" sqref="F101">
      <formula1>-1000000000000000000</formula1>
      <formula2>1000000000000000000</formula2>
    </dataValidation>
    <dataValidation type="decimal" showErrorMessage="1" errorTitle="Kesalahan Jenis Data" error="Data yang dimasukkan harus berupa Angka!" sqref="F102">
      <formula1>-1000000000000000000</formula1>
      <formula2>1000000000000000000</formula2>
    </dataValidation>
    <dataValidation type="decimal" showErrorMessage="1" errorTitle="Kesalahan Jenis Data" error="Data yang dimasukkan harus berupa Angka!" sqref="F103">
      <formula1>-1000000000000000000</formula1>
      <formula2>1000000000000000000</formula2>
    </dataValidation>
    <dataValidation type="decimal" showErrorMessage="1" errorTitle="Kesalahan Jenis Data" error="Data yang dimasukkan harus berupa Angka!" sqref="F104">
      <formula1>-1000000000000000000</formula1>
      <formula2>1000000000000000000</formula2>
    </dataValidation>
    <dataValidation type="decimal" showErrorMessage="1" errorTitle="Kesalahan Jenis Data" error="Data yang dimasukkan harus berupa Angka!" sqref="F105">
      <formula1>-1000000000000000000</formula1>
      <formula2>1000000000000000000</formula2>
    </dataValidation>
    <dataValidation type="decimal" showErrorMessage="1" errorTitle="Kesalahan Jenis Data" error="Data yang dimasukkan harus berupa Angka!" sqref="F106">
      <formula1>-1000000000000000000</formula1>
      <formula2>1000000000000000000</formula2>
    </dataValidation>
    <dataValidation type="decimal" showErrorMessage="1" errorTitle="Kesalahan Jenis Data" error="Data yang dimasukkan harus berupa Angka!" sqref="F107">
      <formula1>-1000000000000000000</formula1>
      <formula2>1000000000000000000</formula2>
    </dataValidation>
    <dataValidation type="decimal" showErrorMessage="1" errorTitle="Kesalahan Jenis Data" error="Data yang dimasukkan harus berupa Angka!" sqref="F108">
      <formula1>-1000000000000000000</formula1>
      <formula2>1000000000000000000</formula2>
    </dataValidation>
    <dataValidation type="decimal" showErrorMessage="1" errorTitle="Kesalahan Jenis Data" error="Data yang dimasukkan harus berupa Angka!" sqref="F109">
      <formula1>-1000000000000000000</formula1>
      <formula2>1000000000000000000</formula2>
    </dataValidation>
    <dataValidation type="decimal" showErrorMessage="1" errorTitle="Kesalahan Jenis Data" error="Data yang dimasukkan harus berupa Angka!" sqref="F110">
      <formula1>-1000000000000000000</formula1>
      <formula2>1000000000000000000</formula2>
    </dataValidation>
    <dataValidation type="decimal" showErrorMessage="1" errorTitle="Kesalahan Jenis Data" error="Data yang dimasukkan harus berupa Angka!" sqref="F111">
      <formula1>-1000000000000000000</formula1>
      <formula2>1000000000000000000</formula2>
    </dataValidation>
    <dataValidation type="decimal" showErrorMessage="1" errorTitle="Kesalahan Jenis Data" error="Data yang dimasukkan harus berupa Angka!" sqref="F112">
      <formula1>-1000000000000000000</formula1>
      <formula2>1000000000000000000</formula2>
    </dataValidation>
    <dataValidation type="decimal" showErrorMessage="1" errorTitle="Kesalahan Jenis Data" error="Data yang dimasukkan harus berupa Angka!" sqref="F113">
      <formula1>-1000000000000000000</formula1>
      <formula2>1000000000000000000</formula2>
    </dataValidation>
    <dataValidation type="decimal" showErrorMessage="1" errorTitle="Kesalahan Jenis Data" error="Data yang dimasukkan harus berupa Angka!" sqref="F114">
      <formula1>-1000000000000000000</formula1>
      <formula2>1000000000000000000</formula2>
    </dataValidation>
    <dataValidation type="decimal" showErrorMessage="1" errorTitle="Kesalahan Jenis Data" error="Data yang dimasukkan harus berupa Angka!" sqref="F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2:G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F17"/>
    </sheetView>
  </sheetViews>
  <sheetFormatPr defaultRowHeight="15"/>
  <cols>
    <col min="1" max="1" width="9.140625" style="1" customWidth="1"/>
    <col min="2" max="3" width="1" style="1" customWidth="1"/>
    <col min="4" max="4" width="20" style="1" customWidth="1"/>
    <col min="5" max="6" width="30" style="1" customWidth="1"/>
    <col min="7" max="7" width="1" style="1" customWidth="1"/>
    <col min="8" max="8" width="9.140625" style="1" customWidth="1"/>
    <col min="9" max="16384" width="9.140625" style="1"/>
  </cols>
  <sheetData>
    <row r="2" spans="2:7" ht="5.0999999999999996" customHeight="1">
      <c r="B2" s="5" t="s">
        <v>679</v>
      </c>
      <c r="C2" s="2"/>
      <c r="D2" s="2"/>
      <c r="E2" s="2"/>
      <c r="F2" s="2"/>
      <c r="G2" s="2"/>
    </row>
    <row r="3" spans="2:7" hidden="1">
      <c r="B3" s="5" t="s">
        <v>7</v>
      </c>
      <c r="C3" s="20"/>
      <c r="D3" s="20"/>
      <c r="E3" s="2"/>
      <c r="F3" s="2"/>
      <c r="G3" s="2"/>
    </row>
    <row r="4" spans="2:7" hidden="1">
      <c r="B4" s="2"/>
      <c r="C4" s="20"/>
      <c r="D4" s="20"/>
      <c r="E4" s="2"/>
      <c r="F4" s="2"/>
      <c r="G4" s="2"/>
    </row>
    <row r="5" spans="2:7" hidden="1">
      <c r="B5" s="2"/>
      <c r="C5" s="20"/>
      <c r="D5" s="20"/>
      <c r="E5" s="2"/>
      <c r="F5" s="2"/>
      <c r="G5" s="2"/>
    </row>
    <row r="6" spans="2:7" hidden="1">
      <c r="B6" s="2"/>
      <c r="C6" s="20"/>
      <c r="D6" s="20"/>
      <c r="E6" s="2"/>
      <c r="F6" s="2"/>
      <c r="G6" s="2"/>
    </row>
    <row r="7" spans="2:7" ht="17.25">
      <c r="B7" s="2"/>
      <c r="C7" s="156" t="str">
        <f>UPPER('Data Umum'!D7)</f>
        <v/>
      </c>
      <c r="D7" s="156"/>
      <c r="E7" s="157"/>
      <c r="F7" s="157"/>
      <c r="G7" s="2"/>
    </row>
    <row r="8" spans="2:7">
      <c r="B8" s="2"/>
      <c r="C8" s="158" t="s">
        <v>1095</v>
      </c>
      <c r="D8" s="158"/>
      <c r="E8" s="129"/>
      <c r="F8" s="129"/>
      <c r="G8" s="2"/>
    </row>
    <row r="9" spans="2:7">
      <c r="B9" s="2"/>
      <c r="C9" s="158" t="s">
        <v>680</v>
      </c>
      <c r="D9" s="158"/>
      <c r="E9" s="129"/>
      <c r="F9" s="129"/>
      <c r="G9" s="2"/>
    </row>
    <row r="10" spans="2:7">
      <c r="B10" s="2"/>
      <c r="C10" s="158" t="s">
        <v>681</v>
      </c>
      <c r="D10" s="158"/>
      <c r="E10" s="129"/>
      <c r="F10" s="129"/>
      <c r="G10" s="2"/>
    </row>
    <row r="11" spans="2:7">
      <c r="B11" s="2"/>
      <c r="C11" s="159" t="str">
        <f>""</f>
        <v/>
      </c>
      <c r="D11" s="159"/>
      <c r="E11" s="130"/>
      <c r="F11" s="130"/>
      <c r="G11" s="2"/>
    </row>
    <row r="12" spans="2:7" hidden="1">
      <c r="B12" s="2"/>
      <c r="C12" s="20"/>
      <c r="D12" s="20"/>
      <c r="E12" s="2"/>
      <c r="F12" s="2"/>
      <c r="G12" s="2"/>
    </row>
    <row r="13" spans="2:7">
      <c r="B13" s="2"/>
      <c r="C13" s="160" t="s">
        <v>43</v>
      </c>
      <c r="D13" s="160"/>
      <c r="E13" s="161"/>
      <c r="F13" s="161"/>
      <c r="G13" s="2"/>
    </row>
    <row r="14" spans="2:7">
      <c r="B14" s="2"/>
      <c r="C14" s="127" t="s">
        <v>308</v>
      </c>
      <c r="D14" s="128"/>
      <c r="E14" s="162" t="str">
        <f>"Uraian"</f>
        <v>Uraian</v>
      </c>
      <c r="F14" s="162" t="str">
        <f>"Jumlah"</f>
        <v>Jumlah</v>
      </c>
      <c r="G14" s="2"/>
    </row>
    <row r="15" spans="2:7">
      <c r="B15" s="2"/>
      <c r="C15" s="128"/>
      <c r="D15" s="128"/>
      <c r="E15" s="163"/>
      <c r="F15" s="163"/>
      <c r="G15" s="2"/>
    </row>
    <row r="16" spans="2:7">
      <c r="B16" s="2"/>
      <c r="C16" s="137" t="s">
        <v>7</v>
      </c>
      <c r="D16" s="128"/>
      <c r="E16" s="147" t="s">
        <v>206</v>
      </c>
      <c r="F16" s="144">
        <v>0</v>
      </c>
      <c r="G16" s="2"/>
    </row>
    <row r="17" spans="2:7">
      <c r="B17" s="2"/>
      <c r="C17" s="142" t="s">
        <v>309</v>
      </c>
      <c r="D17" s="143"/>
      <c r="E17" s="147" t="s">
        <v>206</v>
      </c>
      <c r="F17" s="144">
        <v>0</v>
      </c>
      <c r="G17" s="2"/>
    </row>
    <row r="18" spans="2:7">
      <c r="B18" s="2"/>
      <c r="C18" s="142" t="s">
        <v>310</v>
      </c>
      <c r="D18" s="143"/>
      <c r="E18" s="147" t="s">
        <v>206</v>
      </c>
      <c r="F18" s="144">
        <v>0</v>
      </c>
      <c r="G18" s="2"/>
    </row>
    <row r="19" spans="2:7">
      <c r="B19" s="2"/>
      <c r="C19" s="142" t="s">
        <v>311</v>
      </c>
      <c r="D19" s="143"/>
      <c r="E19" s="147" t="s">
        <v>206</v>
      </c>
      <c r="F19" s="144">
        <v>0</v>
      </c>
      <c r="G19" s="2"/>
    </row>
    <row r="20" spans="2:7">
      <c r="B20" s="2"/>
      <c r="C20" s="142" t="s">
        <v>312</v>
      </c>
      <c r="D20" s="143"/>
      <c r="E20" s="147" t="s">
        <v>206</v>
      </c>
      <c r="F20" s="144">
        <v>0</v>
      </c>
      <c r="G20" s="2"/>
    </row>
    <row r="21" spans="2:7">
      <c r="B21" s="2"/>
      <c r="C21" s="142" t="s">
        <v>313</v>
      </c>
      <c r="D21" s="143"/>
      <c r="E21" s="147" t="s">
        <v>206</v>
      </c>
      <c r="F21" s="144">
        <v>0</v>
      </c>
      <c r="G21" s="2"/>
    </row>
    <row r="22" spans="2:7">
      <c r="B22" s="2"/>
      <c r="C22" s="142" t="s">
        <v>314</v>
      </c>
      <c r="D22" s="143"/>
      <c r="E22" s="147" t="s">
        <v>206</v>
      </c>
      <c r="F22" s="144">
        <v>0</v>
      </c>
      <c r="G22" s="2"/>
    </row>
    <row r="23" spans="2:7">
      <c r="B23" s="2"/>
      <c r="C23" s="142" t="s">
        <v>315</v>
      </c>
      <c r="D23" s="143"/>
      <c r="E23" s="147" t="s">
        <v>206</v>
      </c>
      <c r="F23" s="144">
        <v>0</v>
      </c>
      <c r="G23" s="2"/>
    </row>
    <row r="24" spans="2:7">
      <c r="B24" s="2"/>
      <c r="C24" s="142" t="s">
        <v>316</v>
      </c>
      <c r="D24" s="143"/>
      <c r="E24" s="147" t="s">
        <v>206</v>
      </c>
      <c r="F24" s="144">
        <v>0</v>
      </c>
      <c r="G24" s="2"/>
    </row>
    <row r="25" spans="2:7">
      <c r="B25" s="2"/>
      <c r="C25" s="142" t="s">
        <v>317</v>
      </c>
      <c r="D25" s="143"/>
      <c r="E25" s="147" t="s">
        <v>206</v>
      </c>
      <c r="F25" s="144">
        <v>0</v>
      </c>
      <c r="G25" s="2"/>
    </row>
    <row r="26" spans="2:7">
      <c r="B26" s="2"/>
      <c r="C26" s="142" t="s">
        <v>318</v>
      </c>
      <c r="D26" s="143"/>
      <c r="E26" s="147" t="s">
        <v>206</v>
      </c>
      <c r="F26" s="144">
        <v>0</v>
      </c>
      <c r="G26" s="2"/>
    </row>
    <row r="27" spans="2:7">
      <c r="B27" s="2"/>
      <c r="C27" s="142" t="s">
        <v>319</v>
      </c>
      <c r="D27" s="143"/>
      <c r="E27" s="147" t="s">
        <v>206</v>
      </c>
      <c r="F27" s="144">
        <v>0</v>
      </c>
      <c r="G27" s="2"/>
    </row>
    <row r="28" spans="2:7">
      <c r="B28" s="2"/>
      <c r="C28" s="142" t="s">
        <v>320</v>
      </c>
      <c r="D28" s="143"/>
      <c r="E28" s="147" t="s">
        <v>206</v>
      </c>
      <c r="F28" s="144">
        <v>0</v>
      </c>
      <c r="G28" s="2"/>
    </row>
    <row r="29" spans="2:7">
      <c r="B29" s="2"/>
      <c r="C29" s="142" t="s">
        <v>321</v>
      </c>
      <c r="D29" s="143"/>
      <c r="E29" s="147" t="s">
        <v>206</v>
      </c>
      <c r="F29" s="144">
        <v>0</v>
      </c>
      <c r="G29" s="2"/>
    </row>
    <row r="30" spans="2:7">
      <c r="B30" s="2"/>
      <c r="C30" s="142" t="s">
        <v>322</v>
      </c>
      <c r="D30" s="143"/>
      <c r="E30" s="147" t="s">
        <v>206</v>
      </c>
      <c r="F30" s="144">
        <v>0</v>
      </c>
      <c r="G30" s="2"/>
    </row>
    <row r="31" spans="2:7">
      <c r="B31" s="2"/>
      <c r="C31" s="142" t="s">
        <v>323</v>
      </c>
      <c r="D31" s="143"/>
      <c r="E31" s="147" t="s">
        <v>206</v>
      </c>
      <c r="F31" s="144">
        <v>0</v>
      </c>
      <c r="G31" s="2"/>
    </row>
    <row r="32" spans="2:7">
      <c r="B32" s="2"/>
      <c r="C32" s="142" t="s">
        <v>324</v>
      </c>
      <c r="D32" s="143"/>
      <c r="E32" s="147" t="s">
        <v>206</v>
      </c>
      <c r="F32" s="144">
        <v>0</v>
      </c>
      <c r="G32" s="2"/>
    </row>
    <row r="33" spans="2:7">
      <c r="B33" s="2"/>
      <c r="C33" s="142" t="s">
        <v>325</v>
      </c>
      <c r="D33" s="143"/>
      <c r="E33" s="147" t="s">
        <v>206</v>
      </c>
      <c r="F33" s="144">
        <v>0</v>
      </c>
      <c r="G33" s="2"/>
    </row>
    <row r="34" spans="2:7">
      <c r="B34" s="2"/>
      <c r="C34" s="142" t="s">
        <v>326</v>
      </c>
      <c r="D34" s="143"/>
      <c r="E34" s="147" t="s">
        <v>206</v>
      </c>
      <c r="F34" s="144">
        <v>0</v>
      </c>
      <c r="G34" s="2"/>
    </row>
    <row r="35" spans="2:7">
      <c r="B35" s="2"/>
      <c r="C35" s="142" t="s">
        <v>327</v>
      </c>
      <c r="D35" s="143"/>
      <c r="E35" s="147" t="s">
        <v>206</v>
      </c>
      <c r="F35" s="144">
        <v>0</v>
      </c>
      <c r="G35" s="2"/>
    </row>
    <row r="36" spans="2:7">
      <c r="B36" s="2"/>
      <c r="C36" s="142" t="s">
        <v>328</v>
      </c>
      <c r="D36" s="143"/>
      <c r="E36" s="147" t="s">
        <v>206</v>
      </c>
      <c r="F36" s="144">
        <v>0</v>
      </c>
      <c r="G36" s="2"/>
    </row>
    <row r="37" spans="2:7">
      <c r="B37" s="2"/>
      <c r="C37" s="142" t="s">
        <v>329</v>
      </c>
      <c r="D37" s="143"/>
      <c r="E37" s="147" t="s">
        <v>206</v>
      </c>
      <c r="F37" s="144">
        <v>0</v>
      </c>
      <c r="G37" s="2"/>
    </row>
    <row r="38" spans="2:7">
      <c r="B38" s="2"/>
      <c r="C38" s="142" t="s">
        <v>330</v>
      </c>
      <c r="D38" s="143"/>
      <c r="E38" s="147" t="s">
        <v>206</v>
      </c>
      <c r="F38" s="144">
        <v>0</v>
      </c>
      <c r="G38" s="2"/>
    </row>
    <row r="39" spans="2:7">
      <c r="B39" s="2"/>
      <c r="C39" s="142" t="s">
        <v>331</v>
      </c>
      <c r="D39" s="143"/>
      <c r="E39" s="147" t="s">
        <v>206</v>
      </c>
      <c r="F39" s="144">
        <v>0</v>
      </c>
      <c r="G39" s="2"/>
    </row>
    <row r="40" spans="2:7">
      <c r="B40" s="2"/>
      <c r="C40" s="142" t="s">
        <v>332</v>
      </c>
      <c r="D40" s="143"/>
      <c r="E40" s="147" t="s">
        <v>206</v>
      </c>
      <c r="F40" s="144">
        <v>0</v>
      </c>
      <c r="G40" s="2"/>
    </row>
    <row r="41" spans="2:7">
      <c r="B41" s="2"/>
      <c r="C41" s="142" t="s">
        <v>333</v>
      </c>
      <c r="D41" s="143"/>
      <c r="E41" s="147" t="s">
        <v>206</v>
      </c>
      <c r="F41" s="144">
        <v>0</v>
      </c>
      <c r="G41" s="2"/>
    </row>
    <row r="42" spans="2:7">
      <c r="B42" s="2"/>
      <c r="C42" s="142" t="s">
        <v>334</v>
      </c>
      <c r="D42" s="143"/>
      <c r="E42" s="147" t="s">
        <v>206</v>
      </c>
      <c r="F42" s="144">
        <v>0</v>
      </c>
      <c r="G42" s="2"/>
    </row>
    <row r="43" spans="2:7">
      <c r="B43" s="2"/>
      <c r="C43" s="142" t="s">
        <v>335</v>
      </c>
      <c r="D43" s="143"/>
      <c r="E43" s="147" t="s">
        <v>206</v>
      </c>
      <c r="F43" s="144">
        <v>0</v>
      </c>
      <c r="G43" s="2"/>
    </row>
    <row r="44" spans="2:7">
      <c r="B44" s="2"/>
      <c r="C44" s="142" t="s">
        <v>336</v>
      </c>
      <c r="D44" s="143"/>
      <c r="E44" s="147" t="s">
        <v>206</v>
      </c>
      <c r="F44" s="144">
        <v>0</v>
      </c>
      <c r="G44" s="2"/>
    </row>
    <row r="45" spans="2:7">
      <c r="B45" s="2"/>
      <c r="C45" s="142" t="s">
        <v>337</v>
      </c>
      <c r="D45" s="143"/>
      <c r="E45" s="147" t="s">
        <v>206</v>
      </c>
      <c r="F45" s="144">
        <v>0</v>
      </c>
      <c r="G45" s="2"/>
    </row>
    <row r="46" spans="2:7">
      <c r="B46" s="2"/>
      <c r="C46" s="142" t="s">
        <v>338</v>
      </c>
      <c r="D46" s="143"/>
      <c r="E46" s="147" t="s">
        <v>206</v>
      </c>
      <c r="F46" s="144">
        <v>0</v>
      </c>
      <c r="G46" s="2"/>
    </row>
    <row r="47" spans="2:7">
      <c r="B47" s="2"/>
      <c r="C47" s="142" t="s">
        <v>339</v>
      </c>
      <c r="D47" s="143"/>
      <c r="E47" s="147" t="s">
        <v>206</v>
      </c>
      <c r="F47" s="144">
        <v>0</v>
      </c>
      <c r="G47" s="2"/>
    </row>
    <row r="48" spans="2:7">
      <c r="B48" s="2"/>
      <c r="C48" s="142" t="s">
        <v>340</v>
      </c>
      <c r="D48" s="143"/>
      <c r="E48" s="147" t="s">
        <v>206</v>
      </c>
      <c r="F48" s="144">
        <v>0</v>
      </c>
      <c r="G48" s="2"/>
    </row>
    <row r="49" spans="2:7">
      <c r="B49" s="2"/>
      <c r="C49" s="142" t="s">
        <v>341</v>
      </c>
      <c r="D49" s="143"/>
      <c r="E49" s="147" t="s">
        <v>206</v>
      </c>
      <c r="F49" s="144">
        <v>0</v>
      </c>
      <c r="G49" s="2"/>
    </row>
    <row r="50" spans="2:7">
      <c r="B50" s="2"/>
      <c r="C50" s="142" t="s">
        <v>342</v>
      </c>
      <c r="D50" s="143"/>
      <c r="E50" s="147" t="s">
        <v>206</v>
      </c>
      <c r="F50" s="144">
        <v>0</v>
      </c>
      <c r="G50" s="2"/>
    </row>
    <row r="51" spans="2:7">
      <c r="B51" s="2"/>
      <c r="C51" s="142" t="s">
        <v>343</v>
      </c>
      <c r="D51" s="143"/>
      <c r="E51" s="147" t="s">
        <v>206</v>
      </c>
      <c r="F51" s="144">
        <v>0</v>
      </c>
      <c r="G51" s="2"/>
    </row>
    <row r="52" spans="2:7">
      <c r="B52" s="2"/>
      <c r="C52" s="142" t="s">
        <v>344</v>
      </c>
      <c r="D52" s="143"/>
      <c r="E52" s="147" t="s">
        <v>206</v>
      </c>
      <c r="F52" s="144">
        <v>0</v>
      </c>
      <c r="G52" s="2"/>
    </row>
    <row r="53" spans="2:7">
      <c r="B53" s="2"/>
      <c r="C53" s="142" t="s">
        <v>345</v>
      </c>
      <c r="D53" s="143"/>
      <c r="E53" s="147" t="s">
        <v>206</v>
      </c>
      <c r="F53" s="144">
        <v>0</v>
      </c>
      <c r="G53" s="2"/>
    </row>
    <row r="54" spans="2:7">
      <c r="B54" s="2"/>
      <c r="C54" s="142" t="s">
        <v>346</v>
      </c>
      <c r="D54" s="143"/>
      <c r="E54" s="147" t="s">
        <v>206</v>
      </c>
      <c r="F54" s="144">
        <v>0</v>
      </c>
      <c r="G54" s="2"/>
    </row>
    <row r="55" spans="2:7">
      <c r="B55" s="2"/>
      <c r="C55" s="142" t="s">
        <v>347</v>
      </c>
      <c r="D55" s="143"/>
      <c r="E55" s="147" t="s">
        <v>206</v>
      </c>
      <c r="F55" s="144">
        <v>0</v>
      </c>
      <c r="G55" s="2"/>
    </row>
    <row r="56" spans="2:7">
      <c r="B56" s="2"/>
      <c r="C56" s="142" t="s">
        <v>348</v>
      </c>
      <c r="D56" s="143"/>
      <c r="E56" s="147" t="s">
        <v>206</v>
      </c>
      <c r="F56" s="144">
        <v>0</v>
      </c>
      <c r="G56" s="2"/>
    </row>
    <row r="57" spans="2:7">
      <c r="B57" s="2"/>
      <c r="C57" s="142" t="s">
        <v>349</v>
      </c>
      <c r="D57" s="143"/>
      <c r="E57" s="147" t="s">
        <v>206</v>
      </c>
      <c r="F57" s="144">
        <v>0</v>
      </c>
      <c r="G57" s="2"/>
    </row>
    <row r="58" spans="2:7">
      <c r="B58" s="2"/>
      <c r="C58" s="142" t="s">
        <v>350</v>
      </c>
      <c r="D58" s="143"/>
      <c r="E58" s="147" t="s">
        <v>206</v>
      </c>
      <c r="F58" s="144">
        <v>0</v>
      </c>
      <c r="G58" s="2"/>
    </row>
    <row r="59" spans="2:7">
      <c r="B59" s="2"/>
      <c r="C59" s="142" t="s">
        <v>351</v>
      </c>
      <c r="D59" s="143"/>
      <c r="E59" s="147" t="s">
        <v>206</v>
      </c>
      <c r="F59" s="144">
        <v>0</v>
      </c>
      <c r="G59" s="2"/>
    </row>
    <row r="60" spans="2:7">
      <c r="B60" s="2"/>
      <c r="C60" s="142" t="s">
        <v>352</v>
      </c>
      <c r="D60" s="143"/>
      <c r="E60" s="147" t="s">
        <v>206</v>
      </c>
      <c r="F60" s="144">
        <v>0</v>
      </c>
      <c r="G60" s="2"/>
    </row>
    <row r="61" spans="2:7">
      <c r="B61" s="2"/>
      <c r="C61" s="142" t="s">
        <v>353</v>
      </c>
      <c r="D61" s="143"/>
      <c r="E61" s="147" t="s">
        <v>206</v>
      </c>
      <c r="F61" s="144">
        <v>0</v>
      </c>
      <c r="G61" s="2"/>
    </row>
    <row r="62" spans="2:7">
      <c r="B62" s="2"/>
      <c r="C62" s="142" t="s">
        <v>354</v>
      </c>
      <c r="D62" s="143"/>
      <c r="E62" s="147" t="s">
        <v>206</v>
      </c>
      <c r="F62" s="144">
        <v>0</v>
      </c>
      <c r="G62" s="2"/>
    </row>
    <row r="63" spans="2:7">
      <c r="B63" s="2"/>
      <c r="C63" s="142" t="s">
        <v>355</v>
      </c>
      <c r="D63" s="143"/>
      <c r="E63" s="147" t="s">
        <v>206</v>
      </c>
      <c r="F63" s="144">
        <v>0</v>
      </c>
      <c r="G63" s="2"/>
    </row>
    <row r="64" spans="2:7">
      <c r="B64" s="2"/>
      <c r="C64" s="142" t="s">
        <v>356</v>
      </c>
      <c r="D64" s="143"/>
      <c r="E64" s="147" t="s">
        <v>206</v>
      </c>
      <c r="F64" s="144">
        <v>0</v>
      </c>
      <c r="G64" s="2"/>
    </row>
    <row r="65" spans="2:7">
      <c r="B65" s="2"/>
      <c r="C65" s="142" t="s">
        <v>357</v>
      </c>
      <c r="D65" s="143"/>
      <c r="E65" s="147" t="s">
        <v>206</v>
      </c>
      <c r="F65" s="144">
        <v>0</v>
      </c>
      <c r="G65" s="2"/>
    </row>
    <row r="66" spans="2:7">
      <c r="B66" s="2"/>
      <c r="C66" s="142" t="s">
        <v>358</v>
      </c>
      <c r="D66" s="143"/>
      <c r="E66" s="147" t="s">
        <v>206</v>
      </c>
      <c r="F66" s="144">
        <v>0</v>
      </c>
      <c r="G66" s="2"/>
    </row>
    <row r="67" spans="2:7">
      <c r="B67" s="2"/>
      <c r="C67" s="142" t="s">
        <v>359</v>
      </c>
      <c r="D67" s="143"/>
      <c r="E67" s="147" t="s">
        <v>206</v>
      </c>
      <c r="F67" s="144">
        <v>0</v>
      </c>
      <c r="G67" s="2"/>
    </row>
    <row r="68" spans="2:7">
      <c r="B68" s="2"/>
      <c r="C68" s="142" t="s">
        <v>360</v>
      </c>
      <c r="D68" s="143"/>
      <c r="E68" s="147" t="s">
        <v>206</v>
      </c>
      <c r="F68" s="144">
        <v>0</v>
      </c>
      <c r="G68" s="2"/>
    </row>
    <row r="69" spans="2:7">
      <c r="B69" s="2"/>
      <c r="C69" s="142" t="s">
        <v>361</v>
      </c>
      <c r="D69" s="143"/>
      <c r="E69" s="147" t="s">
        <v>206</v>
      </c>
      <c r="F69" s="144">
        <v>0</v>
      </c>
      <c r="G69" s="2"/>
    </row>
    <row r="70" spans="2:7">
      <c r="B70" s="2"/>
      <c r="C70" s="142" t="s">
        <v>362</v>
      </c>
      <c r="D70" s="143"/>
      <c r="E70" s="147" t="s">
        <v>206</v>
      </c>
      <c r="F70" s="144">
        <v>0</v>
      </c>
      <c r="G70" s="2"/>
    </row>
    <row r="71" spans="2:7">
      <c r="B71" s="2"/>
      <c r="C71" s="142" t="s">
        <v>363</v>
      </c>
      <c r="D71" s="143"/>
      <c r="E71" s="147" t="s">
        <v>206</v>
      </c>
      <c r="F71" s="144">
        <v>0</v>
      </c>
      <c r="G71" s="2"/>
    </row>
    <row r="72" spans="2:7">
      <c r="B72" s="2"/>
      <c r="C72" s="142" t="s">
        <v>364</v>
      </c>
      <c r="D72" s="143"/>
      <c r="E72" s="147" t="s">
        <v>206</v>
      </c>
      <c r="F72" s="144">
        <v>0</v>
      </c>
      <c r="G72" s="2"/>
    </row>
    <row r="73" spans="2:7">
      <c r="B73" s="2"/>
      <c r="C73" s="142" t="s">
        <v>365</v>
      </c>
      <c r="D73" s="143"/>
      <c r="E73" s="147" t="s">
        <v>206</v>
      </c>
      <c r="F73" s="144">
        <v>0</v>
      </c>
      <c r="G73" s="2"/>
    </row>
    <row r="74" spans="2:7">
      <c r="B74" s="2"/>
      <c r="C74" s="142" t="s">
        <v>366</v>
      </c>
      <c r="D74" s="143"/>
      <c r="E74" s="147" t="s">
        <v>206</v>
      </c>
      <c r="F74" s="144">
        <v>0</v>
      </c>
      <c r="G74" s="2"/>
    </row>
    <row r="75" spans="2:7">
      <c r="B75" s="2"/>
      <c r="C75" s="142" t="s">
        <v>367</v>
      </c>
      <c r="D75" s="143"/>
      <c r="E75" s="147" t="s">
        <v>206</v>
      </c>
      <c r="F75" s="144">
        <v>0</v>
      </c>
      <c r="G75" s="2"/>
    </row>
    <row r="76" spans="2:7">
      <c r="B76" s="2"/>
      <c r="C76" s="142" t="s">
        <v>368</v>
      </c>
      <c r="D76" s="143"/>
      <c r="E76" s="147" t="s">
        <v>206</v>
      </c>
      <c r="F76" s="144">
        <v>0</v>
      </c>
      <c r="G76" s="2"/>
    </row>
    <row r="77" spans="2:7">
      <c r="B77" s="2"/>
      <c r="C77" s="142" t="s">
        <v>369</v>
      </c>
      <c r="D77" s="143"/>
      <c r="E77" s="147" t="s">
        <v>206</v>
      </c>
      <c r="F77" s="144">
        <v>0</v>
      </c>
      <c r="G77" s="2"/>
    </row>
    <row r="78" spans="2:7">
      <c r="B78" s="2"/>
      <c r="C78" s="142" t="s">
        <v>370</v>
      </c>
      <c r="D78" s="143"/>
      <c r="E78" s="147" t="s">
        <v>206</v>
      </c>
      <c r="F78" s="144">
        <v>0</v>
      </c>
      <c r="G78" s="2"/>
    </row>
    <row r="79" spans="2:7">
      <c r="B79" s="2"/>
      <c r="C79" s="142" t="s">
        <v>371</v>
      </c>
      <c r="D79" s="143"/>
      <c r="E79" s="147" t="s">
        <v>206</v>
      </c>
      <c r="F79" s="144">
        <v>0</v>
      </c>
      <c r="G79" s="2"/>
    </row>
    <row r="80" spans="2:7">
      <c r="B80" s="2"/>
      <c r="C80" s="142" t="s">
        <v>372</v>
      </c>
      <c r="D80" s="143"/>
      <c r="E80" s="147" t="s">
        <v>206</v>
      </c>
      <c r="F80" s="144">
        <v>0</v>
      </c>
      <c r="G80" s="2"/>
    </row>
    <row r="81" spans="2:7">
      <c r="B81" s="2"/>
      <c r="C81" s="142" t="s">
        <v>373</v>
      </c>
      <c r="D81" s="143"/>
      <c r="E81" s="147" t="s">
        <v>206</v>
      </c>
      <c r="F81" s="144">
        <v>0</v>
      </c>
      <c r="G81" s="2"/>
    </row>
    <row r="82" spans="2:7">
      <c r="B82" s="2"/>
      <c r="C82" s="142" t="s">
        <v>374</v>
      </c>
      <c r="D82" s="143"/>
      <c r="E82" s="147" t="s">
        <v>206</v>
      </c>
      <c r="F82" s="144">
        <v>0</v>
      </c>
      <c r="G82" s="2"/>
    </row>
    <row r="83" spans="2:7">
      <c r="B83" s="2"/>
      <c r="C83" s="142" t="s">
        <v>375</v>
      </c>
      <c r="D83" s="143"/>
      <c r="E83" s="147" t="s">
        <v>206</v>
      </c>
      <c r="F83" s="144">
        <v>0</v>
      </c>
      <c r="G83" s="2"/>
    </row>
    <row r="84" spans="2:7">
      <c r="B84" s="2"/>
      <c r="C84" s="142" t="s">
        <v>376</v>
      </c>
      <c r="D84" s="143"/>
      <c r="E84" s="147" t="s">
        <v>206</v>
      </c>
      <c r="F84" s="144">
        <v>0</v>
      </c>
      <c r="G84" s="2"/>
    </row>
    <row r="85" spans="2:7">
      <c r="B85" s="2"/>
      <c r="C85" s="142" t="s">
        <v>377</v>
      </c>
      <c r="D85" s="143"/>
      <c r="E85" s="147" t="s">
        <v>206</v>
      </c>
      <c r="F85" s="144">
        <v>0</v>
      </c>
      <c r="G85" s="2"/>
    </row>
    <row r="86" spans="2:7">
      <c r="B86" s="2"/>
      <c r="C86" s="142" t="s">
        <v>378</v>
      </c>
      <c r="D86" s="143"/>
      <c r="E86" s="147" t="s">
        <v>206</v>
      </c>
      <c r="F86" s="144">
        <v>0</v>
      </c>
      <c r="G86" s="2"/>
    </row>
    <row r="87" spans="2:7">
      <c r="B87" s="2"/>
      <c r="C87" s="142" t="s">
        <v>379</v>
      </c>
      <c r="D87" s="143"/>
      <c r="E87" s="147" t="s">
        <v>206</v>
      </c>
      <c r="F87" s="144">
        <v>0</v>
      </c>
      <c r="G87" s="2"/>
    </row>
    <row r="88" spans="2:7">
      <c r="B88" s="2"/>
      <c r="C88" s="142" t="s">
        <v>380</v>
      </c>
      <c r="D88" s="143"/>
      <c r="E88" s="147" t="s">
        <v>206</v>
      </c>
      <c r="F88" s="144">
        <v>0</v>
      </c>
      <c r="G88" s="2"/>
    </row>
    <row r="89" spans="2:7">
      <c r="B89" s="2"/>
      <c r="C89" s="142" t="s">
        <v>381</v>
      </c>
      <c r="D89" s="143"/>
      <c r="E89" s="147" t="s">
        <v>206</v>
      </c>
      <c r="F89" s="144">
        <v>0</v>
      </c>
      <c r="G89" s="2"/>
    </row>
    <row r="90" spans="2:7">
      <c r="B90" s="2"/>
      <c r="C90" s="142" t="s">
        <v>382</v>
      </c>
      <c r="D90" s="143"/>
      <c r="E90" s="147" t="s">
        <v>206</v>
      </c>
      <c r="F90" s="144">
        <v>0</v>
      </c>
      <c r="G90" s="2"/>
    </row>
    <row r="91" spans="2:7">
      <c r="B91" s="2"/>
      <c r="C91" s="142" t="s">
        <v>383</v>
      </c>
      <c r="D91" s="143"/>
      <c r="E91" s="147" t="s">
        <v>206</v>
      </c>
      <c r="F91" s="144">
        <v>0</v>
      </c>
      <c r="G91" s="2"/>
    </row>
    <row r="92" spans="2:7">
      <c r="B92" s="2"/>
      <c r="C92" s="142" t="s">
        <v>384</v>
      </c>
      <c r="D92" s="143"/>
      <c r="E92" s="147" t="s">
        <v>206</v>
      </c>
      <c r="F92" s="144">
        <v>0</v>
      </c>
      <c r="G92" s="2"/>
    </row>
    <row r="93" spans="2:7">
      <c r="B93" s="2"/>
      <c r="C93" s="142" t="s">
        <v>385</v>
      </c>
      <c r="D93" s="143"/>
      <c r="E93" s="147" t="s">
        <v>206</v>
      </c>
      <c r="F93" s="144">
        <v>0</v>
      </c>
      <c r="G93" s="2"/>
    </row>
    <row r="94" spans="2:7">
      <c r="B94" s="2"/>
      <c r="C94" s="142" t="s">
        <v>386</v>
      </c>
      <c r="D94" s="143"/>
      <c r="E94" s="147" t="s">
        <v>206</v>
      </c>
      <c r="F94" s="144">
        <v>0</v>
      </c>
      <c r="G94" s="2"/>
    </row>
    <row r="95" spans="2:7">
      <c r="B95" s="2"/>
      <c r="C95" s="142" t="s">
        <v>387</v>
      </c>
      <c r="D95" s="143"/>
      <c r="E95" s="147" t="s">
        <v>206</v>
      </c>
      <c r="F95" s="144">
        <v>0</v>
      </c>
      <c r="G95" s="2"/>
    </row>
    <row r="96" spans="2:7">
      <c r="B96" s="2"/>
      <c r="C96" s="142" t="s">
        <v>388</v>
      </c>
      <c r="D96" s="143"/>
      <c r="E96" s="147" t="s">
        <v>206</v>
      </c>
      <c r="F96" s="144">
        <v>0</v>
      </c>
      <c r="G96" s="2"/>
    </row>
    <row r="97" spans="2:7">
      <c r="B97" s="2"/>
      <c r="C97" s="142" t="s">
        <v>389</v>
      </c>
      <c r="D97" s="143"/>
      <c r="E97" s="147" t="s">
        <v>206</v>
      </c>
      <c r="F97" s="144">
        <v>0</v>
      </c>
      <c r="G97" s="2"/>
    </row>
    <row r="98" spans="2:7">
      <c r="B98" s="2"/>
      <c r="C98" s="142" t="s">
        <v>390</v>
      </c>
      <c r="D98" s="143"/>
      <c r="E98" s="147" t="s">
        <v>206</v>
      </c>
      <c r="F98" s="144">
        <v>0</v>
      </c>
      <c r="G98" s="2"/>
    </row>
    <row r="99" spans="2:7">
      <c r="B99" s="2"/>
      <c r="C99" s="142" t="s">
        <v>391</v>
      </c>
      <c r="D99" s="143"/>
      <c r="E99" s="147" t="s">
        <v>206</v>
      </c>
      <c r="F99" s="144">
        <v>0</v>
      </c>
      <c r="G99" s="2"/>
    </row>
    <row r="100" spans="2:7">
      <c r="B100" s="2"/>
      <c r="C100" s="142" t="s">
        <v>392</v>
      </c>
      <c r="D100" s="143"/>
      <c r="E100" s="147" t="s">
        <v>206</v>
      </c>
      <c r="F100" s="144">
        <v>0</v>
      </c>
      <c r="G100" s="2"/>
    </row>
    <row r="101" spans="2:7">
      <c r="B101" s="2"/>
      <c r="C101" s="142" t="s">
        <v>393</v>
      </c>
      <c r="D101" s="143"/>
      <c r="E101" s="147" t="s">
        <v>206</v>
      </c>
      <c r="F101" s="144">
        <v>0</v>
      </c>
      <c r="G101" s="2"/>
    </row>
    <row r="102" spans="2:7">
      <c r="B102" s="2"/>
      <c r="C102" s="142" t="s">
        <v>394</v>
      </c>
      <c r="D102" s="143"/>
      <c r="E102" s="147" t="s">
        <v>206</v>
      </c>
      <c r="F102" s="144">
        <v>0</v>
      </c>
      <c r="G102" s="2"/>
    </row>
    <row r="103" spans="2:7">
      <c r="B103" s="2"/>
      <c r="C103" s="142" t="s">
        <v>395</v>
      </c>
      <c r="D103" s="143"/>
      <c r="E103" s="147" t="s">
        <v>206</v>
      </c>
      <c r="F103" s="144">
        <v>0</v>
      </c>
      <c r="G103" s="2"/>
    </row>
    <row r="104" spans="2:7">
      <c r="B104" s="2"/>
      <c r="C104" s="142" t="s">
        <v>396</v>
      </c>
      <c r="D104" s="143"/>
      <c r="E104" s="147" t="s">
        <v>206</v>
      </c>
      <c r="F104" s="144">
        <v>0</v>
      </c>
      <c r="G104" s="2"/>
    </row>
    <row r="105" spans="2:7">
      <c r="B105" s="2"/>
      <c r="C105" s="142" t="s">
        <v>397</v>
      </c>
      <c r="D105" s="143"/>
      <c r="E105" s="147" t="s">
        <v>206</v>
      </c>
      <c r="F105" s="144">
        <v>0</v>
      </c>
      <c r="G105" s="2"/>
    </row>
    <row r="106" spans="2:7">
      <c r="B106" s="2"/>
      <c r="C106" s="142" t="s">
        <v>398</v>
      </c>
      <c r="D106" s="143"/>
      <c r="E106" s="147" t="s">
        <v>206</v>
      </c>
      <c r="F106" s="144">
        <v>0</v>
      </c>
      <c r="G106" s="2"/>
    </row>
    <row r="107" spans="2:7">
      <c r="B107" s="2"/>
      <c r="C107" s="142" t="s">
        <v>399</v>
      </c>
      <c r="D107" s="143"/>
      <c r="E107" s="147" t="s">
        <v>206</v>
      </c>
      <c r="F107" s="144">
        <v>0</v>
      </c>
      <c r="G107" s="2"/>
    </row>
    <row r="108" spans="2:7">
      <c r="B108" s="2"/>
      <c r="C108" s="142" t="s">
        <v>400</v>
      </c>
      <c r="D108" s="143"/>
      <c r="E108" s="147" t="s">
        <v>206</v>
      </c>
      <c r="F108" s="144">
        <v>0</v>
      </c>
      <c r="G108" s="2"/>
    </row>
    <row r="109" spans="2:7">
      <c r="B109" s="2"/>
      <c r="C109" s="142" t="s">
        <v>401</v>
      </c>
      <c r="D109" s="143"/>
      <c r="E109" s="147" t="s">
        <v>206</v>
      </c>
      <c r="F109" s="144">
        <v>0</v>
      </c>
      <c r="G109" s="2"/>
    </row>
    <row r="110" spans="2:7">
      <c r="B110" s="2"/>
      <c r="C110" s="142" t="s">
        <v>402</v>
      </c>
      <c r="D110" s="143"/>
      <c r="E110" s="147" t="s">
        <v>206</v>
      </c>
      <c r="F110" s="144">
        <v>0</v>
      </c>
      <c r="G110" s="2"/>
    </row>
    <row r="111" spans="2:7">
      <c r="B111" s="2"/>
      <c r="C111" s="142" t="s">
        <v>403</v>
      </c>
      <c r="D111" s="143"/>
      <c r="E111" s="147" t="s">
        <v>206</v>
      </c>
      <c r="F111" s="144">
        <v>0</v>
      </c>
      <c r="G111" s="2"/>
    </row>
    <row r="112" spans="2:7">
      <c r="B112" s="2"/>
      <c r="C112" s="142" t="s">
        <v>404</v>
      </c>
      <c r="D112" s="143"/>
      <c r="E112" s="147" t="s">
        <v>206</v>
      </c>
      <c r="F112" s="144">
        <v>0</v>
      </c>
      <c r="G112" s="2"/>
    </row>
    <row r="113" spans="1:7">
      <c r="B113" s="2"/>
      <c r="C113" s="142" t="s">
        <v>405</v>
      </c>
      <c r="D113" s="143"/>
      <c r="E113" s="147" t="s">
        <v>206</v>
      </c>
      <c r="F113" s="144">
        <v>0</v>
      </c>
      <c r="G113" s="2"/>
    </row>
    <row r="114" spans="1:7" s="12" customFormat="1">
      <c r="B114" s="3"/>
      <c r="C114" s="145" t="s">
        <v>406</v>
      </c>
      <c r="D114" s="146"/>
      <c r="E114" s="147" t="s">
        <v>206</v>
      </c>
      <c r="F114" s="144">
        <v>0</v>
      </c>
      <c r="G114" s="3"/>
    </row>
    <row r="115" spans="1:7" s="12" customFormat="1">
      <c r="A115" s="15" t="s">
        <v>407</v>
      </c>
      <c r="B115" s="3"/>
      <c r="C115" s="145" t="s">
        <v>408</v>
      </c>
      <c r="D115" s="146"/>
      <c r="E115" s="147" t="s">
        <v>206</v>
      </c>
      <c r="F115" s="144">
        <v>0</v>
      </c>
      <c r="G115" s="3"/>
    </row>
    <row r="116" spans="1:7">
      <c r="A116" s="16" t="s">
        <v>409</v>
      </c>
      <c r="B116" s="2"/>
      <c r="C116" s="142" t="s">
        <v>410</v>
      </c>
      <c r="D116" s="143"/>
      <c r="E116" s="10" t="str">
        <f>""</f>
        <v/>
      </c>
      <c r="F116" s="8">
        <f>SUM(F16:F115)</f>
        <v>0</v>
      </c>
      <c r="G116" s="2"/>
    </row>
    <row r="117" spans="1:7">
      <c r="B117" s="2"/>
      <c r="C117" s="2"/>
      <c r="D117" s="2"/>
      <c r="E117" s="2"/>
      <c r="F117" s="2"/>
      <c r="G117" s="2"/>
    </row>
    <row r="118" spans="1:7" ht="5.0999999999999996" customHeight="1">
      <c r="B118" s="2"/>
      <c r="C118" s="2"/>
      <c r="D118" s="2"/>
      <c r="E118" s="2"/>
      <c r="F118" s="2"/>
      <c r="G118" s="2"/>
    </row>
  </sheetData>
  <sheetProtection formatColumns="0" formatRows="0" insertRows="0" deleteRows="0" selectLockedCells="1"/>
  <mergeCells count="310">
    <mergeCell ref="C13:F13"/>
    <mergeCell ref="C14:D15"/>
    <mergeCell ref="E14:E15"/>
    <mergeCell ref="F14:F15"/>
    <mergeCell ref="C16:D16"/>
    <mergeCell ref="E16"/>
    <mergeCell ref="F16"/>
    <mergeCell ref="C7:F7"/>
    <mergeCell ref="C8:F8"/>
    <mergeCell ref="C9:F9"/>
    <mergeCell ref="C10:F10"/>
    <mergeCell ref="C11:F11"/>
    <mergeCell ref="C19:D19"/>
    <mergeCell ref="E19"/>
    <mergeCell ref="F19"/>
    <mergeCell ref="C20:D20"/>
    <mergeCell ref="E20"/>
    <mergeCell ref="F20"/>
    <mergeCell ref="C17:D17"/>
    <mergeCell ref="E17"/>
    <mergeCell ref="F17"/>
    <mergeCell ref="C18:D18"/>
    <mergeCell ref="E18"/>
    <mergeCell ref="F18"/>
    <mergeCell ref="C23:D23"/>
    <mergeCell ref="E23"/>
    <mergeCell ref="F23"/>
    <mergeCell ref="C24:D24"/>
    <mergeCell ref="E24"/>
    <mergeCell ref="F24"/>
    <mergeCell ref="C21:D21"/>
    <mergeCell ref="E21"/>
    <mergeCell ref="F21"/>
    <mergeCell ref="C22:D22"/>
    <mergeCell ref="E22"/>
    <mergeCell ref="F22"/>
    <mergeCell ref="C27:D27"/>
    <mergeCell ref="E27"/>
    <mergeCell ref="F27"/>
    <mergeCell ref="C28:D28"/>
    <mergeCell ref="E28"/>
    <mergeCell ref="F28"/>
    <mergeCell ref="C25:D25"/>
    <mergeCell ref="E25"/>
    <mergeCell ref="F25"/>
    <mergeCell ref="C26:D26"/>
    <mergeCell ref="E26"/>
    <mergeCell ref="F26"/>
    <mergeCell ref="C31:D31"/>
    <mergeCell ref="E31"/>
    <mergeCell ref="F31"/>
    <mergeCell ref="C32:D32"/>
    <mergeCell ref="E32"/>
    <mergeCell ref="F32"/>
    <mergeCell ref="C29:D29"/>
    <mergeCell ref="E29"/>
    <mergeCell ref="F29"/>
    <mergeCell ref="C30:D30"/>
    <mergeCell ref="E30"/>
    <mergeCell ref="F30"/>
    <mergeCell ref="C35:D35"/>
    <mergeCell ref="E35"/>
    <mergeCell ref="F35"/>
    <mergeCell ref="C36:D36"/>
    <mergeCell ref="E36"/>
    <mergeCell ref="F36"/>
    <mergeCell ref="C33:D33"/>
    <mergeCell ref="E33"/>
    <mergeCell ref="F33"/>
    <mergeCell ref="C34:D34"/>
    <mergeCell ref="E34"/>
    <mergeCell ref="F34"/>
    <mergeCell ref="C39:D39"/>
    <mergeCell ref="E39"/>
    <mergeCell ref="F39"/>
    <mergeCell ref="C40:D40"/>
    <mergeCell ref="E40"/>
    <mergeCell ref="F40"/>
    <mergeCell ref="C37:D37"/>
    <mergeCell ref="E37"/>
    <mergeCell ref="F37"/>
    <mergeCell ref="C38:D38"/>
    <mergeCell ref="E38"/>
    <mergeCell ref="F38"/>
    <mergeCell ref="C43:D43"/>
    <mergeCell ref="E43"/>
    <mergeCell ref="F43"/>
    <mergeCell ref="C44:D44"/>
    <mergeCell ref="E44"/>
    <mergeCell ref="F44"/>
    <mergeCell ref="C41:D41"/>
    <mergeCell ref="E41"/>
    <mergeCell ref="F41"/>
    <mergeCell ref="C42:D42"/>
    <mergeCell ref="E42"/>
    <mergeCell ref="F42"/>
    <mergeCell ref="C47:D47"/>
    <mergeCell ref="E47"/>
    <mergeCell ref="F47"/>
    <mergeCell ref="C48:D48"/>
    <mergeCell ref="E48"/>
    <mergeCell ref="F48"/>
    <mergeCell ref="C45:D45"/>
    <mergeCell ref="E45"/>
    <mergeCell ref="F45"/>
    <mergeCell ref="C46:D46"/>
    <mergeCell ref="E46"/>
    <mergeCell ref="F46"/>
    <mergeCell ref="C51:D51"/>
    <mergeCell ref="E51"/>
    <mergeCell ref="F51"/>
    <mergeCell ref="C52:D52"/>
    <mergeCell ref="E52"/>
    <mergeCell ref="F52"/>
    <mergeCell ref="C49:D49"/>
    <mergeCell ref="E49"/>
    <mergeCell ref="F49"/>
    <mergeCell ref="C50:D50"/>
    <mergeCell ref="E50"/>
    <mergeCell ref="F50"/>
    <mergeCell ref="C55:D55"/>
    <mergeCell ref="E55"/>
    <mergeCell ref="F55"/>
    <mergeCell ref="C56:D56"/>
    <mergeCell ref="E56"/>
    <mergeCell ref="F56"/>
    <mergeCell ref="C53:D53"/>
    <mergeCell ref="E53"/>
    <mergeCell ref="F53"/>
    <mergeCell ref="C54:D54"/>
    <mergeCell ref="E54"/>
    <mergeCell ref="F54"/>
    <mergeCell ref="C59:D59"/>
    <mergeCell ref="E59"/>
    <mergeCell ref="F59"/>
    <mergeCell ref="C60:D60"/>
    <mergeCell ref="E60"/>
    <mergeCell ref="F60"/>
    <mergeCell ref="C57:D57"/>
    <mergeCell ref="E57"/>
    <mergeCell ref="F57"/>
    <mergeCell ref="C58:D58"/>
    <mergeCell ref="E58"/>
    <mergeCell ref="F58"/>
    <mergeCell ref="C63:D63"/>
    <mergeCell ref="E63"/>
    <mergeCell ref="F63"/>
    <mergeCell ref="C64:D64"/>
    <mergeCell ref="E64"/>
    <mergeCell ref="F64"/>
    <mergeCell ref="C61:D61"/>
    <mergeCell ref="E61"/>
    <mergeCell ref="F61"/>
    <mergeCell ref="C62:D62"/>
    <mergeCell ref="E62"/>
    <mergeCell ref="F62"/>
    <mergeCell ref="C67:D67"/>
    <mergeCell ref="E67"/>
    <mergeCell ref="F67"/>
    <mergeCell ref="C68:D68"/>
    <mergeCell ref="E68"/>
    <mergeCell ref="F68"/>
    <mergeCell ref="C65:D65"/>
    <mergeCell ref="E65"/>
    <mergeCell ref="F65"/>
    <mergeCell ref="C66:D66"/>
    <mergeCell ref="E66"/>
    <mergeCell ref="F66"/>
    <mergeCell ref="C71:D71"/>
    <mergeCell ref="E71"/>
    <mergeCell ref="F71"/>
    <mergeCell ref="C72:D72"/>
    <mergeCell ref="E72"/>
    <mergeCell ref="F72"/>
    <mergeCell ref="C69:D69"/>
    <mergeCell ref="E69"/>
    <mergeCell ref="F69"/>
    <mergeCell ref="C70:D70"/>
    <mergeCell ref="E70"/>
    <mergeCell ref="F70"/>
    <mergeCell ref="C75:D75"/>
    <mergeCell ref="E75"/>
    <mergeCell ref="F75"/>
    <mergeCell ref="C76:D76"/>
    <mergeCell ref="E76"/>
    <mergeCell ref="F76"/>
    <mergeCell ref="C73:D73"/>
    <mergeCell ref="E73"/>
    <mergeCell ref="F73"/>
    <mergeCell ref="C74:D74"/>
    <mergeCell ref="E74"/>
    <mergeCell ref="F74"/>
    <mergeCell ref="C79:D79"/>
    <mergeCell ref="E79"/>
    <mergeCell ref="F79"/>
    <mergeCell ref="C80:D80"/>
    <mergeCell ref="E80"/>
    <mergeCell ref="F80"/>
    <mergeCell ref="C77:D77"/>
    <mergeCell ref="E77"/>
    <mergeCell ref="F77"/>
    <mergeCell ref="C78:D78"/>
    <mergeCell ref="E78"/>
    <mergeCell ref="F78"/>
    <mergeCell ref="C83:D83"/>
    <mergeCell ref="E83"/>
    <mergeCell ref="F83"/>
    <mergeCell ref="C84:D84"/>
    <mergeCell ref="E84"/>
    <mergeCell ref="F84"/>
    <mergeCell ref="C81:D81"/>
    <mergeCell ref="E81"/>
    <mergeCell ref="F81"/>
    <mergeCell ref="C82:D82"/>
    <mergeCell ref="E82"/>
    <mergeCell ref="F82"/>
    <mergeCell ref="C87:D87"/>
    <mergeCell ref="E87"/>
    <mergeCell ref="F87"/>
    <mergeCell ref="C88:D88"/>
    <mergeCell ref="E88"/>
    <mergeCell ref="F88"/>
    <mergeCell ref="C85:D85"/>
    <mergeCell ref="E85"/>
    <mergeCell ref="F85"/>
    <mergeCell ref="C86:D86"/>
    <mergeCell ref="E86"/>
    <mergeCell ref="F86"/>
    <mergeCell ref="C91:D91"/>
    <mergeCell ref="E91"/>
    <mergeCell ref="F91"/>
    <mergeCell ref="C92:D92"/>
    <mergeCell ref="E92"/>
    <mergeCell ref="F92"/>
    <mergeCell ref="C89:D89"/>
    <mergeCell ref="E89"/>
    <mergeCell ref="F89"/>
    <mergeCell ref="C90:D90"/>
    <mergeCell ref="E90"/>
    <mergeCell ref="F90"/>
    <mergeCell ref="C95:D95"/>
    <mergeCell ref="E95"/>
    <mergeCell ref="F95"/>
    <mergeCell ref="C96:D96"/>
    <mergeCell ref="E96"/>
    <mergeCell ref="F96"/>
    <mergeCell ref="C93:D93"/>
    <mergeCell ref="E93"/>
    <mergeCell ref="F93"/>
    <mergeCell ref="C94:D94"/>
    <mergeCell ref="E94"/>
    <mergeCell ref="F94"/>
    <mergeCell ref="C99:D99"/>
    <mergeCell ref="E99"/>
    <mergeCell ref="F99"/>
    <mergeCell ref="C100:D100"/>
    <mergeCell ref="E100"/>
    <mergeCell ref="F100"/>
    <mergeCell ref="C97:D97"/>
    <mergeCell ref="E97"/>
    <mergeCell ref="F97"/>
    <mergeCell ref="C98:D98"/>
    <mergeCell ref="E98"/>
    <mergeCell ref="F98"/>
    <mergeCell ref="C103:D103"/>
    <mergeCell ref="E103"/>
    <mergeCell ref="F103"/>
    <mergeCell ref="C104:D104"/>
    <mergeCell ref="E104"/>
    <mergeCell ref="F104"/>
    <mergeCell ref="C101:D101"/>
    <mergeCell ref="E101"/>
    <mergeCell ref="F101"/>
    <mergeCell ref="C102:D102"/>
    <mergeCell ref="E102"/>
    <mergeCell ref="F102"/>
    <mergeCell ref="C107:D107"/>
    <mergeCell ref="E107"/>
    <mergeCell ref="F107"/>
    <mergeCell ref="C108:D108"/>
    <mergeCell ref="E108"/>
    <mergeCell ref="F108"/>
    <mergeCell ref="C105:D105"/>
    <mergeCell ref="E105"/>
    <mergeCell ref="F105"/>
    <mergeCell ref="C106:D106"/>
    <mergeCell ref="E106"/>
    <mergeCell ref="F106"/>
    <mergeCell ref="C111:D111"/>
    <mergeCell ref="E111"/>
    <mergeCell ref="F111"/>
    <mergeCell ref="C112:D112"/>
    <mergeCell ref="E112"/>
    <mergeCell ref="F112"/>
    <mergeCell ref="C109:D109"/>
    <mergeCell ref="E109"/>
    <mergeCell ref="F109"/>
    <mergeCell ref="C110:D110"/>
    <mergeCell ref="E110"/>
    <mergeCell ref="F110"/>
    <mergeCell ref="C115:D115"/>
    <mergeCell ref="E115"/>
    <mergeCell ref="F115"/>
    <mergeCell ref="C116:D116"/>
    <mergeCell ref="C113:D113"/>
    <mergeCell ref="E113"/>
    <mergeCell ref="F113"/>
    <mergeCell ref="C114:D114"/>
    <mergeCell ref="E114"/>
    <mergeCell ref="F114"/>
  </mergeCells>
  <dataValidations count="100">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F35">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F39">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F41">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F43">
      <formula1>-1000000000000000000</formula1>
      <formula2>1000000000000000000</formula2>
    </dataValidation>
    <dataValidation type="decimal" showErrorMessage="1" errorTitle="Kesalahan Jenis Data" error="Data yang dimasukkan harus berupa Angka!" sqref="F44">
      <formula1>-1000000000000000000</formula1>
      <formula2>1000000000000000000</formula2>
    </dataValidation>
    <dataValidation type="decimal" showErrorMessage="1" errorTitle="Kesalahan Jenis Data" error="Data yang dimasukkan harus berupa Angka!" sqref="F45">
      <formula1>-1000000000000000000</formula1>
      <formula2>1000000000000000000</formula2>
    </dataValidation>
    <dataValidation type="decimal" showErrorMessage="1" errorTitle="Kesalahan Jenis Data" error="Data yang dimasukkan harus berupa Angka!" sqref="F46">
      <formula1>-1000000000000000000</formula1>
      <formula2>1000000000000000000</formula2>
    </dataValidation>
    <dataValidation type="decimal" showErrorMessage="1" errorTitle="Kesalahan Jenis Data" error="Data yang dimasukkan harus berupa Angka!" sqref="F47">
      <formula1>-1000000000000000000</formula1>
      <formula2>1000000000000000000</formula2>
    </dataValidation>
    <dataValidation type="decimal" showErrorMessage="1" errorTitle="Kesalahan Jenis Data" error="Data yang dimasukkan harus berupa Angka!" sqref="F48">
      <formula1>-1000000000000000000</formula1>
      <formula2>1000000000000000000</formula2>
    </dataValidation>
    <dataValidation type="decimal" showErrorMessage="1" errorTitle="Kesalahan Jenis Data" error="Data yang dimasukkan harus berupa Angka!" sqref="F49">
      <formula1>-1000000000000000000</formula1>
      <formula2>1000000000000000000</formula2>
    </dataValidation>
    <dataValidation type="decimal" showErrorMessage="1" errorTitle="Kesalahan Jenis Data" error="Data yang dimasukkan harus berupa Angka!" sqref="F50">
      <formula1>-1000000000000000000</formula1>
      <formula2>1000000000000000000</formula2>
    </dataValidation>
    <dataValidation type="decimal" showErrorMessage="1" errorTitle="Kesalahan Jenis Data" error="Data yang dimasukkan harus berupa Angka!" sqref="F51">
      <formula1>-1000000000000000000</formula1>
      <formula2>1000000000000000000</formula2>
    </dataValidation>
    <dataValidation type="decimal" showErrorMessage="1" errorTitle="Kesalahan Jenis Data" error="Data yang dimasukkan harus berupa Angka!" sqref="F52">
      <formula1>-1000000000000000000</formula1>
      <formula2>1000000000000000000</formula2>
    </dataValidation>
    <dataValidation type="decimal" showErrorMessage="1" errorTitle="Kesalahan Jenis Data" error="Data yang dimasukkan harus berupa Angka!" sqref="F53">
      <formula1>-1000000000000000000</formula1>
      <formula2>1000000000000000000</formula2>
    </dataValidation>
    <dataValidation type="decimal" showErrorMessage="1" errorTitle="Kesalahan Jenis Data" error="Data yang dimasukkan harus berupa Angka!" sqref="F54">
      <formula1>-1000000000000000000</formula1>
      <formula2>1000000000000000000</formula2>
    </dataValidation>
    <dataValidation type="decimal" showErrorMessage="1" errorTitle="Kesalahan Jenis Data" error="Data yang dimasukkan harus berupa Angka!" sqref="F55">
      <formula1>-1000000000000000000</formula1>
      <formula2>1000000000000000000</formula2>
    </dataValidation>
    <dataValidation type="decimal" showErrorMessage="1" errorTitle="Kesalahan Jenis Data" error="Data yang dimasukkan harus berupa Angka!" sqref="F56">
      <formula1>-1000000000000000000</formula1>
      <formula2>1000000000000000000</formula2>
    </dataValidation>
    <dataValidation type="decimal" showErrorMessage="1" errorTitle="Kesalahan Jenis Data" error="Data yang dimasukkan harus berupa Angka!" sqref="F57">
      <formula1>-1000000000000000000</formula1>
      <formula2>1000000000000000000</formula2>
    </dataValidation>
    <dataValidation type="decimal" showErrorMessage="1" errorTitle="Kesalahan Jenis Data" error="Data yang dimasukkan harus berupa Angka!" sqref="F58">
      <formula1>-1000000000000000000</formula1>
      <formula2>1000000000000000000</formula2>
    </dataValidation>
    <dataValidation type="decimal" showErrorMessage="1" errorTitle="Kesalahan Jenis Data" error="Data yang dimasukkan harus berupa Angka!" sqref="F59">
      <formula1>-1000000000000000000</formula1>
      <formula2>1000000000000000000</formula2>
    </dataValidation>
    <dataValidation type="decimal" showErrorMessage="1" errorTitle="Kesalahan Jenis Data" error="Data yang dimasukkan harus berupa Angka!" sqref="F60">
      <formula1>-1000000000000000000</formula1>
      <formula2>1000000000000000000</formula2>
    </dataValidation>
    <dataValidation type="decimal" showErrorMessage="1" errorTitle="Kesalahan Jenis Data" error="Data yang dimasukkan harus berupa Angka!" sqref="F61">
      <formula1>-1000000000000000000</formula1>
      <formula2>1000000000000000000</formula2>
    </dataValidation>
    <dataValidation type="decimal" showErrorMessage="1" errorTitle="Kesalahan Jenis Data" error="Data yang dimasukkan harus berupa Angka!" sqref="F62">
      <formula1>-1000000000000000000</formula1>
      <formula2>1000000000000000000</formula2>
    </dataValidation>
    <dataValidation type="decimal" showErrorMessage="1" errorTitle="Kesalahan Jenis Data" error="Data yang dimasukkan harus berupa Angka!" sqref="F63">
      <formula1>-1000000000000000000</formula1>
      <formula2>1000000000000000000</formula2>
    </dataValidation>
    <dataValidation type="decimal" showErrorMessage="1" errorTitle="Kesalahan Jenis Data" error="Data yang dimasukkan harus berupa Angka!" sqref="F64">
      <formula1>-1000000000000000000</formula1>
      <formula2>1000000000000000000</formula2>
    </dataValidation>
    <dataValidation type="decimal" showErrorMessage="1" errorTitle="Kesalahan Jenis Data" error="Data yang dimasukkan harus berupa Angka!" sqref="F65">
      <formula1>-1000000000000000000</formula1>
      <formula2>1000000000000000000</formula2>
    </dataValidation>
    <dataValidation type="decimal" showErrorMessage="1" errorTitle="Kesalahan Jenis Data" error="Data yang dimasukkan harus berupa Angka!" sqref="F66">
      <formula1>-1000000000000000000</formula1>
      <formula2>1000000000000000000</formula2>
    </dataValidation>
    <dataValidation type="decimal" showErrorMessage="1" errorTitle="Kesalahan Jenis Data" error="Data yang dimasukkan harus berupa Angka!" sqref="F67">
      <formula1>-1000000000000000000</formula1>
      <formula2>1000000000000000000</formula2>
    </dataValidation>
    <dataValidation type="decimal" showErrorMessage="1" errorTitle="Kesalahan Jenis Data" error="Data yang dimasukkan harus berupa Angka!" sqref="F68">
      <formula1>-1000000000000000000</formula1>
      <formula2>1000000000000000000</formula2>
    </dataValidation>
    <dataValidation type="decimal" showErrorMessage="1" errorTitle="Kesalahan Jenis Data" error="Data yang dimasukkan harus berupa Angka!" sqref="F69">
      <formula1>-1000000000000000000</formula1>
      <formula2>1000000000000000000</formula2>
    </dataValidation>
    <dataValidation type="decimal" showErrorMessage="1" errorTitle="Kesalahan Jenis Data" error="Data yang dimasukkan harus berupa Angka!" sqref="F70">
      <formula1>-1000000000000000000</formula1>
      <formula2>1000000000000000000</formula2>
    </dataValidation>
    <dataValidation type="decimal" showErrorMessage="1" errorTitle="Kesalahan Jenis Data" error="Data yang dimasukkan harus berupa Angka!" sqref="F71">
      <formula1>-1000000000000000000</formula1>
      <formula2>1000000000000000000</formula2>
    </dataValidation>
    <dataValidation type="decimal" showErrorMessage="1" errorTitle="Kesalahan Jenis Data" error="Data yang dimasukkan harus berupa Angka!" sqref="F72">
      <formula1>-1000000000000000000</formula1>
      <formula2>1000000000000000000</formula2>
    </dataValidation>
    <dataValidation type="decimal" showErrorMessage="1" errorTitle="Kesalahan Jenis Data" error="Data yang dimasukkan harus berupa Angka!" sqref="F73">
      <formula1>-1000000000000000000</formula1>
      <formula2>1000000000000000000</formula2>
    </dataValidation>
    <dataValidation type="decimal" showErrorMessage="1" errorTitle="Kesalahan Jenis Data" error="Data yang dimasukkan harus berupa Angka!" sqref="F74">
      <formula1>-1000000000000000000</formula1>
      <formula2>1000000000000000000</formula2>
    </dataValidation>
    <dataValidation type="decimal" showErrorMessage="1" errorTitle="Kesalahan Jenis Data" error="Data yang dimasukkan harus berupa Angka!" sqref="F75">
      <formula1>-1000000000000000000</formula1>
      <formula2>1000000000000000000</formula2>
    </dataValidation>
    <dataValidation type="decimal" showErrorMessage="1" errorTitle="Kesalahan Jenis Data" error="Data yang dimasukkan harus berupa Angka!" sqref="F76">
      <formula1>-1000000000000000000</formula1>
      <formula2>1000000000000000000</formula2>
    </dataValidation>
    <dataValidation type="decimal" showErrorMessage="1" errorTitle="Kesalahan Jenis Data" error="Data yang dimasukkan harus berupa Angka!" sqref="F77">
      <formula1>-1000000000000000000</formula1>
      <formula2>1000000000000000000</formula2>
    </dataValidation>
    <dataValidation type="decimal" showErrorMessage="1" errorTitle="Kesalahan Jenis Data" error="Data yang dimasukkan harus berupa Angka!" sqref="F78">
      <formula1>-1000000000000000000</formula1>
      <formula2>1000000000000000000</formula2>
    </dataValidation>
    <dataValidation type="decimal" showErrorMessage="1" errorTitle="Kesalahan Jenis Data" error="Data yang dimasukkan harus berupa Angka!" sqref="F79">
      <formula1>-1000000000000000000</formula1>
      <formula2>1000000000000000000</formula2>
    </dataValidation>
    <dataValidation type="decimal" showErrorMessage="1" errorTitle="Kesalahan Jenis Data" error="Data yang dimasukkan harus berupa Angka!" sqref="F80">
      <formula1>-1000000000000000000</formula1>
      <formula2>1000000000000000000</formula2>
    </dataValidation>
    <dataValidation type="decimal" showErrorMessage="1" errorTitle="Kesalahan Jenis Data" error="Data yang dimasukkan harus berupa Angka!" sqref="F81">
      <formula1>-1000000000000000000</formula1>
      <formula2>1000000000000000000</formula2>
    </dataValidation>
    <dataValidation type="decimal" showErrorMessage="1" errorTitle="Kesalahan Jenis Data" error="Data yang dimasukkan harus berupa Angka!" sqref="F82">
      <formula1>-1000000000000000000</formula1>
      <formula2>1000000000000000000</formula2>
    </dataValidation>
    <dataValidation type="decimal" showErrorMessage="1" errorTitle="Kesalahan Jenis Data" error="Data yang dimasukkan harus berupa Angka!" sqref="F83">
      <formula1>-1000000000000000000</formula1>
      <formula2>1000000000000000000</formula2>
    </dataValidation>
    <dataValidation type="decimal" showErrorMessage="1" errorTitle="Kesalahan Jenis Data" error="Data yang dimasukkan harus berupa Angka!" sqref="F84">
      <formula1>-1000000000000000000</formula1>
      <formula2>1000000000000000000</formula2>
    </dataValidation>
    <dataValidation type="decimal" showErrorMessage="1" errorTitle="Kesalahan Jenis Data" error="Data yang dimasukkan harus berupa Angka!" sqref="F85">
      <formula1>-1000000000000000000</formula1>
      <formula2>1000000000000000000</formula2>
    </dataValidation>
    <dataValidation type="decimal" showErrorMessage="1" errorTitle="Kesalahan Jenis Data" error="Data yang dimasukkan harus berupa Angka!" sqref="F86">
      <formula1>-1000000000000000000</formula1>
      <formula2>1000000000000000000</formula2>
    </dataValidation>
    <dataValidation type="decimal" showErrorMessage="1" errorTitle="Kesalahan Jenis Data" error="Data yang dimasukkan harus berupa Angka!" sqref="F87">
      <formula1>-1000000000000000000</formula1>
      <formula2>1000000000000000000</formula2>
    </dataValidation>
    <dataValidation type="decimal" showErrorMessage="1" errorTitle="Kesalahan Jenis Data" error="Data yang dimasukkan harus berupa Angka!" sqref="F88">
      <formula1>-1000000000000000000</formula1>
      <formula2>1000000000000000000</formula2>
    </dataValidation>
    <dataValidation type="decimal" showErrorMessage="1" errorTitle="Kesalahan Jenis Data" error="Data yang dimasukkan harus berupa Angka!" sqref="F89">
      <formula1>-1000000000000000000</formula1>
      <formula2>1000000000000000000</formula2>
    </dataValidation>
    <dataValidation type="decimal" showErrorMessage="1" errorTitle="Kesalahan Jenis Data" error="Data yang dimasukkan harus berupa Angka!" sqref="F90">
      <formula1>-1000000000000000000</formula1>
      <formula2>1000000000000000000</formula2>
    </dataValidation>
    <dataValidation type="decimal" showErrorMessage="1" errorTitle="Kesalahan Jenis Data" error="Data yang dimasukkan harus berupa Angka!" sqref="F91">
      <formula1>-1000000000000000000</formula1>
      <formula2>1000000000000000000</formula2>
    </dataValidation>
    <dataValidation type="decimal" showErrorMessage="1" errorTitle="Kesalahan Jenis Data" error="Data yang dimasukkan harus berupa Angka!" sqref="F92">
      <formula1>-1000000000000000000</formula1>
      <formula2>1000000000000000000</formula2>
    </dataValidation>
    <dataValidation type="decimal" showErrorMessage="1" errorTitle="Kesalahan Jenis Data" error="Data yang dimasukkan harus berupa Angka!" sqref="F93">
      <formula1>-1000000000000000000</formula1>
      <formula2>1000000000000000000</formula2>
    </dataValidation>
    <dataValidation type="decimal" showErrorMessage="1" errorTitle="Kesalahan Jenis Data" error="Data yang dimasukkan harus berupa Angka!" sqref="F94">
      <formula1>-1000000000000000000</formula1>
      <formula2>1000000000000000000</formula2>
    </dataValidation>
    <dataValidation type="decimal" showErrorMessage="1" errorTitle="Kesalahan Jenis Data" error="Data yang dimasukkan harus berupa Angka!" sqref="F95">
      <formula1>-1000000000000000000</formula1>
      <formula2>1000000000000000000</formula2>
    </dataValidation>
    <dataValidation type="decimal" showErrorMessage="1" errorTitle="Kesalahan Jenis Data" error="Data yang dimasukkan harus berupa Angka!" sqref="F96">
      <formula1>-1000000000000000000</formula1>
      <formula2>1000000000000000000</formula2>
    </dataValidation>
    <dataValidation type="decimal" showErrorMessage="1" errorTitle="Kesalahan Jenis Data" error="Data yang dimasukkan harus berupa Angka!" sqref="F97">
      <formula1>-1000000000000000000</formula1>
      <formula2>1000000000000000000</formula2>
    </dataValidation>
    <dataValidation type="decimal" showErrorMessage="1" errorTitle="Kesalahan Jenis Data" error="Data yang dimasukkan harus berupa Angka!" sqref="F98">
      <formula1>-1000000000000000000</formula1>
      <formula2>1000000000000000000</formula2>
    </dataValidation>
    <dataValidation type="decimal" showErrorMessage="1" errorTitle="Kesalahan Jenis Data" error="Data yang dimasukkan harus berupa Angka!" sqref="F99">
      <formula1>-1000000000000000000</formula1>
      <formula2>1000000000000000000</formula2>
    </dataValidation>
    <dataValidation type="decimal" showErrorMessage="1" errorTitle="Kesalahan Jenis Data" error="Data yang dimasukkan harus berupa Angka!" sqref="F100">
      <formula1>-1000000000000000000</formula1>
      <formula2>1000000000000000000</formula2>
    </dataValidation>
    <dataValidation type="decimal" showErrorMessage="1" errorTitle="Kesalahan Jenis Data" error="Data yang dimasukkan harus berupa Angka!" sqref="F101">
      <formula1>-1000000000000000000</formula1>
      <formula2>1000000000000000000</formula2>
    </dataValidation>
    <dataValidation type="decimal" showErrorMessage="1" errorTitle="Kesalahan Jenis Data" error="Data yang dimasukkan harus berupa Angka!" sqref="F102">
      <formula1>-1000000000000000000</formula1>
      <formula2>1000000000000000000</formula2>
    </dataValidation>
    <dataValidation type="decimal" showErrorMessage="1" errorTitle="Kesalahan Jenis Data" error="Data yang dimasukkan harus berupa Angka!" sqref="F103">
      <formula1>-1000000000000000000</formula1>
      <formula2>1000000000000000000</formula2>
    </dataValidation>
    <dataValidation type="decimal" showErrorMessage="1" errorTitle="Kesalahan Jenis Data" error="Data yang dimasukkan harus berupa Angka!" sqref="F104">
      <formula1>-1000000000000000000</formula1>
      <formula2>1000000000000000000</formula2>
    </dataValidation>
    <dataValidation type="decimal" showErrorMessage="1" errorTitle="Kesalahan Jenis Data" error="Data yang dimasukkan harus berupa Angka!" sqref="F105">
      <formula1>-1000000000000000000</formula1>
      <formula2>1000000000000000000</formula2>
    </dataValidation>
    <dataValidation type="decimal" showErrorMessage="1" errorTitle="Kesalahan Jenis Data" error="Data yang dimasukkan harus berupa Angka!" sqref="F106">
      <formula1>-1000000000000000000</formula1>
      <formula2>1000000000000000000</formula2>
    </dataValidation>
    <dataValidation type="decimal" showErrorMessage="1" errorTitle="Kesalahan Jenis Data" error="Data yang dimasukkan harus berupa Angka!" sqref="F107">
      <formula1>-1000000000000000000</formula1>
      <formula2>1000000000000000000</formula2>
    </dataValidation>
    <dataValidation type="decimal" showErrorMessage="1" errorTitle="Kesalahan Jenis Data" error="Data yang dimasukkan harus berupa Angka!" sqref="F108">
      <formula1>-1000000000000000000</formula1>
      <formula2>1000000000000000000</formula2>
    </dataValidation>
    <dataValidation type="decimal" showErrorMessage="1" errorTitle="Kesalahan Jenis Data" error="Data yang dimasukkan harus berupa Angka!" sqref="F109">
      <formula1>-1000000000000000000</formula1>
      <formula2>1000000000000000000</formula2>
    </dataValidation>
    <dataValidation type="decimal" showErrorMessage="1" errorTitle="Kesalahan Jenis Data" error="Data yang dimasukkan harus berupa Angka!" sqref="F110">
      <formula1>-1000000000000000000</formula1>
      <formula2>1000000000000000000</formula2>
    </dataValidation>
    <dataValidation type="decimal" showErrorMessage="1" errorTitle="Kesalahan Jenis Data" error="Data yang dimasukkan harus berupa Angka!" sqref="F111">
      <formula1>-1000000000000000000</formula1>
      <formula2>1000000000000000000</formula2>
    </dataValidation>
    <dataValidation type="decimal" showErrorMessage="1" errorTitle="Kesalahan Jenis Data" error="Data yang dimasukkan harus berupa Angka!" sqref="F112">
      <formula1>-1000000000000000000</formula1>
      <formula2>1000000000000000000</formula2>
    </dataValidation>
    <dataValidation type="decimal" showErrorMessage="1" errorTitle="Kesalahan Jenis Data" error="Data yang dimasukkan harus berupa Angka!" sqref="F113">
      <formula1>-1000000000000000000</formula1>
      <formula2>1000000000000000000</formula2>
    </dataValidation>
    <dataValidation type="decimal" showErrorMessage="1" errorTitle="Kesalahan Jenis Data" error="Data yang dimasukkan harus berupa Angka!" sqref="F114">
      <formula1>-1000000000000000000</formula1>
      <formula2>1000000000000000000</formula2>
    </dataValidation>
    <dataValidation type="decimal" showErrorMessage="1" errorTitle="Kesalahan Jenis Data" error="Data yang dimasukkan harus berupa Angka!" sqref="F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2:G62"/>
  <sheetViews>
    <sheetView showGridLines="0" view="pageBreakPreview" topLeftCell="C1" zoomScale="85" zoomScaleNormal="85" zoomScaleSheetLayoutView="85" workbookViewId="0">
      <selection activeCell="D20" sqref="D20"/>
    </sheetView>
  </sheetViews>
  <sheetFormatPr defaultRowHeight="15"/>
  <cols>
    <col min="1" max="1" width="9.140625" style="1" customWidth="1"/>
    <col min="2" max="2" width="1" style="1" customWidth="1"/>
    <col min="3" max="3" width="44.5703125" style="1" bestFit="1" customWidth="1"/>
    <col min="4" max="5" width="30" style="1" customWidth="1"/>
    <col min="6" max="6" width="1" style="1" customWidth="1"/>
    <col min="7" max="7" width="9.140625" style="1" customWidth="1"/>
    <col min="8" max="16384" width="9.140625" style="1"/>
  </cols>
  <sheetData>
    <row r="2" spans="2:7" ht="5.0999999999999996" customHeight="1">
      <c r="B2" s="5" t="s">
        <v>161</v>
      </c>
      <c r="C2" s="2"/>
      <c r="D2" s="2"/>
      <c r="E2" s="2"/>
      <c r="F2" s="2"/>
    </row>
    <row r="3" spans="2:7" hidden="1">
      <c r="B3" s="5" t="s">
        <v>7</v>
      </c>
      <c r="C3" s="20"/>
      <c r="D3" s="2"/>
      <c r="E3" s="2"/>
      <c r="F3" s="2"/>
    </row>
    <row r="4" spans="2:7" hidden="1">
      <c r="B4" s="2"/>
      <c r="C4" s="20"/>
      <c r="D4" s="2"/>
      <c r="E4" s="2"/>
      <c r="F4" s="2"/>
    </row>
    <row r="5" spans="2:7" hidden="1">
      <c r="B5" s="2"/>
      <c r="C5" s="20"/>
      <c r="D5" s="2"/>
      <c r="E5" s="2"/>
      <c r="F5" s="2"/>
    </row>
    <row r="6" spans="2:7" hidden="1">
      <c r="B6" s="2"/>
      <c r="C6" s="29"/>
      <c r="D6" s="2"/>
      <c r="E6" s="2"/>
      <c r="F6" s="2"/>
    </row>
    <row r="7" spans="2:7" ht="17.25">
      <c r="B7" s="2"/>
      <c r="C7" s="123" t="str">
        <f>UPPER('Data Umum'!D7)</f>
        <v/>
      </c>
      <c r="D7" s="123"/>
      <c r="E7" s="123"/>
      <c r="F7" s="2"/>
    </row>
    <row r="8" spans="2:7">
      <c r="B8" s="2"/>
      <c r="C8" s="124" t="s">
        <v>1095</v>
      </c>
      <c r="D8" s="124"/>
      <c r="E8" s="124"/>
      <c r="F8" s="2"/>
    </row>
    <row r="9" spans="2:7">
      <c r="B9" s="2"/>
      <c r="C9" s="124" t="s">
        <v>162</v>
      </c>
      <c r="D9" s="124"/>
      <c r="E9" s="124"/>
      <c r="F9" s="2"/>
    </row>
    <row r="10" spans="2:7">
      <c r="B10" s="2"/>
      <c r="C10" s="129" t="s">
        <v>1054</v>
      </c>
      <c r="D10" s="129"/>
      <c r="E10" s="129"/>
      <c r="F10" s="46"/>
      <c r="G10" s="46"/>
    </row>
    <row r="11" spans="2:7">
      <c r="B11" s="2"/>
      <c r="C11" s="135" t="s">
        <v>1055</v>
      </c>
      <c r="D11" s="135"/>
      <c r="E11" s="135"/>
      <c r="F11" s="47"/>
      <c r="G11" s="47"/>
    </row>
    <row r="12" spans="2:7" hidden="1">
      <c r="B12" s="2"/>
      <c r="C12" s="31"/>
      <c r="D12" s="31"/>
      <c r="E12" s="31"/>
      <c r="F12" s="2"/>
    </row>
    <row r="13" spans="2:7" ht="30" customHeight="1">
      <c r="B13" s="2"/>
      <c r="C13" s="131" t="s">
        <v>1057</v>
      </c>
      <c r="D13" s="132"/>
      <c r="E13" s="132"/>
      <c r="F13" s="2"/>
    </row>
    <row r="14" spans="2:7">
      <c r="B14" s="2"/>
      <c r="C14" s="134" t="s">
        <v>456</v>
      </c>
      <c r="D14" s="134"/>
      <c r="E14" s="134"/>
      <c r="F14" s="2"/>
    </row>
    <row r="15" spans="2:7">
      <c r="B15" s="2"/>
      <c r="C15" s="127" t="s">
        <v>34</v>
      </c>
      <c r="D15" s="133" t="s">
        <v>1056</v>
      </c>
      <c r="E15" s="133" t="s">
        <v>1058</v>
      </c>
      <c r="F15" s="2"/>
    </row>
    <row r="16" spans="2:7">
      <c r="B16" s="2"/>
      <c r="C16" s="128"/>
      <c r="D16" s="128"/>
      <c r="E16" s="128"/>
      <c r="F16" s="2"/>
    </row>
    <row r="17" spans="2:6" ht="15" customHeight="1">
      <c r="B17" s="2"/>
      <c r="C17" s="40" t="s">
        <v>163</v>
      </c>
      <c r="D17" s="121"/>
      <c r="E17" s="121"/>
      <c r="F17" s="2"/>
    </row>
    <row r="18" spans="2:6" ht="15" customHeight="1">
      <c r="B18" s="2"/>
      <c r="C18" s="40" t="s">
        <v>164</v>
      </c>
      <c r="D18" s="36"/>
      <c r="E18" s="36"/>
      <c r="F18" s="2"/>
    </row>
    <row r="19" spans="2:6">
      <c r="B19" s="2"/>
      <c r="C19" s="41" t="s">
        <v>165</v>
      </c>
      <c r="D19" s="36"/>
      <c r="E19" s="36"/>
      <c r="F19" s="2"/>
    </row>
    <row r="20" spans="2:6">
      <c r="B20" s="2"/>
      <c r="C20" s="42" t="s">
        <v>166</v>
      </c>
      <c r="D20" s="121"/>
      <c r="E20" s="121"/>
      <c r="F20" s="2"/>
    </row>
    <row r="21" spans="2:6" ht="15" customHeight="1">
      <c r="B21" s="2"/>
      <c r="C21" s="42" t="s">
        <v>167</v>
      </c>
      <c r="D21" s="121"/>
      <c r="E21" s="121"/>
      <c r="F21" s="2"/>
    </row>
    <row r="22" spans="2:6" ht="15" customHeight="1">
      <c r="B22" s="2"/>
      <c r="C22" s="42" t="s">
        <v>168</v>
      </c>
      <c r="D22" s="121"/>
      <c r="E22" s="121"/>
      <c r="F22" s="2"/>
    </row>
    <row r="23" spans="2:6">
      <c r="B23" s="2"/>
      <c r="C23" s="42" t="s">
        <v>169</v>
      </c>
      <c r="D23" s="121"/>
      <c r="E23" s="121"/>
      <c r="F23" s="2"/>
    </row>
    <row r="24" spans="2:6">
      <c r="B24" s="2"/>
      <c r="C24" s="42" t="s">
        <v>170</v>
      </c>
      <c r="D24" s="121"/>
      <c r="E24" s="121"/>
      <c r="F24" s="2"/>
    </row>
    <row r="25" spans="2:6">
      <c r="B25" s="2"/>
      <c r="C25" s="42" t="s">
        <v>171</v>
      </c>
      <c r="D25" s="121"/>
      <c r="E25" s="121"/>
      <c r="F25" s="2"/>
    </row>
    <row r="26" spans="2:6" ht="15" customHeight="1">
      <c r="B26" s="2"/>
      <c r="C26" s="41" t="s">
        <v>172</v>
      </c>
      <c r="D26" s="36"/>
      <c r="E26" s="36"/>
      <c r="F26" s="2"/>
    </row>
    <row r="27" spans="2:6">
      <c r="B27" s="2"/>
      <c r="C27" s="41" t="s">
        <v>173</v>
      </c>
      <c r="D27" s="36"/>
      <c r="E27" s="36"/>
      <c r="F27" s="2"/>
    </row>
    <row r="28" spans="2:6" ht="15" customHeight="1">
      <c r="B28" s="2"/>
      <c r="C28" s="42" t="s">
        <v>174</v>
      </c>
      <c r="D28" s="121"/>
      <c r="E28" s="121"/>
      <c r="F28" s="2"/>
    </row>
    <row r="29" spans="2:6">
      <c r="B29" s="2"/>
      <c r="C29" s="42" t="s">
        <v>175</v>
      </c>
      <c r="D29" s="121"/>
      <c r="E29" s="121"/>
      <c r="F29" s="2"/>
    </row>
    <row r="30" spans="2:6">
      <c r="B30" s="2"/>
      <c r="C30" s="42" t="s">
        <v>176</v>
      </c>
      <c r="D30" s="121"/>
      <c r="E30" s="121"/>
      <c r="F30" s="2"/>
    </row>
    <row r="31" spans="2:6">
      <c r="B31" s="2"/>
      <c r="C31" s="42" t="s">
        <v>177</v>
      </c>
      <c r="D31" s="121"/>
      <c r="E31" s="121"/>
      <c r="F31" s="2"/>
    </row>
    <row r="32" spans="2:6">
      <c r="B32" s="2"/>
      <c r="C32" s="42" t="s">
        <v>178</v>
      </c>
      <c r="D32" s="121"/>
      <c r="E32" s="121"/>
      <c r="F32" s="2"/>
    </row>
    <row r="33" spans="2:6" ht="15" customHeight="1">
      <c r="B33" s="2"/>
      <c r="C33" s="41" t="s">
        <v>179</v>
      </c>
      <c r="D33" s="36"/>
      <c r="E33" s="36"/>
      <c r="F33" s="2"/>
    </row>
    <row r="34" spans="2:6" ht="15" customHeight="1">
      <c r="B34" s="2"/>
      <c r="C34" s="40" t="s">
        <v>180</v>
      </c>
      <c r="D34" s="36"/>
      <c r="E34" s="36"/>
      <c r="F34" s="2"/>
    </row>
    <row r="35" spans="2:6" ht="15" customHeight="1">
      <c r="B35" s="2"/>
      <c r="C35" s="40" t="s">
        <v>181</v>
      </c>
      <c r="D35" s="36"/>
      <c r="E35" s="36"/>
      <c r="F35" s="2"/>
    </row>
    <row r="36" spans="2:6">
      <c r="B36" s="2"/>
      <c r="C36" s="41" t="s">
        <v>165</v>
      </c>
      <c r="D36" s="36"/>
      <c r="E36" s="36"/>
      <c r="F36" s="2"/>
    </row>
    <row r="37" spans="2:6" ht="15" customHeight="1">
      <c r="B37" s="2"/>
      <c r="C37" s="42" t="s">
        <v>182</v>
      </c>
      <c r="D37" s="121"/>
      <c r="E37" s="121"/>
      <c r="F37" s="2"/>
    </row>
    <row r="38" spans="2:6" ht="15" customHeight="1">
      <c r="B38" s="2"/>
      <c r="C38" s="42" t="s">
        <v>183</v>
      </c>
      <c r="D38" s="121"/>
      <c r="E38" s="121"/>
      <c r="F38" s="2"/>
    </row>
    <row r="39" spans="2:6" ht="15" customHeight="1">
      <c r="B39" s="2"/>
      <c r="C39" s="42" t="s">
        <v>184</v>
      </c>
      <c r="D39" s="121"/>
      <c r="E39" s="121"/>
      <c r="F39" s="2"/>
    </row>
    <row r="40" spans="2:6">
      <c r="B40" s="2"/>
      <c r="C40" s="42" t="s">
        <v>185</v>
      </c>
      <c r="D40" s="121"/>
      <c r="E40" s="121"/>
      <c r="F40" s="2"/>
    </row>
    <row r="41" spans="2:6" ht="15" customHeight="1">
      <c r="B41" s="2"/>
      <c r="C41" s="41" t="s">
        <v>172</v>
      </c>
      <c r="D41" s="36"/>
      <c r="E41" s="36"/>
      <c r="F41" s="2"/>
    </row>
    <row r="42" spans="2:6">
      <c r="B42" s="2"/>
      <c r="C42" s="41" t="s">
        <v>173</v>
      </c>
      <c r="D42" s="36"/>
      <c r="E42" s="36"/>
      <c r="F42" s="2"/>
    </row>
    <row r="43" spans="2:6" ht="15" customHeight="1">
      <c r="B43" s="2"/>
      <c r="C43" s="42" t="s">
        <v>186</v>
      </c>
      <c r="D43" s="121"/>
      <c r="E43" s="121"/>
      <c r="F43" s="2"/>
    </row>
    <row r="44" spans="2:6" ht="15" customHeight="1">
      <c r="B44" s="2"/>
      <c r="C44" s="42" t="s">
        <v>187</v>
      </c>
      <c r="D44" s="121"/>
      <c r="E44" s="121"/>
      <c r="F44" s="2"/>
    </row>
    <row r="45" spans="2:6">
      <c r="B45" s="2"/>
      <c r="C45" s="42" t="s">
        <v>188</v>
      </c>
      <c r="D45" s="121"/>
      <c r="E45" s="121"/>
      <c r="F45" s="2"/>
    </row>
    <row r="46" spans="2:6" ht="15" customHeight="1">
      <c r="B46" s="2"/>
      <c r="C46" s="41" t="s">
        <v>179</v>
      </c>
      <c r="D46" s="36"/>
      <c r="E46" s="36"/>
      <c r="F46" s="2"/>
    </row>
    <row r="47" spans="2:6" ht="15" customHeight="1">
      <c r="B47" s="2"/>
      <c r="C47" s="40" t="s">
        <v>189</v>
      </c>
      <c r="D47" s="36"/>
      <c r="E47" s="36"/>
      <c r="F47" s="2"/>
    </row>
    <row r="48" spans="2:6" ht="15" customHeight="1">
      <c r="B48" s="2"/>
      <c r="C48" s="40" t="s">
        <v>190</v>
      </c>
      <c r="D48" s="36"/>
      <c r="E48" s="36"/>
      <c r="F48" s="2"/>
    </row>
    <row r="49" spans="2:6">
      <c r="B49" s="2"/>
      <c r="C49" s="41" t="s">
        <v>165</v>
      </c>
      <c r="D49" s="36"/>
      <c r="E49" s="36"/>
      <c r="F49" s="2"/>
    </row>
    <row r="50" spans="2:6" ht="15" customHeight="1">
      <c r="B50" s="2"/>
      <c r="C50" s="42" t="s">
        <v>191</v>
      </c>
      <c r="D50" s="121"/>
      <c r="E50" s="121"/>
      <c r="F50" s="2"/>
    </row>
    <row r="51" spans="2:6">
      <c r="B51" s="2"/>
      <c r="C51" s="42" t="s">
        <v>192</v>
      </c>
      <c r="D51" s="121"/>
      <c r="E51" s="121"/>
      <c r="F51" s="2"/>
    </row>
    <row r="52" spans="2:6">
      <c r="B52" s="2"/>
      <c r="C52" s="42" t="s">
        <v>188</v>
      </c>
      <c r="D52" s="121"/>
      <c r="E52" s="121"/>
      <c r="F52" s="2"/>
    </row>
    <row r="53" spans="2:6" ht="15" customHeight="1">
      <c r="B53" s="2"/>
      <c r="C53" s="41" t="s">
        <v>172</v>
      </c>
      <c r="D53" s="36"/>
      <c r="E53" s="36"/>
      <c r="F53" s="2"/>
    </row>
    <row r="54" spans="2:6">
      <c r="B54" s="2"/>
      <c r="C54" s="41" t="s">
        <v>173</v>
      </c>
      <c r="D54" s="36"/>
      <c r="E54" s="36"/>
      <c r="F54" s="2"/>
    </row>
    <row r="55" spans="2:6" ht="15" customHeight="1">
      <c r="B55" s="2"/>
      <c r="C55" s="42" t="s">
        <v>193</v>
      </c>
      <c r="D55" s="121"/>
      <c r="E55" s="121"/>
      <c r="F55" s="2"/>
    </row>
    <row r="56" spans="2:6" ht="15" customHeight="1">
      <c r="B56" s="2"/>
      <c r="C56" s="42" t="s">
        <v>194</v>
      </c>
      <c r="D56" s="121"/>
      <c r="E56" s="121"/>
      <c r="F56" s="2"/>
    </row>
    <row r="57" spans="2:6">
      <c r="B57" s="2"/>
      <c r="C57" s="42" t="s">
        <v>188</v>
      </c>
      <c r="D57" s="121"/>
      <c r="E57" s="121"/>
      <c r="F57" s="2"/>
    </row>
    <row r="58" spans="2:6" ht="15" customHeight="1">
      <c r="B58" s="2"/>
      <c r="C58" s="41" t="s">
        <v>179</v>
      </c>
      <c r="D58" s="36"/>
      <c r="E58" s="36"/>
      <c r="F58" s="2"/>
    </row>
    <row r="59" spans="2:6" ht="15" customHeight="1">
      <c r="B59" s="2"/>
      <c r="C59" s="40" t="s">
        <v>195</v>
      </c>
      <c r="D59" s="36"/>
      <c r="E59" s="36"/>
      <c r="F59" s="2"/>
    </row>
    <row r="60" spans="2:6" ht="15" customHeight="1">
      <c r="B60" s="2"/>
      <c r="C60" s="40" t="s">
        <v>196</v>
      </c>
      <c r="D60" s="36"/>
      <c r="E60" s="36"/>
      <c r="F60" s="2"/>
    </row>
    <row r="61" spans="2:6">
      <c r="B61" s="2"/>
      <c r="C61" s="2"/>
      <c r="D61" s="2"/>
      <c r="E61" s="2"/>
      <c r="F61" s="2"/>
    </row>
    <row r="62" spans="2:6" ht="5.0999999999999996" customHeight="1">
      <c r="B62" s="2"/>
      <c r="C62" s="2"/>
      <c r="D62" s="2"/>
      <c r="E62" s="2"/>
      <c r="F62" s="2"/>
    </row>
  </sheetData>
  <sheetProtection formatColumns="0" formatRows="0" selectLockedCells="1"/>
  <mergeCells count="60">
    <mergeCell ref="C7:E7"/>
    <mergeCell ref="C8:E8"/>
    <mergeCell ref="C9:E9"/>
    <mergeCell ref="C10:E10"/>
    <mergeCell ref="C11:E11"/>
    <mergeCell ref="D20"/>
    <mergeCell ref="E20"/>
    <mergeCell ref="C13:E13"/>
    <mergeCell ref="C15:C16"/>
    <mergeCell ref="D15:D16"/>
    <mergeCell ref="E15:E16"/>
    <mergeCell ref="D17"/>
    <mergeCell ref="E17"/>
    <mergeCell ref="C14:E14"/>
    <mergeCell ref="D23"/>
    <mergeCell ref="E23"/>
    <mergeCell ref="D24"/>
    <mergeCell ref="E24"/>
    <mergeCell ref="D21"/>
    <mergeCell ref="E21"/>
    <mergeCell ref="D22"/>
    <mergeCell ref="E22"/>
    <mergeCell ref="D28"/>
    <mergeCell ref="E28"/>
    <mergeCell ref="D29"/>
    <mergeCell ref="E29"/>
    <mergeCell ref="D25"/>
    <mergeCell ref="E25"/>
    <mergeCell ref="D37"/>
    <mergeCell ref="E37"/>
    <mergeCell ref="D32"/>
    <mergeCell ref="E32"/>
    <mergeCell ref="D30"/>
    <mergeCell ref="E30"/>
    <mergeCell ref="D31"/>
    <mergeCell ref="E31"/>
    <mergeCell ref="D40"/>
    <mergeCell ref="E40"/>
    <mergeCell ref="D38"/>
    <mergeCell ref="E38"/>
    <mergeCell ref="D39"/>
    <mergeCell ref="E39"/>
    <mergeCell ref="E43"/>
    <mergeCell ref="D44"/>
    <mergeCell ref="E44"/>
    <mergeCell ref="D52"/>
    <mergeCell ref="E52"/>
    <mergeCell ref="D50"/>
    <mergeCell ref="E50"/>
    <mergeCell ref="D45"/>
    <mergeCell ref="E45"/>
    <mergeCell ref="D43"/>
    <mergeCell ref="D51"/>
    <mergeCell ref="E51"/>
    <mergeCell ref="D57"/>
    <mergeCell ref="E57"/>
    <mergeCell ref="D55"/>
    <mergeCell ref="E55"/>
    <mergeCell ref="D56"/>
    <mergeCell ref="E56"/>
  </mergeCells>
  <dataValidations count="1">
    <dataValidation type="decimal" showErrorMessage="1" errorTitle="Kesalahan Jenis Data" error="Data yang dimasukkan harus berupa Angka!" sqref="D55:E57 D50:E52 D43:E45 D37:E40 D28:E32 D20:E25 D17:E17">
      <formula1>-1000000000000000000</formula1>
      <formula2>1000000000000000000</formula2>
    </dataValidation>
  </dataValidations>
  <printOptions horizontalCentered="1"/>
  <pageMargins left="0.7" right="0.7" top="0.75" bottom="0.75" header="0.3" footer="0.3"/>
  <pageSetup paperSize="150" scale="83" orientation="portrait" horizontalDpi="200" verticalDpi="2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2:L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K17"/>
    </sheetView>
  </sheetViews>
  <sheetFormatPr defaultRowHeight="15"/>
  <cols>
    <col min="1" max="1" width="9.140625" style="1" customWidth="1"/>
    <col min="2" max="3" width="1" style="1" customWidth="1"/>
    <col min="4" max="4" width="20" style="1" customWidth="1"/>
    <col min="5" max="11" width="30" style="1" customWidth="1"/>
    <col min="12" max="12" width="1" style="1" customWidth="1"/>
    <col min="13" max="13" width="9.140625" style="1" customWidth="1"/>
    <col min="14" max="16384" width="9.140625" style="1"/>
  </cols>
  <sheetData>
    <row r="2" spans="2:12" ht="5.0999999999999996" customHeight="1">
      <c r="B2" s="5" t="s">
        <v>682</v>
      </c>
      <c r="C2" s="2"/>
      <c r="D2" s="2"/>
      <c r="E2" s="2"/>
      <c r="F2" s="2"/>
      <c r="G2" s="2"/>
      <c r="H2" s="2"/>
      <c r="I2" s="2"/>
      <c r="J2" s="2"/>
      <c r="K2" s="2"/>
      <c r="L2" s="2"/>
    </row>
    <row r="3" spans="2:12" hidden="1">
      <c r="B3" s="5" t="s">
        <v>7</v>
      </c>
      <c r="C3" s="20"/>
      <c r="D3" s="20"/>
      <c r="E3" s="2"/>
      <c r="F3" s="2"/>
      <c r="G3" s="2"/>
      <c r="H3" s="2"/>
      <c r="I3" s="2"/>
      <c r="J3" s="2"/>
      <c r="K3" s="2"/>
      <c r="L3" s="2"/>
    </row>
    <row r="4" spans="2:12" hidden="1">
      <c r="B4" s="2"/>
      <c r="C4" s="20"/>
      <c r="D4" s="20"/>
      <c r="E4" s="2"/>
      <c r="F4" s="2"/>
      <c r="G4" s="2"/>
      <c r="H4" s="2"/>
      <c r="I4" s="2"/>
      <c r="J4" s="2"/>
      <c r="K4" s="2"/>
      <c r="L4" s="2"/>
    </row>
    <row r="5" spans="2:12" hidden="1">
      <c r="B5" s="2"/>
      <c r="C5" s="20"/>
      <c r="D5" s="20"/>
      <c r="E5" s="2"/>
      <c r="F5" s="2"/>
      <c r="G5" s="2"/>
      <c r="H5" s="2"/>
      <c r="I5" s="2"/>
      <c r="J5" s="2"/>
      <c r="K5" s="2"/>
      <c r="L5" s="2"/>
    </row>
    <row r="6" spans="2:12" hidden="1">
      <c r="B6" s="2"/>
      <c r="C6" s="20"/>
      <c r="D6" s="20"/>
      <c r="E6" s="2"/>
      <c r="F6" s="2"/>
      <c r="G6" s="2"/>
      <c r="H6" s="2"/>
      <c r="I6" s="2"/>
      <c r="J6" s="2"/>
      <c r="K6" s="2"/>
      <c r="L6" s="2"/>
    </row>
    <row r="7" spans="2:12" ht="17.25">
      <c r="B7" s="2"/>
      <c r="C7" s="156" t="str">
        <f>UPPER('Data Umum'!D7)</f>
        <v/>
      </c>
      <c r="D7" s="156"/>
      <c r="E7" s="157"/>
      <c r="F7" s="157"/>
      <c r="G7" s="157"/>
      <c r="H7" s="157"/>
      <c r="I7" s="157"/>
      <c r="J7" s="157"/>
      <c r="K7" s="157"/>
      <c r="L7" s="2"/>
    </row>
    <row r="8" spans="2:12">
      <c r="B8" s="2"/>
      <c r="C8" s="158" t="s">
        <v>1095</v>
      </c>
      <c r="D8" s="158"/>
      <c r="E8" s="129"/>
      <c r="F8" s="129"/>
      <c r="G8" s="129"/>
      <c r="H8" s="129"/>
      <c r="I8" s="129"/>
      <c r="J8" s="129"/>
      <c r="K8" s="129"/>
      <c r="L8" s="2"/>
    </row>
    <row r="9" spans="2:12">
      <c r="B9" s="2"/>
      <c r="C9" s="158" t="s">
        <v>683</v>
      </c>
      <c r="D9" s="158"/>
      <c r="E9" s="129"/>
      <c r="F9" s="129"/>
      <c r="G9" s="129"/>
      <c r="H9" s="129"/>
      <c r="I9" s="129"/>
      <c r="J9" s="129"/>
      <c r="K9" s="129"/>
      <c r="L9" s="2"/>
    </row>
    <row r="10" spans="2:12">
      <c r="B10" s="2"/>
      <c r="C10" s="158" t="s">
        <v>684</v>
      </c>
      <c r="D10" s="158"/>
      <c r="E10" s="129"/>
      <c r="F10" s="129"/>
      <c r="G10" s="129"/>
      <c r="H10" s="129"/>
      <c r="I10" s="129"/>
      <c r="J10" s="129"/>
      <c r="K10" s="129"/>
      <c r="L10" s="2"/>
    </row>
    <row r="11" spans="2:12">
      <c r="B11" s="2"/>
      <c r="C11" s="159" t="str">
        <f>""</f>
        <v/>
      </c>
      <c r="D11" s="159"/>
      <c r="E11" s="130"/>
      <c r="F11" s="130"/>
      <c r="G11" s="130"/>
      <c r="H11" s="130"/>
      <c r="I11" s="130"/>
      <c r="J11" s="130"/>
      <c r="K11" s="130"/>
      <c r="L11" s="2"/>
    </row>
    <row r="12" spans="2:12" hidden="1">
      <c r="B12" s="2"/>
      <c r="C12" s="20"/>
      <c r="D12" s="20"/>
      <c r="E12" s="2"/>
      <c r="F12" s="2"/>
      <c r="G12" s="2"/>
      <c r="H12" s="2"/>
      <c r="I12" s="2"/>
      <c r="J12" s="2"/>
      <c r="K12" s="2"/>
      <c r="L12" s="2"/>
    </row>
    <row r="13" spans="2:12">
      <c r="B13" s="2"/>
      <c r="C13" s="160" t="s">
        <v>43</v>
      </c>
      <c r="D13" s="160"/>
      <c r="E13" s="161"/>
      <c r="F13" s="161"/>
      <c r="G13" s="161"/>
      <c r="H13" s="161"/>
      <c r="I13" s="161"/>
      <c r="J13" s="161"/>
      <c r="K13" s="161"/>
      <c r="L13" s="2"/>
    </row>
    <row r="14" spans="2:12">
      <c r="B14" s="2"/>
      <c r="C14" s="127" t="s">
        <v>308</v>
      </c>
      <c r="D14" s="128"/>
      <c r="E14" s="162" t="str">
        <f>"Nama Kreditur"</f>
        <v>Nama Kreditur</v>
      </c>
      <c r="F14" s="176" t="str">
        <f>"Saldo SAK Berdasarkan Penanggung Risiko"</f>
        <v>Saldo SAK Berdasarkan Penanggung Risiko</v>
      </c>
      <c r="G14" s="143"/>
      <c r="H14" s="176" t="str">
        <f>"Saldo SAK Berdasarkan Umur"</f>
        <v>Saldo SAK Berdasarkan Umur</v>
      </c>
      <c r="I14" s="143"/>
      <c r="J14" s="162" t="str">
        <f>"Total"</f>
        <v>Total</v>
      </c>
      <c r="K14" s="162" t="str">
        <f>"Saldo SAK Lancar (Kurang dari satu Tahun)"</f>
        <v>Saldo SAK Lancar (Kurang dari satu Tahun)</v>
      </c>
      <c r="L14" s="2"/>
    </row>
    <row r="15" spans="2:12">
      <c r="B15" s="2"/>
      <c r="C15" s="128"/>
      <c r="D15" s="128"/>
      <c r="E15" s="162" t="str">
        <f>""</f>
        <v/>
      </c>
      <c r="F15" s="162" t="str">
        <f>"Retensi Sendiri"</f>
        <v>Retensi Sendiri</v>
      </c>
      <c r="G15" s="162" t="str">
        <f>"Beban Penanggung Ulang"</f>
        <v>Beban Penanggung Ulang</v>
      </c>
      <c r="H15" s="162" t="str">
        <f>"&lt;= 30 hari"</f>
        <v>&lt;= 30 hari</v>
      </c>
      <c r="I15" s="162" t="str">
        <f>"&gt; 30 hari"</f>
        <v>&gt; 30 hari</v>
      </c>
      <c r="J15" s="162" t="str">
        <f>""</f>
        <v/>
      </c>
      <c r="K15" s="162" t="str">
        <f>""</f>
        <v/>
      </c>
      <c r="L15" s="2"/>
    </row>
    <row r="16" spans="2:12">
      <c r="B16" s="2"/>
      <c r="C16" s="137" t="s">
        <v>7</v>
      </c>
      <c r="D16" s="128"/>
      <c r="E16" s="147" t="s">
        <v>206</v>
      </c>
      <c r="F16" s="144">
        <v>0</v>
      </c>
      <c r="G16" s="144">
        <v>0</v>
      </c>
      <c r="H16" s="144">
        <v>0</v>
      </c>
      <c r="I16" s="144">
        <v>0</v>
      </c>
      <c r="J16" s="8">
        <f t="shared" ref="J16:J47" si="0">H16+I16</f>
        <v>0</v>
      </c>
      <c r="K16" s="144">
        <v>0</v>
      </c>
      <c r="L16" s="2"/>
    </row>
    <row r="17" spans="2:12">
      <c r="B17" s="2"/>
      <c r="C17" s="142" t="s">
        <v>309</v>
      </c>
      <c r="D17" s="143"/>
      <c r="E17" s="147" t="s">
        <v>206</v>
      </c>
      <c r="F17" s="144">
        <v>0</v>
      </c>
      <c r="G17" s="144">
        <v>0</v>
      </c>
      <c r="H17" s="144">
        <v>0</v>
      </c>
      <c r="I17" s="144">
        <v>0</v>
      </c>
      <c r="J17" s="8">
        <f t="shared" si="0"/>
        <v>0</v>
      </c>
      <c r="K17" s="144">
        <v>0</v>
      </c>
      <c r="L17" s="2"/>
    </row>
    <row r="18" spans="2:12">
      <c r="B18" s="2"/>
      <c r="C18" s="142" t="s">
        <v>310</v>
      </c>
      <c r="D18" s="143"/>
      <c r="E18" s="147" t="s">
        <v>206</v>
      </c>
      <c r="F18" s="144">
        <v>0</v>
      </c>
      <c r="G18" s="144">
        <v>0</v>
      </c>
      <c r="H18" s="144">
        <v>0</v>
      </c>
      <c r="I18" s="144">
        <v>0</v>
      </c>
      <c r="J18" s="8">
        <f t="shared" si="0"/>
        <v>0</v>
      </c>
      <c r="K18" s="144">
        <v>0</v>
      </c>
      <c r="L18" s="2"/>
    </row>
    <row r="19" spans="2:12">
      <c r="B19" s="2"/>
      <c r="C19" s="142" t="s">
        <v>311</v>
      </c>
      <c r="D19" s="143"/>
      <c r="E19" s="147" t="s">
        <v>206</v>
      </c>
      <c r="F19" s="144">
        <v>0</v>
      </c>
      <c r="G19" s="144">
        <v>0</v>
      </c>
      <c r="H19" s="144">
        <v>0</v>
      </c>
      <c r="I19" s="144">
        <v>0</v>
      </c>
      <c r="J19" s="8">
        <f t="shared" si="0"/>
        <v>0</v>
      </c>
      <c r="K19" s="144">
        <v>0</v>
      </c>
      <c r="L19" s="2"/>
    </row>
    <row r="20" spans="2:12">
      <c r="B20" s="2"/>
      <c r="C20" s="142" t="s">
        <v>312</v>
      </c>
      <c r="D20" s="143"/>
      <c r="E20" s="147" t="s">
        <v>206</v>
      </c>
      <c r="F20" s="144">
        <v>0</v>
      </c>
      <c r="G20" s="144">
        <v>0</v>
      </c>
      <c r="H20" s="144">
        <v>0</v>
      </c>
      <c r="I20" s="144">
        <v>0</v>
      </c>
      <c r="J20" s="8">
        <f t="shared" si="0"/>
        <v>0</v>
      </c>
      <c r="K20" s="144">
        <v>0</v>
      </c>
      <c r="L20" s="2"/>
    </row>
    <row r="21" spans="2:12">
      <c r="B21" s="2"/>
      <c r="C21" s="142" t="s">
        <v>313</v>
      </c>
      <c r="D21" s="143"/>
      <c r="E21" s="147" t="s">
        <v>206</v>
      </c>
      <c r="F21" s="144">
        <v>0</v>
      </c>
      <c r="G21" s="144">
        <v>0</v>
      </c>
      <c r="H21" s="144">
        <v>0</v>
      </c>
      <c r="I21" s="144">
        <v>0</v>
      </c>
      <c r="J21" s="8">
        <f t="shared" si="0"/>
        <v>0</v>
      </c>
      <c r="K21" s="144">
        <v>0</v>
      </c>
      <c r="L21" s="2"/>
    </row>
    <row r="22" spans="2:12">
      <c r="B22" s="2"/>
      <c r="C22" s="142" t="s">
        <v>314</v>
      </c>
      <c r="D22" s="143"/>
      <c r="E22" s="147" t="s">
        <v>206</v>
      </c>
      <c r="F22" s="144">
        <v>0</v>
      </c>
      <c r="G22" s="144">
        <v>0</v>
      </c>
      <c r="H22" s="144">
        <v>0</v>
      </c>
      <c r="I22" s="144">
        <v>0</v>
      </c>
      <c r="J22" s="8">
        <f t="shared" si="0"/>
        <v>0</v>
      </c>
      <c r="K22" s="144">
        <v>0</v>
      </c>
      <c r="L22" s="2"/>
    </row>
    <row r="23" spans="2:12">
      <c r="B23" s="2"/>
      <c r="C23" s="142" t="s">
        <v>315</v>
      </c>
      <c r="D23" s="143"/>
      <c r="E23" s="147" t="s">
        <v>206</v>
      </c>
      <c r="F23" s="144">
        <v>0</v>
      </c>
      <c r="G23" s="144">
        <v>0</v>
      </c>
      <c r="H23" s="144">
        <v>0</v>
      </c>
      <c r="I23" s="144">
        <v>0</v>
      </c>
      <c r="J23" s="8">
        <f t="shared" si="0"/>
        <v>0</v>
      </c>
      <c r="K23" s="144">
        <v>0</v>
      </c>
      <c r="L23" s="2"/>
    </row>
    <row r="24" spans="2:12">
      <c r="B24" s="2"/>
      <c r="C24" s="142" t="s">
        <v>316</v>
      </c>
      <c r="D24" s="143"/>
      <c r="E24" s="147" t="s">
        <v>206</v>
      </c>
      <c r="F24" s="144">
        <v>0</v>
      </c>
      <c r="G24" s="144">
        <v>0</v>
      </c>
      <c r="H24" s="144">
        <v>0</v>
      </c>
      <c r="I24" s="144">
        <v>0</v>
      </c>
      <c r="J24" s="8">
        <f t="shared" si="0"/>
        <v>0</v>
      </c>
      <c r="K24" s="144">
        <v>0</v>
      </c>
      <c r="L24" s="2"/>
    </row>
    <row r="25" spans="2:12">
      <c r="B25" s="2"/>
      <c r="C25" s="142" t="s">
        <v>317</v>
      </c>
      <c r="D25" s="143"/>
      <c r="E25" s="147" t="s">
        <v>206</v>
      </c>
      <c r="F25" s="144">
        <v>0</v>
      </c>
      <c r="G25" s="144">
        <v>0</v>
      </c>
      <c r="H25" s="144">
        <v>0</v>
      </c>
      <c r="I25" s="144">
        <v>0</v>
      </c>
      <c r="J25" s="8">
        <f t="shared" si="0"/>
        <v>0</v>
      </c>
      <c r="K25" s="144">
        <v>0</v>
      </c>
      <c r="L25" s="2"/>
    </row>
    <row r="26" spans="2:12">
      <c r="B26" s="2"/>
      <c r="C26" s="142" t="s">
        <v>318</v>
      </c>
      <c r="D26" s="143"/>
      <c r="E26" s="147" t="s">
        <v>206</v>
      </c>
      <c r="F26" s="144">
        <v>0</v>
      </c>
      <c r="G26" s="144">
        <v>0</v>
      </c>
      <c r="H26" s="144">
        <v>0</v>
      </c>
      <c r="I26" s="144">
        <v>0</v>
      </c>
      <c r="J26" s="8">
        <f t="shared" si="0"/>
        <v>0</v>
      </c>
      <c r="K26" s="144">
        <v>0</v>
      </c>
      <c r="L26" s="2"/>
    </row>
    <row r="27" spans="2:12">
      <c r="B27" s="2"/>
      <c r="C27" s="142" t="s">
        <v>319</v>
      </c>
      <c r="D27" s="143"/>
      <c r="E27" s="147" t="s">
        <v>206</v>
      </c>
      <c r="F27" s="144">
        <v>0</v>
      </c>
      <c r="G27" s="144">
        <v>0</v>
      </c>
      <c r="H27" s="144">
        <v>0</v>
      </c>
      <c r="I27" s="144">
        <v>0</v>
      </c>
      <c r="J27" s="8">
        <f t="shared" si="0"/>
        <v>0</v>
      </c>
      <c r="K27" s="144">
        <v>0</v>
      </c>
      <c r="L27" s="2"/>
    </row>
    <row r="28" spans="2:12">
      <c r="B28" s="2"/>
      <c r="C28" s="142" t="s">
        <v>320</v>
      </c>
      <c r="D28" s="143"/>
      <c r="E28" s="147" t="s">
        <v>206</v>
      </c>
      <c r="F28" s="144">
        <v>0</v>
      </c>
      <c r="G28" s="144">
        <v>0</v>
      </c>
      <c r="H28" s="144">
        <v>0</v>
      </c>
      <c r="I28" s="144">
        <v>0</v>
      </c>
      <c r="J28" s="8">
        <f t="shared" si="0"/>
        <v>0</v>
      </c>
      <c r="K28" s="144">
        <v>0</v>
      </c>
      <c r="L28" s="2"/>
    </row>
    <row r="29" spans="2:12">
      <c r="B29" s="2"/>
      <c r="C29" s="142" t="s">
        <v>321</v>
      </c>
      <c r="D29" s="143"/>
      <c r="E29" s="147" t="s">
        <v>206</v>
      </c>
      <c r="F29" s="144">
        <v>0</v>
      </c>
      <c r="G29" s="144">
        <v>0</v>
      </c>
      <c r="H29" s="144">
        <v>0</v>
      </c>
      <c r="I29" s="144">
        <v>0</v>
      </c>
      <c r="J29" s="8">
        <f t="shared" si="0"/>
        <v>0</v>
      </c>
      <c r="K29" s="144">
        <v>0</v>
      </c>
      <c r="L29" s="2"/>
    </row>
    <row r="30" spans="2:12">
      <c r="B30" s="2"/>
      <c r="C30" s="142" t="s">
        <v>322</v>
      </c>
      <c r="D30" s="143"/>
      <c r="E30" s="147" t="s">
        <v>206</v>
      </c>
      <c r="F30" s="144">
        <v>0</v>
      </c>
      <c r="G30" s="144">
        <v>0</v>
      </c>
      <c r="H30" s="144">
        <v>0</v>
      </c>
      <c r="I30" s="144">
        <v>0</v>
      </c>
      <c r="J30" s="8">
        <f t="shared" si="0"/>
        <v>0</v>
      </c>
      <c r="K30" s="144">
        <v>0</v>
      </c>
      <c r="L30" s="2"/>
    </row>
    <row r="31" spans="2:12">
      <c r="B31" s="2"/>
      <c r="C31" s="142" t="s">
        <v>323</v>
      </c>
      <c r="D31" s="143"/>
      <c r="E31" s="147" t="s">
        <v>206</v>
      </c>
      <c r="F31" s="144">
        <v>0</v>
      </c>
      <c r="G31" s="144">
        <v>0</v>
      </c>
      <c r="H31" s="144">
        <v>0</v>
      </c>
      <c r="I31" s="144">
        <v>0</v>
      </c>
      <c r="J31" s="8">
        <f t="shared" si="0"/>
        <v>0</v>
      </c>
      <c r="K31" s="144">
        <v>0</v>
      </c>
      <c r="L31" s="2"/>
    </row>
    <row r="32" spans="2:12">
      <c r="B32" s="2"/>
      <c r="C32" s="142" t="s">
        <v>324</v>
      </c>
      <c r="D32" s="143"/>
      <c r="E32" s="147" t="s">
        <v>206</v>
      </c>
      <c r="F32" s="144">
        <v>0</v>
      </c>
      <c r="G32" s="144">
        <v>0</v>
      </c>
      <c r="H32" s="144">
        <v>0</v>
      </c>
      <c r="I32" s="144">
        <v>0</v>
      </c>
      <c r="J32" s="8">
        <f t="shared" si="0"/>
        <v>0</v>
      </c>
      <c r="K32" s="144">
        <v>0</v>
      </c>
      <c r="L32" s="2"/>
    </row>
    <row r="33" spans="2:12">
      <c r="B33" s="2"/>
      <c r="C33" s="142" t="s">
        <v>325</v>
      </c>
      <c r="D33" s="143"/>
      <c r="E33" s="147" t="s">
        <v>206</v>
      </c>
      <c r="F33" s="144">
        <v>0</v>
      </c>
      <c r="G33" s="144">
        <v>0</v>
      </c>
      <c r="H33" s="144">
        <v>0</v>
      </c>
      <c r="I33" s="144">
        <v>0</v>
      </c>
      <c r="J33" s="8">
        <f t="shared" si="0"/>
        <v>0</v>
      </c>
      <c r="K33" s="144">
        <v>0</v>
      </c>
      <c r="L33" s="2"/>
    </row>
    <row r="34" spans="2:12">
      <c r="B34" s="2"/>
      <c r="C34" s="142" t="s">
        <v>326</v>
      </c>
      <c r="D34" s="143"/>
      <c r="E34" s="147" t="s">
        <v>206</v>
      </c>
      <c r="F34" s="144">
        <v>0</v>
      </c>
      <c r="G34" s="144">
        <v>0</v>
      </c>
      <c r="H34" s="144">
        <v>0</v>
      </c>
      <c r="I34" s="144">
        <v>0</v>
      </c>
      <c r="J34" s="8">
        <f t="shared" si="0"/>
        <v>0</v>
      </c>
      <c r="K34" s="144">
        <v>0</v>
      </c>
      <c r="L34" s="2"/>
    </row>
    <row r="35" spans="2:12">
      <c r="B35" s="2"/>
      <c r="C35" s="142" t="s">
        <v>327</v>
      </c>
      <c r="D35" s="143"/>
      <c r="E35" s="147" t="s">
        <v>206</v>
      </c>
      <c r="F35" s="144">
        <v>0</v>
      </c>
      <c r="G35" s="144">
        <v>0</v>
      </c>
      <c r="H35" s="144">
        <v>0</v>
      </c>
      <c r="I35" s="144">
        <v>0</v>
      </c>
      <c r="J35" s="8">
        <f t="shared" si="0"/>
        <v>0</v>
      </c>
      <c r="K35" s="144">
        <v>0</v>
      </c>
      <c r="L35" s="2"/>
    </row>
    <row r="36" spans="2:12">
      <c r="B36" s="2"/>
      <c r="C36" s="142" t="s">
        <v>328</v>
      </c>
      <c r="D36" s="143"/>
      <c r="E36" s="147" t="s">
        <v>206</v>
      </c>
      <c r="F36" s="144">
        <v>0</v>
      </c>
      <c r="G36" s="144">
        <v>0</v>
      </c>
      <c r="H36" s="144">
        <v>0</v>
      </c>
      <c r="I36" s="144">
        <v>0</v>
      </c>
      <c r="J36" s="8">
        <f t="shared" si="0"/>
        <v>0</v>
      </c>
      <c r="K36" s="144">
        <v>0</v>
      </c>
      <c r="L36" s="2"/>
    </row>
    <row r="37" spans="2:12">
      <c r="B37" s="2"/>
      <c r="C37" s="142" t="s">
        <v>329</v>
      </c>
      <c r="D37" s="143"/>
      <c r="E37" s="147" t="s">
        <v>206</v>
      </c>
      <c r="F37" s="144">
        <v>0</v>
      </c>
      <c r="G37" s="144">
        <v>0</v>
      </c>
      <c r="H37" s="144">
        <v>0</v>
      </c>
      <c r="I37" s="144">
        <v>0</v>
      </c>
      <c r="J37" s="8">
        <f t="shared" si="0"/>
        <v>0</v>
      </c>
      <c r="K37" s="144">
        <v>0</v>
      </c>
      <c r="L37" s="2"/>
    </row>
    <row r="38" spans="2:12">
      <c r="B38" s="2"/>
      <c r="C38" s="142" t="s">
        <v>330</v>
      </c>
      <c r="D38" s="143"/>
      <c r="E38" s="147" t="s">
        <v>206</v>
      </c>
      <c r="F38" s="144">
        <v>0</v>
      </c>
      <c r="G38" s="144">
        <v>0</v>
      </c>
      <c r="H38" s="144">
        <v>0</v>
      </c>
      <c r="I38" s="144">
        <v>0</v>
      </c>
      <c r="J38" s="8">
        <f t="shared" si="0"/>
        <v>0</v>
      </c>
      <c r="K38" s="144">
        <v>0</v>
      </c>
      <c r="L38" s="2"/>
    </row>
    <row r="39" spans="2:12">
      <c r="B39" s="2"/>
      <c r="C39" s="142" t="s">
        <v>331</v>
      </c>
      <c r="D39" s="143"/>
      <c r="E39" s="147" t="s">
        <v>206</v>
      </c>
      <c r="F39" s="144">
        <v>0</v>
      </c>
      <c r="G39" s="144">
        <v>0</v>
      </c>
      <c r="H39" s="144">
        <v>0</v>
      </c>
      <c r="I39" s="144">
        <v>0</v>
      </c>
      <c r="J39" s="8">
        <f t="shared" si="0"/>
        <v>0</v>
      </c>
      <c r="K39" s="144">
        <v>0</v>
      </c>
      <c r="L39" s="2"/>
    </row>
    <row r="40" spans="2:12">
      <c r="B40" s="2"/>
      <c r="C40" s="142" t="s">
        <v>332</v>
      </c>
      <c r="D40" s="143"/>
      <c r="E40" s="147" t="s">
        <v>206</v>
      </c>
      <c r="F40" s="144">
        <v>0</v>
      </c>
      <c r="G40" s="144">
        <v>0</v>
      </c>
      <c r="H40" s="144">
        <v>0</v>
      </c>
      <c r="I40" s="144">
        <v>0</v>
      </c>
      <c r="J40" s="8">
        <f t="shared" si="0"/>
        <v>0</v>
      </c>
      <c r="K40" s="144">
        <v>0</v>
      </c>
      <c r="L40" s="2"/>
    </row>
    <row r="41" spans="2:12">
      <c r="B41" s="2"/>
      <c r="C41" s="142" t="s">
        <v>333</v>
      </c>
      <c r="D41" s="143"/>
      <c r="E41" s="147" t="s">
        <v>206</v>
      </c>
      <c r="F41" s="144">
        <v>0</v>
      </c>
      <c r="G41" s="144">
        <v>0</v>
      </c>
      <c r="H41" s="144">
        <v>0</v>
      </c>
      <c r="I41" s="144">
        <v>0</v>
      </c>
      <c r="J41" s="8">
        <f t="shared" si="0"/>
        <v>0</v>
      </c>
      <c r="K41" s="144">
        <v>0</v>
      </c>
      <c r="L41" s="2"/>
    </row>
    <row r="42" spans="2:12">
      <c r="B42" s="2"/>
      <c r="C42" s="142" t="s">
        <v>334</v>
      </c>
      <c r="D42" s="143"/>
      <c r="E42" s="147" t="s">
        <v>206</v>
      </c>
      <c r="F42" s="144">
        <v>0</v>
      </c>
      <c r="G42" s="144">
        <v>0</v>
      </c>
      <c r="H42" s="144">
        <v>0</v>
      </c>
      <c r="I42" s="144">
        <v>0</v>
      </c>
      <c r="J42" s="8">
        <f t="shared" si="0"/>
        <v>0</v>
      </c>
      <c r="K42" s="144">
        <v>0</v>
      </c>
      <c r="L42" s="2"/>
    </row>
    <row r="43" spans="2:12">
      <c r="B43" s="2"/>
      <c r="C43" s="142" t="s">
        <v>335</v>
      </c>
      <c r="D43" s="143"/>
      <c r="E43" s="147" t="s">
        <v>206</v>
      </c>
      <c r="F43" s="144">
        <v>0</v>
      </c>
      <c r="G43" s="144">
        <v>0</v>
      </c>
      <c r="H43" s="144">
        <v>0</v>
      </c>
      <c r="I43" s="144">
        <v>0</v>
      </c>
      <c r="J43" s="8">
        <f t="shared" si="0"/>
        <v>0</v>
      </c>
      <c r="K43" s="144">
        <v>0</v>
      </c>
      <c r="L43" s="2"/>
    </row>
    <row r="44" spans="2:12">
      <c r="B44" s="2"/>
      <c r="C44" s="142" t="s">
        <v>336</v>
      </c>
      <c r="D44" s="143"/>
      <c r="E44" s="147" t="s">
        <v>206</v>
      </c>
      <c r="F44" s="144">
        <v>0</v>
      </c>
      <c r="G44" s="144">
        <v>0</v>
      </c>
      <c r="H44" s="144">
        <v>0</v>
      </c>
      <c r="I44" s="144">
        <v>0</v>
      </c>
      <c r="J44" s="8">
        <f t="shared" si="0"/>
        <v>0</v>
      </c>
      <c r="K44" s="144">
        <v>0</v>
      </c>
      <c r="L44" s="2"/>
    </row>
    <row r="45" spans="2:12">
      <c r="B45" s="2"/>
      <c r="C45" s="142" t="s">
        <v>337</v>
      </c>
      <c r="D45" s="143"/>
      <c r="E45" s="147" t="s">
        <v>206</v>
      </c>
      <c r="F45" s="144">
        <v>0</v>
      </c>
      <c r="G45" s="144">
        <v>0</v>
      </c>
      <c r="H45" s="144">
        <v>0</v>
      </c>
      <c r="I45" s="144">
        <v>0</v>
      </c>
      <c r="J45" s="8">
        <f t="shared" si="0"/>
        <v>0</v>
      </c>
      <c r="K45" s="144">
        <v>0</v>
      </c>
      <c r="L45" s="2"/>
    </row>
    <row r="46" spans="2:12">
      <c r="B46" s="2"/>
      <c r="C46" s="142" t="s">
        <v>338</v>
      </c>
      <c r="D46" s="143"/>
      <c r="E46" s="147" t="s">
        <v>206</v>
      </c>
      <c r="F46" s="144">
        <v>0</v>
      </c>
      <c r="G46" s="144">
        <v>0</v>
      </c>
      <c r="H46" s="144">
        <v>0</v>
      </c>
      <c r="I46" s="144">
        <v>0</v>
      </c>
      <c r="J46" s="8">
        <f t="shared" si="0"/>
        <v>0</v>
      </c>
      <c r="K46" s="144">
        <v>0</v>
      </c>
      <c r="L46" s="2"/>
    </row>
    <row r="47" spans="2:12">
      <c r="B47" s="2"/>
      <c r="C47" s="142" t="s">
        <v>339</v>
      </c>
      <c r="D47" s="143"/>
      <c r="E47" s="147" t="s">
        <v>206</v>
      </c>
      <c r="F47" s="144">
        <v>0</v>
      </c>
      <c r="G47" s="144">
        <v>0</v>
      </c>
      <c r="H47" s="144">
        <v>0</v>
      </c>
      <c r="I47" s="144">
        <v>0</v>
      </c>
      <c r="J47" s="8">
        <f t="shared" si="0"/>
        <v>0</v>
      </c>
      <c r="K47" s="144">
        <v>0</v>
      </c>
      <c r="L47" s="2"/>
    </row>
    <row r="48" spans="2:12">
      <c r="B48" s="2"/>
      <c r="C48" s="142" t="s">
        <v>340</v>
      </c>
      <c r="D48" s="143"/>
      <c r="E48" s="147" t="s">
        <v>206</v>
      </c>
      <c r="F48" s="144">
        <v>0</v>
      </c>
      <c r="G48" s="144">
        <v>0</v>
      </c>
      <c r="H48" s="144">
        <v>0</v>
      </c>
      <c r="I48" s="144">
        <v>0</v>
      </c>
      <c r="J48" s="8">
        <f t="shared" ref="J48:J79" si="1">H48+I48</f>
        <v>0</v>
      </c>
      <c r="K48" s="144">
        <v>0</v>
      </c>
      <c r="L48" s="2"/>
    </row>
    <row r="49" spans="2:12">
      <c r="B49" s="2"/>
      <c r="C49" s="142" t="s">
        <v>341</v>
      </c>
      <c r="D49" s="143"/>
      <c r="E49" s="147" t="s">
        <v>206</v>
      </c>
      <c r="F49" s="144">
        <v>0</v>
      </c>
      <c r="G49" s="144">
        <v>0</v>
      </c>
      <c r="H49" s="144">
        <v>0</v>
      </c>
      <c r="I49" s="144">
        <v>0</v>
      </c>
      <c r="J49" s="8">
        <f t="shared" si="1"/>
        <v>0</v>
      </c>
      <c r="K49" s="144">
        <v>0</v>
      </c>
      <c r="L49" s="2"/>
    </row>
    <row r="50" spans="2:12">
      <c r="B50" s="2"/>
      <c r="C50" s="142" t="s">
        <v>342</v>
      </c>
      <c r="D50" s="143"/>
      <c r="E50" s="147" t="s">
        <v>206</v>
      </c>
      <c r="F50" s="144">
        <v>0</v>
      </c>
      <c r="G50" s="144">
        <v>0</v>
      </c>
      <c r="H50" s="144">
        <v>0</v>
      </c>
      <c r="I50" s="144">
        <v>0</v>
      </c>
      <c r="J50" s="8">
        <f t="shared" si="1"/>
        <v>0</v>
      </c>
      <c r="K50" s="144">
        <v>0</v>
      </c>
      <c r="L50" s="2"/>
    </row>
    <row r="51" spans="2:12">
      <c r="B51" s="2"/>
      <c r="C51" s="142" t="s">
        <v>343</v>
      </c>
      <c r="D51" s="143"/>
      <c r="E51" s="147" t="s">
        <v>206</v>
      </c>
      <c r="F51" s="144">
        <v>0</v>
      </c>
      <c r="G51" s="144">
        <v>0</v>
      </c>
      <c r="H51" s="144">
        <v>0</v>
      </c>
      <c r="I51" s="144">
        <v>0</v>
      </c>
      <c r="J51" s="8">
        <f t="shared" si="1"/>
        <v>0</v>
      </c>
      <c r="K51" s="144">
        <v>0</v>
      </c>
      <c r="L51" s="2"/>
    </row>
    <row r="52" spans="2:12">
      <c r="B52" s="2"/>
      <c r="C52" s="142" t="s">
        <v>344</v>
      </c>
      <c r="D52" s="143"/>
      <c r="E52" s="147" t="s">
        <v>206</v>
      </c>
      <c r="F52" s="144">
        <v>0</v>
      </c>
      <c r="G52" s="144">
        <v>0</v>
      </c>
      <c r="H52" s="144">
        <v>0</v>
      </c>
      <c r="I52" s="144">
        <v>0</v>
      </c>
      <c r="J52" s="8">
        <f t="shared" si="1"/>
        <v>0</v>
      </c>
      <c r="K52" s="144">
        <v>0</v>
      </c>
      <c r="L52" s="2"/>
    </row>
    <row r="53" spans="2:12">
      <c r="B53" s="2"/>
      <c r="C53" s="142" t="s">
        <v>345</v>
      </c>
      <c r="D53" s="143"/>
      <c r="E53" s="147" t="s">
        <v>206</v>
      </c>
      <c r="F53" s="144">
        <v>0</v>
      </c>
      <c r="G53" s="144">
        <v>0</v>
      </c>
      <c r="H53" s="144">
        <v>0</v>
      </c>
      <c r="I53" s="144">
        <v>0</v>
      </c>
      <c r="J53" s="8">
        <f t="shared" si="1"/>
        <v>0</v>
      </c>
      <c r="K53" s="144">
        <v>0</v>
      </c>
      <c r="L53" s="2"/>
    </row>
    <row r="54" spans="2:12">
      <c r="B54" s="2"/>
      <c r="C54" s="142" t="s">
        <v>346</v>
      </c>
      <c r="D54" s="143"/>
      <c r="E54" s="147" t="s">
        <v>206</v>
      </c>
      <c r="F54" s="144">
        <v>0</v>
      </c>
      <c r="G54" s="144">
        <v>0</v>
      </c>
      <c r="H54" s="144">
        <v>0</v>
      </c>
      <c r="I54" s="144">
        <v>0</v>
      </c>
      <c r="J54" s="8">
        <f t="shared" si="1"/>
        <v>0</v>
      </c>
      <c r="K54" s="144">
        <v>0</v>
      </c>
      <c r="L54" s="2"/>
    </row>
    <row r="55" spans="2:12">
      <c r="B55" s="2"/>
      <c r="C55" s="142" t="s">
        <v>347</v>
      </c>
      <c r="D55" s="143"/>
      <c r="E55" s="147" t="s">
        <v>206</v>
      </c>
      <c r="F55" s="144">
        <v>0</v>
      </c>
      <c r="G55" s="144">
        <v>0</v>
      </c>
      <c r="H55" s="144">
        <v>0</v>
      </c>
      <c r="I55" s="144">
        <v>0</v>
      </c>
      <c r="J55" s="8">
        <f t="shared" si="1"/>
        <v>0</v>
      </c>
      <c r="K55" s="144">
        <v>0</v>
      </c>
      <c r="L55" s="2"/>
    </row>
    <row r="56" spans="2:12">
      <c r="B56" s="2"/>
      <c r="C56" s="142" t="s">
        <v>348</v>
      </c>
      <c r="D56" s="143"/>
      <c r="E56" s="147" t="s">
        <v>206</v>
      </c>
      <c r="F56" s="144">
        <v>0</v>
      </c>
      <c r="G56" s="144">
        <v>0</v>
      </c>
      <c r="H56" s="144">
        <v>0</v>
      </c>
      <c r="I56" s="144">
        <v>0</v>
      </c>
      <c r="J56" s="8">
        <f t="shared" si="1"/>
        <v>0</v>
      </c>
      <c r="K56" s="144">
        <v>0</v>
      </c>
      <c r="L56" s="2"/>
    </row>
    <row r="57" spans="2:12">
      <c r="B57" s="2"/>
      <c r="C57" s="142" t="s">
        <v>349</v>
      </c>
      <c r="D57" s="143"/>
      <c r="E57" s="147" t="s">
        <v>206</v>
      </c>
      <c r="F57" s="144">
        <v>0</v>
      </c>
      <c r="G57" s="144">
        <v>0</v>
      </c>
      <c r="H57" s="144">
        <v>0</v>
      </c>
      <c r="I57" s="144">
        <v>0</v>
      </c>
      <c r="J57" s="8">
        <f t="shared" si="1"/>
        <v>0</v>
      </c>
      <c r="K57" s="144">
        <v>0</v>
      </c>
      <c r="L57" s="2"/>
    </row>
    <row r="58" spans="2:12">
      <c r="B58" s="2"/>
      <c r="C58" s="142" t="s">
        <v>350</v>
      </c>
      <c r="D58" s="143"/>
      <c r="E58" s="147" t="s">
        <v>206</v>
      </c>
      <c r="F58" s="144">
        <v>0</v>
      </c>
      <c r="G58" s="144">
        <v>0</v>
      </c>
      <c r="H58" s="144">
        <v>0</v>
      </c>
      <c r="I58" s="144">
        <v>0</v>
      </c>
      <c r="J58" s="8">
        <f t="shared" si="1"/>
        <v>0</v>
      </c>
      <c r="K58" s="144">
        <v>0</v>
      </c>
      <c r="L58" s="2"/>
    </row>
    <row r="59" spans="2:12">
      <c r="B59" s="2"/>
      <c r="C59" s="142" t="s">
        <v>351</v>
      </c>
      <c r="D59" s="143"/>
      <c r="E59" s="147" t="s">
        <v>206</v>
      </c>
      <c r="F59" s="144">
        <v>0</v>
      </c>
      <c r="G59" s="144">
        <v>0</v>
      </c>
      <c r="H59" s="144">
        <v>0</v>
      </c>
      <c r="I59" s="144">
        <v>0</v>
      </c>
      <c r="J59" s="8">
        <f t="shared" si="1"/>
        <v>0</v>
      </c>
      <c r="K59" s="144">
        <v>0</v>
      </c>
      <c r="L59" s="2"/>
    </row>
    <row r="60" spans="2:12">
      <c r="B60" s="2"/>
      <c r="C60" s="142" t="s">
        <v>352</v>
      </c>
      <c r="D60" s="143"/>
      <c r="E60" s="147" t="s">
        <v>206</v>
      </c>
      <c r="F60" s="144">
        <v>0</v>
      </c>
      <c r="G60" s="144">
        <v>0</v>
      </c>
      <c r="H60" s="144">
        <v>0</v>
      </c>
      <c r="I60" s="144">
        <v>0</v>
      </c>
      <c r="J60" s="8">
        <f t="shared" si="1"/>
        <v>0</v>
      </c>
      <c r="K60" s="144">
        <v>0</v>
      </c>
      <c r="L60" s="2"/>
    </row>
    <row r="61" spans="2:12">
      <c r="B61" s="2"/>
      <c r="C61" s="142" t="s">
        <v>353</v>
      </c>
      <c r="D61" s="143"/>
      <c r="E61" s="147" t="s">
        <v>206</v>
      </c>
      <c r="F61" s="144">
        <v>0</v>
      </c>
      <c r="G61" s="144">
        <v>0</v>
      </c>
      <c r="H61" s="144">
        <v>0</v>
      </c>
      <c r="I61" s="144">
        <v>0</v>
      </c>
      <c r="J61" s="8">
        <f t="shared" si="1"/>
        <v>0</v>
      </c>
      <c r="K61" s="144">
        <v>0</v>
      </c>
      <c r="L61" s="2"/>
    </row>
    <row r="62" spans="2:12">
      <c r="B62" s="2"/>
      <c r="C62" s="142" t="s">
        <v>354</v>
      </c>
      <c r="D62" s="143"/>
      <c r="E62" s="147" t="s">
        <v>206</v>
      </c>
      <c r="F62" s="144">
        <v>0</v>
      </c>
      <c r="G62" s="144">
        <v>0</v>
      </c>
      <c r="H62" s="144">
        <v>0</v>
      </c>
      <c r="I62" s="144">
        <v>0</v>
      </c>
      <c r="J62" s="8">
        <f t="shared" si="1"/>
        <v>0</v>
      </c>
      <c r="K62" s="144">
        <v>0</v>
      </c>
      <c r="L62" s="2"/>
    </row>
    <row r="63" spans="2:12">
      <c r="B63" s="2"/>
      <c r="C63" s="142" t="s">
        <v>355</v>
      </c>
      <c r="D63" s="143"/>
      <c r="E63" s="147" t="s">
        <v>206</v>
      </c>
      <c r="F63" s="144">
        <v>0</v>
      </c>
      <c r="G63" s="144">
        <v>0</v>
      </c>
      <c r="H63" s="144">
        <v>0</v>
      </c>
      <c r="I63" s="144">
        <v>0</v>
      </c>
      <c r="J63" s="8">
        <f t="shared" si="1"/>
        <v>0</v>
      </c>
      <c r="K63" s="144">
        <v>0</v>
      </c>
      <c r="L63" s="2"/>
    </row>
    <row r="64" spans="2:12">
      <c r="B64" s="2"/>
      <c r="C64" s="142" t="s">
        <v>356</v>
      </c>
      <c r="D64" s="143"/>
      <c r="E64" s="147" t="s">
        <v>206</v>
      </c>
      <c r="F64" s="144">
        <v>0</v>
      </c>
      <c r="G64" s="144">
        <v>0</v>
      </c>
      <c r="H64" s="144">
        <v>0</v>
      </c>
      <c r="I64" s="144">
        <v>0</v>
      </c>
      <c r="J64" s="8">
        <f t="shared" si="1"/>
        <v>0</v>
      </c>
      <c r="K64" s="144">
        <v>0</v>
      </c>
      <c r="L64" s="2"/>
    </row>
    <row r="65" spans="2:12">
      <c r="B65" s="2"/>
      <c r="C65" s="142" t="s">
        <v>357</v>
      </c>
      <c r="D65" s="143"/>
      <c r="E65" s="147" t="s">
        <v>206</v>
      </c>
      <c r="F65" s="144">
        <v>0</v>
      </c>
      <c r="G65" s="144">
        <v>0</v>
      </c>
      <c r="H65" s="144">
        <v>0</v>
      </c>
      <c r="I65" s="144">
        <v>0</v>
      </c>
      <c r="J65" s="8">
        <f t="shared" si="1"/>
        <v>0</v>
      </c>
      <c r="K65" s="144">
        <v>0</v>
      </c>
      <c r="L65" s="2"/>
    </row>
    <row r="66" spans="2:12">
      <c r="B66" s="2"/>
      <c r="C66" s="142" t="s">
        <v>358</v>
      </c>
      <c r="D66" s="143"/>
      <c r="E66" s="147" t="s">
        <v>206</v>
      </c>
      <c r="F66" s="144">
        <v>0</v>
      </c>
      <c r="G66" s="144">
        <v>0</v>
      </c>
      <c r="H66" s="144">
        <v>0</v>
      </c>
      <c r="I66" s="144">
        <v>0</v>
      </c>
      <c r="J66" s="8">
        <f t="shared" si="1"/>
        <v>0</v>
      </c>
      <c r="K66" s="144">
        <v>0</v>
      </c>
      <c r="L66" s="2"/>
    </row>
    <row r="67" spans="2:12">
      <c r="B67" s="2"/>
      <c r="C67" s="142" t="s">
        <v>359</v>
      </c>
      <c r="D67" s="143"/>
      <c r="E67" s="147" t="s">
        <v>206</v>
      </c>
      <c r="F67" s="144">
        <v>0</v>
      </c>
      <c r="G67" s="144">
        <v>0</v>
      </c>
      <c r="H67" s="144">
        <v>0</v>
      </c>
      <c r="I67" s="144">
        <v>0</v>
      </c>
      <c r="J67" s="8">
        <f t="shared" si="1"/>
        <v>0</v>
      </c>
      <c r="K67" s="144">
        <v>0</v>
      </c>
      <c r="L67" s="2"/>
    </row>
    <row r="68" spans="2:12">
      <c r="B68" s="2"/>
      <c r="C68" s="142" t="s">
        <v>360</v>
      </c>
      <c r="D68" s="143"/>
      <c r="E68" s="147" t="s">
        <v>206</v>
      </c>
      <c r="F68" s="144">
        <v>0</v>
      </c>
      <c r="G68" s="144">
        <v>0</v>
      </c>
      <c r="H68" s="144">
        <v>0</v>
      </c>
      <c r="I68" s="144">
        <v>0</v>
      </c>
      <c r="J68" s="8">
        <f t="shared" si="1"/>
        <v>0</v>
      </c>
      <c r="K68" s="144">
        <v>0</v>
      </c>
      <c r="L68" s="2"/>
    </row>
    <row r="69" spans="2:12">
      <c r="B69" s="2"/>
      <c r="C69" s="142" t="s">
        <v>361</v>
      </c>
      <c r="D69" s="143"/>
      <c r="E69" s="147" t="s">
        <v>206</v>
      </c>
      <c r="F69" s="144">
        <v>0</v>
      </c>
      <c r="G69" s="144">
        <v>0</v>
      </c>
      <c r="H69" s="144">
        <v>0</v>
      </c>
      <c r="I69" s="144">
        <v>0</v>
      </c>
      <c r="J69" s="8">
        <f t="shared" si="1"/>
        <v>0</v>
      </c>
      <c r="K69" s="144">
        <v>0</v>
      </c>
      <c r="L69" s="2"/>
    </row>
    <row r="70" spans="2:12">
      <c r="B70" s="2"/>
      <c r="C70" s="142" t="s">
        <v>362</v>
      </c>
      <c r="D70" s="143"/>
      <c r="E70" s="147" t="s">
        <v>206</v>
      </c>
      <c r="F70" s="144">
        <v>0</v>
      </c>
      <c r="G70" s="144">
        <v>0</v>
      </c>
      <c r="H70" s="144">
        <v>0</v>
      </c>
      <c r="I70" s="144">
        <v>0</v>
      </c>
      <c r="J70" s="8">
        <f t="shared" si="1"/>
        <v>0</v>
      </c>
      <c r="K70" s="144">
        <v>0</v>
      </c>
      <c r="L70" s="2"/>
    </row>
    <row r="71" spans="2:12">
      <c r="B71" s="2"/>
      <c r="C71" s="142" t="s">
        <v>363</v>
      </c>
      <c r="D71" s="143"/>
      <c r="E71" s="147" t="s">
        <v>206</v>
      </c>
      <c r="F71" s="144">
        <v>0</v>
      </c>
      <c r="G71" s="144">
        <v>0</v>
      </c>
      <c r="H71" s="144">
        <v>0</v>
      </c>
      <c r="I71" s="144">
        <v>0</v>
      </c>
      <c r="J71" s="8">
        <f t="shared" si="1"/>
        <v>0</v>
      </c>
      <c r="K71" s="144">
        <v>0</v>
      </c>
      <c r="L71" s="2"/>
    </row>
    <row r="72" spans="2:12">
      <c r="B72" s="2"/>
      <c r="C72" s="142" t="s">
        <v>364</v>
      </c>
      <c r="D72" s="143"/>
      <c r="E72" s="147" t="s">
        <v>206</v>
      </c>
      <c r="F72" s="144">
        <v>0</v>
      </c>
      <c r="G72" s="144">
        <v>0</v>
      </c>
      <c r="H72" s="144">
        <v>0</v>
      </c>
      <c r="I72" s="144">
        <v>0</v>
      </c>
      <c r="J72" s="8">
        <f t="shared" si="1"/>
        <v>0</v>
      </c>
      <c r="K72" s="144">
        <v>0</v>
      </c>
      <c r="L72" s="2"/>
    </row>
    <row r="73" spans="2:12">
      <c r="B73" s="2"/>
      <c r="C73" s="142" t="s">
        <v>365</v>
      </c>
      <c r="D73" s="143"/>
      <c r="E73" s="147" t="s">
        <v>206</v>
      </c>
      <c r="F73" s="144">
        <v>0</v>
      </c>
      <c r="G73" s="144">
        <v>0</v>
      </c>
      <c r="H73" s="144">
        <v>0</v>
      </c>
      <c r="I73" s="144">
        <v>0</v>
      </c>
      <c r="J73" s="8">
        <f t="shared" si="1"/>
        <v>0</v>
      </c>
      <c r="K73" s="144">
        <v>0</v>
      </c>
      <c r="L73" s="2"/>
    </row>
    <row r="74" spans="2:12">
      <c r="B74" s="2"/>
      <c r="C74" s="142" t="s">
        <v>366</v>
      </c>
      <c r="D74" s="143"/>
      <c r="E74" s="147" t="s">
        <v>206</v>
      </c>
      <c r="F74" s="144">
        <v>0</v>
      </c>
      <c r="G74" s="144">
        <v>0</v>
      </c>
      <c r="H74" s="144">
        <v>0</v>
      </c>
      <c r="I74" s="144">
        <v>0</v>
      </c>
      <c r="J74" s="8">
        <f t="shared" si="1"/>
        <v>0</v>
      </c>
      <c r="K74" s="144">
        <v>0</v>
      </c>
      <c r="L74" s="2"/>
    </row>
    <row r="75" spans="2:12">
      <c r="B75" s="2"/>
      <c r="C75" s="142" t="s">
        <v>367</v>
      </c>
      <c r="D75" s="143"/>
      <c r="E75" s="147" t="s">
        <v>206</v>
      </c>
      <c r="F75" s="144">
        <v>0</v>
      </c>
      <c r="G75" s="144">
        <v>0</v>
      </c>
      <c r="H75" s="144">
        <v>0</v>
      </c>
      <c r="I75" s="144">
        <v>0</v>
      </c>
      <c r="J75" s="8">
        <f t="shared" si="1"/>
        <v>0</v>
      </c>
      <c r="K75" s="144">
        <v>0</v>
      </c>
      <c r="L75" s="2"/>
    </row>
    <row r="76" spans="2:12">
      <c r="B76" s="2"/>
      <c r="C76" s="142" t="s">
        <v>368</v>
      </c>
      <c r="D76" s="143"/>
      <c r="E76" s="147" t="s">
        <v>206</v>
      </c>
      <c r="F76" s="144">
        <v>0</v>
      </c>
      <c r="G76" s="144">
        <v>0</v>
      </c>
      <c r="H76" s="144">
        <v>0</v>
      </c>
      <c r="I76" s="144">
        <v>0</v>
      </c>
      <c r="J76" s="8">
        <f t="shared" si="1"/>
        <v>0</v>
      </c>
      <c r="K76" s="144">
        <v>0</v>
      </c>
      <c r="L76" s="2"/>
    </row>
    <row r="77" spans="2:12">
      <c r="B77" s="2"/>
      <c r="C77" s="142" t="s">
        <v>369</v>
      </c>
      <c r="D77" s="143"/>
      <c r="E77" s="147" t="s">
        <v>206</v>
      </c>
      <c r="F77" s="144">
        <v>0</v>
      </c>
      <c r="G77" s="144">
        <v>0</v>
      </c>
      <c r="H77" s="144">
        <v>0</v>
      </c>
      <c r="I77" s="144">
        <v>0</v>
      </c>
      <c r="J77" s="8">
        <f t="shared" si="1"/>
        <v>0</v>
      </c>
      <c r="K77" s="144">
        <v>0</v>
      </c>
      <c r="L77" s="2"/>
    </row>
    <row r="78" spans="2:12">
      <c r="B78" s="2"/>
      <c r="C78" s="142" t="s">
        <v>370</v>
      </c>
      <c r="D78" s="143"/>
      <c r="E78" s="147" t="s">
        <v>206</v>
      </c>
      <c r="F78" s="144">
        <v>0</v>
      </c>
      <c r="G78" s="144">
        <v>0</v>
      </c>
      <c r="H78" s="144">
        <v>0</v>
      </c>
      <c r="I78" s="144">
        <v>0</v>
      </c>
      <c r="J78" s="8">
        <f t="shared" si="1"/>
        <v>0</v>
      </c>
      <c r="K78" s="144">
        <v>0</v>
      </c>
      <c r="L78" s="2"/>
    </row>
    <row r="79" spans="2:12">
      <c r="B79" s="2"/>
      <c r="C79" s="142" t="s">
        <v>371</v>
      </c>
      <c r="D79" s="143"/>
      <c r="E79" s="147" t="s">
        <v>206</v>
      </c>
      <c r="F79" s="144">
        <v>0</v>
      </c>
      <c r="G79" s="144">
        <v>0</v>
      </c>
      <c r="H79" s="144">
        <v>0</v>
      </c>
      <c r="I79" s="144">
        <v>0</v>
      </c>
      <c r="J79" s="8">
        <f t="shared" si="1"/>
        <v>0</v>
      </c>
      <c r="K79" s="144">
        <v>0</v>
      </c>
      <c r="L79" s="2"/>
    </row>
    <row r="80" spans="2:12">
      <c r="B80" s="2"/>
      <c r="C80" s="142" t="s">
        <v>372</v>
      </c>
      <c r="D80" s="143"/>
      <c r="E80" s="147" t="s">
        <v>206</v>
      </c>
      <c r="F80" s="144">
        <v>0</v>
      </c>
      <c r="G80" s="144">
        <v>0</v>
      </c>
      <c r="H80" s="144">
        <v>0</v>
      </c>
      <c r="I80" s="144">
        <v>0</v>
      </c>
      <c r="J80" s="8">
        <f t="shared" ref="J80:J111" si="2">H80+I80</f>
        <v>0</v>
      </c>
      <c r="K80" s="144">
        <v>0</v>
      </c>
      <c r="L80" s="2"/>
    </row>
    <row r="81" spans="2:12">
      <c r="B81" s="2"/>
      <c r="C81" s="142" t="s">
        <v>373</v>
      </c>
      <c r="D81" s="143"/>
      <c r="E81" s="147" t="s">
        <v>206</v>
      </c>
      <c r="F81" s="144">
        <v>0</v>
      </c>
      <c r="G81" s="144">
        <v>0</v>
      </c>
      <c r="H81" s="144">
        <v>0</v>
      </c>
      <c r="I81" s="144">
        <v>0</v>
      </c>
      <c r="J81" s="8">
        <f t="shared" si="2"/>
        <v>0</v>
      </c>
      <c r="K81" s="144">
        <v>0</v>
      </c>
      <c r="L81" s="2"/>
    </row>
    <row r="82" spans="2:12">
      <c r="B82" s="2"/>
      <c r="C82" s="142" t="s">
        <v>374</v>
      </c>
      <c r="D82" s="143"/>
      <c r="E82" s="147" t="s">
        <v>206</v>
      </c>
      <c r="F82" s="144">
        <v>0</v>
      </c>
      <c r="G82" s="144">
        <v>0</v>
      </c>
      <c r="H82" s="144">
        <v>0</v>
      </c>
      <c r="I82" s="144">
        <v>0</v>
      </c>
      <c r="J82" s="8">
        <f t="shared" si="2"/>
        <v>0</v>
      </c>
      <c r="K82" s="144">
        <v>0</v>
      </c>
      <c r="L82" s="2"/>
    </row>
    <row r="83" spans="2:12">
      <c r="B83" s="2"/>
      <c r="C83" s="142" t="s">
        <v>375</v>
      </c>
      <c r="D83" s="143"/>
      <c r="E83" s="147" t="s">
        <v>206</v>
      </c>
      <c r="F83" s="144">
        <v>0</v>
      </c>
      <c r="G83" s="144">
        <v>0</v>
      </c>
      <c r="H83" s="144">
        <v>0</v>
      </c>
      <c r="I83" s="144">
        <v>0</v>
      </c>
      <c r="J83" s="8">
        <f t="shared" si="2"/>
        <v>0</v>
      </c>
      <c r="K83" s="144">
        <v>0</v>
      </c>
      <c r="L83" s="2"/>
    </row>
    <row r="84" spans="2:12">
      <c r="B84" s="2"/>
      <c r="C84" s="142" t="s">
        <v>376</v>
      </c>
      <c r="D84" s="143"/>
      <c r="E84" s="147" t="s">
        <v>206</v>
      </c>
      <c r="F84" s="144">
        <v>0</v>
      </c>
      <c r="G84" s="144">
        <v>0</v>
      </c>
      <c r="H84" s="144">
        <v>0</v>
      </c>
      <c r="I84" s="144">
        <v>0</v>
      </c>
      <c r="J84" s="8">
        <f t="shared" si="2"/>
        <v>0</v>
      </c>
      <c r="K84" s="144">
        <v>0</v>
      </c>
      <c r="L84" s="2"/>
    </row>
    <row r="85" spans="2:12">
      <c r="B85" s="2"/>
      <c r="C85" s="142" t="s">
        <v>377</v>
      </c>
      <c r="D85" s="143"/>
      <c r="E85" s="147" t="s">
        <v>206</v>
      </c>
      <c r="F85" s="144">
        <v>0</v>
      </c>
      <c r="G85" s="144">
        <v>0</v>
      </c>
      <c r="H85" s="144">
        <v>0</v>
      </c>
      <c r="I85" s="144">
        <v>0</v>
      </c>
      <c r="J85" s="8">
        <f t="shared" si="2"/>
        <v>0</v>
      </c>
      <c r="K85" s="144">
        <v>0</v>
      </c>
      <c r="L85" s="2"/>
    </row>
    <row r="86" spans="2:12">
      <c r="B86" s="2"/>
      <c r="C86" s="142" t="s">
        <v>378</v>
      </c>
      <c r="D86" s="143"/>
      <c r="E86" s="147" t="s">
        <v>206</v>
      </c>
      <c r="F86" s="144">
        <v>0</v>
      </c>
      <c r="G86" s="144">
        <v>0</v>
      </c>
      <c r="H86" s="144">
        <v>0</v>
      </c>
      <c r="I86" s="144">
        <v>0</v>
      </c>
      <c r="J86" s="8">
        <f t="shared" si="2"/>
        <v>0</v>
      </c>
      <c r="K86" s="144">
        <v>0</v>
      </c>
      <c r="L86" s="2"/>
    </row>
    <row r="87" spans="2:12">
      <c r="B87" s="2"/>
      <c r="C87" s="142" t="s">
        <v>379</v>
      </c>
      <c r="D87" s="143"/>
      <c r="E87" s="147" t="s">
        <v>206</v>
      </c>
      <c r="F87" s="144">
        <v>0</v>
      </c>
      <c r="G87" s="144">
        <v>0</v>
      </c>
      <c r="H87" s="144">
        <v>0</v>
      </c>
      <c r="I87" s="144">
        <v>0</v>
      </c>
      <c r="J87" s="8">
        <f t="shared" si="2"/>
        <v>0</v>
      </c>
      <c r="K87" s="144">
        <v>0</v>
      </c>
      <c r="L87" s="2"/>
    </row>
    <row r="88" spans="2:12">
      <c r="B88" s="2"/>
      <c r="C88" s="142" t="s">
        <v>380</v>
      </c>
      <c r="D88" s="143"/>
      <c r="E88" s="147" t="s">
        <v>206</v>
      </c>
      <c r="F88" s="144">
        <v>0</v>
      </c>
      <c r="G88" s="144">
        <v>0</v>
      </c>
      <c r="H88" s="144">
        <v>0</v>
      </c>
      <c r="I88" s="144">
        <v>0</v>
      </c>
      <c r="J88" s="8">
        <f t="shared" si="2"/>
        <v>0</v>
      </c>
      <c r="K88" s="144">
        <v>0</v>
      </c>
      <c r="L88" s="2"/>
    </row>
    <row r="89" spans="2:12">
      <c r="B89" s="2"/>
      <c r="C89" s="142" t="s">
        <v>381</v>
      </c>
      <c r="D89" s="143"/>
      <c r="E89" s="147" t="s">
        <v>206</v>
      </c>
      <c r="F89" s="144">
        <v>0</v>
      </c>
      <c r="G89" s="144">
        <v>0</v>
      </c>
      <c r="H89" s="144">
        <v>0</v>
      </c>
      <c r="I89" s="144">
        <v>0</v>
      </c>
      <c r="J89" s="8">
        <f t="shared" si="2"/>
        <v>0</v>
      </c>
      <c r="K89" s="144">
        <v>0</v>
      </c>
      <c r="L89" s="2"/>
    </row>
    <row r="90" spans="2:12">
      <c r="B90" s="2"/>
      <c r="C90" s="142" t="s">
        <v>382</v>
      </c>
      <c r="D90" s="143"/>
      <c r="E90" s="147" t="s">
        <v>206</v>
      </c>
      <c r="F90" s="144">
        <v>0</v>
      </c>
      <c r="G90" s="144">
        <v>0</v>
      </c>
      <c r="H90" s="144">
        <v>0</v>
      </c>
      <c r="I90" s="144">
        <v>0</v>
      </c>
      <c r="J90" s="8">
        <f t="shared" si="2"/>
        <v>0</v>
      </c>
      <c r="K90" s="144">
        <v>0</v>
      </c>
      <c r="L90" s="2"/>
    </row>
    <row r="91" spans="2:12">
      <c r="B91" s="2"/>
      <c r="C91" s="142" t="s">
        <v>383</v>
      </c>
      <c r="D91" s="143"/>
      <c r="E91" s="147" t="s">
        <v>206</v>
      </c>
      <c r="F91" s="144">
        <v>0</v>
      </c>
      <c r="G91" s="144">
        <v>0</v>
      </c>
      <c r="H91" s="144">
        <v>0</v>
      </c>
      <c r="I91" s="144">
        <v>0</v>
      </c>
      <c r="J91" s="8">
        <f t="shared" si="2"/>
        <v>0</v>
      </c>
      <c r="K91" s="144">
        <v>0</v>
      </c>
      <c r="L91" s="2"/>
    </row>
    <row r="92" spans="2:12">
      <c r="B92" s="2"/>
      <c r="C92" s="142" t="s">
        <v>384</v>
      </c>
      <c r="D92" s="143"/>
      <c r="E92" s="147" t="s">
        <v>206</v>
      </c>
      <c r="F92" s="144">
        <v>0</v>
      </c>
      <c r="G92" s="144">
        <v>0</v>
      </c>
      <c r="H92" s="144">
        <v>0</v>
      </c>
      <c r="I92" s="144">
        <v>0</v>
      </c>
      <c r="J92" s="8">
        <f t="shared" si="2"/>
        <v>0</v>
      </c>
      <c r="K92" s="144">
        <v>0</v>
      </c>
      <c r="L92" s="2"/>
    </row>
    <row r="93" spans="2:12">
      <c r="B93" s="2"/>
      <c r="C93" s="142" t="s">
        <v>385</v>
      </c>
      <c r="D93" s="143"/>
      <c r="E93" s="147" t="s">
        <v>206</v>
      </c>
      <c r="F93" s="144">
        <v>0</v>
      </c>
      <c r="G93" s="144">
        <v>0</v>
      </c>
      <c r="H93" s="144">
        <v>0</v>
      </c>
      <c r="I93" s="144">
        <v>0</v>
      </c>
      <c r="J93" s="8">
        <f t="shared" si="2"/>
        <v>0</v>
      </c>
      <c r="K93" s="144">
        <v>0</v>
      </c>
      <c r="L93" s="2"/>
    </row>
    <row r="94" spans="2:12">
      <c r="B94" s="2"/>
      <c r="C94" s="142" t="s">
        <v>386</v>
      </c>
      <c r="D94" s="143"/>
      <c r="E94" s="147" t="s">
        <v>206</v>
      </c>
      <c r="F94" s="144">
        <v>0</v>
      </c>
      <c r="G94" s="144">
        <v>0</v>
      </c>
      <c r="H94" s="144">
        <v>0</v>
      </c>
      <c r="I94" s="144">
        <v>0</v>
      </c>
      <c r="J94" s="8">
        <f t="shared" si="2"/>
        <v>0</v>
      </c>
      <c r="K94" s="144">
        <v>0</v>
      </c>
      <c r="L94" s="2"/>
    </row>
    <row r="95" spans="2:12">
      <c r="B95" s="2"/>
      <c r="C95" s="142" t="s">
        <v>387</v>
      </c>
      <c r="D95" s="143"/>
      <c r="E95" s="147" t="s">
        <v>206</v>
      </c>
      <c r="F95" s="144">
        <v>0</v>
      </c>
      <c r="G95" s="144">
        <v>0</v>
      </c>
      <c r="H95" s="144">
        <v>0</v>
      </c>
      <c r="I95" s="144">
        <v>0</v>
      </c>
      <c r="J95" s="8">
        <f t="shared" si="2"/>
        <v>0</v>
      </c>
      <c r="K95" s="144">
        <v>0</v>
      </c>
      <c r="L95" s="2"/>
    </row>
    <row r="96" spans="2:12">
      <c r="B96" s="2"/>
      <c r="C96" s="142" t="s">
        <v>388</v>
      </c>
      <c r="D96" s="143"/>
      <c r="E96" s="147" t="s">
        <v>206</v>
      </c>
      <c r="F96" s="144">
        <v>0</v>
      </c>
      <c r="G96" s="144">
        <v>0</v>
      </c>
      <c r="H96" s="144">
        <v>0</v>
      </c>
      <c r="I96" s="144">
        <v>0</v>
      </c>
      <c r="J96" s="8">
        <f t="shared" si="2"/>
        <v>0</v>
      </c>
      <c r="K96" s="144">
        <v>0</v>
      </c>
      <c r="L96" s="2"/>
    </row>
    <row r="97" spans="2:12">
      <c r="B97" s="2"/>
      <c r="C97" s="142" t="s">
        <v>389</v>
      </c>
      <c r="D97" s="143"/>
      <c r="E97" s="147" t="s">
        <v>206</v>
      </c>
      <c r="F97" s="144">
        <v>0</v>
      </c>
      <c r="G97" s="144">
        <v>0</v>
      </c>
      <c r="H97" s="144">
        <v>0</v>
      </c>
      <c r="I97" s="144">
        <v>0</v>
      </c>
      <c r="J97" s="8">
        <f t="shared" si="2"/>
        <v>0</v>
      </c>
      <c r="K97" s="144">
        <v>0</v>
      </c>
      <c r="L97" s="2"/>
    </row>
    <row r="98" spans="2:12">
      <c r="B98" s="2"/>
      <c r="C98" s="142" t="s">
        <v>390</v>
      </c>
      <c r="D98" s="143"/>
      <c r="E98" s="147" t="s">
        <v>206</v>
      </c>
      <c r="F98" s="144">
        <v>0</v>
      </c>
      <c r="G98" s="144">
        <v>0</v>
      </c>
      <c r="H98" s="144">
        <v>0</v>
      </c>
      <c r="I98" s="144">
        <v>0</v>
      </c>
      <c r="J98" s="8">
        <f t="shared" si="2"/>
        <v>0</v>
      </c>
      <c r="K98" s="144">
        <v>0</v>
      </c>
      <c r="L98" s="2"/>
    </row>
    <row r="99" spans="2:12">
      <c r="B99" s="2"/>
      <c r="C99" s="142" t="s">
        <v>391</v>
      </c>
      <c r="D99" s="143"/>
      <c r="E99" s="147" t="s">
        <v>206</v>
      </c>
      <c r="F99" s="144">
        <v>0</v>
      </c>
      <c r="G99" s="144">
        <v>0</v>
      </c>
      <c r="H99" s="144">
        <v>0</v>
      </c>
      <c r="I99" s="144">
        <v>0</v>
      </c>
      <c r="J99" s="8">
        <f t="shared" si="2"/>
        <v>0</v>
      </c>
      <c r="K99" s="144">
        <v>0</v>
      </c>
      <c r="L99" s="2"/>
    </row>
    <row r="100" spans="2:12">
      <c r="B100" s="2"/>
      <c r="C100" s="142" t="s">
        <v>392</v>
      </c>
      <c r="D100" s="143"/>
      <c r="E100" s="147" t="s">
        <v>206</v>
      </c>
      <c r="F100" s="144">
        <v>0</v>
      </c>
      <c r="G100" s="144">
        <v>0</v>
      </c>
      <c r="H100" s="144">
        <v>0</v>
      </c>
      <c r="I100" s="144">
        <v>0</v>
      </c>
      <c r="J100" s="8">
        <f t="shared" si="2"/>
        <v>0</v>
      </c>
      <c r="K100" s="144">
        <v>0</v>
      </c>
      <c r="L100" s="2"/>
    </row>
    <row r="101" spans="2:12">
      <c r="B101" s="2"/>
      <c r="C101" s="142" t="s">
        <v>393</v>
      </c>
      <c r="D101" s="143"/>
      <c r="E101" s="147" t="s">
        <v>206</v>
      </c>
      <c r="F101" s="144">
        <v>0</v>
      </c>
      <c r="G101" s="144">
        <v>0</v>
      </c>
      <c r="H101" s="144">
        <v>0</v>
      </c>
      <c r="I101" s="144">
        <v>0</v>
      </c>
      <c r="J101" s="8">
        <f t="shared" si="2"/>
        <v>0</v>
      </c>
      <c r="K101" s="144">
        <v>0</v>
      </c>
      <c r="L101" s="2"/>
    </row>
    <row r="102" spans="2:12">
      <c r="B102" s="2"/>
      <c r="C102" s="142" t="s">
        <v>394</v>
      </c>
      <c r="D102" s="143"/>
      <c r="E102" s="147" t="s">
        <v>206</v>
      </c>
      <c r="F102" s="144">
        <v>0</v>
      </c>
      <c r="G102" s="144">
        <v>0</v>
      </c>
      <c r="H102" s="144">
        <v>0</v>
      </c>
      <c r="I102" s="144">
        <v>0</v>
      </c>
      <c r="J102" s="8">
        <f t="shared" si="2"/>
        <v>0</v>
      </c>
      <c r="K102" s="144">
        <v>0</v>
      </c>
      <c r="L102" s="2"/>
    </row>
    <row r="103" spans="2:12">
      <c r="B103" s="2"/>
      <c r="C103" s="142" t="s">
        <v>395</v>
      </c>
      <c r="D103" s="143"/>
      <c r="E103" s="147" t="s">
        <v>206</v>
      </c>
      <c r="F103" s="144">
        <v>0</v>
      </c>
      <c r="G103" s="144">
        <v>0</v>
      </c>
      <c r="H103" s="144">
        <v>0</v>
      </c>
      <c r="I103" s="144">
        <v>0</v>
      </c>
      <c r="J103" s="8">
        <f t="shared" si="2"/>
        <v>0</v>
      </c>
      <c r="K103" s="144">
        <v>0</v>
      </c>
      <c r="L103" s="2"/>
    </row>
    <row r="104" spans="2:12">
      <c r="B104" s="2"/>
      <c r="C104" s="142" t="s">
        <v>396</v>
      </c>
      <c r="D104" s="143"/>
      <c r="E104" s="147" t="s">
        <v>206</v>
      </c>
      <c r="F104" s="144">
        <v>0</v>
      </c>
      <c r="G104" s="144">
        <v>0</v>
      </c>
      <c r="H104" s="144">
        <v>0</v>
      </c>
      <c r="I104" s="144">
        <v>0</v>
      </c>
      <c r="J104" s="8">
        <f t="shared" si="2"/>
        <v>0</v>
      </c>
      <c r="K104" s="144">
        <v>0</v>
      </c>
      <c r="L104" s="2"/>
    </row>
    <row r="105" spans="2:12">
      <c r="B105" s="2"/>
      <c r="C105" s="142" t="s">
        <v>397</v>
      </c>
      <c r="D105" s="143"/>
      <c r="E105" s="147" t="s">
        <v>206</v>
      </c>
      <c r="F105" s="144">
        <v>0</v>
      </c>
      <c r="G105" s="144">
        <v>0</v>
      </c>
      <c r="H105" s="144">
        <v>0</v>
      </c>
      <c r="I105" s="144">
        <v>0</v>
      </c>
      <c r="J105" s="8">
        <f t="shared" si="2"/>
        <v>0</v>
      </c>
      <c r="K105" s="144">
        <v>0</v>
      </c>
      <c r="L105" s="2"/>
    </row>
    <row r="106" spans="2:12">
      <c r="B106" s="2"/>
      <c r="C106" s="142" t="s">
        <v>398</v>
      </c>
      <c r="D106" s="143"/>
      <c r="E106" s="147" t="s">
        <v>206</v>
      </c>
      <c r="F106" s="144">
        <v>0</v>
      </c>
      <c r="G106" s="144">
        <v>0</v>
      </c>
      <c r="H106" s="144">
        <v>0</v>
      </c>
      <c r="I106" s="144">
        <v>0</v>
      </c>
      <c r="J106" s="8">
        <f t="shared" si="2"/>
        <v>0</v>
      </c>
      <c r="K106" s="144">
        <v>0</v>
      </c>
      <c r="L106" s="2"/>
    </row>
    <row r="107" spans="2:12">
      <c r="B107" s="2"/>
      <c r="C107" s="142" t="s">
        <v>399</v>
      </c>
      <c r="D107" s="143"/>
      <c r="E107" s="147" t="s">
        <v>206</v>
      </c>
      <c r="F107" s="144">
        <v>0</v>
      </c>
      <c r="G107" s="144">
        <v>0</v>
      </c>
      <c r="H107" s="144">
        <v>0</v>
      </c>
      <c r="I107" s="144">
        <v>0</v>
      </c>
      <c r="J107" s="8">
        <f t="shared" si="2"/>
        <v>0</v>
      </c>
      <c r="K107" s="144">
        <v>0</v>
      </c>
      <c r="L107" s="2"/>
    </row>
    <row r="108" spans="2:12">
      <c r="B108" s="2"/>
      <c r="C108" s="142" t="s">
        <v>400</v>
      </c>
      <c r="D108" s="143"/>
      <c r="E108" s="147" t="s">
        <v>206</v>
      </c>
      <c r="F108" s="144">
        <v>0</v>
      </c>
      <c r="G108" s="144">
        <v>0</v>
      </c>
      <c r="H108" s="144">
        <v>0</v>
      </c>
      <c r="I108" s="144">
        <v>0</v>
      </c>
      <c r="J108" s="8">
        <f t="shared" si="2"/>
        <v>0</v>
      </c>
      <c r="K108" s="144">
        <v>0</v>
      </c>
      <c r="L108" s="2"/>
    </row>
    <row r="109" spans="2:12">
      <c r="B109" s="2"/>
      <c r="C109" s="142" t="s">
        <v>401</v>
      </c>
      <c r="D109" s="143"/>
      <c r="E109" s="147" t="s">
        <v>206</v>
      </c>
      <c r="F109" s="144">
        <v>0</v>
      </c>
      <c r="G109" s="144">
        <v>0</v>
      </c>
      <c r="H109" s="144">
        <v>0</v>
      </c>
      <c r="I109" s="144">
        <v>0</v>
      </c>
      <c r="J109" s="8">
        <f t="shared" si="2"/>
        <v>0</v>
      </c>
      <c r="K109" s="144">
        <v>0</v>
      </c>
      <c r="L109" s="2"/>
    </row>
    <row r="110" spans="2:12">
      <c r="B110" s="2"/>
      <c r="C110" s="142" t="s">
        <v>402</v>
      </c>
      <c r="D110" s="143"/>
      <c r="E110" s="147" t="s">
        <v>206</v>
      </c>
      <c r="F110" s="144">
        <v>0</v>
      </c>
      <c r="G110" s="144">
        <v>0</v>
      </c>
      <c r="H110" s="144">
        <v>0</v>
      </c>
      <c r="I110" s="144">
        <v>0</v>
      </c>
      <c r="J110" s="8">
        <f t="shared" si="2"/>
        <v>0</v>
      </c>
      <c r="K110" s="144">
        <v>0</v>
      </c>
      <c r="L110" s="2"/>
    </row>
    <row r="111" spans="2:12">
      <c r="B111" s="2"/>
      <c r="C111" s="142" t="s">
        <v>403</v>
      </c>
      <c r="D111" s="143"/>
      <c r="E111" s="147" t="s">
        <v>206</v>
      </c>
      <c r="F111" s="144">
        <v>0</v>
      </c>
      <c r="G111" s="144">
        <v>0</v>
      </c>
      <c r="H111" s="144">
        <v>0</v>
      </c>
      <c r="I111" s="144">
        <v>0</v>
      </c>
      <c r="J111" s="8">
        <f t="shared" si="2"/>
        <v>0</v>
      </c>
      <c r="K111" s="144">
        <v>0</v>
      </c>
      <c r="L111" s="2"/>
    </row>
    <row r="112" spans="2:12">
      <c r="B112" s="2"/>
      <c r="C112" s="142" t="s">
        <v>404</v>
      </c>
      <c r="D112" s="143"/>
      <c r="E112" s="147" t="s">
        <v>206</v>
      </c>
      <c r="F112" s="144">
        <v>0</v>
      </c>
      <c r="G112" s="144">
        <v>0</v>
      </c>
      <c r="H112" s="144">
        <v>0</v>
      </c>
      <c r="I112" s="144">
        <v>0</v>
      </c>
      <c r="J112" s="8">
        <f t="shared" ref="J112:J115" si="3">H112+I112</f>
        <v>0</v>
      </c>
      <c r="K112" s="144">
        <v>0</v>
      </c>
      <c r="L112" s="2"/>
    </row>
    <row r="113" spans="1:12">
      <c r="B113" s="2"/>
      <c r="C113" s="142" t="s">
        <v>405</v>
      </c>
      <c r="D113" s="143"/>
      <c r="E113" s="147" t="s">
        <v>206</v>
      </c>
      <c r="F113" s="144">
        <v>0</v>
      </c>
      <c r="G113" s="144">
        <v>0</v>
      </c>
      <c r="H113" s="144">
        <v>0</v>
      </c>
      <c r="I113" s="144">
        <v>0</v>
      </c>
      <c r="J113" s="8">
        <f t="shared" si="3"/>
        <v>0</v>
      </c>
      <c r="K113" s="144">
        <v>0</v>
      </c>
      <c r="L113" s="2"/>
    </row>
    <row r="114" spans="1:12" s="12" customFormat="1">
      <c r="B114" s="3"/>
      <c r="C114" s="145" t="s">
        <v>406</v>
      </c>
      <c r="D114" s="146"/>
      <c r="E114" s="147" t="s">
        <v>206</v>
      </c>
      <c r="F114" s="144">
        <v>0</v>
      </c>
      <c r="G114" s="144">
        <v>0</v>
      </c>
      <c r="H114" s="144">
        <v>0</v>
      </c>
      <c r="I114" s="144">
        <v>0</v>
      </c>
      <c r="J114" s="13">
        <f t="shared" si="3"/>
        <v>0</v>
      </c>
      <c r="K114" s="144">
        <v>0</v>
      </c>
      <c r="L114" s="3"/>
    </row>
    <row r="115" spans="1:12" s="12" customFormat="1">
      <c r="A115" s="15" t="s">
        <v>407</v>
      </c>
      <c r="B115" s="3"/>
      <c r="C115" s="145" t="s">
        <v>408</v>
      </c>
      <c r="D115" s="146"/>
      <c r="E115" s="147" t="s">
        <v>206</v>
      </c>
      <c r="F115" s="144">
        <v>0</v>
      </c>
      <c r="G115" s="144">
        <v>0</v>
      </c>
      <c r="H115" s="144">
        <v>0</v>
      </c>
      <c r="I115" s="144">
        <v>0</v>
      </c>
      <c r="J115" s="13">
        <f t="shared" si="3"/>
        <v>0</v>
      </c>
      <c r="K115" s="144">
        <v>0</v>
      </c>
      <c r="L115" s="3"/>
    </row>
    <row r="116" spans="1:12">
      <c r="A116" s="16" t="s">
        <v>409</v>
      </c>
      <c r="B116" s="2"/>
      <c r="C116" s="142" t="s">
        <v>410</v>
      </c>
      <c r="D116" s="143"/>
      <c r="E116" s="10" t="str">
        <f>""</f>
        <v/>
      </c>
      <c r="F116" s="8">
        <f t="shared" ref="F116:K116" si="4">SUM(F16:F115)</f>
        <v>0</v>
      </c>
      <c r="G116" s="8">
        <f t="shared" si="4"/>
        <v>0</v>
      </c>
      <c r="H116" s="8">
        <f t="shared" si="4"/>
        <v>0</v>
      </c>
      <c r="I116" s="8">
        <f t="shared" si="4"/>
        <v>0</v>
      </c>
      <c r="J116" s="8">
        <f t="shared" si="4"/>
        <v>0</v>
      </c>
      <c r="K116" s="8">
        <f t="shared" si="4"/>
        <v>0</v>
      </c>
      <c r="L116" s="2"/>
    </row>
    <row r="117" spans="1:12">
      <c r="B117" s="2"/>
      <c r="C117" s="2"/>
      <c r="D117" s="2"/>
      <c r="E117" s="2"/>
      <c r="F117" s="2"/>
      <c r="G117" s="2"/>
      <c r="H117" s="2"/>
      <c r="I117" s="2"/>
      <c r="J117" s="2"/>
      <c r="K117" s="2"/>
      <c r="L117" s="2"/>
    </row>
    <row r="118" spans="1:12" ht="5.0999999999999996" customHeight="1">
      <c r="B118" s="2"/>
      <c r="C118" s="2"/>
      <c r="D118" s="2"/>
      <c r="E118" s="2"/>
      <c r="F118" s="2"/>
      <c r="G118" s="2"/>
      <c r="H118" s="2"/>
      <c r="I118" s="2"/>
      <c r="J118" s="2"/>
      <c r="K118" s="2"/>
      <c r="L118" s="2"/>
    </row>
  </sheetData>
  <sheetProtection formatColumns="0" formatRows="0" insertRows="0" deleteRows="0" selectLockedCells="1"/>
  <mergeCells count="720">
    <mergeCell ref="C7:K7"/>
    <mergeCell ref="C8:K8"/>
    <mergeCell ref="C9:K9"/>
    <mergeCell ref="C10:K10"/>
    <mergeCell ref="C11:K11"/>
    <mergeCell ref="C13:K13"/>
    <mergeCell ref="C14:D15"/>
    <mergeCell ref="E15"/>
    <mergeCell ref="E14"/>
    <mergeCell ref="F15"/>
    <mergeCell ref="G15"/>
    <mergeCell ref="F14:G14"/>
    <mergeCell ref="H15"/>
    <mergeCell ref="I15"/>
    <mergeCell ref="H14:I14"/>
    <mergeCell ref="J15"/>
    <mergeCell ref="K14"/>
    <mergeCell ref="J14"/>
    <mergeCell ref="K15"/>
    <mergeCell ref="I16"/>
    <mergeCell ref="K16"/>
    <mergeCell ref="C17:D17"/>
    <mergeCell ref="E17"/>
    <mergeCell ref="F17"/>
    <mergeCell ref="G17"/>
    <mergeCell ref="H17"/>
    <mergeCell ref="I17"/>
    <mergeCell ref="K17"/>
    <mergeCell ref="C16:D16"/>
    <mergeCell ref="E16"/>
    <mergeCell ref="F16"/>
    <mergeCell ref="G16"/>
    <mergeCell ref="H16"/>
    <mergeCell ref="I18"/>
    <mergeCell ref="K18"/>
    <mergeCell ref="C19:D19"/>
    <mergeCell ref="E19"/>
    <mergeCell ref="F19"/>
    <mergeCell ref="G19"/>
    <mergeCell ref="H19"/>
    <mergeCell ref="I19"/>
    <mergeCell ref="K19"/>
    <mergeCell ref="C18:D18"/>
    <mergeCell ref="E18"/>
    <mergeCell ref="F18"/>
    <mergeCell ref="G18"/>
    <mergeCell ref="H18"/>
    <mergeCell ref="I20"/>
    <mergeCell ref="K20"/>
    <mergeCell ref="C21:D21"/>
    <mergeCell ref="E21"/>
    <mergeCell ref="F21"/>
    <mergeCell ref="G21"/>
    <mergeCell ref="H21"/>
    <mergeCell ref="I21"/>
    <mergeCell ref="K21"/>
    <mergeCell ref="C20:D20"/>
    <mergeCell ref="E20"/>
    <mergeCell ref="F20"/>
    <mergeCell ref="G20"/>
    <mergeCell ref="H20"/>
    <mergeCell ref="I22"/>
    <mergeCell ref="K22"/>
    <mergeCell ref="C23:D23"/>
    <mergeCell ref="E23"/>
    <mergeCell ref="F23"/>
    <mergeCell ref="G23"/>
    <mergeCell ref="H23"/>
    <mergeCell ref="I23"/>
    <mergeCell ref="K23"/>
    <mergeCell ref="C22:D22"/>
    <mergeCell ref="E22"/>
    <mergeCell ref="F22"/>
    <mergeCell ref="G22"/>
    <mergeCell ref="H22"/>
    <mergeCell ref="I24"/>
    <mergeCell ref="K24"/>
    <mergeCell ref="C25:D25"/>
    <mergeCell ref="E25"/>
    <mergeCell ref="F25"/>
    <mergeCell ref="G25"/>
    <mergeCell ref="H25"/>
    <mergeCell ref="I25"/>
    <mergeCell ref="K25"/>
    <mergeCell ref="C24:D24"/>
    <mergeCell ref="E24"/>
    <mergeCell ref="F24"/>
    <mergeCell ref="G24"/>
    <mergeCell ref="H24"/>
    <mergeCell ref="I26"/>
    <mergeCell ref="K26"/>
    <mergeCell ref="C27:D27"/>
    <mergeCell ref="E27"/>
    <mergeCell ref="F27"/>
    <mergeCell ref="G27"/>
    <mergeCell ref="H27"/>
    <mergeCell ref="I27"/>
    <mergeCell ref="K27"/>
    <mergeCell ref="C26:D26"/>
    <mergeCell ref="E26"/>
    <mergeCell ref="F26"/>
    <mergeCell ref="G26"/>
    <mergeCell ref="H26"/>
    <mergeCell ref="I28"/>
    <mergeCell ref="K28"/>
    <mergeCell ref="C29:D29"/>
    <mergeCell ref="E29"/>
    <mergeCell ref="F29"/>
    <mergeCell ref="G29"/>
    <mergeCell ref="H29"/>
    <mergeCell ref="I29"/>
    <mergeCell ref="K29"/>
    <mergeCell ref="C28:D28"/>
    <mergeCell ref="E28"/>
    <mergeCell ref="F28"/>
    <mergeCell ref="G28"/>
    <mergeCell ref="H28"/>
    <mergeCell ref="I30"/>
    <mergeCell ref="K30"/>
    <mergeCell ref="C31:D31"/>
    <mergeCell ref="E31"/>
    <mergeCell ref="F31"/>
    <mergeCell ref="G31"/>
    <mergeCell ref="H31"/>
    <mergeCell ref="I31"/>
    <mergeCell ref="K31"/>
    <mergeCell ref="C30:D30"/>
    <mergeCell ref="E30"/>
    <mergeCell ref="F30"/>
    <mergeCell ref="G30"/>
    <mergeCell ref="H30"/>
    <mergeCell ref="I32"/>
    <mergeCell ref="K32"/>
    <mergeCell ref="C33:D33"/>
    <mergeCell ref="E33"/>
    <mergeCell ref="F33"/>
    <mergeCell ref="G33"/>
    <mergeCell ref="H33"/>
    <mergeCell ref="I33"/>
    <mergeCell ref="K33"/>
    <mergeCell ref="C32:D32"/>
    <mergeCell ref="E32"/>
    <mergeCell ref="F32"/>
    <mergeCell ref="G32"/>
    <mergeCell ref="H32"/>
    <mergeCell ref="I34"/>
    <mergeCell ref="K34"/>
    <mergeCell ref="C35:D35"/>
    <mergeCell ref="E35"/>
    <mergeCell ref="F35"/>
    <mergeCell ref="G35"/>
    <mergeCell ref="H35"/>
    <mergeCell ref="I35"/>
    <mergeCell ref="K35"/>
    <mergeCell ref="C34:D34"/>
    <mergeCell ref="E34"/>
    <mergeCell ref="F34"/>
    <mergeCell ref="G34"/>
    <mergeCell ref="H34"/>
    <mergeCell ref="I36"/>
    <mergeCell ref="K36"/>
    <mergeCell ref="C37:D37"/>
    <mergeCell ref="E37"/>
    <mergeCell ref="F37"/>
    <mergeCell ref="G37"/>
    <mergeCell ref="H37"/>
    <mergeCell ref="I37"/>
    <mergeCell ref="K37"/>
    <mergeCell ref="C36:D36"/>
    <mergeCell ref="E36"/>
    <mergeCell ref="F36"/>
    <mergeCell ref="G36"/>
    <mergeCell ref="H36"/>
    <mergeCell ref="I38"/>
    <mergeCell ref="K38"/>
    <mergeCell ref="C39:D39"/>
    <mergeCell ref="E39"/>
    <mergeCell ref="F39"/>
    <mergeCell ref="G39"/>
    <mergeCell ref="H39"/>
    <mergeCell ref="I39"/>
    <mergeCell ref="K39"/>
    <mergeCell ref="C38:D38"/>
    <mergeCell ref="E38"/>
    <mergeCell ref="F38"/>
    <mergeCell ref="G38"/>
    <mergeCell ref="H38"/>
    <mergeCell ref="I40"/>
    <mergeCell ref="K40"/>
    <mergeCell ref="C41:D41"/>
    <mergeCell ref="E41"/>
    <mergeCell ref="F41"/>
    <mergeCell ref="G41"/>
    <mergeCell ref="H41"/>
    <mergeCell ref="I41"/>
    <mergeCell ref="K41"/>
    <mergeCell ref="C40:D40"/>
    <mergeCell ref="E40"/>
    <mergeCell ref="F40"/>
    <mergeCell ref="G40"/>
    <mergeCell ref="H40"/>
    <mergeCell ref="I42"/>
    <mergeCell ref="K42"/>
    <mergeCell ref="C43:D43"/>
    <mergeCell ref="E43"/>
    <mergeCell ref="F43"/>
    <mergeCell ref="G43"/>
    <mergeCell ref="H43"/>
    <mergeCell ref="I43"/>
    <mergeCell ref="K43"/>
    <mergeCell ref="C42:D42"/>
    <mergeCell ref="E42"/>
    <mergeCell ref="F42"/>
    <mergeCell ref="G42"/>
    <mergeCell ref="H42"/>
    <mergeCell ref="I44"/>
    <mergeCell ref="K44"/>
    <mergeCell ref="C45:D45"/>
    <mergeCell ref="E45"/>
    <mergeCell ref="F45"/>
    <mergeCell ref="G45"/>
    <mergeCell ref="H45"/>
    <mergeCell ref="I45"/>
    <mergeCell ref="K45"/>
    <mergeCell ref="C44:D44"/>
    <mergeCell ref="E44"/>
    <mergeCell ref="F44"/>
    <mergeCell ref="G44"/>
    <mergeCell ref="H44"/>
    <mergeCell ref="I46"/>
    <mergeCell ref="K46"/>
    <mergeCell ref="C47:D47"/>
    <mergeCell ref="E47"/>
    <mergeCell ref="F47"/>
    <mergeCell ref="G47"/>
    <mergeCell ref="H47"/>
    <mergeCell ref="I47"/>
    <mergeCell ref="K47"/>
    <mergeCell ref="C46:D46"/>
    <mergeCell ref="E46"/>
    <mergeCell ref="F46"/>
    <mergeCell ref="G46"/>
    <mergeCell ref="H46"/>
    <mergeCell ref="I48"/>
    <mergeCell ref="K48"/>
    <mergeCell ref="C49:D49"/>
    <mergeCell ref="E49"/>
    <mergeCell ref="F49"/>
    <mergeCell ref="G49"/>
    <mergeCell ref="H49"/>
    <mergeCell ref="I49"/>
    <mergeCell ref="K49"/>
    <mergeCell ref="C48:D48"/>
    <mergeCell ref="E48"/>
    <mergeCell ref="F48"/>
    <mergeCell ref="G48"/>
    <mergeCell ref="H48"/>
    <mergeCell ref="I50"/>
    <mergeCell ref="K50"/>
    <mergeCell ref="C51:D51"/>
    <mergeCell ref="E51"/>
    <mergeCell ref="F51"/>
    <mergeCell ref="G51"/>
    <mergeCell ref="H51"/>
    <mergeCell ref="I51"/>
    <mergeCell ref="K51"/>
    <mergeCell ref="C50:D50"/>
    <mergeCell ref="E50"/>
    <mergeCell ref="F50"/>
    <mergeCell ref="G50"/>
    <mergeCell ref="H50"/>
    <mergeCell ref="I52"/>
    <mergeCell ref="K52"/>
    <mergeCell ref="C53:D53"/>
    <mergeCell ref="E53"/>
    <mergeCell ref="F53"/>
    <mergeCell ref="G53"/>
    <mergeCell ref="H53"/>
    <mergeCell ref="I53"/>
    <mergeCell ref="K53"/>
    <mergeCell ref="C52:D52"/>
    <mergeCell ref="E52"/>
    <mergeCell ref="F52"/>
    <mergeCell ref="G52"/>
    <mergeCell ref="H52"/>
    <mergeCell ref="I54"/>
    <mergeCell ref="K54"/>
    <mergeCell ref="C55:D55"/>
    <mergeCell ref="E55"/>
    <mergeCell ref="F55"/>
    <mergeCell ref="G55"/>
    <mergeCell ref="H55"/>
    <mergeCell ref="I55"/>
    <mergeCell ref="K55"/>
    <mergeCell ref="C54:D54"/>
    <mergeCell ref="E54"/>
    <mergeCell ref="F54"/>
    <mergeCell ref="G54"/>
    <mergeCell ref="H54"/>
    <mergeCell ref="I56"/>
    <mergeCell ref="K56"/>
    <mergeCell ref="C57:D57"/>
    <mergeCell ref="E57"/>
    <mergeCell ref="F57"/>
    <mergeCell ref="G57"/>
    <mergeCell ref="H57"/>
    <mergeCell ref="I57"/>
    <mergeCell ref="K57"/>
    <mergeCell ref="C56:D56"/>
    <mergeCell ref="E56"/>
    <mergeCell ref="F56"/>
    <mergeCell ref="G56"/>
    <mergeCell ref="H56"/>
    <mergeCell ref="I58"/>
    <mergeCell ref="K58"/>
    <mergeCell ref="C59:D59"/>
    <mergeCell ref="E59"/>
    <mergeCell ref="F59"/>
    <mergeCell ref="G59"/>
    <mergeCell ref="H59"/>
    <mergeCell ref="I59"/>
    <mergeCell ref="K59"/>
    <mergeCell ref="C58:D58"/>
    <mergeCell ref="E58"/>
    <mergeCell ref="F58"/>
    <mergeCell ref="G58"/>
    <mergeCell ref="H58"/>
    <mergeCell ref="I60"/>
    <mergeCell ref="K60"/>
    <mergeCell ref="C61:D61"/>
    <mergeCell ref="E61"/>
    <mergeCell ref="F61"/>
    <mergeCell ref="G61"/>
    <mergeCell ref="H61"/>
    <mergeCell ref="I61"/>
    <mergeCell ref="K61"/>
    <mergeCell ref="C60:D60"/>
    <mergeCell ref="E60"/>
    <mergeCell ref="F60"/>
    <mergeCell ref="G60"/>
    <mergeCell ref="H60"/>
    <mergeCell ref="I62"/>
    <mergeCell ref="K62"/>
    <mergeCell ref="C63:D63"/>
    <mergeCell ref="E63"/>
    <mergeCell ref="F63"/>
    <mergeCell ref="G63"/>
    <mergeCell ref="H63"/>
    <mergeCell ref="I63"/>
    <mergeCell ref="K63"/>
    <mergeCell ref="C62:D62"/>
    <mergeCell ref="E62"/>
    <mergeCell ref="F62"/>
    <mergeCell ref="G62"/>
    <mergeCell ref="H62"/>
    <mergeCell ref="I64"/>
    <mergeCell ref="K64"/>
    <mergeCell ref="C65:D65"/>
    <mergeCell ref="E65"/>
    <mergeCell ref="F65"/>
    <mergeCell ref="G65"/>
    <mergeCell ref="H65"/>
    <mergeCell ref="I65"/>
    <mergeCell ref="K65"/>
    <mergeCell ref="C64:D64"/>
    <mergeCell ref="E64"/>
    <mergeCell ref="F64"/>
    <mergeCell ref="G64"/>
    <mergeCell ref="H64"/>
    <mergeCell ref="I66"/>
    <mergeCell ref="K66"/>
    <mergeCell ref="C67:D67"/>
    <mergeCell ref="E67"/>
    <mergeCell ref="F67"/>
    <mergeCell ref="G67"/>
    <mergeCell ref="H67"/>
    <mergeCell ref="I67"/>
    <mergeCell ref="K67"/>
    <mergeCell ref="C66:D66"/>
    <mergeCell ref="E66"/>
    <mergeCell ref="F66"/>
    <mergeCell ref="G66"/>
    <mergeCell ref="H66"/>
    <mergeCell ref="I68"/>
    <mergeCell ref="K68"/>
    <mergeCell ref="C69:D69"/>
    <mergeCell ref="E69"/>
    <mergeCell ref="F69"/>
    <mergeCell ref="G69"/>
    <mergeCell ref="H69"/>
    <mergeCell ref="I69"/>
    <mergeCell ref="K69"/>
    <mergeCell ref="C68:D68"/>
    <mergeCell ref="E68"/>
    <mergeCell ref="F68"/>
    <mergeCell ref="G68"/>
    <mergeCell ref="H68"/>
    <mergeCell ref="I70"/>
    <mergeCell ref="K70"/>
    <mergeCell ref="C71:D71"/>
    <mergeCell ref="E71"/>
    <mergeCell ref="F71"/>
    <mergeCell ref="G71"/>
    <mergeCell ref="H71"/>
    <mergeCell ref="I71"/>
    <mergeCell ref="K71"/>
    <mergeCell ref="C70:D70"/>
    <mergeCell ref="E70"/>
    <mergeCell ref="F70"/>
    <mergeCell ref="G70"/>
    <mergeCell ref="H70"/>
    <mergeCell ref="I72"/>
    <mergeCell ref="K72"/>
    <mergeCell ref="C73:D73"/>
    <mergeCell ref="E73"/>
    <mergeCell ref="F73"/>
    <mergeCell ref="G73"/>
    <mergeCell ref="H73"/>
    <mergeCell ref="I73"/>
    <mergeCell ref="K73"/>
    <mergeCell ref="C72:D72"/>
    <mergeCell ref="E72"/>
    <mergeCell ref="F72"/>
    <mergeCell ref="G72"/>
    <mergeCell ref="H72"/>
    <mergeCell ref="I74"/>
    <mergeCell ref="K74"/>
    <mergeCell ref="C75:D75"/>
    <mergeCell ref="E75"/>
    <mergeCell ref="F75"/>
    <mergeCell ref="G75"/>
    <mergeCell ref="H75"/>
    <mergeCell ref="I75"/>
    <mergeCell ref="K75"/>
    <mergeCell ref="C74:D74"/>
    <mergeCell ref="E74"/>
    <mergeCell ref="F74"/>
    <mergeCell ref="G74"/>
    <mergeCell ref="H74"/>
    <mergeCell ref="I76"/>
    <mergeCell ref="K76"/>
    <mergeCell ref="C77:D77"/>
    <mergeCell ref="E77"/>
    <mergeCell ref="F77"/>
    <mergeCell ref="G77"/>
    <mergeCell ref="H77"/>
    <mergeCell ref="I77"/>
    <mergeCell ref="K77"/>
    <mergeCell ref="C76:D76"/>
    <mergeCell ref="E76"/>
    <mergeCell ref="F76"/>
    <mergeCell ref="G76"/>
    <mergeCell ref="H76"/>
    <mergeCell ref="I78"/>
    <mergeCell ref="K78"/>
    <mergeCell ref="C79:D79"/>
    <mergeCell ref="E79"/>
    <mergeCell ref="F79"/>
    <mergeCell ref="G79"/>
    <mergeCell ref="H79"/>
    <mergeCell ref="I79"/>
    <mergeCell ref="K79"/>
    <mergeCell ref="C78:D78"/>
    <mergeCell ref="E78"/>
    <mergeCell ref="F78"/>
    <mergeCell ref="G78"/>
    <mergeCell ref="H78"/>
    <mergeCell ref="I80"/>
    <mergeCell ref="K80"/>
    <mergeCell ref="C81:D81"/>
    <mergeCell ref="E81"/>
    <mergeCell ref="F81"/>
    <mergeCell ref="G81"/>
    <mergeCell ref="H81"/>
    <mergeCell ref="I81"/>
    <mergeCell ref="K81"/>
    <mergeCell ref="C80:D80"/>
    <mergeCell ref="E80"/>
    <mergeCell ref="F80"/>
    <mergeCell ref="G80"/>
    <mergeCell ref="H80"/>
    <mergeCell ref="I82"/>
    <mergeCell ref="K82"/>
    <mergeCell ref="C83:D83"/>
    <mergeCell ref="E83"/>
    <mergeCell ref="F83"/>
    <mergeCell ref="G83"/>
    <mergeCell ref="H83"/>
    <mergeCell ref="I83"/>
    <mergeCell ref="K83"/>
    <mergeCell ref="C82:D82"/>
    <mergeCell ref="E82"/>
    <mergeCell ref="F82"/>
    <mergeCell ref="G82"/>
    <mergeCell ref="H82"/>
    <mergeCell ref="I84"/>
    <mergeCell ref="K84"/>
    <mergeCell ref="C85:D85"/>
    <mergeCell ref="E85"/>
    <mergeCell ref="F85"/>
    <mergeCell ref="G85"/>
    <mergeCell ref="H85"/>
    <mergeCell ref="I85"/>
    <mergeCell ref="K85"/>
    <mergeCell ref="C84:D84"/>
    <mergeCell ref="E84"/>
    <mergeCell ref="F84"/>
    <mergeCell ref="G84"/>
    <mergeCell ref="H84"/>
    <mergeCell ref="I86"/>
    <mergeCell ref="K86"/>
    <mergeCell ref="C87:D87"/>
    <mergeCell ref="E87"/>
    <mergeCell ref="F87"/>
    <mergeCell ref="G87"/>
    <mergeCell ref="H87"/>
    <mergeCell ref="I87"/>
    <mergeCell ref="K87"/>
    <mergeCell ref="C86:D86"/>
    <mergeCell ref="E86"/>
    <mergeCell ref="F86"/>
    <mergeCell ref="G86"/>
    <mergeCell ref="H86"/>
    <mergeCell ref="I88"/>
    <mergeCell ref="K88"/>
    <mergeCell ref="C89:D89"/>
    <mergeCell ref="E89"/>
    <mergeCell ref="F89"/>
    <mergeCell ref="G89"/>
    <mergeCell ref="H89"/>
    <mergeCell ref="I89"/>
    <mergeCell ref="K89"/>
    <mergeCell ref="C88:D88"/>
    <mergeCell ref="E88"/>
    <mergeCell ref="F88"/>
    <mergeCell ref="G88"/>
    <mergeCell ref="H88"/>
    <mergeCell ref="I90"/>
    <mergeCell ref="K90"/>
    <mergeCell ref="C91:D91"/>
    <mergeCell ref="E91"/>
    <mergeCell ref="F91"/>
    <mergeCell ref="G91"/>
    <mergeCell ref="H91"/>
    <mergeCell ref="I91"/>
    <mergeCell ref="K91"/>
    <mergeCell ref="C90:D90"/>
    <mergeCell ref="E90"/>
    <mergeCell ref="F90"/>
    <mergeCell ref="G90"/>
    <mergeCell ref="H90"/>
    <mergeCell ref="I92"/>
    <mergeCell ref="K92"/>
    <mergeCell ref="C93:D93"/>
    <mergeCell ref="E93"/>
    <mergeCell ref="F93"/>
    <mergeCell ref="G93"/>
    <mergeCell ref="H93"/>
    <mergeCell ref="I93"/>
    <mergeCell ref="K93"/>
    <mergeCell ref="C92:D92"/>
    <mergeCell ref="E92"/>
    <mergeCell ref="F92"/>
    <mergeCell ref="G92"/>
    <mergeCell ref="H92"/>
    <mergeCell ref="I94"/>
    <mergeCell ref="K94"/>
    <mergeCell ref="C95:D95"/>
    <mergeCell ref="E95"/>
    <mergeCell ref="F95"/>
    <mergeCell ref="G95"/>
    <mergeCell ref="H95"/>
    <mergeCell ref="I95"/>
    <mergeCell ref="K95"/>
    <mergeCell ref="C94:D94"/>
    <mergeCell ref="E94"/>
    <mergeCell ref="F94"/>
    <mergeCell ref="G94"/>
    <mergeCell ref="H94"/>
    <mergeCell ref="I96"/>
    <mergeCell ref="K96"/>
    <mergeCell ref="C97:D97"/>
    <mergeCell ref="E97"/>
    <mergeCell ref="F97"/>
    <mergeCell ref="G97"/>
    <mergeCell ref="H97"/>
    <mergeCell ref="I97"/>
    <mergeCell ref="K97"/>
    <mergeCell ref="C96:D96"/>
    <mergeCell ref="E96"/>
    <mergeCell ref="F96"/>
    <mergeCell ref="G96"/>
    <mergeCell ref="H96"/>
    <mergeCell ref="I98"/>
    <mergeCell ref="K98"/>
    <mergeCell ref="C99:D99"/>
    <mergeCell ref="E99"/>
    <mergeCell ref="F99"/>
    <mergeCell ref="G99"/>
    <mergeCell ref="H99"/>
    <mergeCell ref="I99"/>
    <mergeCell ref="K99"/>
    <mergeCell ref="C98:D98"/>
    <mergeCell ref="E98"/>
    <mergeCell ref="F98"/>
    <mergeCell ref="G98"/>
    <mergeCell ref="H98"/>
    <mergeCell ref="I100"/>
    <mergeCell ref="K100"/>
    <mergeCell ref="C101:D101"/>
    <mergeCell ref="E101"/>
    <mergeCell ref="F101"/>
    <mergeCell ref="G101"/>
    <mergeCell ref="H101"/>
    <mergeCell ref="I101"/>
    <mergeCell ref="K101"/>
    <mergeCell ref="C100:D100"/>
    <mergeCell ref="E100"/>
    <mergeCell ref="F100"/>
    <mergeCell ref="G100"/>
    <mergeCell ref="H100"/>
    <mergeCell ref="I102"/>
    <mergeCell ref="K102"/>
    <mergeCell ref="C103:D103"/>
    <mergeCell ref="E103"/>
    <mergeCell ref="F103"/>
    <mergeCell ref="G103"/>
    <mergeCell ref="H103"/>
    <mergeCell ref="I103"/>
    <mergeCell ref="K103"/>
    <mergeCell ref="C102:D102"/>
    <mergeCell ref="E102"/>
    <mergeCell ref="F102"/>
    <mergeCell ref="G102"/>
    <mergeCell ref="H102"/>
    <mergeCell ref="I104"/>
    <mergeCell ref="K104"/>
    <mergeCell ref="C105:D105"/>
    <mergeCell ref="E105"/>
    <mergeCell ref="F105"/>
    <mergeCell ref="G105"/>
    <mergeCell ref="H105"/>
    <mergeCell ref="I105"/>
    <mergeCell ref="K105"/>
    <mergeCell ref="C104:D104"/>
    <mergeCell ref="E104"/>
    <mergeCell ref="F104"/>
    <mergeCell ref="G104"/>
    <mergeCell ref="H104"/>
    <mergeCell ref="I106"/>
    <mergeCell ref="K106"/>
    <mergeCell ref="C107:D107"/>
    <mergeCell ref="E107"/>
    <mergeCell ref="F107"/>
    <mergeCell ref="G107"/>
    <mergeCell ref="H107"/>
    <mergeCell ref="I107"/>
    <mergeCell ref="K107"/>
    <mergeCell ref="C106:D106"/>
    <mergeCell ref="E106"/>
    <mergeCell ref="F106"/>
    <mergeCell ref="G106"/>
    <mergeCell ref="H106"/>
    <mergeCell ref="I108"/>
    <mergeCell ref="K108"/>
    <mergeCell ref="C109:D109"/>
    <mergeCell ref="E109"/>
    <mergeCell ref="F109"/>
    <mergeCell ref="G109"/>
    <mergeCell ref="H109"/>
    <mergeCell ref="I109"/>
    <mergeCell ref="K109"/>
    <mergeCell ref="C108:D108"/>
    <mergeCell ref="E108"/>
    <mergeCell ref="F108"/>
    <mergeCell ref="G108"/>
    <mergeCell ref="H108"/>
    <mergeCell ref="I110"/>
    <mergeCell ref="K110"/>
    <mergeCell ref="C111:D111"/>
    <mergeCell ref="E111"/>
    <mergeCell ref="F111"/>
    <mergeCell ref="G111"/>
    <mergeCell ref="H111"/>
    <mergeCell ref="I111"/>
    <mergeCell ref="K111"/>
    <mergeCell ref="C110:D110"/>
    <mergeCell ref="E110"/>
    <mergeCell ref="F110"/>
    <mergeCell ref="G110"/>
    <mergeCell ref="H110"/>
    <mergeCell ref="I112"/>
    <mergeCell ref="K112"/>
    <mergeCell ref="C113:D113"/>
    <mergeCell ref="E113"/>
    <mergeCell ref="F113"/>
    <mergeCell ref="G113"/>
    <mergeCell ref="H113"/>
    <mergeCell ref="I113"/>
    <mergeCell ref="K113"/>
    <mergeCell ref="C112:D112"/>
    <mergeCell ref="E112"/>
    <mergeCell ref="F112"/>
    <mergeCell ref="G112"/>
    <mergeCell ref="H112"/>
    <mergeCell ref="C116:D116"/>
    <mergeCell ref="I114"/>
    <mergeCell ref="K114"/>
    <mergeCell ref="C115:D115"/>
    <mergeCell ref="E115"/>
    <mergeCell ref="F115"/>
    <mergeCell ref="G115"/>
    <mergeCell ref="H115"/>
    <mergeCell ref="I115"/>
    <mergeCell ref="K115"/>
    <mergeCell ref="C114:D114"/>
    <mergeCell ref="E114"/>
    <mergeCell ref="F114"/>
    <mergeCell ref="G114"/>
    <mergeCell ref="H114"/>
  </mergeCells>
  <dataValidations count="500">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F35">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F39">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F41">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F43">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F44">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F45">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F46">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F47">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F48">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F49">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F50">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F51">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F52">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F53">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F54">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F55">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F56">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F57">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F58">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F59">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F60">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F61">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F62">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F63">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F64">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F65">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F66">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F67">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F68">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F69">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F70">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F71">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F72">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F73">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F74">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F75">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F76">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F77">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F78">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F79">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F80">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F81">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F82">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F83">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F84">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F85">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F86">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F87">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F88">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F89">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F90">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F91">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F92">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F93">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F94">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F95">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F96">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F97">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F98">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F99">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F100">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F101">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F102">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F103">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F104">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F105">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F106">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F107">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F108">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F109">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F110">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F111">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F112">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F113">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F114">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F115">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s>
  <printOptions horizontalCentered="1"/>
  <pageMargins left="0.7" right="0.7" top="0.75" bottom="0.75" header="0.3" footer="0.3"/>
  <pageSetup paperSize="150" scale="36" orientation="portrait" horizontalDpi="200" verticalDpi="2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2:J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I17"/>
    </sheetView>
  </sheetViews>
  <sheetFormatPr defaultRowHeight="15"/>
  <cols>
    <col min="1" max="1" width="9.140625" style="1" customWidth="1"/>
    <col min="2" max="3" width="1" style="1" customWidth="1"/>
    <col min="4" max="4" width="20" style="1" customWidth="1"/>
    <col min="5" max="9" width="30" style="1" customWidth="1"/>
    <col min="10" max="10" width="1" style="1" customWidth="1"/>
    <col min="11" max="11" width="9.140625" style="1" customWidth="1"/>
    <col min="12" max="16384" width="9.140625" style="1"/>
  </cols>
  <sheetData>
    <row r="2" spans="2:10" ht="5.0999999999999996" customHeight="1">
      <c r="B2" s="5" t="s">
        <v>685</v>
      </c>
      <c r="C2" s="2"/>
      <c r="D2" s="2"/>
      <c r="E2" s="2"/>
      <c r="F2" s="2"/>
      <c r="G2" s="2"/>
      <c r="H2" s="2"/>
      <c r="I2" s="2"/>
      <c r="J2" s="2"/>
    </row>
    <row r="3" spans="2:10" hidden="1">
      <c r="B3" s="5" t="s">
        <v>7</v>
      </c>
      <c r="C3" s="20"/>
      <c r="D3" s="20"/>
      <c r="E3" s="2"/>
      <c r="F3" s="2"/>
      <c r="G3" s="2"/>
      <c r="H3" s="2"/>
      <c r="I3" s="2"/>
      <c r="J3" s="2"/>
    </row>
    <row r="4" spans="2:10" hidden="1">
      <c r="B4" s="2"/>
      <c r="C4" s="20"/>
      <c r="D4" s="20"/>
      <c r="E4" s="2"/>
      <c r="F4" s="2"/>
      <c r="G4" s="2"/>
      <c r="H4" s="2"/>
      <c r="I4" s="2"/>
      <c r="J4" s="2"/>
    </row>
    <row r="5" spans="2:10" hidden="1">
      <c r="B5" s="2"/>
      <c r="C5" s="20"/>
      <c r="D5" s="20"/>
      <c r="E5" s="2"/>
      <c r="F5" s="2"/>
      <c r="G5" s="2"/>
      <c r="H5" s="2"/>
      <c r="I5" s="2"/>
      <c r="J5" s="2"/>
    </row>
    <row r="6" spans="2:10" hidden="1">
      <c r="B6" s="2"/>
      <c r="C6" s="20"/>
      <c r="D6" s="20"/>
      <c r="E6" s="2"/>
      <c r="F6" s="2"/>
      <c r="G6" s="2"/>
      <c r="H6" s="2"/>
      <c r="I6" s="2"/>
      <c r="J6" s="2"/>
    </row>
    <row r="7" spans="2:10" ht="17.25">
      <c r="B7" s="2"/>
      <c r="C7" s="156" t="str">
        <f>UPPER('Data Umum'!D7)</f>
        <v/>
      </c>
      <c r="D7" s="156"/>
      <c r="E7" s="157"/>
      <c r="F7" s="157"/>
      <c r="G7" s="157"/>
      <c r="H7" s="157"/>
      <c r="I7" s="157"/>
      <c r="J7" s="2"/>
    </row>
    <row r="8" spans="2:10">
      <c r="B8" s="2"/>
      <c r="C8" s="158" t="s">
        <v>1095</v>
      </c>
      <c r="D8" s="158"/>
      <c r="E8" s="129"/>
      <c r="F8" s="129"/>
      <c r="G8" s="129"/>
      <c r="H8" s="129"/>
      <c r="I8" s="129"/>
      <c r="J8" s="2"/>
    </row>
    <row r="9" spans="2:10">
      <c r="B9" s="2"/>
      <c r="C9" s="158" t="s">
        <v>686</v>
      </c>
      <c r="D9" s="158"/>
      <c r="E9" s="129"/>
      <c r="F9" s="129"/>
      <c r="G9" s="129"/>
      <c r="H9" s="129"/>
      <c r="I9" s="129"/>
      <c r="J9" s="2"/>
    </row>
    <row r="10" spans="2:10">
      <c r="B10" s="2"/>
      <c r="C10" s="158" t="s">
        <v>687</v>
      </c>
      <c r="D10" s="158"/>
      <c r="E10" s="129"/>
      <c r="F10" s="129"/>
      <c r="G10" s="129"/>
      <c r="H10" s="129"/>
      <c r="I10" s="129"/>
      <c r="J10" s="2"/>
    </row>
    <row r="11" spans="2:10">
      <c r="B11" s="2"/>
      <c r="C11" s="159" t="str">
        <f>""</f>
        <v/>
      </c>
      <c r="D11" s="159"/>
      <c r="E11" s="130"/>
      <c r="F11" s="130"/>
      <c r="G11" s="130"/>
      <c r="H11" s="130"/>
      <c r="I11" s="130"/>
      <c r="J11" s="2"/>
    </row>
    <row r="12" spans="2:10" hidden="1">
      <c r="B12" s="2"/>
      <c r="C12" s="20"/>
      <c r="D12" s="20"/>
      <c r="E12" s="2"/>
      <c r="F12" s="2"/>
      <c r="G12" s="2"/>
      <c r="H12" s="2"/>
      <c r="I12" s="2"/>
      <c r="J12" s="2"/>
    </row>
    <row r="13" spans="2:10">
      <c r="B13" s="2"/>
      <c r="C13" s="160" t="s">
        <v>43</v>
      </c>
      <c r="D13" s="160"/>
      <c r="E13" s="161"/>
      <c r="F13" s="161"/>
      <c r="G13" s="161"/>
      <c r="H13" s="161"/>
      <c r="I13" s="161"/>
      <c r="J13" s="2"/>
    </row>
    <row r="14" spans="2:10">
      <c r="B14" s="2"/>
      <c r="C14" s="127" t="s">
        <v>308</v>
      </c>
      <c r="D14" s="128"/>
      <c r="E14" s="162" t="str">
        <f>"Nama Kreditur"</f>
        <v>Nama Kreditur</v>
      </c>
      <c r="F14" s="162" t="str">
        <f>"Dalam Negeri / Luar Negeri"</f>
        <v>Dalam Negeri / Luar Negeri</v>
      </c>
      <c r="G14" s="162" t="str">
        <f>"Peringkat"</f>
        <v>Peringkat</v>
      </c>
      <c r="H14" s="162" t="str">
        <f>"Total"</f>
        <v>Total</v>
      </c>
      <c r="I14" s="162" t="str">
        <f>"Saldo SAK Lancar (Kurang dari satu Tahun)"</f>
        <v>Saldo SAK Lancar (Kurang dari satu Tahun)</v>
      </c>
      <c r="J14" s="2"/>
    </row>
    <row r="15" spans="2:10">
      <c r="B15" s="2"/>
      <c r="C15" s="128"/>
      <c r="D15" s="128"/>
      <c r="E15" s="163"/>
      <c r="F15" s="163"/>
      <c r="G15" s="163"/>
      <c r="H15" s="163"/>
      <c r="I15" s="163"/>
      <c r="J15" s="2"/>
    </row>
    <row r="16" spans="2:10">
      <c r="B16" s="2"/>
      <c r="C16" s="137" t="s">
        <v>7</v>
      </c>
      <c r="D16" s="128"/>
      <c r="E16" s="147" t="s">
        <v>206</v>
      </c>
      <c r="F16" s="147" t="s">
        <v>206</v>
      </c>
      <c r="G16" s="147" t="s">
        <v>206</v>
      </c>
      <c r="H16" s="144">
        <v>0</v>
      </c>
      <c r="I16" s="144">
        <v>0</v>
      </c>
      <c r="J16" s="2"/>
    </row>
    <row r="17" spans="2:10">
      <c r="B17" s="2"/>
      <c r="C17" s="142" t="s">
        <v>309</v>
      </c>
      <c r="D17" s="143"/>
      <c r="E17" s="147" t="s">
        <v>206</v>
      </c>
      <c r="F17" s="147" t="s">
        <v>206</v>
      </c>
      <c r="G17" s="147" t="s">
        <v>206</v>
      </c>
      <c r="H17" s="144">
        <v>0</v>
      </c>
      <c r="I17" s="144">
        <v>0</v>
      </c>
      <c r="J17" s="2"/>
    </row>
    <row r="18" spans="2:10">
      <c r="B18" s="2"/>
      <c r="C18" s="142" t="s">
        <v>310</v>
      </c>
      <c r="D18" s="143"/>
      <c r="E18" s="147" t="s">
        <v>206</v>
      </c>
      <c r="F18" s="147" t="s">
        <v>206</v>
      </c>
      <c r="G18" s="147" t="s">
        <v>206</v>
      </c>
      <c r="H18" s="144">
        <v>0</v>
      </c>
      <c r="I18" s="144">
        <v>0</v>
      </c>
      <c r="J18" s="2"/>
    </row>
    <row r="19" spans="2:10">
      <c r="B19" s="2"/>
      <c r="C19" s="142" t="s">
        <v>311</v>
      </c>
      <c r="D19" s="143"/>
      <c r="E19" s="147" t="s">
        <v>206</v>
      </c>
      <c r="F19" s="147" t="s">
        <v>206</v>
      </c>
      <c r="G19" s="147" t="s">
        <v>206</v>
      </c>
      <c r="H19" s="144">
        <v>0</v>
      </c>
      <c r="I19" s="144">
        <v>0</v>
      </c>
      <c r="J19" s="2"/>
    </row>
    <row r="20" spans="2:10">
      <c r="B20" s="2"/>
      <c r="C20" s="142" t="s">
        <v>312</v>
      </c>
      <c r="D20" s="143"/>
      <c r="E20" s="147" t="s">
        <v>206</v>
      </c>
      <c r="F20" s="147" t="s">
        <v>206</v>
      </c>
      <c r="G20" s="147" t="s">
        <v>206</v>
      </c>
      <c r="H20" s="144">
        <v>0</v>
      </c>
      <c r="I20" s="144">
        <v>0</v>
      </c>
      <c r="J20" s="2"/>
    </row>
    <row r="21" spans="2:10">
      <c r="B21" s="2"/>
      <c r="C21" s="142" t="s">
        <v>313</v>
      </c>
      <c r="D21" s="143"/>
      <c r="E21" s="147" t="s">
        <v>206</v>
      </c>
      <c r="F21" s="147" t="s">
        <v>206</v>
      </c>
      <c r="G21" s="147" t="s">
        <v>206</v>
      </c>
      <c r="H21" s="144">
        <v>0</v>
      </c>
      <c r="I21" s="144">
        <v>0</v>
      </c>
      <c r="J21" s="2"/>
    </row>
    <row r="22" spans="2:10">
      <c r="B22" s="2"/>
      <c r="C22" s="142" t="s">
        <v>314</v>
      </c>
      <c r="D22" s="143"/>
      <c r="E22" s="147" t="s">
        <v>206</v>
      </c>
      <c r="F22" s="147" t="s">
        <v>206</v>
      </c>
      <c r="G22" s="147" t="s">
        <v>206</v>
      </c>
      <c r="H22" s="144">
        <v>0</v>
      </c>
      <c r="I22" s="144">
        <v>0</v>
      </c>
      <c r="J22" s="2"/>
    </row>
    <row r="23" spans="2:10">
      <c r="B23" s="2"/>
      <c r="C23" s="142" t="s">
        <v>315</v>
      </c>
      <c r="D23" s="143"/>
      <c r="E23" s="147" t="s">
        <v>206</v>
      </c>
      <c r="F23" s="147" t="s">
        <v>206</v>
      </c>
      <c r="G23" s="147" t="s">
        <v>206</v>
      </c>
      <c r="H23" s="144">
        <v>0</v>
      </c>
      <c r="I23" s="144">
        <v>0</v>
      </c>
      <c r="J23" s="2"/>
    </row>
    <row r="24" spans="2:10">
      <c r="B24" s="2"/>
      <c r="C24" s="142" t="s">
        <v>316</v>
      </c>
      <c r="D24" s="143"/>
      <c r="E24" s="147" t="s">
        <v>206</v>
      </c>
      <c r="F24" s="147" t="s">
        <v>206</v>
      </c>
      <c r="G24" s="147" t="s">
        <v>206</v>
      </c>
      <c r="H24" s="144">
        <v>0</v>
      </c>
      <c r="I24" s="144">
        <v>0</v>
      </c>
      <c r="J24" s="2"/>
    </row>
    <row r="25" spans="2:10">
      <c r="B25" s="2"/>
      <c r="C25" s="142" t="s">
        <v>317</v>
      </c>
      <c r="D25" s="143"/>
      <c r="E25" s="147" t="s">
        <v>206</v>
      </c>
      <c r="F25" s="147" t="s">
        <v>206</v>
      </c>
      <c r="G25" s="147" t="s">
        <v>206</v>
      </c>
      <c r="H25" s="144">
        <v>0</v>
      </c>
      <c r="I25" s="144">
        <v>0</v>
      </c>
      <c r="J25" s="2"/>
    </row>
    <row r="26" spans="2:10">
      <c r="B26" s="2"/>
      <c r="C26" s="142" t="s">
        <v>318</v>
      </c>
      <c r="D26" s="143"/>
      <c r="E26" s="147" t="s">
        <v>206</v>
      </c>
      <c r="F26" s="147" t="s">
        <v>206</v>
      </c>
      <c r="G26" s="147" t="s">
        <v>206</v>
      </c>
      <c r="H26" s="144">
        <v>0</v>
      </c>
      <c r="I26" s="144">
        <v>0</v>
      </c>
      <c r="J26" s="2"/>
    </row>
    <row r="27" spans="2:10">
      <c r="B27" s="2"/>
      <c r="C27" s="142" t="s">
        <v>319</v>
      </c>
      <c r="D27" s="143"/>
      <c r="E27" s="147" t="s">
        <v>206</v>
      </c>
      <c r="F27" s="147" t="s">
        <v>206</v>
      </c>
      <c r="G27" s="147" t="s">
        <v>206</v>
      </c>
      <c r="H27" s="144">
        <v>0</v>
      </c>
      <c r="I27" s="144">
        <v>0</v>
      </c>
      <c r="J27" s="2"/>
    </row>
    <row r="28" spans="2:10">
      <c r="B28" s="2"/>
      <c r="C28" s="142" t="s">
        <v>320</v>
      </c>
      <c r="D28" s="143"/>
      <c r="E28" s="147" t="s">
        <v>206</v>
      </c>
      <c r="F28" s="147" t="s">
        <v>206</v>
      </c>
      <c r="G28" s="147" t="s">
        <v>206</v>
      </c>
      <c r="H28" s="144">
        <v>0</v>
      </c>
      <c r="I28" s="144">
        <v>0</v>
      </c>
      <c r="J28" s="2"/>
    </row>
    <row r="29" spans="2:10">
      <c r="B29" s="2"/>
      <c r="C29" s="142" t="s">
        <v>321</v>
      </c>
      <c r="D29" s="143"/>
      <c r="E29" s="147" t="s">
        <v>206</v>
      </c>
      <c r="F29" s="147" t="s">
        <v>206</v>
      </c>
      <c r="G29" s="147" t="s">
        <v>206</v>
      </c>
      <c r="H29" s="144">
        <v>0</v>
      </c>
      <c r="I29" s="144">
        <v>0</v>
      </c>
      <c r="J29" s="2"/>
    </row>
    <row r="30" spans="2:10">
      <c r="B30" s="2"/>
      <c r="C30" s="142" t="s">
        <v>322</v>
      </c>
      <c r="D30" s="143"/>
      <c r="E30" s="147" t="s">
        <v>206</v>
      </c>
      <c r="F30" s="147" t="s">
        <v>206</v>
      </c>
      <c r="G30" s="147" t="s">
        <v>206</v>
      </c>
      <c r="H30" s="144">
        <v>0</v>
      </c>
      <c r="I30" s="144">
        <v>0</v>
      </c>
      <c r="J30" s="2"/>
    </row>
    <row r="31" spans="2:10">
      <c r="B31" s="2"/>
      <c r="C31" s="142" t="s">
        <v>323</v>
      </c>
      <c r="D31" s="143"/>
      <c r="E31" s="147" t="s">
        <v>206</v>
      </c>
      <c r="F31" s="147" t="s">
        <v>206</v>
      </c>
      <c r="G31" s="147" t="s">
        <v>206</v>
      </c>
      <c r="H31" s="144">
        <v>0</v>
      </c>
      <c r="I31" s="144">
        <v>0</v>
      </c>
      <c r="J31" s="2"/>
    </row>
    <row r="32" spans="2:10">
      <c r="B32" s="2"/>
      <c r="C32" s="142" t="s">
        <v>324</v>
      </c>
      <c r="D32" s="143"/>
      <c r="E32" s="147" t="s">
        <v>206</v>
      </c>
      <c r="F32" s="147" t="s">
        <v>206</v>
      </c>
      <c r="G32" s="147" t="s">
        <v>206</v>
      </c>
      <c r="H32" s="144">
        <v>0</v>
      </c>
      <c r="I32" s="144">
        <v>0</v>
      </c>
      <c r="J32" s="2"/>
    </row>
    <row r="33" spans="2:10">
      <c r="B33" s="2"/>
      <c r="C33" s="142" t="s">
        <v>325</v>
      </c>
      <c r="D33" s="143"/>
      <c r="E33" s="147" t="s">
        <v>206</v>
      </c>
      <c r="F33" s="147" t="s">
        <v>206</v>
      </c>
      <c r="G33" s="147" t="s">
        <v>206</v>
      </c>
      <c r="H33" s="144">
        <v>0</v>
      </c>
      <c r="I33" s="144">
        <v>0</v>
      </c>
      <c r="J33" s="2"/>
    </row>
    <row r="34" spans="2:10">
      <c r="B34" s="2"/>
      <c r="C34" s="142" t="s">
        <v>326</v>
      </c>
      <c r="D34" s="143"/>
      <c r="E34" s="147" t="s">
        <v>206</v>
      </c>
      <c r="F34" s="147" t="s">
        <v>206</v>
      </c>
      <c r="G34" s="147" t="s">
        <v>206</v>
      </c>
      <c r="H34" s="144">
        <v>0</v>
      </c>
      <c r="I34" s="144">
        <v>0</v>
      </c>
      <c r="J34" s="2"/>
    </row>
    <row r="35" spans="2:10">
      <c r="B35" s="2"/>
      <c r="C35" s="142" t="s">
        <v>327</v>
      </c>
      <c r="D35" s="143"/>
      <c r="E35" s="147" t="s">
        <v>206</v>
      </c>
      <c r="F35" s="147" t="s">
        <v>206</v>
      </c>
      <c r="G35" s="147" t="s">
        <v>206</v>
      </c>
      <c r="H35" s="144">
        <v>0</v>
      </c>
      <c r="I35" s="144">
        <v>0</v>
      </c>
      <c r="J35" s="2"/>
    </row>
    <row r="36" spans="2:10">
      <c r="B36" s="2"/>
      <c r="C36" s="142" t="s">
        <v>328</v>
      </c>
      <c r="D36" s="143"/>
      <c r="E36" s="147" t="s">
        <v>206</v>
      </c>
      <c r="F36" s="147" t="s">
        <v>206</v>
      </c>
      <c r="G36" s="147" t="s">
        <v>206</v>
      </c>
      <c r="H36" s="144">
        <v>0</v>
      </c>
      <c r="I36" s="144">
        <v>0</v>
      </c>
      <c r="J36" s="2"/>
    </row>
    <row r="37" spans="2:10">
      <c r="B37" s="2"/>
      <c r="C37" s="142" t="s">
        <v>329</v>
      </c>
      <c r="D37" s="143"/>
      <c r="E37" s="147" t="s">
        <v>206</v>
      </c>
      <c r="F37" s="147" t="s">
        <v>206</v>
      </c>
      <c r="G37" s="147" t="s">
        <v>206</v>
      </c>
      <c r="H37" s="144">
        <v>0</v>
      </c>
      <c r="I37" s="144">
        <v>0</v>
      </c>
      <c r="J37" s="2"/>
    </row>
    <row r="38" spans="2:10">
      <c r="B38" s="2"/>
      <c r="C38" s="142" t="s">
        <v>330</v>
      </c>
      <c r="D38" s="143"/>
      <c r="E38" s="147" t="s">
        <v>206</v>
      </c>
      <c r="F38" s="147" t="s">
        <v>206</v>
      </c>
      <c r="G38" s="147" t="s">
        <v>206</v>
      </c>
      <c r="H38" s="144">
        <v>0</v>
      </c>
      <c r="I38" s="144">
        <v>0</v>
      </c>
      <c r="J38" s="2"/>
    </row>
    <row r="39" spans="2:10">
      <c r="B39" s="2"/>
      <c r="C39" s="142" t="s">
        <v>331</v>
      </c>
      <c r="D39" s="143"/>
      <c r="E39" s="147" t="s">
        <v>206</v>
      </c>
      <c r="F39" s="147" t="s">
        <v>206</v>
      </c>
      <c r="G39" s="147" t="s">
        <v>206</v>
      </c>
      <c r="H39" s="144">
        <v>0</v>
      </c>
      <c r="I39" s="144">
        <v>0</v>
      </c>
      <c r="J39" s="2"/>
    </row>
    <row r="40" spans="2:10">
      <c r="B40" s="2"/>
      <c r="C40" s="142" t="s">
        <v>332</v>
      </c>
      <c r="D40" s="143"/>
      <c r="E40" s="147" t="s">
        <v>206</v>
      </c>
      <c r="F40" s="147" t="s">
        <v>206</v>
      </c>
      <c r="G40" s="147" t="s">
        <v>206</v>
      </c>
      <c r="H40" s="144">
        <v>0</v>
      </c>
      <c r="I40" s="144">
        <v>0</v>
      </c>
      <c r="J40" s="2"/>
    </row>
    <row r="41" spans="2:10">
      <c r="B41" s="2"/>
      <c r="C41" s="142" t="s">
        <v>333</v>
      </c>
      <c r="D41" s="143"/>
      <c r="E41" s="147" t="s">
        <v>206</v>
      </c>
      <c r="F41" s="147" t="s">
        <v>206</v>
      </c>
      <c r="G41" s="147" t="s">
        <v>206</v>
      </c>
      <c r="H41" s="144">
        <v>0</v>
      </c>
      <c r="I41" s="144">
        <v>0</v>
      </c>
      <c r="J41" s="2"/>
    </row>
    <row r="42" spans="2:10">
      <c r="B42" s="2"/>
      <c r="C42" s="142" t="s">
        <v>334</v>
      </c>
      <c r="D42" s="143"/>
      <c r="E42" s="147" t="s">
        <v>206</v>
      </c>
      <c r="F42" s="147" t="s">
        <v>206</v>
      </c>
      <c r="G42" s="147" t="s">
        <v>206</v>
      </c>
      <c r="H42" s="144">
        <v>0</v>
      </c>
      <c r="I42" s="144">
        <v>0</v>
      </c>
      <c r="J42" s="2"/>
    </row>
    <row r="43" spans="2:10">
      <c r="B43" s="2"/>
      <c r="C43" s="142" t="s">
        <v>335</v>
      </c>
      <c r="D43" s="143"/>
      <c r="E43" s="147" t="s">
        <v>206</v>
      </c>
      <c r="F43" s="147" t="s">
        <v>206</v>
      </c>
      <c r="G43" s="147" t="s">
        <v>206</v>
      </c>
      <c r="H43" s="144">
        <v>0</v>
      </c>
      <c r="I43" s="144">
        <v>0</v>
      </c>
      <c r="J43" s="2"/>
    </row>
    <row r="44" spans="2:10">
      <c r="B44" s="2"/>
      <c r="C44" s="142" t="s">
        <v>336</v>
      </c>
      <c r="D44" s="143"/>
      <c r="E44" s="147" t="s">
        <v>206</v>
      </c>
      <c r="F44" s="147" t="s">
        <v>206</v>
      </c>
      <c r="G44" s="147" t="s">
        <v>206</v>
      </c>
      <c r="H44" s="144">
        <v>0</v>
      </c>
      <c r="I44" s="144">
        <v>0</v>
      </c>
      <c r="J44" s="2"/>
    </row>
    <row r="45" spans="2:10">
      <c r="B45" s="2"/>
      <c r="C45" s="142" t="s">
        <v>337</v>
      </c>
      <c r="D45" s="143"/>
      <c r="E45" s="147" t="s">
        <v>206</v>
      </c>
      <c r="F45" s="147" t="s">
        <v>206</v>
      </c>
      <c r="G45" s="147" t="s">
        <v>206</v>
      </c>
      <c r="H45" s="144">
        <v>0</v>
      </c>
      <c r="I45" s="144">
        <v>0</v>
      </c>
      <c r="J45" s="2"/>
    </row>
    <row r="46" spans="2:10">
      <c r="B46" s="2"/>
      <c r="C46" s="142" t="s">
        <v>338</v>
      </c>
      <c r="D46" s="143"/>
      <c r="E46" s="147" t="s">
        <v>206</v>
      </c>
      <c r="F46" s="147" t="s">
        <v>206</v>
      </c>
      <c r="G46" s="147" t="s">
        <v>206</v>
      </c>
      <c r="H46" s="144">
        <v>0</v>
      </c>
      <c r="I46" s="144">
        <v>0</v>
      </c>
      <c r="J46" s="2"/>
    </row>
    <row r="47" spans="2:10">
      <c r="B47" s="2"/>
      <c r="C47" s="142" t="s">
        <v>339</v>
      </c>
      <c r="D47" s="143"/>
      <c r="E47" s="147" t="s">
        <v>206</v>
      </c>
      <c r="F47" s="147" t="s">
        <v>206</v>
      </c>
      <c r="G47" s="147" t="s">
        <v>206</v>
      </c>
      <c r="H47" s="144">
        <v>0</v>
      </c>
      <c r="I47" s="144">
        <v>0</v>
      </c>
      <c r="J47" s="2"/>
    </row>
    <row r="48" spans="2:10">
      <c r="B48" s="2"/>
      <c r="C48" s="142" t="s">
        <v>340</v>
      </c>
      <c r="D48" s="143"/>
      <c r="E48" s="147" t="s">
        <v>206</v>
      </c>
      <c r="F48" s="147" t="s">
        <v>206</v>
      </c>
      <c r="G48" s="147" t="s">
        <v>206</v>
      </c>
      <c r="H48" s="144">
        <v>0</v>
      </c>
      <c r="I48" s="144">
        <v>0</v>
      </c>
      <c r="J48" s="2"/>
    </row>
    <row r="49" spans="2:10">
      <c r="B49" s="2"/>
      <c r="C49" s="142" t="s">
        <v>341</v>
      </c>
      <c r="D49" s="143"/>
      <c r="E49" s="147" t="s">
        <v>206</v>
      </c>
      <c r="F49" s="147" t="s">
        <v>206</v>
      </c>
      <c r="G49" s="147" t="s">
        <v>206</v>
      </c>
      <c r="H49" s="144">
        <v>0</v>
      </c>
      <c r="I49" s="144">
        <v>0</v>
      </c>
      <c r="J49" s="2"/>
    </row>
    <row r="50" spans="2:10">
      <c r="B50" s="2"/>
      <c r="C50" s="142" t="s">
        <v>342</v>
      </c>
      <c r="D50" s="143"/>
      <c r="E50" s="147" t="s">
        <v>206</v>
      </c>
      <c r="F50" s="147" t="s">
        <v>206</v>
      </c>
      <c r="G50" s="147" t="s">
        <v>206</v>
      </c>
      <c r="H50" s="144">
        <v>0</v>
      </c>
      <c r="I50" s="144">
        <v>0</v>
      </c>
      <c r="J50" s="2"/>
    </row>
    <row r="51" spans="2:10">
      <c r="B51" s="2"/>
      <c r="C51" s="142" t="s">
        <v>343</v>
      </c>
      <c r="D51" s="143"/>
      <c r="E51" s="147" t="s">
        <v>206</v>
      </c>
      <c r="F51" s="147" t="s">
        <v>206</v>
      </c>
      <c r="G51" s="147" t="s">
        <v>206</v>
      </c>
      <c r="H51" s="144">
        <v>0</v>
      </c>
      <c r="I51" s="144">
        <v>0</v>
      </c>
      <c r="J51" s="2"/>
    </row>
    <row r="52" spans="2:10">
      <c r="B52" s="2"/>
      <c r="C52" s="142" t="s">
        <v>344</v>
      </c>
      <c r="D52" s="143"/>
      <c r="E52" s="147" t="s">
        <v>206</v>
      </c>
      <c r="F52" s="147" t="s">
        <v>206</v>
      </c>
      <c r="G52" s="147" t="s">
        <v>206</v>
      </c>
      <c r="H52" s="144">
        <v>0</v>
      </c>
      <c r="I52" s="144">
        <v>0</v>
      </c>
      <c r="J52" s="2"/>
    </row>
    <row r="53" spans="2:10">
      <c r="B53" s="2"/>
      <c r="C53" s="142" t="s">
        <v>345</v>
      </c>
      <c r="D53" s="143"/>
      <c r="E53" s="147" t="s">
        <v>206</v>
      </c>
      <c r="F53" s="147" t="s">
        <v>206</v>
      </c>
      <c r="G53" s="147" t="s">
        <v>206</v>
      </c>
      <c r="H53" s="144">
        <v>0</v>
      </c>
      <c r="I53" s="144">
        <v>0</v>
      </c>
      <c r="J53" s="2"/>
    </row>
    <row r="54" spans="2:10">
      <c r="B54" s="2"/>
      <c r="C54" s="142" t="s">
        <v>346</v>
      </c>
      <c r="D54" s="143"/>
      <c r="E54" s="147" t="s">
        <v>206</v>
      </c>
      <c r="F54" s="147" t="s">
        <v>206</v>
      </c>
      <c r="G54" s="147" t="s">
        <v>206</v>
      </c>
      <c r="H54" s="144">
        <v>0</v>
      </c>
      <c r="I54" s="144">
        <v>0</v>
      </c>
      <c r="J54" s="2"/>
    </row>
    <row r="55" spans="2:10">
      <c r="B55" s="2"/>
      <c r="C55" s="142" t="s">
        <v>347</v>
      </c>
      <c r="D55" s="143"/>
      <c r="E55" s="147" t="s">
        <v>206</v>
      </c>
      <c r="F55" s="147" t="s">
        <v>206</v>
      </c>
      <c r="G55" s="147" t="s">
        <v>206</v>
      </c>
      <c r="H55" s="144">
        <v>0</v>
      </c>
      <c r="I55" s="144">
        <v>0</v>
      </c>
      <c r="J55" s="2"/>
    </row>
    <row r="56" spans="2:10">
      <c r="B56" s="2"/>
      <c r="C56" s="142" t="s">
        <v>348</v>
      </c>
      <c r="D56" s="143"/>
      <c r="E56" s="147" t="s">
        <v>206</v>
      </c>
      <c r="F56" s="147" t="s">
        <v>206</v>
      </c>
      <c r="G56" s="147" t="s">
        <v>206</v>
      </c>
      <c r="H56" s="144">
        <v>0</v>
      </c>
      <c r="I56" s="144">
        <v>0</v>
      </c>
      <c r="J56" s="2"/>
    </row>
    <row r="57" spans="2:10">
      <c r="B57" s="2"/>
      <c r="C57" s="142" t="s">
        <v>349</v>
      </c>
      <c r="D57" s="143"/>
      <c r="E57" s="147" t="s">
        <v>206</v>
      </c>
      <c r="F57" s="147" t="s">
        <v>206</v>
      </c>
      <c r="G57" s="147" t="s">
        <v>206</v>
      </c>
      <c r="H57" s="144">
        <v>0</v>
      </c>
      <c r="I57" s="144">
        <v>0</v>
      </c>
      <c r="J57" s="2"/>
    </row>
    <row r="58" spans="2:10">
      <c r="B58" s="2"/>
      <c r="C58" s="142" t="s">
        <v>350</v>
      </c>
      <c r="D58" s="143"/>
      <c r="E58" s="147" t="s">
        <v>206</v>
      </c>
      <c r="F58" s="147" t="s">
        <v>206</v>
      </c>
      <c r="G58" s="147" t="s">
        <v>206</v>
      </c>
      <c r="H58" s="144">
        <v>0</v>
      </c>
      <c r="I58" s="144">
        <v>0</v>
      </c>
      <c r="J58" s="2"/>
    </row>
    <row r="59" spans="2:10">
      <c r="B59" s="2"/>
      <c r="C59" s="142" t="s">
        <v>351</v>
      </c>
      <c r="D59" s="143"/>
      <c r="E59" s="147" t="s">
        <v>206</v>
      </c>
      <c r="F59" s="147" t="s">
        <v>206</v>
      </c>
      <c r="G59" s="147" t="s">
        <v>206</v>
      </c>
      <c r="H59" s="144">
        <v>0</v>
      </c>
      <c r="I59" s="144">
        <v>0</v>
      </c>
      <c r="J59" s="2"/>
    </row>
    <row r="60" spans="2:10">
      <c r="B60" s="2"/>
      <c r="C60" s="142" t="s">
        <v>352</v>
      </c>
      <c r="D60" s="143"/>
      <c r="E60" s="147" t="s">
        <v>206</v>
      </c>
      <c r="F60" s="147" t="s">
        <v>206</v>
      </c>
      <c r="G60" s="147" t="s">
        <v>206</v>
      </c>
      <c r="H60" s="144">
        <v>0</v>
      </c>
      <c r="I60" s="144">
        <v>0</v>
      </c>
      <c r="J60" s="2"/>
    </row>
    <row r="61" spans="2:10">
      <c r="B61" s="2"/>
      <c r="C61" s="142" t="s">
        <v>353</v>
      </c>
      <c r="D61" s="143"/>
      <c r="E61" s="147" t="s">
        <v>206</v>
      </c>
      <c r="F61" s="147" t="s">
        <v>206</v>
      </c>
      <c r="G61" s="147" t="s">
        <v>206</v>
      </c>
      <c r="H61" s="144">
        <v>0</v>
      </c>
      <c r="I61" s="144">
        <v>0</v>
      </c>
      <c r="J61" s="2"/>
    </row>
    <row r="62" spans="2:10">
      <c r="B62" s="2"/>
      <c r="C62" s="142" t="s">
        <v>354</v>
      </c>
      <c r="D62" s="143"/>
      <c r="E62" s="147" t="s">
        <v>206</v>
      </c>
      <c r="F62" s="147" t="s">
        <v>206</v>
      </c>
      <c r="G62" s="147" t="s">
        <v>206</v>
      </c>
      <c r="H62" s="144">
        <v>0</v>
      </c>
      <c r="I62" s="144">
        <v>0</v>
      </c>
      <c r="J62" s="2"/>
    </row>
    <row r="63" spans="2:10">
      <c r="B63" s="2"/>
      <c r="C63" s="142" t="s">
        <v>355</v>
      </c>
      <c r="D63" s="143"/>
      <c r="E63" s="147" t="s">
        <v>206</v>
      </c>
      <c r="F63" s="147" t="s">
        <v>206</v>
      </c>
      <c r="G63" s="147" t="s">
        <v>206</v>
      </c>
      <c r="H63" s="144">
        <v>0</v>
      </c>
      <c r="I63" s="144">
        <v>0</v>
      </c>
      <c r="J63" s="2"/>
    </row>
    <row r="64" spans="2:10">
      <c r="B64" s="2"/>
      <c r="C64" s="142" t="s">
        <v>356</v>
      </c>
      <c r="D64" s="143"/>
      <c r="E64" s="147" t="s">
        <v>206</v>
      </c>
      <c r="F64" s="147" t="s">
        <v>206</v>
      </c>
      <c r="G64" s="147" t="s">
        <v>206</v>
      </c>
      <c r="H64" s="144">
        <v>0</v>
      </c>
      <c r="I64" s="144">
        <v>0</v>
      </c>
      <c r="J64" s="2"/>
    </row>
    <row r="65" spans="2:10">
      <c r="B65" s="2"/>
      <c r="C65" s="142" t="s">
        <v>357</v>
      </c>
      <c r="D65" s="143"/>
      <c r="E65" s="147" t="s">
        <v>206</v>
      </c>
      <c r="F65" s="147" t="s">
        <v>206</v>
      </c>
      <c r="G65" s="147" t="s">
        <v>206</v>
      </c>
      <c r="H65" s="144">
        <v>0</v>
      </c>
      <c r="I65" s="144">
        <v>0</v>
      </c>
      <c r="J65" s="2"/>
    </row>
    <row r="66" spans="2:10">
      <c r="B66" s="2"/>
      <c r="C66" s="142" t="s">
        <v>358</v>
      </c>
      <c r="D66" s="143"/>
      <c r="E66" s="147" t="s">
        <v>206</v>
      </c>
      <c r="F66" s="147" t="s">
        <v>206</v>
      </c>
      <c r="G66" s="147" t="s">
        <v>206</v>
      </c>
      <c r="H66" s="144">
        <v>0</v>
      </c>
      <c r="I66" s="144">
        <v>0</v>
      </c>
      <c r="J66" s="2"/>
    </row>
    <row r="67" spans="2:10">
      <c r="B67" s="2"/>
      <c r="C67" s="142" t="s">
        <v>359</v>
      </c>
      <c r="D67" s="143"/>
      <c r="E67" s="147" t="s">
        <v>206</v>
      </c>
      <c r="F67" s="147" t="s">
        <v>206</v>
      </c>
      <c r="G67" s="147" t="s">
        <v>206</v>
      </c>
      <c r="H67" s="144">
        <v>0</v>
      </c>
      <c r="I67" s="144">
        <v>0</v>
      </c>
      <c r="J67" s="2"/>
    </row>
    <row r="68" spans="2:10">
      <c r="B68" s="2"/>
      <c r="C68" s="142" t="s">
        <v>360</v>
      </c>
      <c r="D68" s="143"/>
      <c r="E68" s="147" t="s">
        <v>206</v>
      </c>
      <c r="F68" s="147" t="s">
        <v>206</v>
      </c>
      <c r="G68" s="147" t="s">
        <v>206</v>
      </c>
      <c r="H68" s="144">
        <v>0</v>
      </c>
      <c r="I68" s="144">
        <v>0</v>
      </c>
      <c r="J68" s="2"/>
    </row>
    <row r="69" spans="2:10">
      <c r="B69" s="2"/>
      <c r="C69" s="142" t="s">
        <v>361</v>
      </c>
      <c r="D69" s="143"/>
      <c r="E69" s="147" t="s">
        <v>206</v>
      </c>
      <c r="F69" s="147" t="s">
        <v>206</v>
      </c>
      <c r="G69" s="147" t="s">
        <v>206</v>
      </c>
      <c r="H69" s="144">
        <v>0</v>
      </c>
      <c r="I69" s="144">
        <v>0</v>
      </c>
      <c r="J69" s="2"/>
    </row>
    <row r="70" spans="2:10">
      <c r="B70" s="2"/>
      <c r="C70" s="142" t="s">
        <v>362</v>
      </c>
      <c r="D70" s="143"/>
      <c r="E70" s="147" t="s">
        <v>206</v>
      </c>
      <c r="F70" s="147" t="s">
        <v>206</v>
      </c>
      <c r="G70" s="147" t="s">
        <v>206</v>
      </c>
      <c r="H70" s="144">
        <v>0</v>
      </c>
      <c r="I70" s="144">
        <v>0</v>
      </c>
      <c r="J70" s="2"/>
    </row>
    <row r="71" spans="2:10">
      <c r="B71" s="2"/>
      <c r="C71" s="142" t="s">
        <v>363</v>
      </c>
      <c r="D71" s="143"/>
      <c r="E71" s="147" t="s">
        <v>206</v>
      </c>
      <c r="F71" s="147" t="s">
        <v>206</v>
      </c>
      <c r="G71" s="147" t="s">
        <v>206</v>
      </c>
      <c r="H71" s="144">
        <v>0</v>
      </c>
      <c r="I71" s="144">
        <v>0</v>
      </c>
      <c r="J71" s="2"/>
    </row>
    <row r="72" spans="2:10">
      <c r="B72" s="2"/>
      <c r="C72" s="142" t="s">
        <v>364</v>
      </c>
      <c r="D72" s="143"/>
      <c r="E72" s="147" t="s">
        <v>206</v>
      </c>
      <c r="F72" s="147" t="s">
        <v>206</v>
      </c>
      <c r="G72" s="147" t="s">
        <v>206</v>
      </c>
      <c r="H72" s="144">
        <v>0</v>
      </c>
      <c r="I72" s="144">
        <v>0</v>
      </c>
      <c r="J72" s="2"/>
    </row>
    <row r="73" spans="2:10">
      <c r="B73" s="2"/>
      <c r="C73" s="142" t="s">
        <v>365</v>
      </c>
      <c r="D73" s="143"/>
      <c r="E73" s="147" t="s">
        <v>206</v>
      </c>
      <c r="F73" s="147" t="s">
        <v>206</v>
      </c>
      <c r="G73" s="147" t="s">
        <v>206</v>
      </c>
      <c r="H73" s="144">
        <v>0</v>
      </c>
      <c r="I73" s="144">
        <v>0</v>
      </c>
      <c r="J73" s="2"/>
    </row>
    <row r="74" spans="2:10">
      <c r="B74" s="2"/>
      <c r="C74" s="142" t="s">
        <v>366</v>
      </c>
      <c r="D74" s="143"/>
      <c r="E74" s="147" t="s">
        <v>206</v>
      </c>
      <c r="F74" s="147" t="s">
        <v>206</v>
      </c>
      <c r="G74" s="147" t="s">
        <v>206</v>
      </c>
      <c r="H74" s="144">
        <v>0</v>
      </c>
      <c r="I74" s="144">
        <v>0</v>
      </c>
      <c r="J74" s="2"/>
    </row>
    <row r="75" spans="2:10">
      <c r="B75" s="2"/>
      <c r="C75" s="142" t="s">
        <v>367</v>
      </c>
      <c r="D75" s="143"/>
      <c r="E75" s="147" t="s">
        <v>206</v>
      </c>
      <c r="F75" s="147" t="s">
        <v>206</v>
      </c>
      <c r="G75" s="147" t="s">
        <v>206</v>
      </c>
      <c r="H75" s="144">
        <v>0</v>
      </c>
      <c r="I75" s="144">
        <v>0</v>
      </c>
      <c r="J75" s="2"/>
    </row>
    <row r="76" spans="2:10">
      <c r="B76" s="2"/>
      <c r="C76" s="142" t="s">
        <v>368</v>
      </c>
      <c r="D76" s="143"/>
      <c r="E76" s="147" t="s">
        <v>206</v>
      </c>
      <c r="F76" s="147" t="s">
        <v>206</v>
      </c>
      <c r="G76" s="147" t="s">
        <v>206</v>
      </c>
      <c r="H76" s="144">
        <v>0</v>
      </c>
      <c r="I76" s="144">
        <v>0</v>
      </c>
      <c r="J76" s="2"/>
    </row>
    <row r="77" spans="2:10">
      <c r="B77" s="2"/>
      <c r="C77" s="142" t="s">
        <v>369</v>
      </c>
      <c r="D77" s="143"/>
      <c r="E77" s="147" t="s">
        <v>206</v>
      </c>
      <c r="F77" s="147" t="s">
        <v>206</v>
      </c>
      <c r="G77" s="147" t="s">
        <v>206</v>
      </c>
      <c r="H77" s="144">
        <v>0</v>
      </c>
      <c r="I77" s="144">
        <v>0</v>
      </c>
      <c r="J77" s="2"/>
    </row>
    <row r="78" spans="2:10">
      <c r="B78" s="2"/>
      <c r="C78" s="142" t="s">
        <v>370</v>
      </c>
      <c r="D78" s="143"/>
      <c r="E78" s="147" t="s">
        <v>206</v>
      </c>
      <c r="F78" s="147" t="s">
        <v>206</v>
      </c>
      <c r="G78" s="147" t="s">
        <v>206</v>
      </c>
      <c r="H78" s="144">
        <v>0</v>
      </c>
      <c r="I78" s="144">
        <v>0</v>
      </c>
      <c r="J78" s="2"/>
    </row>
    <row r="79" spans="2:10">
      <c r="B79" s="2"/>
      <c r="C79" s="142" t="s">
        <v>371</v>
      </c>
      <c r="D79" s="143"/>
      <c r="E79" s="147" t="s">
        <v>206</v>
      </c>
      <c r="F79" s="147" t="s">
        <v>206</v>
      </c>
      <c r="G79" s="147" t="s">
        <v>206</v>
      </c>
      <c r="H79" s="144">
        <v>0</v>
      </c>
      <c r="I79" s="144">
        <v>0</v>
      </c>
      <c r="J79" s="2"/>
    </row>
    <row r="80" spans="2:10">
      <c r="B80" s="2"/>
      <c r="C80" s="142" t="s">
        <v>372</v>
      </c>
      <c r="D80" s="143"/>
      <c r="E80" s="147" t="s">
        <v>206</v>
      </c>
      <c r="F80" s="147" t="s">
        <v>206</v>
      </c>
      <c r="G80" s="147" t="s">
        <v>206</v>
      </c>
      <c r="H80" s="144">
        <v>0</v>
      </c>
      <c r="I80" s="144">
        <v>0</v>
      </c>
      <c r="J80" s="2"/>
    </row>
    <row r="81" spans="2:10">
      <c r="B81" s="2"/>
      <c r="C81" s="142" t="s">
        <v>373</v>
      </c>
      <c r="D81" s="143"/>
      <c r="E81" s="147" t="s">
        <v>206</v>
      </c>
      <c r="F81" s="147" t="s">
        <v>206</v>
      </c>
      <c r="G81" s="147" t="s">
        <v>206</v>
      </c>
      <c r="H81" s="144">
        <v>0</v>
      </c>
      <c r="I81" s="144">
        <v>0</v>
      </c>
      <c r="J81" s="2"/>
    </row>
    <row r="82" spans="2:10">
      <c r="B82" s="2"/>
      <c r="C82" s="142" t="s">
        <v>374</v>
      </c>
      <c r="D82" s="143"/>
      <c r="E82" s="147" t="s">
        <v>206</v>
      </c>
      <c r="F82" s="147" t="s">
        <v>206</v>
      </c>
      <c r="G82" s="147" t="s">
        <v>206</v>
      </c>
      <c r="H82" s="144">
        <v>0</v>
      </c>
      <c r="I82" s="144">
        <v>0</v>
      </c>
      <c r="J82" s="2"/>
    </row>
    <row r="83" spans="2:10">
      <c r="B83" s="2"/>
      <c r="C83" s="142" t="s">
        <v>375</v>
      </c>
      <c r="D83" s="143"/>
      <c r="E83" s="147" t="s">
        <v>206</v>
      </c>
      <c r="F83" s="147" t="s">
        <v>206</v>
      </c>
      <c r="G83" s="147" t="s">
        <v>206</v>
      </c>
      <c r="H83" s="144">
        <v>0</v>
      </c>
      <c r="I83" s="144">
        <v>0</v>
      </c>
      <c r="J83" s="2"/>
    </row>
    <row r="84" spans="2:10">
      <c r="B84" s="2"/>
      <c r="C84" s="142" t="s">
        <v>376</v>
      </c>
      <c r="D84" s="143"/>
      <c r="E84" s="147" t="s">
        <v>206</v>
      </c>
      <c r="F84" s="147" t="s">
        <v>206</v>
      </c>
      <c r="G84" s="147" t="s">
        <v>206</v>
      </c>
      <c r="H84" s="144">
        <v>0</v>
      </c>
      <c r="I84" s="144">
        <v>0</v>
      </c>
      <c r="J84" s="2"/>
    </row>
    <row r="85" spans="2:10">
      <c r="B85" s="2"/>
      <c r="C85" s="142" t="s">
        <v>377</v>
      </c>
      <c r="D85" s="143"/>
      <c r="E85" s="147" t="s">
        <v>206</v>
      </c>
      <c r="F85" s="147" t="s">
        <v>206</v>
      </c>
      <c r="G85" s="147" t="s">
        <v>206</v>
      </c>
      <c r="H85" s="144">
        <v>0</v>
      </c>
      <c r="I85" s="144">
        <v>0</v>
      </c>
      <c r="J85" s="2"/>
    </row>
    <row r="86" spans="2:10">
      <c r="B86" s="2"/>
      <c r="C86" s="142" t="s">
        <v>378</v>
      </c>
      <c r="D86" s="143"/>
      <c r="E86" s="147" t="s">
        <v>206</v>
      </c>
      <c r="F86" s="147" t="s">
        <v>206</v>
      </c>
      <c r="G86" s="147" t="s">
        <v>206</v>
      </c>
      <c r="H86" s="144">
        <v>0</v>
      </c>
      <c r="I86" s="144">
        <v>0</v>
      </c>
      <c r="J86" s="2"/>
    </row>
    <row r="87" spans="2:10">
      <c r="B87" s="2"/>
      <c r="C87" s="142" t="s">
        <v>379</v>
      </c>
      <c r="D87" s="143"/>
      <c r="E87" s="147" t="s">
        <v>206</v>
      </c>
      <c r="F87" s="147" t="s">
        <v>206</v>
      </c>
      <c r="G87" s="147" t="s">
        <v>206</v>
      </c>
      <c r="H87" s="144">
        <v>0</v>
      </c>
      <c r="I87" s="144">
        <v>0</v>
      </c>
      <c r="J87" s="2"/>
    </row>
    <row r="88" spans="2:10">
      <c r="B88" s="2"/>
      <c r="C88" s="142" t="s">
        <v>380</v>
      </c>
      <c r="D88" s="143"/>
      <c r="E88" s="147" t="s">
        <v>206</v>
      </c>
      <c r="F88" s="147" t="s">
        <v>206</v>
      </c>
      <c r="G88" s="147" t="s">
        <v>206</v>
      </c>
      <c r="H88" s="144">
        <v>0</v>
      </c>
      <c r="I88" s="144">
        <v>0</v>
      </c>
      <c r="J88" s="2"/>
    </row>
    <row r="89" spans="2:10">
      <c r="B89" s="2"/>
      <c r="C89" s="142" t="s">
        <v>381</v>
      </c>
      <c r="D89" s="143"/>
      <c r="E89" s="147" t="s">
        <v>206</v>
      </c>
      <c r="F89" s="147" t="s">
        <v>206</v>
      </c>
      <c r="G89" s="147" t="s">
        <v>206</v>
      </c>
      <c r="H89" s="144">
        <v>0</v>
      </c>
      <c r="I89" s="144">
        <v>0</v>
      </c>
      <c r="J89" s="2"/>
    </row>
    <row r="90" spans="2:10">
      <c r="B90" s="2"/>
      <c r="C90" s="142" t="s">
        <v>382</v>
      </c>
      <c r="D90" s="143"/>
      <c r="E90" s="147" t="s">
        <v>206</v>
      </c>
      <c r="F90" s="147" t="s">
        <v>206</v>
      </c>
      <c r="G90" s="147" t="s">
        <v>206</v>
      </c>
      <c r="H90" s="144">
        <v>0</v>
      </c>
      <c r="I90" s="144">
        <v>0</v>
      </c>
      <c r="J90" s="2"/>
    </row>
    <row r="91" spans="2:10">
      <c r="B91" s="2"/>
      <c r="C91" s="142" t="s">
        <v>383</v>
      </c>
      <c r="D91" s="143"/>
      <c r="E91" s="147" t="s">
        <v>206</v>
      </c>
      <c r="F91" s="147" t="s">
        <v>206</v>
      </c>
      <c r="G91" s="147" t="s">
        <v>206</v>
      </c>
      <c r="H91" s="144">
        <v>0</v>
      </c>
      <c r="I91" s="144">
        <v>0</v>
      </c>
      <c r="J91" s="2"/>
    </row>
    <row r="92" spans="2:10">
      <c r="B92" s="2"/>
      <c r="C92" s="142" t="s">
        <v>384</v>
      </c>
      <c r="D92" s="143"/>
      <c r="E92" s="147" t="s">
        <v>206</v>
      </c>
      <c r="F92" s="147" t="s">
        <v>206</v>
      </c>
      <c r="G92" s="147" t="s">
        <v>206</v>
      </c>
      <c r="H92" s="144">
        <v>0</v>
      </c>
      <c r="I92" s="144">
        <v>0</v>
      </c>
      <c r="J92" s="2"/>
    </row>
    <row r="93" spans="2:10">
      <c r="B93" s="2"/>
      <c r="C93" s="142" t="s">
        <v>385</v>
      </c>
      <c r="D93" s="143"/>
      <c r="E93" s="147" t="s">
        <v>206</v>
      </c>
      <c r="F93" s="147" t="s">
        <v>206</v>
      </c>
      <c r="G93" s="147" t="s">
        <v>206</v>
      </c>
      <c r="H93" s="144">
        <v>0</v>
      </c>
      <c r="I93" s="144">
        <v>0</v>
      </c>
      <c r="J93" s="2"/>
    </row>
    <row r="94" spans="2:10">
      <c r="B94" s="2"/>
      <c r="C94" s="142" t="s">
        <v>386</v>
      </c>
      <c r="D94" s="143"/>
      <c r="E94" s="147" t="s">
        <v>206</v>
      </c>
      <c r="F94" s="147" t="s">
        <v>206</v>
      </c>
      <c r="G94" s="147" t="s">
        <v>206</v>
      </c>
      <c r="H94" s="144">
        <v>0</v>
      </c>
      <c r="I94" s="144">
        <v>0</v>
      </c>
      <c r="J94" s="2"/>
    </row>
    <row r="95" spans="2:10">
      <c r="B95" s="2"/>
      <c r="C95" s="142" t="s">
        <v>387</v>
      </c>
      <c r="D95" s="143"/>
      <c r="E95" s="147" t="s">
        <v>206</v>
      </c>
      <c r="F95" s="147" t="s">
        <v>206</v>
      </c>
      <c r="G95" s="147" t="s">
        <v>206</v>
      </c>
      <c r="H95" s="144">
        <v>0</v>
      </c>
      <c r="I95" s="144">
        <v>0</v>
      </c>
      <c r="J95" s="2"/>
    </row>
    <row r="96" spans="2:10">
      <c r="B96" s="2"/>
      <c r="C96" s="142" t="s">
        <v>388</v>
      </c>
      <c r="D96" s="143"/>
      <c r="E96" s="147" t="s">
        <v>206</v>
      </c>
      <c r="F96" s="147" t="s">
        <v>206</v>
      </c>
      <c r="G96" s="147" t="s">
        <v>206</v>
      </c>
      <c r="H96" s="144">
        <v>0</v>
      </c>
      <c r="I96" s="144">
        <v>0</v>
      </c>
      <c r="J96" s="2"/>
    </row>
    <row r="97" spans="2:10">
      <c r="B97" s="2"/>
      <c r="C97" s="142" t="s">
        <v>389</v>
      </c>
      <c r="D97" s="143"/>
      <c r="E97" s="147" t="s">
        <v>206</v>
      </c>
      <c r="F97" s="147" t="s">
        <v>206</v>
      </c>
      <c r="G97" s="147" t="s">
        <v>206</v>
      </c>
      <c r="H97" s="144">
        <v>0</v>
      </c>
      <c r="I97" s="144">
        <v>0</v>
      </c>
      <c r="J97" s="2"/>
    </row>
    <row r="98" spans="2:10">
      <c r="B98" s="2"/>
      <c r="C98" s="142" t="s">
        <v>390</v>
      </c>
      <c r="D98" s="143"/>
      <c r="E98" s="147" t="s">
        <v>206</v>
      </c>
      <c r="F98" s="147" t="s">
        <v>206</v>
      </c>
      <c r="G98" s="147" t="s">
        <v>206</v>
      </c>
      <c r="H98" s="144">
        <v>0</v>
      </c>
      <c r="I98" s="144">
        <v>0</v>
      </c>
      <c r="J98" s="2"/>
    </row>
    <row r="99" spans="2:10">
      <c r="B99" s="2"/>
      <c r="C99" s="142" t="s">
        <v>391</v>
      </c>
      <c r="D99" s="143"/>
      <c r="E99" s="147" t="s">
        <v>206</v>
      </c>
      <c r="F99" s="147" t="s">
        <v>206</v>
      </c>
      <c r="G99" s="147" t="s">
        <v>206</v>
      </c>
      <c r="H99" s="144">
        <v>0</v>
      </c>
      <c r="I99" s="144">
        <v>0</v>
      </c>
      <c r="J99" s="2"/>
    </row>
    <row r="100" spans="2:10">
      <c r="B100" s="2"/>
      <c r="C100" s="142" t="s">
        <v>392</v>
      </c>
      <c r="D100" s="143"/>
      <c r="E100" s="147" t="s">
        <v>206</v>
      </c>
      <c r="F100" s="147" t="s">
        <v>206</v>
      </c>
      <c r="G100" s="147" t="s">
        <v>206</v>
      </c>
      <c r="H100" s="144">
        <v>0</v>
      </c>
      <c r="I100" s="144">
        <v>0</v>
      </c>
      <c r="J100" s="2"/>
    </row>
    <row r="101" spans="2:10">
      <c r="B101" s="2"/>
      <c r="C101" s="142" t="s">
        <v>393</v>
      </c>
      <c r="D101" s="143"/>
      <c r="E101" s="147" t="s">
        <v>206</v>
      </c>
      <c r="F101" s="147" t="s">
        <v>206</v>
      </c>
      <c r="G101" s="147" t="s">
        <v>206</v>
      </c>
      <c r="H101" s="144">
        <v>0</v>
      </c>
      <c r="I101" s="144">
        <v>0</v>
      </c>
      <c r="J101" s="2"/>
    </row>
    <row r="102" spans="2:10">
      <c r="B102" s="2"/>
      <c r="C102" s="142" t="s">
        <v>394</v>
      </c>
      <c r="D102" s="143"/>
      <c r="E102" s="147" t="s">
        <v>206</v>
      </c>
      <c r="F102" s="147" t="s">
        <v>206</v>
      </c>
      <c r="G102" s="147" t="s">
        <v>206</v>
      </c>
      <c r="H102" s="144">
        <v>0</v>
      </c>
      <c r="I102" s="144">
        <v>0</v>
      </c>
      <c r="J102" s="2"/>
    </row>
    <row r="103" spans="2:10">
      <c r="B103" s="2"/>
      <c r="C103" s="142" t="s">
        <v>395</v>
      </c>
      <c r="D103" s="143"/>
      <c r="E103" s="147" t="s">
        <v>206</v>
      </c>
      <c r="F103" s="147" t="s">
        <v>206</v>
      </c>
      <c r="G103" s="147" t="s">
        <v>206</v>
      </c>
      <c r="H103" s="144">
        <v>0</v>
      </c>
      <c r="I103" s="144">
        <v>0</v>
      </c>
      <c r="J103" s="2"/>
    </row>
    <row r="104" spans="2:10">
      <c r="B104" s="2"/>
      <c r="C104" s="142" t="s">
        <v>396</v>
      </c>
      <c r="D104" s="143"/>
      <c r="E104" s="147" t="s">
        <v>206</v>
      </c>
      <c r="F104" s="147" t="s">
        <v>206</v>
      </c>
      <c r="G104" s="147" t="s">
        <v>206</v>
      </c>
      <c r="H104" s="144">
        <v>0</v>
      </c>
      <c r="I104" s="144">
        <v>0</v>
      </c>
      <c r="J104" s="2"/>
    </row>
    <row r="105" spans="2:10">
      <c r="B105" s="2"/>
      <c r="C105" s="142" t="s">
        <v>397</v>
      </c>
      <c r="D105" s="143"/>
      <c r="E105" s="147" t="s">
        <v>206</v>
      </c>
      <c r="F105" s="147" t="s">
        <v>206</v>
      </c>
      <c r="G105" s="147" t="s">
        <v>206</v>
      </c>
      <c r="H105" s="144">
        <v>0</v>
      </c>
      <c r="I105" s="144">
        <v>0</v>
      </c>
      <c r="J105" s="2"/>
    </row>
    <row r="106" spans="2:10">
      <c r="B106" s="2"/>
      <c r="C106" s="142" t="s">
        <v>398</v>
      </c>
      <c r="D106" s="143"/>
      <c r="E106" s="147" t="s">
        <v>206</v>
      </c>
      <c r="F106" s="147" t="s">
        <v>206</v>
      </c>
      <c r="G106" s="147" t="s">
        <v>206</v>
      </c>
      <c r="H106" s="144">
        <v>0</v>
      </c>
      <c r="I106" s="144">
        <v>0</v>
      </c>
      <c r="J106" s="2"/>
    </row>
    <row r="107" spans="2:10">
      <c r="B107" s="2"/>
      <c r="C107" s="142" t="s">
        <v>399</v>
      </c>
      <c r="D107" s="143"/>
      <c r="E107" s="147" t="s">
        <v>206</v>
      </c>
      <c r="F107" s="147" t="s">
        <v>206</v>
      </c>
      <c r="G107" s="147" t="s">
        <v>206</v>
      </c>
      <c r="H107" s="144">
        <v>0</v>
      </c>
      <c r="I107" s="144">
        <v>0</v>
      </c>
      <c r="J107" s="2"/>
    </row>
    <row r="108" spans="2:10">
      <c r="B108" s="2"/>
      <c r="C108" s="142" t="s">
        <v>400</v>
      </c>
      <c r="D108" s="143"/>
      <c r="E108" s="147" t="s">
        <v>206</v>
      </c>
      <c r="F108" s="147" t="s">
        <v>206</v>
      </c>
      <c r="G108" s="147" t="s">
        <v>206</v>
      </c>
      <c r="H108" s="144">
        <v>0</v>
      </c>
      <c r="I108" s="144">
        <v>0</v>
      </c>
      <c r="J108" s="2"/>
    </row>
    <row r="109" spans="2:10">
      <c r="B109" s="2"/>
      <c r="C109" s="142" t="s">
        <v>401</v>
      </c>
      <c r="D109" s="143"/>
      <c r="E109" s="147" t="s">
        <v>206</v>
      </c>
      <c r="F109" s="147" t="s">
        <v>206</v>
      </c>
      <c r="G109" s="147" t="s">
        <v>206</v>
      </c>
      <c r="H109" s="144">
        <v>0</v>
      </c>
      <c r="I109" s="144">
        <v>0</v>
      </c>
      <c r="J109" s="2"/>
    </row>
    <row r="110" spans="2:10">
      <c r="B110" s="2"/>
      <c r="C110" s="142" t="s">
        <v>402</v>
      </c>
      <c r="D110" s="143"/>
      <c r="E110" s="147" t="s">
        <v>206</v>
      </c>
      <c r="F110" s="147" t="s">
        <v>206</v>
      </c>
      <c r="G110" s="147" t="s">
        <v>206</v>
      </c>
      <c r="H110" s="144">
        <v>0</v>
      </c>
      <c r="I110" s="144">
        <v>0</v>
      </c>
      <c r="J110" s="2"/>
    </row>
    <row r="111" spans="2:10">
      <c r="B111" s="2"/>
      <c r="C111" s="142" t="s">
        <v>403</v>
      </c>
      <c r="D111" s="143"/>
      <c r="E111" s="147" t="s">
        <v>206</v>
      </c>
      <c r="F111" s="147" t="s">
        <v>206</v>
      </c>
      <c r="G111" s="147" t="s">
        <v>206</v>
      </c>
      <c r="H111" s="144">
        <v>0</v>
      </c>
      <c r="I111" s="144">
        <v>0</v>
      </c>
      <c r="J111" s="2"/>
    </row>
    <row r="112" spans="2:10">
      <c r="B112" s="2"/>
      <c r="C112" s="142" t="s">
        <v>404</v>
      </c>
      <c r="D112" s="143"/>
      <c r="E112" s="147" t="s">
        <v>206</v>
      </c>
      <c r="F112" s="147" t="s">
        <v>206</v>
      </c>
      <c r="G112" s="147" t="s">
        <v>206</v>
      </c>
      <c r="H112" s="144">
        <v>0</v>
      </c>
      <c r="I112" s="144">
        <v>0</v>
      </c>
      <c r="J112" s="2"/>
    </row>
    <row r="113" spans="1:10">
      <c r="B113" s="2"/>
      <c r="C113" s="142" t="s">
        <v>405</v>
      </c>
      <c r="D113" s="143"/>
      <c r="E113" s="147" t="s">
        <v>206</v>
      </c>
      <c r="F113" s="147" t="s">
        <v>206</v>
      </c>
      <c r="G113" s="147" t="s">
        <v>206</v>
      </c>
      <c r="H113" s="144">
        <v>0</v>
      </c>
      <c r="I113" s="144">
        <v>0</v>
      </c>
      <c r="J113" s="2"/>
    </row>
    <row r="114" spans="1:10" s="12" customFormat="1">
      <c r="B114" s="3"/>
      <c r="C114" s="145" t="s">
        <v>406</v>
      </c>
      <c r="D114" s="146"/>
      <c r="E114" s="147" t="s">
        <v>206</v>
      </c>
      <c r="F114" s="147" t="s">
        <v>206</v>
      </c>
      <c r="G114" s="147" t="s">
        <v>206</v>
      </c>
      <c r="H114" s="144">
        <v>0</v>
      </c>
      <c r="I114" s="144">
        <v>0</v>
      </c>
      <c r="J114" s="3"/>
    </row>
    <row r="115" spans="1:10" s="12" customFormat="1">
      <c r="A115" s="15" t="s">
        <v>407</v>
      </c>
      <c r="B115" s="3"/>
      <c r="C115" s="145" t="s">
        <v>408</v>
      </c>
      <c r="D115" s="146"/>
      <c r="E115" s="147" t="s">
        <v>206</v>
      </c>
      <c r="F115" s="147" t="s">
        <v>206</v>
      </c>
      <c r="G115" s="147" t="s">
        <v>206</v>
      </c>
      <c r="H115" s="144">
        <v>0</v>
      </c>
      <c r="I115" s="144">
        <v>0</v>
      </c>
      <c r="J115" s="3"/>
    </row>
    <row r="116" spans="1:10">
      <c r="A116" s="16" t="s">
        <v>409</v>
      </c>
      <c r="B116" s="2"/>
      <c r="C116" s="142" t="s">
        <v>410</v>
      </c>
      <c r="D116" s="143"/>
      <c r="E116" s="10" t="str">
        <f>""</f>
        <v/>
      </c>
      <c r="F116" s="10" t="str">
        <f>""</f>
        <v/>
      </c>
      <c r="G116" s="10" t="str">
        <f>""</f>
        <v/>
      </c>
      <c r="H116" s="8">
        <f>SUM(H16:H115)</f>
        <v>0</v>
      </c>
      <c r="I116" s="8">
        <f>SUM(I16:I115)</f>
        <v>0</v>
      </c>
      <c r="J116" s="2"/>
    </row>
    <row r="117" spans="1:10">
      <c r="B117" s="2"/>
      <c r="C117" s="2"/>
      <c r="D117" s="2"/>
      <c r="E117" s="2"/>
      <c r="F117" s="2"/>
      <c r="G117" s="2"/>
      <c r="H117" s="2"/>
      <c r="I117" s="2"/>
      <c r="J117" s="2"/>
    </row>
    <row r="118" spans="1:10" ht="5.0999999999999996" customHeight="1">
      <c r="B118" s="2"/>
      <c r="C118" s="2"/>
      <c r="D118" s="2"/>
      <c r="E118" s="2"/>
      <c r="F118" s="2"/>
      <c r="G118" s="2"/>
      <c r="H118" s="2"/>
      <c r="I118" s="2"/>
      <c r="J118" s="2"/>
    </row>
  </sheetData>
  <sheetProtection formatColumns="0" formatRows="0" insertRows="0" deleteRows="0" selectLockedCells="1"/>
  <mergeCells count="613">
    <mergeCell ref="C13:I13"/>
    <mergeCell ref="C14:D15"/>
    <mergeCell ref="E14:E15"/>
    <mergeCell ref="F14:F15"/>
    <mergeCell ref="G14:G15"/>
    <mergeCell ref="H14:H15"/>
    <mergeCell ref="I14:I15"/>
    <mergeCell ref="C7:I7"/>
    <mergeCell ref="C8:I8"/>
    <mergeCell ref="C9:I9"/>
    <mergeCell ref="C10:I10"/>
    <mergeCell ref="C11:I11"/>
    <mergeCell ref="I16"/>
    <mergeCell ref="C17:D17"/>
    <mergeCell ref="E17"/>
    <mergeCell ref="F17"/>
    <mergeCell ref="G17"/>
    <mergeCell ref="H17"/>
    <mergeCell ref="I17"/>
    <mergeCell ref="C16:D16"/>
    <mergeCell ref="E16"/>
    <mergeCell ref="F16"/>
    <mergeCell ref="G16"/>
    <mergeCell ref="H16"/>
    <mergeCell ref="I18"/>
    <mergeCell ref="C19:D19"/>
    <mergeCell ref="E19"/>
    <mergeCell ref="F19"/>
    <mergeCell ref="G19"/>
    <mergeCell ref="H19"/>
    <mergeCell ref="I19"/>
    <mergeCell ref="C18:D18"/>
    <mergeCell ref="E18"/>
    <mergeCell ref="F18"/>
    <mergeCell ref="G18"/>
    <mergeCell ref="H18"/>
    <mergeCell ref="I20"/>
    <mergeCell ref="C21:D21"/>
    <mergeCell ref="E21"/>
    <mergeCell ref="F21"/>
    <mergeCell ref="G21"/>
    <mergeCell ref="H21"/>
    <mergeCell ref="I21"/>
    <mergeCell ref="C20:D20"/>
    <mergeCell ref="E20"/>
    <mergeCell ref="F20"/>
    <mergeCell ref="G20"/>
    <mergeCell ref="H20"/>
    <mergeCell ref="I22"/>
    <mergeCell ref="C23:D23"/>
    <mergeCell ref="E23"/>
    <mergeCell ref="F23"/>
    <mergeCell ref="G23"/>
    <mergeCell ref="H23"/>
    <mergeCell ref="I23"/>
    <mergeCell ref="C22:D22"/>
    <mergeCell ref="E22"/>
    <mergeCell ref="F22"/>
    <mergeCell ref="G22"/>
    <mergeCell ref="H22"/>
    <mergeCell ref="I24"/>
    <mergeCell ref="C25:D25"/>
    <mergeCell ref="E25"/>
    <mergeCell ref="F25"/>
    <mergeCell ref="G25"/>
    <mergeCell ref="H25"/>
    <mergeCell ref="I25"/>
    <mergeCell ref="C24:D24"/>
    <mergeCell ref="E24"/>
    <mergeCell ref="F24"/>
    <mergeCell ref="G24"/>
    <mergeCell ref="H24"/>
    <mergeCell ref="I26"/>
    <mergeCell ref="C27:D27"/>
    <mergeCell ref="E27"/>
    <mergeCell ref="F27"/>
    <mergeCell ref="G27"/>
    <mergeCell ref="H27"/>
    <mergeCell ref="I27"/>
    <mergeCell ref="C26:D26"/>
    <mergeCell ref="E26"/>
    <mergeCell ref="F26"/>
    <mergeCell ref="G26"/>
    <mergeCell ref="H26"/>
    <mergeCell ref="I28"/>
    <mergeCell ref="C29:D29"/>
    <mergeCell ref="E29"/>
    <mergeCell ref="F29"/>
    <mergeCell ref="G29"/>
    <mergeCell ref="H29"/>
    <mergeCell ref="I29"/>
    <mergeCell ref="C28:D28"/>
    <mergeCell ref="E28"/>
    <mergeCell ref="F28"/>
    <mergeCell ref="G28"/>
    <mergeCell ref="H28"/>
    <mergeCell ref="I30"/>
    <mergeCell ref="C31:D31"/>
    <mergeCell ref="E31"/>
    <mergeCell ref="F31"/>
    <mergeCell ref="G31"/>
    <mergeCell ref="H31"/>
    <mergeCell ref="I31"/>
    <mergeCell ref="C30:D30"/>
    <mergeCell ref="E30"/>
    <mergeCell ref="F30"/>
    <mergeCell ref="G30"/>
    <mergeCell ref="H30"/>
    <mergeCell ref="I32"/>
    <mergeCell ref="C33:D33"/>
    <mergeCell ref="E33"/>
    <mergeCell ref="F33"/>
    <mergeCell ref="G33"/>
    <mergeCell ref="H33"/>
    <mergeCell ref="I33"/>
    <mergeCell ref="C32:D32"/>
    <mergeCell ref="E32"/>
    <mergeCell ref="F32"/>
    <mergeCell ref="G32"/>
    <mergeCell ref="H32"/>
    <mergeCell ref="I34"/>
    <mergeCell ref="C35:D35"/>
    <mergeCell ref="E35"/>
    <mergeCell ref="F35"/>
    <mergeCell ref="G35"/>
    <mergeCell ref="H35"/>
    <mergeCell ref="I35"/>
    <mergeCell ref="C34:D34"/>
    <mergeCell ref="E34"/>
    <mergeCell ref="F34"/>
    <mergeCell ref="G34"/>
    <mergeCell ref="H34"/>
    <mergeCell ref="I36"/>
    <mergeCell ref="C37:D37"/>
    <mergeCell ref="E37"/>
    <mergeCell ref="F37"/>
    <mergeCell ref="G37"/>
    <mergeCell ref="H37"/>
    <mergeCell ref="I37"/>
    <mergeCell ref="C36:D36"/>
    <mergeCell ref="E36"/>
    <mergeCell ref="F36"/>
    <mergeCell ref="G36"/>
    <mergeCell ref="H36"/>
    <mergeCell ref="I38"/>
    <mergeCell ref="C39:D39"/>
    <mergeCell ref="E39"/>
    <mergeCell ref="F39"/>
    <mergeCell ref="G39"/>
    <mergeCell ref="H39"/>
    <mergeCell ref="I39"/>
    <mergeCell ref="C38:D38"/>
    <mergeCell ref="E38"/>
    <mergeCell ref="F38"/>
    <mergeCell ref="G38"/>
    <mergeCell ref="H38"/>
    <mergeCell ref="I40"/>
    <mergeCell ref="C41:D41"/>
    <mergeCell ref="E41"/>
    <mergeCell ref="F41"/>
    <mergeCell ref="G41"/>
    <mergeCell ref="H41"/>
    <mergeCell ref="I41"/>
    <mergeCell ref="C40:D40"/>
    <mergeCell ref="E40"/>
    <mergeCell ref="F40"/>
    <mergeCell ref="G40"/>
    <mergeCell ref="H40"/>
    <mergeCell ref="I42"/>
    <mergeCell ref="C43:D43"/>
    <mergeCell ref="E43"/>
    <mergeCell ref="F43"/>
    <mergeCell ref="G43"/>
    <mergeCell ref="H43"/>
    <mergeCell ref="I43"/>
    <mergeCell ref="C42:D42"/>
    <mergeCell ref="E42"/>
    <mergeCell ref="F42"/>
    <mergeCell ref="G42"/>
    <mergeCell ref="H42"/>
    <mergeCell ref="I44"/>
    <mergeCell ref="C45:D45"/>
    <mergeCell ref="E45"/>
    <mergeCell ref="F45"/>
    <mergeCell ref="G45"/>
    <mergeCell ref="H45"/>
    <mergeCell ref="I45"/>
    <mergeCell ref="C44:D44"/>
    <mergeCell ref="E44"/>
    <mergeCell ref="F44"/>
    <mergeCell ref="G44"/>
    <mergeCell ref="H44"/>
    <mergeCell ref="I46"/>
    <mergeCell ref="C47:D47"/>
    <mergeCell ref="E47"/>
    <mergeCell ref="F47"/>
    <mergeCell ref="G47"/>
    <mergeCell ref="H47"/>
    <mergeCell ref="I47"/>
    <mergeCell ref="C46:D46"/>
    <mergeCell ref="E46"/>
    <mergeCell ref="F46"/>
    <mergeCell ref="G46"/>
    <mergeCell ref="H46"/>
    <mergeCell ref="I48"/>
    <mergeCell ref="C49:D49"/>
    <mergeCell ref="E49"/>
    <mergeCell ref="F49"/>
    <mergeCell ref="G49"/>
    <mergeCell ref="H49"/>
    <mergeCell ref="I49"/>
    <mergeCell ref="C48:D48"/>
    <mergeCell ref="E48"/>
    <mergeCell ref="F48"/>
    <mergeCell ref="G48"/>
    <mergeCell ref="H48"/>
    <mergeCell ref="I50"/>
    <mergeCell ref="C51:D51"/>
    <mergeCell ref="E51"/>
    <mergeCell ref="F51"/>
    <mergeCell ref="G51"/>
    <mergeCell ref="H51"/>
    <mergeCell ref="I51"/>
    <mergeCell ref="C50:D50"/>
    <mergeCell ref="E50"/>
    <mergeCell ref="F50"/>
    <mergeCell ref="G50"/>
    <mergeCell ref="H50"/>
    <mergeCell ref="I52"/>
    <mergeCell ref="C53:D53"/>
    <mergeCell ref="E53"/>
    <mergeCell ref="F53"/>
    <mergeCell ref="G53"/>
    <mergeCell ref="H53"/>
    <mergeCell ref="I53"/>
    <mergeCell ref="C52:D52"/>
    <mergeCell ref="E52"/>
    <mergeCell ref="F52"/>
    <mergeCell ref="G52"/>
    <mergeCell ref="H52"/>
    <mergeCell ref="I54"/>
    <mergeCell ref="C55:D55"/>
    <mergeCell ref="E55"/>
    <mergeCell ref="F55"/>
    <mergeCell ref="G55"/>
    <mergeCell ref="H55"/>
    <mergeCell ref="I55"/>
    <mergeCell ref="C54:D54"/>
    <mergeCell ref="E54"/>
    <mergeCell ref="F54"/>
    <mergeCell ref="G54"/>
    <mergeCell ref="H54"/>
    <mergeCell ref="I56"/>
    <mergeCell ref="C57:D57"/>
    <mergeCell ref="E57"/>
    <mergeCell ref="F57"/>
    <mergeCell ref="G57"/>
    <mergeCell ref="H57"/>
    <mergeCell ref="I57"/>
    <mergeCell ref="C56:D56"/>
    <mergeCell ref="E56"/>
    <mergeCell ref="F56"/>
    <mergeCell ref="G56"/>
    <mergeCell ref="H56"/>
    <mergeCell ref="I58"/>
    <mergeCell ref="C59:D59"/>
    <mergeCell ref="E59"/>
    <mergeCell ref="F59"/>
    <mergeCell ref="G59"/>
    <mergeCell ref="H59"/>
    <mergeCell ref="I59"/>
    <mergeCell ref="C58:D58"/>
    <mergeCell ref="E58"/>
    <mergeCell ref="F58"/>
    <mergeCell ref="G58"/>
    <mergeCell ref="H58"/>
    <mergeCell ref="I60"/>
    <mergeCell ref="C61:D61"/>
    <mergeCell ref="E61"/>
    <mergeCell ref="F61"/>
    <mergeCell ref="G61"/>
    <mergeCell ref="H61"/>
    <mergeCell ref="I61"/>
    <mergeCell ref="C60:D60"/>
    <mergeCell ref="E60"/>
    <mergeCell ref="F60"/>
    <mergeCell ref="G60"/>
    <mergeCell ref="H60"/>
    <mergeCell ref="I62"/>
    <mergeCell ref="C63:D63"/>
    <mergeCell ref="E63"/>
    <mergeCell ref="F63"/>
    <mergeCell ref="G63"/>
    <mergeCell ref="H63"/>
    <mergeCell ref="I63"/>
    <mergeCell ref="C62:D62"/>
    <mergeCell ref="E62"/>
    <mergeCell ref="F62"/>
    <mergeCell ref="G62"/>
    <mergeCell ref="H62"/>
    <mergeCell ref="I64"/>
    <mergeCell ref="C65:D65"/>
    <mergeCell ref="E65"/>
    <mergeCell ref="F65"/>
    <mergeCell ref="G65"/>
    <mergeCell ref="H65"/>
    <mergeCell ref="I65"/>
    <mergeCell ref="C64:D64"/>
    <mergeCell ref="E64"/>
    <mergeCell ref="F64"/>
    <mergeCell ref="G64"/>
    <mergeCell ref="H64"/>
    <mergeCell ref="I66"/>
    <mergeCell ref="C67:D67"/>
    <mergeCell ref="E67"/>
    <mergeCell ref="F67"/>
    <mergeCell ref="G67"/>
    <mergeCell ref="H67"/>
    <mergeCell ref="I67"/>
    <mergeCell ref="C66:D66"/>
    <mergeCell ref="E66"/>
    <mergeCell ref="F66"/>
    <mergeCell ref="G66"/>
    <mergeCell ref="H66"/>
    <mergeCell ref="I68"/>
    <mergeCell ref="C69:D69"/>
    <mergeCell ref="E69"/>
    <mergeCell ref="F69"/>
    <mergeCell ref="G69"/>
    <mergeCell ref="H69"/>
    <mergeCell ref="I69"/>
    <mergeCell ref="C68:D68"/>
    <mergeCell ref="E68"/>
    <mergeCell ref="F68"/>
    <mergeCell ref="G68"/>
    <mergeCell ref="H68"/>
    <mergeCell ref="I70"/>
    <mergeCell ref="C71:D71"/>
    <mergeCell ref="E71"/>
    <mergeCell ref="F71"/>
    <mergeCell ref="G71"/>
    <mergeCell ref="H71"/>
    <mergeCell ref="I71"/>
    <mergeCell ref="C70:D70"/>
    <mergeCell ref="E70"/>
    <mergeCell ref="F70"/>
    <mergeCell ref="G70"/>
    <mergeCell ref="H70"/>
    <mergeCell ref="I72"/>
    <mergeCell ref="C73:D73"/>
    <mergeCell ref="E73"/>
    <mergeCell ref="F73"/>
    <mergeCell ref="G73"/>
    <mergeCell ref="H73"/>
    <mergeCell ref="I73"/>
    <mergeCell ref="C72:D72"/>
    <mergeCell ref="E72"/>
    <mergeCell ref="F72"/>
    <mergeCell ref="G72"/>
    <mergeCell ref="H72"/>
    <mergeCell ref="I74"/>
    <mergeCell ref="C75:D75"/>
    <mergeCell ref="E75"/>
    <mergeCell ref="F75"/>
    <mergeCell ref="G75"/>
    <mergeCell ref="H75"/>
    <mergeCell ref="I75"/>
    <mergeCell ref="C74:D74"/>
    <mergeCell ref="E74"/>
    <mergeCell ref="F74"/>
    <mergeCell ref="G74"/>
    <mergeCell ref="H74"/>
    <mergeCell ref="I76"/>
    <mergeCell ref="C77:D77"/>
    <mergeCell ref="E77"/>
    <mergeCell ref="F77"/>
    <mergeCell ref="G77"/>
    <mergeCell ref="H77"/>
    <mergeCell ref="I77"/>
    <mergeCell ref="C76:D76"/>
    <mergeCell ref="E76"/>
    <mergeCell ref="F76"/>
    <mergeCell ref="G76"/>
    <mergeCell ref="H76"/>
    <mergeCell ref="I78"/>
    <mergeCell ref="C79:D79"/>
    <mergeCell ref="E79"/>
    <mergeCell ref="F79"/>
    <mergeCell ref="G79"/>
    <mergeCell ref="H79"/>
    <mergeCell ref="I79"/>
    <mergeCell ref="C78:D78"/>
    <mergeCell ref="E78"/>
    <mergeCell ref="F78"/>
    <mergeCell ref="G78"/>
    <mergeCell ref="H78"/>
    <mergeCell ref="I80"/>
    <mergeCell ref="C81:D81"/>
    <mergeCell ref="E81"/>
    <mergeCell ref="F81"/>
    <mergeCell ref="G81"/>
    <mergeCell ref="H81"/>
    <mergeCell ref="I81"/>
    <mergeCell ref="C80:D80"/>
    <mergeCell ref="E80"/>
    <mergeCell ref="F80"/>
    <mergeCell ref="G80"/>
    <mergeCell ref="H80"/>
    <mergeCell ref="I82"/>
    <mergeCell ref="C83:D83"/>
    <mergeCell ref="E83"/>
    <mergeCell ref="F83"/>
    <mergeCell ref="G83"/>
    <mergeCell ref="H83"/>
    <mergeCell ref="I83"/>
    <mergeCell ref="C82:D82"/>
    <mergeCell ref="E82"/>
    <mergeCell ref="F82"/>
    <mergeCell ref="G82"/>
    <mergeCell ref="H82"/>
    <mergeCell ref="I84"/>
    <mergeCell ref="C85:D85"/>
    <mergeCell ref="E85"/>
    <mergeCell ref="F85"/>
    <mergeCell ref="G85"/>
    <mergeCell ref="H85"/>
    <mergeCell ref="I85"/>
    <mergeCell ref="C84:D84"/>
    <mergeCell ref="E84"/>
    <mergeCell ref="F84"/>
    <mergeCell ref="G84"/>
    <mergeCell ref="H84"/>
    <mergeCell ref="I86"/>
    <mergeCell ref="C87:D87"/>
    <mergeCell ref="E87"/>
    <mergeCell ref="F87"/>
    <mergeCell ref="G87"/>
    <mergeCell ref="H87"/>
    <mergeCell ref="I87"/>
    <mergeCell ref="C86:D86"/>
    <mergeCell ref="E86"/>
    <mergeCell ref="F86"/>
    <mergeCell ref="G86"/>
    <mergeCell ref="H86"/>
    <mergeCell ref="I88"/>
    <mergeCell ref="C89:D89"/>
    <mergeCell ref="E89"/>
    <mergeCell ref="F89"/>
    <mergeCell ref="G89"/>
    <mergeCell ref="H89"/>
    <mergeCell ref="I89"/>
    <mergeCell ref="C88:D88"/>
    <mergeCell ref="E88"/>
    <mergeCell ref="F88"/>
    <mergeCell ref="G88"/>
    <mergeCell ref="H88"/>
    <mergeCell ref="I90"/>
    <mergeCell ref="C91:D91"/>
    <mergeCell ref="E91"/>
    <mergeCell ref="F91"/>
    <mergeCell ref="G91"/>
    <mergeCell ref="H91"/>
    <mergeCell ref="I91"/>
    <mergeCell ref="C90:D90"/>
    <mergeCell ref="E90"/>
    <mergeCell ref="F90"/>
    <mergeCell ref="G90"/>
    <mergeCell ref="H90"/>
    <mergeCell ref="I92"/>
    <mergeCell ref="C93:D93"/>
    <mergeCell ref="E93"/>
    <mergeCell ref="F93"/>
    <mergeCell ref="G93"/>
    <mergeCell ref="H93"/>
    <mergeCell ref="I93"/>
    <mergeCell ref="C92:D92"/>
    <mergeCell ref="E92"/>
    <mergeCell ref="F92"/>
    <mergeCell ref="G92"/>
    <mergeCell ref="H92"/>
    <mergeCell ref="I94"/>
    <mergeCell ref="C95:D95"/>
    <mergeCell ref="E95"/>
    <mergeCell ref="F95"/>
    <mergeCell ref="G95"/>
    <mergeCell ref="H95"/>
    <mergeCell ref="I95"/>
    <mergeCell ref="C94:D94"/>
    <mergeCell ref="E94"/>
    <mergeCell ref="F94"/>
    <mergeCell ref="G94"/>
    <mergeCell ref="H94"/>
    <mergeCell ref="I96"/>
    <mergeCell ref="C97:D97"/>
    <mergeCell ref="E97"/>
    <mergeCell ref="F97"/>
    <mergeCell ref="G97"/>
    <mergeCell ref="H97"/>
    <mergeCell ref="I97"/>
    <mergeCell ref="C96:D96"/>
    <mergeCell ref="E96"/>
    <mergeCell ref="F96"/>
    <mergeCell ref="G96"/>
    <mergeCell ref="H96"/>
    <mergeCell ref="I98"/>
    <mergeCell ref="C99:D99"/>
    <mergeCell ref="E99"/>
    <mergeCell ref="F99"/>
    <mergeCell ref="G99"/>
    <mergeCell ref="H99"/>
    <mergeCell ref="I99"/>
    <mergeCell ref="C98:D98"/>
    <mergeCell ref="E98"/>
    <mergeCell ref="F98"/>
    <mergeCell ref="G98"/>
    <mergeCell ref="H98"/>
    <mergeCell ref="I100"/>
    <mergeCell ref="C101:D101"/>
    <mergeCell ref="E101"/>
    <mergeCell ref="F101"/>
    <mergeCell ref="G101"/>
    <mergeCell ref="H101"/>
    <mergeCell ref="I101"/>
    <mergeCell ref="C100:D100"/>
    <mergeCell ref="E100"/>
    <mergeCell ref="F100"/>
    <mergeCell ref="G100"/>
    <mergeCell ref="H100"/>
    <mergeCell ref="I102"/>
    <mergeCell ref="C103:D103"/>
    <mergeCell ref="E103"/>
    <mergeCell ref="F103"/>
    <mergeCell ref="G103"/>
    <mergeCell ref="H103"/>
    <mergeCell ref="I103"/>
    <mergeCell ref="C102:D102"/>
    <mergeCell ref="E102"/>
    <mergeCell ref="F102"/>
    <mergeCell ref="G102"/>
    <mergeCell ref="H102"/>
    <mergeCell ref="I104"/>
    <mergeCell ref="C105:D105"/>
    <mergeCell ref="E105"/>
    <mergeCell ref="F105"/>
    <mergeCell ref="G105"/>
    <mergeCell ref="H105"/>
    <mergeCell ref="I105"/>
    <mergeCell ref="C104:D104"/>
    <mergeCell ref="E104"/>
    <mergeCell ref="F104"/>
    <mergeCell ref="G104"/>
    <mergeCell ref="H104"/>
    <mergeCell ref="I106"/>
    <mergeCell ref="C107:D107"/>
    <mergeCell ref="E107"/>
    <mergeCell ref="F107"/>
    <mergeCell ref="G107"/>
    <mergeCell ref="H107"/>
    <mergeCell ref="I107"/>
    <mergeCell ref="C106:D106"/>
    <mergeCell ref="E106"/>
    <mergeCell ref="F106"/>
    <mergeCell ref="G106"/>
    <mergeCell ref="H106"/>
    <mergeCell ref="I108"/>
    <mergeCell ref="C109:D109"/>
    <mergeCell ref="E109"/>
    <mergeCell ref="F109"/>
    <mergeCell ref="G109"/>
    <mergeCell ref="H109"/>
    <mergeCell ref="I109"/>
    <mergeCell ref="C108:D108"/>
    <mergeCell ref="E108"/>
    <mergeCell ref="F108"/>
    <mergeCell ref="G108"/>
    <mergeCell ref="H108"/>
    <mergeCell ref="I110"/>
    <mergeCell ref="C111:D111"/>
    <mergeCell ref="E111"/>
    <mergeCell ref="F111"/>
    <mergeCell ref="G111"/>
    <mergeCell ref="H111"/>
    <mergeCell ref="I111"/>
    <mergeCell ref="C110:D110"/>
    <mergeCell ref="E110"/>
    <mergeCell ref="F110"/>
    <mergeCell ref="G110"/>
    <mergeCell ref="H110"/>
    <mergeCell ref="I112"/>
    <mergeCell ref="C113:D113"/>
    <mergeCell ref="E113"/>
    <mergeCell ref="F113"/>
    <mergeCell ref="G113"/>
    <mergeCell ref="H113"/>
    <mergeCell ref="I113"/>
    <mergeCell ref="C112:D112"/>
    <mergeCell ref="E112"/>
    <mergeCell ref="F112"/>
    <mergeCell ref="G112"/>
    <mergeCell ref="H112"/>
    <mergeCell ref="C116:D116"/>
    <mergeCell ref="I114"/>
    <mergeCell ref="C115:D115"/>
    <mergeCell ref="E115"/>
    <mergeCell ref="F115"/>
    <mergeCell ref="G115"/>
    <mergeCell ref="H115"/>
    <mergeCell ref="I115"/>
    <mergeCell ref="C114:D114"/>
    <mergeCell ref="E114"/>
    <mergeCell ref="F114"/>
    <mergeCell ref="G114"/>
    <mergeCell ref="H114"/>
  </mergeCells>
  <dataValidations count="200">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extLst>
    <ext xmlns:x14="http://schemas.microsoft.com/office/spreadsheetml/2009/9/main" uri="{CCE6A557-97BC-4b89-ADB6-D9C93CAAB3DF}">
      <x14:dataValidations xmlns:xm="http://schemas.microsoft.com/office/excel/2006/main" count="100">
        <x14:dataValidation type="list" showErrorMessage="1" errorTitle="Kesalahan Nilai Data" error="Data yang dimasukkan harus tersedia dalam daftar!">
          <x14:formula1>
            <xm:f>ListOfValues!T1:T3</xm:f>
          </x14:formula1>
          <xm:sqref>F16</xm:sqref>
        </x14:dataValidation>
        <x14:dataValidation type="list" showErrorMessage="1" errorTitle="Kesalahan Nilai Data" error="Data yang dimasukkan harus tersedia dalam daftar!">
          <x14:formula1>
            <xm:f>ListOfValues!T1:T3</xm:f>
          </x14:formula1>
          <xm:sqref>F17</xm:sqref>
        </x14:dataValidation>
        <x14:dataValidation type="list" showErrorMessage="1" errorTitle="Kesalahan Nilai Data" error="Data yang dimasukkan harus tersedia dalam daftar!">
          <x14:formula1>
            <xm:f>ListOfValues!T1:T3</xm:f>
          </x14:formula1>
          <xm:sqref>F18</xm:sqref>
        </x14:dataValidation>
        <x14:dataValidation type="list" showErrorMessage="1" errorTitle="Kesalahan Nilai Data" error="Data yang dimasukkan harus tersedia dalam daftar!">
          <x14:formula1>
            <xm:f>ListOfValues!T1:T3</xm:f>
          </x14:formula1>
          <xm:sqref>F19</xm:sqref>
        </x14:dataValidation>
        <x14:dataValidation type="list" showErrorMessage="1" errorTitle="Kesalahan Nilai Data" error="Data yang dimasukkan harus tersedia dalam daftar!">
          <x14:formula1>
            <xm:f>ListOfValues!T1:T3</xm:f>
          </x14:formula1>
          <xm:sqref>F20</xm:sqref>
        </x14:dataValidation>
        <x14:dataValidation type="list" showErrorMessage="1" errorTitle="Kesalahan Nilai Data" error="Data yang dimasukkan harus tersedia dalam daftar!">
          <x14:formula1>
            <xm:f>ListOfValues!T1:T3</xm:f>
          </x14:formula1>
          <xm:sqref>F21</xm:sqref>
        </x14:dataValidation>
        <x14:dataValidation type="list" showErrorMessage="1" errorTitle="Kesalahan Nilai Data" error="Data yang dimasukkan harus tersedia dalam daftar!">
          <x14:formula1>
            <xm:f>ListOfValues!T1:T3</xm:f>
          </x14:formula1>
          <xm:sqref>F22</xm:sqref>
        </x14:dataValidation>
        <x14:dataValidation type="list" showErrorMessage="1" errorTitle="Kesalahan Nilai Data" error="Data yang dimasukkan harus tersedia dalam daftar!">
          <x14:formula1>
            <xm:f>ListOfValues!T1:T3</xm:f>
          </x14:formula1>
          <xm:sqref>F23</xm:sqref>
        </x14:dataValidation>
        <x14:dataValidation type="list" showErrorMessage="1" errorTitle="Kesalahan Nilai Data" error="Data yang dimasukkan harus tersedia dalam daftar!">
          <x14:formula1>
            <xm:f>ListOfValues!T1:T3</xm:f>
          </x14:formula1>
          <xm:sqref>F24</xm:sqref>
        </x14:dataValidation>
        <x14:dataValidation type="list" showErrorMessage="1" errorTitle="Kesalahan Nilai Data" error="Data yang dimasukkan harus tersedia dalam daftar!">
          <x14:formula1>
            <xm:f>ListOfValues!T1:T3</xm:f>
          </x14:formula1>
          <xm:sqref>F25</xm:sqref>
        </x14:dataValidation>
        <x14:dataValidation type="list" showErrorMessage="1" errorTitle="Kesalahan Nilai Data" error="Data yang dimasukkan harus tersedia dalam daftar!">
          <x14:formula1>
            <xm:f>ListOfValues!T1:T3</xm:f>
          </x14:formula1>
          <xm:sqref>F26</xm:sqref>
        </x14:dataValidation>
        <x14:dataValidation type="list" showErrorMessage="1" errorTitle="Kesalahan Nilai Data" error="Data yang dimasukkan harus tersedia dalam daftar!">
          <x14:formula1>
            <xm:f>ListOfValues!T1:T3</xm:f>
          </x14:formula1>
          <xm:sqref>F27</xm:sqref>
        </x14:dataValidation>
        <x14:dataValidation type="list" showErrorMessage="1" errorTitle="Kesalahan Nilai Data" error="Data yang dimasukkan harus tersedia dalam daftar!">
          <x14:formula1>
            <xm:f>ListOfValues!T1:T3</xm:f>
          </x14:formula1>
          <xm:sqref>F28</xm:sqref>
        </x14:dataValidation>
        <x14:dataValidation type="list" showErrorMessage="1" errorTitle="Kesalahan Nilai Data" error="Data yang dimasukkan harus tersedia dalam daftar!">
          <x14:formula1>
            <xm:f>ListOfValues!T1:T3</xm:f>
          </x14:formula1>
          <xm:sqref>F29</xm:sqref>
        </x14:dataValidation>
        <x14:dataValidation type="list" showErrorMessage="1" errorTitle="Kesalahan Nilai Data" error="Data yang dimasukkan harus tersedia dalam daftar!">
          <x14:formula1>
            <xm:f>ListOfValues!T1:T3</xm:f>
          </x14:formula1>
          <xm:sqref>F30</xm:sqref>
        </x14:dataValidation>
        <x14:dataValidation type="list" showErrorMessage="1" errorTitle="Kesalahan Nilai Data" error="Data yang dimasukkan harus tersedia dalam daftar!">
          <x14:formula1>
            <xm:f>ListOfValues!T1:T3</xm:f>
          </x14:formula1>
          <xm:sqref>F31</xm:sqref>
        </x14:dataValidation>
        <x14:dataValidation type="list" showErrorMessage="1" errorTitle="Kesalahan Nilai Data" error="Data yang dimasukkan harus tersedia dalam daftar!">
          <x14:formula1>
            <xm:f>ListOfValues!T1:T3</xm:f>
          </x14:formula1>
          <xm:sqref>F32</xm:sqref>
        </x14:dataValidation>
        <x14:dataValidation type="list" showErrorMessage="1" errorTitle="Kesalahan Nilai Data" error="Data yang dimasukkan harus tersedia dalam daftar!">
          <x14:formula1>
            <xm:f>ListOfValues!T1:T3</xm:f>
          </x14:formula1>
          <xm:sqref>F33</xm:sqref>
        </x14:dataValidation>
        <x14:dataValidation type="list" showErrorMessage="1" errorTitle="Kesalahan Nilai Data" error="Data yang dimasukkan harus tersedia dalam daftar!">
          <x14:formula1>
            <xm:f>ListOfValues!T1:T3</xm:f>
          </x14:formula1>
          <xm:sqref>F34</xm:sqref>
        </x14:dataValidation>
        <x14:dataValidation type="list" showErrorMessage="1" errorTitle="Kesalahan Nilai Data" error="Data yang dimasukkan harus tersedia dalam daftar!">
          <x14:formula1>
            <xm:f>ListOfValues!T1:T3</xm:f>
          </x14:formula1>
          <xm:sqref>F35</xm:sqref>
        </x14:dataValidation>
        <x14:dataValidation type="list" showErrorMessage="1" errorTitle="Kesalahan Nilai Data" error="Data yang dimasukkan harus tersedia dalam daftar!">
          <x14:formula1>
            <xm:f>ListOfValues!T1:T3</xm:f>
          </x14:formula1>
          <xm:sqref>F36</xm:sqref>
        </x14:dataValidation>
        <x14:dataValidation type="list" showErrorMessage="1" errorTitle="Kesalahan Nilai Data" error="Data yang dimasukkan harus tersedia dalam daftar!">
          <x14:formula1>
            <xm:f>ListOfValues!T1:T3</xm:f>
          </x14:formula1>
          <xm:sqref>F37</xm:sqref>
        </x14:dataValidation>
        <x14:dataValidation type="list" showErrorMessage="1" errorTitle="Kesalahan Nilai Data" error="Data yang dimasukkan harus tersedia dalam daftar!">
          <x14:formula1>
            <xm:f>ListOfValues!T1:T3</xm:f>
          </x14:formula1>
          <xm:sqref>F38</xm:sqref>
        </x14:dataValidation>
        <x14:dataValidation type="list" showErrorMessage="1" errorTitle="Kesalahan Nilai Data" error="Data yang dimasukkan harus tersedia dalam daftar!">
          <x14:formula1>
            <xm:f>ListOfValues!T1:T3</xm:f>
          </x14:formula1>
          <xm:sqref>F39</xm:sqref>
        </x14:dataValidation>
        <x14:dataValidation type="list" showErrorMessage="1" errorTitle="Kesalahan Nilai Data" error="Data yang dimasukkan harus tersedia dalam daftar!">
          <x14:formula1>
            <xm:f>ListOfValues!T1:T3</xm:f>
          </x14:formula1>
          <xm:sqref>F40</xm:sqref>
        </x14:dataValidation>
        <x14:dataValidation type="list" showErrorMessage="1" errorTitle="Kesalahan Nilai Data" error="Data yang dimasukkan harus tersedia dalam daftar!">
          <x14:formula1>
            <xm:f>ListOfValues!T1:T3</xm:f>
          </x14:formula1>
          <xm:sqref>F41</xm:sqref>
        </x14:dataValidation>
        <x14:dataValidation type="list" showErrorMessage="1" errorTitle="Kesalahan Nilai Data" error="Data yang dimasukkan harus tersedia dalam daftar!">
          <x14:formula1>
            <xm:f>ListOfValues!T1:T3</xm:f>
          </x14:formula1>
          <xm:sqref>F42</xm:sqref>
        </x14:dataValidation>
        <x14:dataValidation type="list" showErrorMessage="1" errorTitle="Kesalahan Nilai Data" error="Data yang dimasukkan harus tersedia dalam daftar!">
          <x14:formula1>
            <xm:f>ListOfValues!T1:T3</xm:f>
          </x14:formula1>
          <xm:sqref>F43</xm:sqref>
        </x14:dataValidation>
        <x14:dataValidation type="list" showErrorMessage="1" errorTitle="Kesalahan Nilai Data" error="Data yang dimasukkan harus tersedia dalam daftar!">
          <x14:formula1>
            <xm:f>ListOfValues!T1:T3</xm:f>
          </x14:formula1>
          <xm:sqref>F44</xm:sqref>
        </x14:dataValidation>
        <x14:dataValidation type="list" showErrorMessage="1" errorTitle="Kesalahan Nilai Data" error="Data yang dimasukkan harus tersedia dalam daftar!">
          <x14:formula1>
            <xm:f>ListOfValues!T1:T3</xm:f>
          </x14:formula1>
          <xm:sqref>F45</xm:sqref>
        </x14:dataValidation>
        <x14:dataValidation type="list" showErrorMessage="1" errorTitle="Kesalahan Nilai Data" error="Data yang dimasukkan harus tersedia dalam daftar!">
          <x14:formula1>
            <xm:f>ListOfValues!T1:T3</xm:f>
          </x14:formula1>
          <xm:sqref>F46</xm:sqref>
        </x14:dataValidation>
        <x14:dataValidation type="list" showErrorMessage="1" errorTitle="Kesalahan Nilai Data" error="Data yang dimasukkan harus tersedia dalam daftar!">
          <x14:formula1>
            <xm:f>ListOfValues!T1:T3</xm:f>
          </x14:formula1>
          <xm:sqref>F47</xm:sqref>
        </x14:dataValidation>
        <x14:dataValidation type="list" showErrorMessage="1" errorTitle="Kesalahan Nilai Data" error="Data yang dimasukkan harus tersedia dalam daftar!">
          <x14:formula1>
            <xm:f>ListOfValues!T1:T3</xm:f>
          </x14:formula1>
          <xm:sqref>F48</xm:sqref>
        </x14:dataValidation>
        <x14:dataValidation type="list" showErrorMessage="1" errorTitle="Kesalahan Nilai Data" error="Data yang dimasukkan harus tersedia dalam daftar!">
          <x14:formula1>
            <xm:f>ListOfValues!T1:T3</xm:f>
          </x14:formula1>
          <xm:sqref>F49</xm:sqref>
        </x14:dataValidation>
        <x14:dataValidation type="list" showErrorMessage="1" errorTitle="Kesalahan Nilai Data" error="Data yang dimasukkan harus tersedia dalam daftar!">
          <x14:formula1>
            <xm:f>ListOfValues!T1:T3</xm:f>
          </x14:formula1>
          <xm:sqref>F50</xm:sqref>
        </x14:dataValidation>
        <x14:dataValidation type="list" showErrorMessage="1" errorTitle="Kesalahan Nilai Data" error="Data yang dimasukkan harus tersedia dalam daftar!">
          <x14:formula1>
            <xm:f>ListOfValues!T1:T3</xm:f>
          </x14:formula1>
          <xm:sqref>F51</xm:sqref>
        </x14:dataValidation>
        <x14:dataValidation type="list" showErrorMessage="1" errorTitle="Kesalahan Nilai Data" error="Data yang dimasukkan harus tersedia dalam daftar!">
          <x14:formula1>
            <xm:f>ListOfValues!T1:T3</xm:f>
          </x14:formula1>
          <xm:sqref>F52</xm:sqref>
        </x14:dataValidation>
        <x14:dataValidation type="list" showErrorMessage="1" errorTitle="Kesalahan Nilai Data" error="Data yang dimasukkan harus tersedia dalam daftar!">
          <x14:formula1>
            <xm:f>ListOfValues!T1:T3</xm:f>
          </x14:formula1>
          <xm:sqref>F53</xm:sqref>
        </x14:dataValidation>
        <x14:dataValidation type="list" showErrorMessage="1" errorTitle="Kesalahan Nilai Data" error="Data yang dimasukkan harus tersedia dalam daftar!">
          <x14:formula1>
            <xm:f>ListOfValues!T1:T3</xm:f>
          </x14:formula1>
          <xm:sqref>F54</xm:sqref>
        </x14:dataValidation>
        <x14:dataValidation type="list" showErrorMessage="1" errorTitle="Kesalahan Nilai Data" error="Data yang dimasukkan harus tersedia dalam daftar!">
          <x14:formula1>
            <xm:f>ListOfValues!T1:T3</xm:f>
          </x14:formula1>
          <xm:sqref>F55</xm:sqref>
        </x14:dataValidation>
        <x14:dataValidation type="list" showErrorMessage="1" errorTitle="Kesalahan Nilai Data" error="Data yang dimasukkan harus tersedia dalam daftar!">
          <x14:formula1>
            <xm:f>ListOfValues!T1:T3</xm:f>
          </x14:formula1>
          <xm:sqref>F56</xm:sqref>
        </x14:dataValidation>
        <x14:dataValidation type="list" showErrorMessage="1" errorTitle="Kesalahan Nilai Data" error="Data yang dimasukkan harus tersedia dalam daftar!">
          <x14:formula1>
            <xm:f>ListOfValues!T1:T3</xm:f>
          </x14:formula1>
          <xm:sqref>F57</xm:sqref>
        </x14:dataValidation>
        <x14:dataValidation type="list" showErrorMessage="1" errorTitle="Kesalahan Nilai Data" error="Data yang dimasukkan harus tersedia dalam daftar!">
          <x14:formula1>
            <xm:f>ListOfValues!T1:T3</xm:f>
          </x14:formula1>
          <xm:sqref>F58</xm:sqref>
        </x14:dataValidation>
        <x14:dataValidation type="list" showErrorMessage="1" errorTitle="Kesalahan Nilai Data" error="Data yang dimasukkan harus tersedia dalam daftar!">
          <x14:formula1>
            <xm:f>ListOfValues!T1:T3</xm:f>
          </x14:formula1>
          <xm:sqref>F59</xm:sqref>
        </x14:dataValidation>
        <x14:dataValidation type="list" showErrorMessage="1" errorTitle="Kesalahan Nilai Data" error="Data yang dimasukkan harus tersedia dalam daftar!">
          <x14:formula1>
            <xm:f>ListOfValues!T1:T3</xm:f>
          </x14:formula1>
          <xm:sqref>F60</xm:sqref>
        </x14:dataValidation>
        <x14:dataValidation type="list" showErrorMessage="1" errorTitle="Kesalahan Nilai Data" error="Data yang dimasukkan harus tersedia dalam daftar!">
          <x14:formula1>
            <xm:f>ListOfValues!T1:T3</xm:f>
          </x14:formula1>
          <xm:sqref>F61</xm:sqref>
        </x14:dataValidation>
        <x14:dataValidation type="list" showErrorMessage="1" errorTitle="Kesalahan Nilai Data" error="Data yang dimasukkan harus tersedia dalam daftar!">
          <x14:formula1>
            <xm:f>ListOfValues!T1:T3</xm:f>
          </x14:formula1>
          <xm:sqref>F62</xm:sqref>
        </x14:dataValidation>
        <x14:dataValidation type="list" showErrorMessage="1" errorTitle="Kesalahan Nilai Data" error="Data yang dimasukkan harus tersedia dalam daftar!">
          <x14:formula1>
            <xm:f>ListOfValues!T1:T3</xm:f>
          </x14:formula1>
          <xm:sqref>F63</xm:sqref>
        </x14:dataValidation>
        <x14:dataValidation type="list" showErrorMessage="1" errorTitle="Kesalahan Nilai Data" error="Data yang dimasukkan harus tersedia dalam daftar!">
          <x14:formula1>
            <xm:f>ListOfValues!T1:T3</xm:f>
          </x14:formula1>
          <xm:sqref>F64</xm:sqref>
        </x14:dataValidation>
        <x14:dataValidation type="list" showErrorMessage="1" errorTitle="Kesalahan Nilai Data" error="Data yang dimasukkan harus tersedia dalam daftar!">
          <x14:formula1>
            <xm:f>ListOfValues!T1:T3</xm:f>
          </x14:formula1>
          <xm:sqref>F65</xm:sqref>
        </x14:dataValidation>
        <x14:dataValidation type="list" showErrorMessage="1" errorTitle="Kesalahan Nilai Data" error="Data yang dimasukkan harus tersedia dalam daftar!">
          <x14:formula1>
            <xm:f>ListOfValues!T1:T3</xm:f>
          </x14:formula1>
          <xm:sqref>F66</xm:sqref>
        </x14:dataValidation>
        <x14:dataValidation type="list" showErrorMessage="1" errorTitle="Kesalahan Nilai Data" error="Data yang dimasukkan harus tersedia dalam daftar!">
          <x14:formula1>
            <xm:f>ListOfValues!T1:T3</xm:f>
          </x14:formula1>
          <xm:sqref>F67</xm:sqref>
        </x14:dataValidation>
        <x14:dataValidation type="list" showErrorMessage="1" errorTitle="Kesalahan Nilai Data" error="Data yang dimasukkan harus tersedia dalam daftar!">
          <x14:formula1>
            <xm:f>ListOfValues!T1:T3</xm:f>
          </x14:formula1>
          <xm:sqref>F68</xm:sqref>
        </x14:dataValidation>
        <x14:dataValidation type="list" showErrorMessage="1" errorTitle="Kesalahan Nilai Data" error="Data yang dimasukkan harus tersedia dalam daftar!">
          <x14:formula1>
            <xm:f>ListOfValues!T1:T3</xm:f>
          </x14:formula1>
          <xm:sqref>F69</xm:sqref>
        </x14:dataValidation>
        <x14:dataValidation type="list" showErrorMessage="1" errorTitle="Kesalahan Nilai Data" error="Data yang dimasukkan harus tersedia dalam daftar!">
          <x14:formula1>
            <xm:f>ListOfValues!T1:T3</xm:f>
          </x14:formula1>
          <xm:sqref>F70</xm:sqref>
        </x14:dataValidation>
        <x14:dataValidation type="list" showErrorMessage="1" errorTitle="Kesalahan Nilai Data" error="Data yang dimasukkan harus tersedia dalam daftar!">
          <x14:formula1>
            <xm:f>ListOfValues!T1:T3</xm:f>
          </x14:formula1>
          <xm:sqref>F71</xm:sqref>
        </x14:dataValidation>
        <x14:dataValidation type="list" showErrorMessage="1" errorTitle="Kesalahan Nilai Data" error="Data yang dimasukkan harus tersedia dalam daftar!">
          <x14:formula1>
            <xm:f>ListOfValues!T1:T3</xm:f>
          </x14:formula1>
          <xm:sqref>F72</xm:sqref>
        </x14:dataValidation>
        <x14:dataValidation type="list" showErrorMessage="1" errorTitle="Kesalahan Nilai Data" error="Data yang dimasukkan harus tersedia dalam daftar!">
          <x14:formula1>
            <xm:f>ListOfValues!T1:T3</xm:f>
          </x14:formula1>
          <xm:sqref>F73</xm:sqref>
        </x14:dataValidation>
        <x14:dataValidation type="list" showErrorMessage="1" errorTitle="Kesalahan Nilai Data" error="Data yang dimasukkan harus tersedia dalam daftar!">
          <x14:formula1>
            <xm:f>ListOfValues!T1:T3</xm:f>
          </x14:formula1>
          <xm:sqref>F74</xm:sqref>
        </x14:dataValidation>
        <x14:dataValidation type="list" showErrorMessage="1" errorTitle="Kesalahan Nilai Data" error="Data yang dimasukkan harus tersedia dalam daftar!">
          <x14:formula1>
            <xm:f>ListOfValues!T1:T3</xm:f>
          </x14:formula1>
          <xm:sqref>F75</xm:sqref>
        </x14:dataValidation>
        <x14:dataValidation type="list" showErrorMessage="1" errorTitle="Kesalahan Nilai Data" error="Data yang dimasukkan harus tersedia dalam daftar!">
          <x14:formula1>
            <xm:f>ListOfValues!T1:T3</xm:f>
          </x14:formula1>
          <xm:sqref>F76</xm:sqref>
        </x14:dataValidation>
        <x14:dataValidation type="list" showErrorMessage="1" errorTitle="Kesalahan Nilai Data" error="Data yang dimasukkan harus tersedia dalam daftar!">
          <x14:formula1>
            <xm:f>ListOfValues!T1:T3</xm:f>
          </x14:formula1>
          <xm:sqref>F77</xm:sqref>
        </x14:dataValidation>
        <x14:dataValidation type="list" showErrorMessage="1" errorTitle="Kesalahan Nilai Data" error="Data yang dimasukkan harus tersedia dalam daftar!">
          <x14:formula1>
            <xm:f>ListOfValues!T1:T3</xm:f>
          </x14:formula1>
          <xm:sqref>F78</xm:sqref>
        </x14:dataValidation>
        <x14:dataValidation type="list" showErrorMessage="1" errorTitle="Kesalahan Nilai Data" error="Data yang dimasukkan harus tersedia dalam daftar!">
          <x14:formula1>
            <xm:f>ListOfValues!T1:T3</xm:f>
          </x14:formula1>
          <xm:sqref>F79</xm:sqref>
        </x14:dataValidation>
        <x14:dataValidation type="list" showErrorMessage="1" errorTitle="Kesalahan Nilai Data" error="Data yang dimasukkan harus tersedia dalam daftar!">
          <x14:formula1>
            <xm:f>ListOfValues!T1:T3</xm:f>
          </x14:formula1>
          <xm:sqref>F80</xm:sqref>
        </x14:dataValidation>
        <x14:dataValidation type="list" showErrorMessage="1" errorTitle="Kesalahan Nilai Data" error="Data yang dimasukkan harus tersedia dalam daftar!">
          <x14:formula1>
            <xm:f>ListOfValues!T1:T3</xm:f>
          </x14:formula1>
          <xm:sqref>F81</xm:sqref>
        </x14:dataValidation>
        <x14:dataValidation type="list" showErrorMessage="1" errorTitle="Kesalahan Nilai Data" error="Data yang dimasukkan harus tersedia dalam daftar!">
          <x14:formula1>
            <xm:f>ListOfValues!T1:T3</xm:f>
          </x14:formula1>
          <xm:sqref>F82</xm:sqref>
        </x14:dataValidation>
        <x14:dataValidation type="list" showErrorMessage="1" errorTitle="Kesalahan Nilai Data" error="Data yang dimasukkan harus tersedia dalam daftar!">
          <x14:formula1>
            <xm:f>ListOfValues!T1:T3</xm:f>
          </x14:formula1>
          <xm:sqref>F83</xm:sqref>
        </x14:dataValidation>
        <x14:dataValidation type="list" showErrorMessage="1" errorTitle="Kesalahan Nilai Data" error="Data yang dimasukkan harus tersedia dalam daftar!">
          <x14:formula1>
            <xm:f>ListOfValues!T1:T3</xm:f>
          </x14:formula1>
          <xm:sqref>F84</xm:sqref>
        </x14:dataValidation>
        <x14:dataValidation type="list" showErrorMessage="1" errorTitle="Kesalahan Nilai Data" error="Data yang dimasukkan harus tersedia dalam daftar!">
          <x14:formula1>
            <xm:f>ListOfValues!T1:T3</xm:f>
          </x14:formula1>
          <xm:sqref>F85</xm:sqref>
        </x14:dataValidation>
        <x14:dataValidation type="list" showErrorMessage="1" errorTitle="Kesalahan Nilai Data" error="Data yang dimasukkan harus tersedia dalam daftar!">
          <x14:formula1>
            <xm:f>ListOfValues!T1:T3</xm:f>
          </x14:formula1>
          <xm:sqref>F86</xm:sqref>
        </x14:dataValidation>
        <x14:dataValidation type="list" showErrorMessage="1" errorTitle="Kesalahan Nilai Data" error="Data yang dimasukkan harus tersedia dalam daftar!">
          <x14:formula1>
            <xm:f>ListOfValues!T1:T3</xm:f>
          </x14:formula1>
          <xm:sqref>F87</xm:sqref>
        </x14:dataValidation>
        <x14:dataValidation type="list" showErrorMessage="1" errorTitle="Kesalahan Nilai Data" error="Data yang dimasukkan harus tersedia dalam daftar!">
          <x14:formula1>
            <xm:f>ListOfValues!T1:T3</xm:f>
          </x14:formula1>
          <xm:sqref>F88</xm:sqref>
        </x14:dataValidation>
        <x14:dataValidation type="list" showErrorMessage="1" errorTitle="Kesalahan Nilai Data" error="Data yang dimasukkan harus tersedia dalam daftar!">
          <x14:formula1>
            <xm:f>ListOfValues!T1:T3</xm:f>
          </x14:formula1>
          <xm:sqref>F89</xm:sqref>
        </x14:dataValidation>
        <x14:dataValidation type="list" showErrorMessage="1" errorTitle="Kesalahan Nilai Data" error="Data yang dimasukkan harus tersedia dalam daftar!">
          <x14:formula1>
            <xm:f>ListOfValues!T1:T3</xm:f>
          </x14:formula1>
          <xm:sqref>F90</xm:sqref>
        </x14:dataValidation>
        <x14:dataValidation type="list" showErrorMessage="1" errorTitle="Kesalahan Nilai Data" error="Data yang dimasukkan harus tersedia dalam daftar!">
          <x14:formula1>
            <xm:f>ListOfValues!T1:T3</xm:f>
          </x14:formula1>
          <xm:sqref>F91</xm:sqref>
        </x14:dataValidation>
        <x14:dataValidation type="list" showErrorMessage="1" errorTitle="Kesalahan Nilai Data" error="Data yang dimasukkan harus tersedia dalam daftar!">
          <x14:formula1>
            <xm:f>ListOfValues!T1:T3</xm:f>
          </x14:formula1>
          <xm:sqref>F92</xm:sqref>
        </x14:dataValidation>
        <x14:dataValidation type="list" showErrorMessage="1" errorTitle="Kesalahan Nilai Data" error="Data yang dimasukkan harus tersedia dalam daftar!">
          <x14:formula1>
            <xm:f>ListOfValues!T1:T3</xm:f>
          </x14:formula1>
          <xm:sqref>F93</xm:sqref>
        </x14:dataValidation>
        <x14:dataValidation type="list" showErrorMessage="1" errorTitle="Kesalahan Nilai Data" error="Data yang dimasukkan harus tersedia dalam daftar!">
          <x14:formula1>
            <xm:f>ListOfValues!T1:T3</xm:f>
          </x14:formula1>
          <xm:sqref>F94</xm:sqref>
        </x14:dataValidation>
        <x14:dataValidation type="list" showErrorMessage="1" errorTitle="Kesalahan Nilai Data" error="Data yang dimasukkan harus tersedia dalam daftar!">
          <x14:formula1>
            <xm:f>ListOfValues!T1:T3</xm:f>
          </x14:formula1>
          <xm:sqref>F95</xm:sqref>
        </x14:dataValidation>
        <x14:dataValidation type="list" showErrorMessage="1" errorTitle="Kesalahan Nilai Data" error="Data yang dimasukkan harus tersedia dalam daftar!">
          <x14:formula1>
            <xm:f>ListOfValues!T1:T3</xm:f>
          </x14:formula1>
          <xm:sqref>F96</xm:sqref>
        </x14:dataValidation>
        <x14:dataValidation type="list" showErrorMessage="1" errorTitle="Kesalahan Nilai Data" error="Data yang dimasukkan harus tersedia dalam daftar!">
          <x14:formula1>
            <xm:f>ListOfValues!T1:T3</xm:f>
          </x14:formula1>
          <xm:sqref>F97</xm:sqref>
        </x14:dataValidation>
        <x14:dataValidation type="list" showErrorMessage="1" errorTitle="Kesalahan Nilai Data" error="Data yang dimasukkan harus tersedia dalam daftar!">
          <x14:formula1>
            <xm:f>ListOfValues!T1:T3</xm:f>
          </x14:formula1>
          <xm:sqref>F98</xm:sqref>
        </x14:dataValidation>
        <x14:dataValidation type="list" showErrorMessage="1" errorTitle="Kesalahan Nilai Data" error="Data yang dimasukkan harus tersedia dalam daftar!">
          <x14:formula1>
            <xm:f>ListOfValues!T1:T3</xm:f>
          </x14:formula1>
          <xm:sqref>F99</xm:sqref>
        </x14:dataValidation>
        <x14:dataValidation type="list" showErrorMessage="1" errorTitle="Kesalahan Nilai Data" error="Data yang dimasukkan harus tersedia dalam daftar!">
          <x14:formula1>
            <xm:f>ListOfValues!T1:T3</xm:f>
          </x14:formula1>
          <xm:sqref>F100</xm:sqref>
        </x14:dataValidation>
        <x14:dataValidation type="list" showErrorMessage="1" errorTitle="Kesalahan Nilai Data" error="Data yang dimasukkan harus tersedia dalam daftar!">
          <x14:formula1>
            <xm:f>ListOfValues!T1:T3</xm:f>
          </x14:formula1>
          <xm:sqref>F101</xm:sqref>
        </x14:dataValidation>
        <x14:dataValidation type="list" showErrorMessage="1" errorTitle="Kesalahan Nilai Data" error="Data yang dimasukkan harus tersedia dalam daftar!">
          <x14:formula1>
            <xm:f>ListOfValues!T1:T3</xm:f>
          </x14:formula1>
          <xm:sqref>F102</xm:sqref>
        </x14:dataValidation>
        <x14:dataValidation type="list" showErrorMessage="1" errorTitle="Kesalahan Nilai Data" error="Data yang dimasukkan harus tersedia dalam daftar!">
          <x14:formula1>
            <xm:f>ListOfValues!T1:T3</xm:f>
          </x14:formula1>
          <xm:sqref>F103</xm:sqref>
        </x14:dataValidation>
        <x14:dataValidation type="list" showErrorMessage="1" errorTitle="Kesalahan Nilai Data" error="Data yang dimasukkan harus tersedia dalam daftar!">
          <x14:formula1>
            <xm:f>ListOfValues!T1:T3</xm:f>
          </x14:formula1>
          <xm:sqref>F104</xm:sqref>
        </x14:dataValidation>
        <x14:dataValidation type="list" showErrorMessage="1" errorTitle="Kesalahan Nilai Data" error="Data yang dimasukkan harus tersedia dalam daftar!">
          <x14:formula1>
            <xm:f>ListOfValues!T1:T3</xm:f>
          </x14:formula1>
          <xm:sqref>F105</xm:sqref>
        </x14:dataValidation>
        <x14:dataValidation type="list" showErrorMessage="1" errorTitle="Kesalahan Nilai Data" error="Data yang dimasukkan harus tersedia dalam daftar!">
          <x14:formula1>
            <xm:f>ListOfValues!T1:T3</xm:f>
          </x14:formula1>
          <xm:sqref>F106</xm:sqref>
        </x14:dataValidation>
        <x14:dataValidation type="list" showErrorMessage="1" errorTitle="Kesalahan Nilai Data" error="Data yang dimasukkan harus tersedia dalam daftar!">
          <x14:formula1>
            <xm:f>ListOfValues!T1:T3</xm:f>
          </x14:formula1>
          <xm:sqref>F107</xm:sqref>
        </x14:dataValidation>
        <x14:dataValidation type="list" showErrorMessage="1" errorTitle="Kesalahan Nilai Data" error="Data yang dimasukkan harus tersedia dalam daftar!">
          <x14:formula1>
            <xm:f>ListOfValues!T1:T3</xm:f>
          </x14:formula1>
          <xm:sqref>F108</xm:sqref>
        </x14:dataValidation>
        <x14:dataValidation type="list" showErrorMessage="1" errorTitle="Kesalahan Nilai Data" error="Data yang dimasukkan harus tersedia dalam daftar!">
          <x14:formula1>
            <xm:f>ListOfValues!T1:T3</xm:f>
          </x14:formula1>
          <xm:sqref>F109</xm:sqref>
        </x14:dataValidation>
        <x14:dataValidation type="list" showErrorMessage="1" errorTitle="Kesalahan Nilai Data" error="Data yang dimasukkan harus tersedia dalam daftar!">
          <x14:formula1>
            <xm:f>ListOfValues!T1:T3</xm:f>
          </x14:formula1>
          <xm:sqref>F110</xm:sqref>
        </x14:dataValidation>
        <x14:dataValidation type="list" showErrorMessage="1" errorTitle="Kesalahan Nilai Data" error="Data yang dimasukkan harus tersedia dalam daftar!">
          <x14:formula1>
            <xm:f>ListOfValues!T1:T3</xm:f>
          </x14:formula1>
          <xm:sqref>F111</xm:sqref>
        </x14:dataValidation>
        <x14:dataValidation type="list" showErrorMessage="1" errorTitle="Kesalahan Nilai Data" error="Data yang dimasukkan harus tersedia dalam daftar!">
          <x14:formula1>
            <xm:f>ListOfValues!T1:T3</xm:f>
          </x14:formula1>
          <xm:sqref>F112</xm:sqref>
        </x14:dataValidation>
        <x14:dataValidation type="list" showErrorMessage="1" errorTitle="Kesalahan Nilai Data" error="Data yang dimasukkan harus tersedia dalam daftar!">
          <x14:formula1>
            <xm:f>ListOfValues!T1:T3</xm:f>
          </x14:formula1>
          <xm:sqref>F113</xm:sqref>
        </x14:dataValidation>
        <x14:dataValidation type="list" showErrorMessage="1" errorTitle="Kesalahan Nilai Data" error="Data yang dimasukkan harus tersedia dalam daftar!">
          <x14:formula1>
            <xm:f>ListOfValues!T1:T3</xm:f>
          </x14:formula1>
          <xm:sqref>F114</xm:sqref>
        </x14:dataValidation>
        <x14:dataValidation type="list" showErrorMessage="1" errorTitle="Kesalahan Nilai Data" error="Data yang dimasukkan harus tersedia dalam daftar!">
          <x14:formula1>
            <xm:f>ListOfValues!T1:T3</xm:f>
          </x14:formula1>
          <xm:sqref>F115</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2:J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I17"/>
    </sheetView>
  </sheetViews>
  <sheetFormatPr defaultRowHeight="15"/>
  <cols>
    <col min="1" max="1" width="9.140625" style="1" customWidth="1"/>
    <col min="2" max="3" width="1" style="1" customWidth="1"/>
    <col min="4" max="4" width="20" style="1" customWidth="1"/>
    <col min="5" max="9" width="30" style="1" customWidth="1"/>
    <col min="10" max="10" width="1" style="1" customWidth="1"/>
    <col min="11" max="11" width="9.140625" style="1" customWidth="1"/>
    <col min="12" max="16384" width="9.140625" style="1"/>
  </cols>
  <sheetData>
    <row r="2" spans="2:10" ht="5.0999999999999996" customHeight="1">
      <c r="B2" s="5" t="s">
        <v>688</v>
      </c>
      <c r="C2" s="2"/>
      <c r="D2" s="2"/>
      <c r="E2" s="2"/>
      <c r="F2" s="2"/>
      <c r="G2" s="2"/>
      <c r="H2" s="2"/>
      <c r="I2" s="2"/>
      <c r="J2" s="2"/>
    </row>
    <row r="3" spans="2:10" hidden="1">
      <c r="B3" s="5" t="s">
        <v>7</v>
      </c>
      <c r="C3" s="20"/>
      <c r="D3" s="20"/>
      <c r="E3" s="2"/>
      <c r="F3" s="2"/>
      <c r="G3" s="2"/>
      <c r="H3" s="2"/>
      <c r="I3" s="2"/>
      <c r="J3" s="2"/>
    </row>
    <row r="4" spans="2:10" hidden="1">
      <c r="B4" s="2"/>
      <c r="C4" s="20"/>
      <c r="D4" s="20"/>
      <c r="E4" s="2"/>
      <c r="F4" s="2"/>
      <c r="G4" s="2"/>
      <c r="H4" s="2"/>
      <c r="I4" s="2"/>
      <c r="J4" s="2"/>
    </row>
    <row r="5" spans="2:10" hidden="1">
      <c r="B5" s="2"/>
      <c r="C5" s="20"/>
      <c r="D5" s="20"/>
      <c r="E5" s="2"/>
      <c r="F5" s="2"/>
      <c r="G5" s="2"/>
      <c r="H5" s="2"/>
      <c r="I5" s="2"/>
      <c r="J5" s="2"/>
    </row>
    <row r="6" spans="2:10" hidden="1">
      <c r="B6" s="2"/>
      <c r="C6" s="20"/>
      <c r="D6" s="20"/>
      <c r="E6" s="2"/>
      <c r="F6" s="2"/>
      <c r="G6" s="2"/>
      <c r="H6" s="2"/>
      <c r="I6" s="2"/>
      <c r="J6" s="2"/>
    </row>
    <row r="7" spans="2:10" ht="17.25">
      <c r="B7" s="2"/>
      <c r="C7" s="156" t="str">
        <f>UPPER('Data Umum'!D7)</f>
        <v/>
      </c>
      <c r="D7" s="156"/>
      <c r="E7" s="157"/>
      <c r="F7" s="157"/>
      <c r="G7" s="157"/>
      <c r="H7" s="157"/>
      <c r="I7" s="157"/>
      <c r="J7" s="2"/>
    </row>
    <row r="8" spans="2:10">
      <c r="B8" s="2"/>
      <c r="C8" s="158" t="s">
        <v>1095</v>
      </c>
      <c r="D8" s="158"/>
      <c r="E8" s="129"/>
      <c r="F8" s="129"/>
      <c r="G8" s="129"/>
      <c r="H8" s="129"/>
      <c r="I8" s="129"/>
      <c r="J8" s="2"/>
    </row>
    <row r="9" spans="2:10">
      <c r="B9" s="2"/>
      <c r="C9" s="158" t="s">
        <v>689</v>
      </c>
      <c r="D9" s="158"/>
      <c r="E9" s="129"/>
      <c r="F9" s="129"/>
      <c r="G9" s="129"/>
      <c r="H9" s="129"/>
      <c r="I9" s="129"/>
      <c r="J9" s="2"/>
    </row>
    <row r="10" spans="2:10">
      <c r="B10" s="2"/>
      <c r="C10" s="158" t="s">
        <v>690</v>
      </c>
      <c r="D10" s="158"/>
      <c r="E10" s="129"/>
      <c r="F10" s="129"/>
      <c r="G10" s="129"/>
      <c r="H10" s="129"/>
      <c r="I10" s="129"/>
      <c r="J10" s="2"/>
    </row>
    <row r="11" spans="2:10">
      <c r="B11" s="2"/>
      <c r="C11" s="159" t="str">
        <f>""</f>
        <v/>
      </c>
      <c r="D11" s="159"/>
      <c r="E11" s="130"/>
      <c r="F11" s="130"/>
      <c r="G11" s="130"/>
      <c r="H11" s="130"/>
      <c r="I11" s="130"/>
      <c r="J11" s="2"/>
    </row>
    <row r="12" spans="2:10" hidden="1">
      <c r="B12" s="2"/>
      <c r="C12" s="20"/>
      <c r="D12" s="20"/>
      <c r="E12" s="2"/>
      <c r="F12" s="2"/>
      <c r="G12" s="2"/>
      <c r="H12" s="2"/>
      <c r="I12" s="2"/>
      <c r="J12" s="2"/>
    </row>
    <row r="13" spans="2:10">
      <c r="B13" s="2"/>
      <c r="C13" s="160" t="s">
        <v>43</v>
      </c>
      <c r="D13" s="160"/>
      <c r="E13" s="161"/>
      <c r="F13" s="161"/>
      <c r="G13" s="161"/>
      <c r="H13" s="161"/>
      <c r="I13" s="161"/>
      <c r="J13" s="2"/>
    </row>
    <row r="14" spans="2:10">
      <c r="B14" s="2"/>
      <c r="C14" s="127" t="s">
        <v>308</v>
      </c>
      <c r="D14" s="128"/>
      <c r="E14" s="162" t="str">
        <f>"Nama Kreditur"</f>
        <v>Nama Kreditur</v>
      </c>
      <c r="F14" s="162" t="str">
        <f>"Kreditur DN/ LN"</f>
        <v>Kreditur DN/ LN</v>
      </c>
      <c r="G14" s="162" t="str">
        <f>"Peringkat"</f>
        <v>Peringkat</v>
      </c>
      <c r="H14" s="162" t="str">
        <f>"Total"</f>
        <v>Total</v>
      </c>
      <c r="I14" s="162" t="str">
        <f>"Saldo SAK Lancar (Kurang dari satu Tahun)"</f>
        <v>Saldo SAK Lancar (Kurang dari satu Tahun)</v>
      </c>
      <c r="J14" s="2"/>
    </row>
    <row r="15" spans="2:10">
      <c r="B15" s="2"/>
      <c r="C15" s="128"/>
      <c r="D15" s="128"/>
      <c r="E15" s="163"/>
      <c r="F15" s="163"/>
      <c r="G15" s="163"/>
      <c r="H15" s="163"/>
      <c r="I15" s="163"/>
      <c r="J15" s="2"/>
    </row>
    <row r="16" spans="2:10">
      <c r="B16" s="2"/>
      <c r="C16" s="137" t="s">
        <v>7</v>
      </c>
      <c r="D16" s="128"/>
      <c r="E16" s="147" t="s">
        <v>206</v>
      </c>
      <c r="F16" s="147" t="s">
        <v>206</v>
      </c>
      <c r="G16" s="147" t="s">
        <v>206</v>
      </c>
      <c r="H16" s="144">
        <v>0</v>
      </c>
      <c r="I16" s="144">
        <v>0</v>
      </c>
      <c r="J16" s="2"/>
    </row>
    <row r="17" spans="2:10">
      <c r="B17" s="2"/>
      <c r="C17" s="142" t="s">
        <v>309</v>
      </c>
      <c r="D17" s="143"/>
      <c r="E17" s="147" t="s">
        <v>206</v>
      </c>
      <c r="F17" s="147" t="s">
        <v>206</v>
      </c>
      <c r="G17" s="147" t="s">
        <v>206</v>
      </c>
      <c r="H17" s="144">
        <v>0</v>
      </c>
      <c r="I17" s="144">
        <v>0</v>
      </c>
      <c r="J17" s="2"/>
    </row>
    <row r="18" spans="2:10">
      <c r="B18" s="2"/>
      <c r="C18" s="142" t="s">
        <v>310</v>
      </c>
      <c r="D18" s="143"/>
      <c r="E18" s="147" t="s">
        <v>206</v>
      </c>
      <c r="F18" s="147" t="s">
        <v>206</v>
      </c>
      <c r="G18" s="147" t="s">
        <v>206</v>
      </c>
      <c r="H18" s="144">
        <v>0</v>
      </c>
      <c r="I18" s="144">
        <v>0</v>
      </c>
      <c r="J18" s="2"/>
    </row>
    <row r="19" spans="2:10">
      <c r="B19" s="2"/>
      <c r="C19" s="142" t="s">
        <v>311</v>
      </c>
      <c r="D19" s="143"/>
      <c r="E19" s="147" t="s">
        <v>206</v>
      </c>
      <c r="F19" s="147" t="s">
        <v>206</v>
      </c>
      <c r="G19" s="147" t="s">
        <v>206</v>
      </c>
      <c r="H19" s="144">
        <v>0</v>
      </c>
      <c r="I19" s="144">
        <v>0</v>
      </c>
      <c r="J19" s="2"/>
    </row>
    <row r="20" spans="2:10">
      <c r="B20" s="2"/>
      <c r="C20" s="142" t="s">
        <v>312</v>
      </c>
      <c r="D20" s="143"/>
      <c r="E20" s="147" t="s">
        <v>206</v>
      </c>
      <c r="F20" s="147" t="s">
        <v>206</v>
      </c>
      <c r="G20" s="147" t="s">
        <v>206</v>
      </c>
      <c r="H20" s="144">
        <v>0</v>
      </c>
      <c r="I20" s="144">
        <v>0</v>
      </c>
      <c r="J20" s="2"/>
    </row>
    <row r="21" spans="2:10">
      <c r="B21" s="2"/>
      <c r="C21" s="142" t="s">
        <v>313</v>
      </c>
      <c r="D21" s="143"/>
      <c r="E21" s="147" t="s">
        <v>206</v>
      </c>
      <c r="F21" s="147" t="s">
        <v>206</v>
      </c>
      <c r="G21" s="147" t="s">
        <v>206</v>
      </c>
      <c r="H21" s="144">
        <v>0</v>
      </c>
      <c r="I21" s="144">
        <v>0</v>
      </c>
      <c r="J21" s="2"/>
    </row>
    <row r="22" spans="2:10">
      <c r="B22" s="2"/>
      <c r="C22" s="142" t="s">
        <v>314</v>
      </c>
      <c r="D22" s="143"/>
      <c r="E22" s="147" t="s">
        <v>206</v>
      </c>
      <c r="F22" s="147" t="s">
        <v>206</v>
      </c>
      <c r="G22" s="147" t="s">
        <v>206</v>
      </c>
      <c r="H22" s="144">
        <v>0</v>
      </c>
      <c r="I22" s="144">
        <v>0</v>
      </c>
      <c r="J22" s="2"/>
    </row>
    <row r="23" spans="2:10">
      <c r="B23" s="2"/>
      <c r="C23" s="142" t="s">
        <v>315</v>
      </c>
      <c r="D23" s="143"/>
      <c r="E23" s="147" t="s">
        <v>206</v>
      </c>
      <c r="F23" s="147" t="s">
        <v>206</v>
      </c>
      <c r="G23" s="147" t="s">
        <v>206</v>
      </c>
      <c r="H23" s="144">
        <v>0</v>
      </c>
      <c r="I23" s="144">
        <v>0</v>
      </c>
      <c r="J23" s="2"/>
    </row>
    <row r="24" spans="2:10">
      <c r="B24" s="2"/>
      <c r="C24" s="142" t="s">
        <v>316</v>
      </c>
      <c r="D24" s="143"/>
      <c r="E24" s="147" t="s">
        <v>206</v>
      </c>
      <c r="F24" s="147" t="s">
        <v>206</v>
      </c>
      <c r="G24" s="147" t="s">
        <v>206</v>
      </c>
      <c r="H24" s="144">
        <v>0</v>
      </c>
      <c r="I24" s="144">
        <v>0</v>
      </c>
      <c r="J24" s="2"/>
    </row>
    <row r="25" spans="2:10">
      <c r="B25" s="2"/>
      <c r="C25" s="142" t="s">
        <v>317</v>
      </c>
      <c r="D25" s="143"/>
      <c r="E25" s="147" t="s">
        <v>206</v>
      </c>
      <c r="F25" s="147" t="s">
        <v>206</v>
      </c>
      <c r="G25" s="147" t="s">
        <v>206</v>
      </c>
      <c r="H25" s="144">
        <v>0</v>
      </c>
      <c r="I25" s="144">
        <v>0</v>
      </c>
      <c r="J25" s="2"/>
    </row>
    <row r="26" spans="2:10">
      <c r="B26" s="2"/>
      <c r="C26" s="142" t="s">
        <v>318</v>
      </c>
      <c r="D26" s="143"/>
      <c r="E26" s="147" t="s">
        <v>206</v>
      </c>
      <c r="F26" s="147" t="s">
        <v>206</v>
      </c>
      <c r="G26" s="147" t="s">
        <v>206</v>
      </c>
      <c r="H26" s="144">
        <v>0</v>
      </c>
      <c r="I26" s="144">
        <v>0</v>
      </c>
      <c r="J26" s="2"/>
    </row>
    <row r="27" spans="2:10">
      <c r="B27" s="2"/>
      <c r="C27" s="142" t="s">
        <v>319</v>
      </c>
      <c r="D27" s="143"/>
      <c r="E27" s="147" t="s">
        <v>206</v>
      </c>
      <c r="F27" s="147" t="s">
        <v>206</v>
      </c>
      <c r="G27" s="147" t="s">
        <v>206</v>
      </c>
      <c r="H27" s="144">
        <v>0</v>
      </c>
      <c r="I27" s="144">
        <v>0</v>
      </c>
      <c r="J27" s="2"/>
    </row>
    <row r="28" spans="2:10">
      <c r="B28" s="2"/>
      <c r="C28" s="142" t="s">
        <v>320</v>
      </c>
      <c r="D28" s="143"/>
      <c r="E28" s="147" t="s">
        <v>206</v>
      </c>
      <c r="F28" s="147" t="s">
        <v>206</v>
      </c>
      <c r="G28" s="147" t="s">
        <v>206</v>
      </c>
      <c r="H28" s="144">
        <v>0</v>
      </c>
      <c r="I28" s="144">
        <v>0</v>
      </c>
      <c r="J28" s="2"/>
    </row>
    <row r="29" spans="2:10">
      <c r="B29" s="2"/>
      <c r="C29" s="142" t="s">
        <v>321</v>
      </c>
      <c r="D29" s="143"/>
      <c r="E29" s="147" t="s">
        <v>206</v>
      </c>
      <c r="F29" s="147" t="s">
        <v>206</v>
      </c>
      <c r="G29" s="147" t="s">
        <v>206</v>
      </c>
      <c r="H29" s="144">
        <v>0</v>
      </c>
      <c r="I29" s="144">
        <v>0</v>
      </c>
      <c r="J29" s="2"/>
    </row>
    <row r="30" spans="2:10">
      <c r="B30" s="2"/>
      <c r="C30" s="142" t="s">
        <v>322</v>
      </c>
      <c r="D30" s="143"/>
      <c r="E30" s="147" t="s">
        <v>206</v>
      </c>
      <c r="F30" s="147" t="s">
        <v>206</v>
      </c>
      <c r="G30" s="147" t="s">
        <v>206</v>
      </c>
      <c r="H30" s="144">
        <v>0</v>
      </c>
      <c r="I30" s="144">
        <v>0</v>
      </c>
      <c r="J30" s="2"/>
    </row>
    <row r="31" spans="2:10">
      <c r="B31" s="2"/>
      <c r="C31" s="142" t="s">
        <v>323</v>
      </c>
      <c r="D31" s="143"/>
      <c r="E31" s="147" t="s">
        <v>206</v>
      </c>
      <c r="F31" s="147" t="s">
        <v>206</v>
      </c>
      <c r="G31" s="147" t="s">
        <v>206</v>
      </c>
      <c r="H31" s="144">
        <v>0</v>
      </c>
      <c r="I31" s="144">
        <v>0</v>
      </c>
      <c r="J31" s="2"/>
    </row>
    <row r="32" spans="2:10">
      <c r="B32" s="2"/>
      <c r="C32" s="142" t="s">
        <v>324</v>
      </c>
      <c r="D32" s="143"/>
      <c r="E32" s="147" t="s">
        <v>206</v>
      </c>
      <c r="F32" s="147" t="s">
        <v>206</v>
      </c>
      <c r="G32" s="147" t="s">
        <v>206</v>
      </c>
      <c r="H32" s="144">
        <v>0</v>
      </c>
      <c r="I32" s="144">
        <v>0</v>
      </c>
      <c r="J32" s="2"/>
    </row>
    <row r="33" spans="2:10">
      <c r="B33" s="2"/>
      <c r="C33" s="142" t="s">
        <v>325</v>
      </c>
      <c r="D33" s="143"/>
      <c r="E33" s="147" t="s">
        <v>206</v>
      </c>
      <c r="F33" s="147" t="s">
        <v>206</v>
      </c>
      <c r="G33" s="147" t="s">
        <v>206</v>
      </c>
      <c r="H33" s="144">
        <v>0</v>
      </c>
      <c r="I33" s="144">
        <v>0</v>
      </c>
      <c r="J33" s="2"/>
    </row>
    <row r="34" spans="2:10">
      <c r="B34" s="2"/>
      <c r="C34" s="142" t="s">
        <v>326</v>
      </c>
      <c r="D34" s="143"/>
      <c r="E34" s="147" t="s">
        <v>206</v>
      </c>
      <c r="F34" s="147" t="s">
        <v>206</v>
      </c>
      <c r="G34" s="147" t="s">
        <v>206</v>
      </c>
      <c r="H34" s="144">
        <v>0</v>
      </c>
      <c r="I34" s="144">
        <v>0</v>
      </c>
      <c r="J34" s="2"/>
    </row>
    <row r="35" spans="2:10">
      <c r="B35" s="2"/>
      <c r="C35" s="142" t="s">
        <v>327</v>
      </c>
      <c r="D35" s="143"/>
      <c r="E35" s="147" t="s">
        <v>206</v>
      </c>
      <c r="F35" s="147" t="s">
        <v>206</v>
      </c>
      <c r="G35" s="147" t="s">
        <v>206</v>
      </c>
      <c r="H35" s="144">
        <v>0</v>
      </c>
      <c r="I35" s="144">
        <v>0</v>
      </c>
      <c r="J35" s="2"/>
    </row>
    <row r="36" spans="2:10">
      <c r="B36" s="2"/>
      <c r="C36" s="142" t="s">
        <v>328</v>
      </c>
      <c r="D36" s="143"/>
      <c r="E36" s="147" t="s">
        <v>206</v>
      </c>
      <c r="F36" s="147" t="s">
        <v>206</v>
      </c>
      <c r="G36" s="147" t="s">
        <v>206</v>
      </c>
      <c r="H36" s="144">
        <v>0</v>
      </c>
      <c r="I36" s="144">
        <v>0</v>
      </c>
      <c r="J36" s="2"/>
    </row>
    <row r="37" spans="2:10">
      <c r="B37" s="2"/>
      <c r="C37" s="142" t="s">
        <v>329</v>
      </c>
      <c r="D37" s="143"/>
      <c r="E37" s="147" t="s">
        <v>206</v>
      </c>
      <c r="F37" s="147" t="s">
        <v>206</v>
      </c>
      <c r="G37" s="147" t="s">
        <v>206</v>
      </c>
      <c r="H37" s="144">
        <v>0</v>
      </c>
      <c r="I37" s="144">
        <v>0</v>
      </c>
      <c r="J37" s="2"/>
    </row>
    <row r="38" spans="2:10">
      <c r="B38" s="2"/>
      <c r="C38" s="142" t="s">
        <v>330</v>
      </c>
      <c r="D38" s="143"/>
      <c r="E38" s="147" t="s">
        <v>206</v>
      </c>
      <c r="F38" s="147" t="s">
        <v>206</v>
      </c>
      <c r="G38" s="147" t="s">
        <v>206</v>
      </c>
      <c r="H38" s="144">
        <v>0</v>
      </c>
      <c r="I38" s="144">
        <v>0</v>
      </c>
      <c r="J38" s="2"/>
    </row>
    <row r="39" spans="2:10">
      <c r="B39" s="2"/>
      <c r="C39" s="142" t="s">
        <v>331</v>
      </c>
      <c r="D39" s="143"/>
      <c r="E39" s="147" t="s">
        <v>206</v>
      </c>
      <c r="F39" s="147" t="s">
        <v>206</v>
      </c>
      <c r="G39" s="147" t="s">
        <v>206</v>
      </c>
      <c r="H39" s="144">
        <v>0</v>
      </c>
      <c r="I39" s="144">
        <v>0</v>
      </c>
      <c r="J39" s="2"/>
    </row>
    <row r="40" spans="2:10">
      <c r="B40" s="2"/>
      <c r="C40" s="142" t="s">
        <v>332</v>
      </c>
      <c r="D40" s="143"/>
      <c r="E40" s="147" t="s">
        <v>206</v>
      </c>
      <c r="F40" s="147" t="s">
        <v>206</v>
      </c>
      <c r="G40" s="147" t="s">
        <v>206</v>
      </c>
      <c r="H40" s="144">
        <v>0</v>
      </c>
      <c r="I40" s="144">
        <v>0</v>
      </c>
      <c r="J40" s="2"/>
    </row>
    <row r="41" spans="2:10">
      <c r="B41" s="2"/>
      <c r="C41" s="142" t="s">
        <v>333</v>
      </c>
      <c r="D41" s="143"/>
      <c r="E41" s="147" t="s">
        <v>206</v>
      </c>
      <c r="F41" s="147" t="s">
        <v>206</v>
      </c>
      <c r="G41" s="147" t="s">
        <v>206</v>
      </c>
      <c r="H41" s="144">
        <v>0</v>
      </c>
      <c r="I41" s="144">
        <v>0</v>
      </c>
      <c r="J41" s="2"/>
    </row>
    <row r="42" spans="2:10">
      <c r="B42" s="2"/>
      <c r="C42" s="142" t="s">
        <v>334</v>
      </c>
      <c r="D42" s="143"/>
      <c r="E42" s="147" t="s">
        <v>206</v>
      </c>
      <c r="F42" s="147" t="s">
        <v>206</v>
      </c>
      <c r="G42" s="147" t="s">
        <v>206</v>
      </c>
      <c r="H42" s="144">
        <v>0</v>
      </c>
      <c r="I42" s="144">
        <v>0</v>
      </c>
      <c r="J42" s="2"/>
    </row>
    <row r="43" spans="2:10">
      <c r="B43" s="2"/>
      <c r="C43" s="142" t="s">
        <v>335</v>
      </c>
      <c r="D43" s="143"/>
      <c r="E43" s="147" t="s">
        <v>206</v>
      </c>
      <c r="F43" s="147" t="s">
        <v>206</v>
      </c>
      <c r="G43" s="147" t="s">
        <v>206</v>
      </c>
      <c r="H43" s="144">
        <v>0</v>
      </c>
      <c r="I43" s="144">
        <v>0</v>
      </c>
      <c r="J43" s="2"/>
    </row>
    <row r="44" spans="2:10">
      <c r="B44" s="2"/>
      <c r="C44" s="142" t="s">
        <v>336</v>
      </c>
      <c r="D44" s="143"/>
      <c r="E44" s="147" t="s">
        <v>206</v>
      </c>
      <c r="F44" s="147" t="s">
        <v>206</v>
      </c>
      <c r="G44" s="147" t="s">
        <v>206</v>
      </c>
      <c r="H44" s="144">
        <v>0</v>
      </c>
      <c r="I44" s="144">
        <v>0</v>
      </c>
      <c r="J44" s="2"/>
    </row>
    <row r="45" spans="2:10">
      <c r="B45" s="2"/>
      <c r="C45" s="142" t="s">
        <v>337</v>
      </c>
      <c r="D45" s="143"/>
      <c r="E45" s="147" t="s">
        <v>206</v>
      </c>
      <c r="F45" s="147" t="s">
        <v>206</v>
      </c>
      <c r="G45" s="147" t="s">
        <v>206</v>
      </c>
      <c r="H45" s="144">
        <v>0</v>
      </c>
      <c r="I45" s="144">
        <v>0</v>
      </c>
      <c r="J45" s="2"/>
    </row>
    <row r="46" spans="2:10">
      <c r="B46" s="2"/>
      <c r="C46" s="142" t="s">
        <v>338</v>
      </c>
      <c r="D46" s="143"/>
      <c r="E46" s="147" t="s">
        <v>206</v>
      </c>
      <c r="F46" s="147" t="s">
        <v>206</v>
      </c>
      <c r="G46" s="147" t="s">
        <v>206</v>
      </c>
      <c r="H46" s="144">
        <v>0</v>
      </c>
      <c r="I46" s="144">
        <v>0</v>
      </c>
      <c r="J46" s="2"/>
    </row>
    <row r="47" spans="2:10">
      <c r="B47" s="2"/>
      <c r="C47" s="142" t="s">
        <v>339</v>
      </c>
      <c r="D47" s="143"/>
      <c r="E47" s="147" t="s">
        <v>206</v>
      </c>
      <c r="F47" s="147" t="s">
        <v>206</v>
      </c>
      <c r="G47" s="147" t="s">
        <v>206</v>
      </c>
      <c r="H47" s="144">
        <v>0</v>
      </c>
      <c r="I47" s="144">
        <v>0</v>
      </c>
      <c r="J47" s="2"/>
    </row>
    <row r="48" spans="2:10">
      <c r="B48" s="2"/>
      <c r="C48" s="142" t="s">
        <v>340</v>
      </c>
      <c r="D48" s="143"/>
      <c r="E48" s="147" t="s">
        <v>206</v>
      </c>
      <c r="F48" s="147" t="s">
        <v>206</v>
      </c>
      <c r="G48" s="147" t="s">
        <v>206</v>
      </c>
      <c r="H48" s="144">
        <v>0</v>
      </c>
      <c r="I48" s="144">
        <v>0</v>
      </c>
      <c r="J48" s="2"/>
    </row>
    <row r="49" spans="2:10">
      <c r="B49" s="2"/>
      <c r="C49" s="142" t="s">
        <v>341</v>
      </c>
      <c r="D49" s="143"/>
      <c r="E49" s="147" t="s">
        <v>206</v>
      </c>
      <c r="F49" s="147" t="s">
        <v>206</v>
      </c>
      <c r="G49" s="147" t="s">
        <v>206</v>
      </c>
      <c r="H49" s="144">
        <v>0</v>
      </c>
      <c r="I49" s="144">
        <v>0</v>
      </c>
      <c r="J49" s="2"/>
    </row>
    <row r="50" spans="2:10">
      <c r="B50" s="2"/>
      <c r="C50" s="142" t="s">
        <v>342</v>
      </c>
      <c r="D50" s="143"/>
      <c r="E50" s="147" t="s">
        <v>206</v>
      </c>
      <c r="F50" s="147" t="s">
        <v>206</v>
      </c>
      <c r="G50" s="147" t="s">
        <v>206</v>
      </c>
      <c r="H50" s="144">
        <v>0</v>
      </c>
      <c r="I50" s="144">
        <v>0</v>
      </c>
      <c r="J50" s="2"/>
    </row>
    <row r="51" spans="2:10">
      <c r="B51" s="2"/>
      <c r="C51" s="142" t="s">
        <v>343</v>
      </c>
      <c r="D51" s="143"/>
      <c r="E51" s="147" t="s">
        <v>206</v>
      </c>
      <c r="F51" s="147" t="s">
        <v>206</v>
      </c>
      <c r="G51" s="147" t="s">
        <v>206</v>
      </c>
      <c r="H51" s="144">
        <v>0</v>
      </c>
      <c r="I51" s="144">
        <v>0</v>
      </c>
      <c r="J51" s="2"/>
    </row>
    <row r="52" spans="2:10">
      <c r="B52" s="2"/>
      <c r="C52" s="142" t="s">
        <v>344</v>
      </c>
      <c r="D52" s="143"/>
      <c r="E52" s="147" t="s">
        <v>206</v>
      </c>
      <c r="F52" s="147" t="s">
        <v>206</v>
      </c>
      <c r="G52" s="147" t="s">
        <v>206</v>
      </c>
      <c r="H52" s="144">
        <v>0</v>
      </c>
      <c r="I52" s="144">
        <v>0</v>
      </c>
      <c r="J52" s="2"/>
    </row>
    <row r="53" spans="2:10">
      <c r="B53" s="2"/>
      <c r="C53" s="142" t="s">
        <v>345</v>
      </c>
      <c r="D53" s="143"/>
      <c r="E53" s="147" t="s">
        <v>206</v>
      </c>
      <c r="F53" s="147" t="s">
        <v>206</v>
      </c>
      <c r="G53" s="147" t="s">
        <v>206</v>
      </c>
      <c r="H53" s="144">
        <v>0</v>
      </c>
      <c r="I53" s="144">
        <v>0</v>
      </c>
      <c r="J53" s="2"/>
    </row>
    <row r="54" spans="2:10">
      <c r="B54" s="2"/>
      <c r="C54" s="142" t="s">
        <v>346</v>
      </c>
      <c r="D54" s="143"/>
      <c r="E54" s="147" t="s">
        <v>206</v>
      </c>
      <c r="F54" s="147" t="s">
        <v>206</v>
      </c>
      <c r="G54" s="147" t="s">
        <v>206</v>
      </c>
      <c r="H54" s="144">
        <v>0</v>
      </c>
      <c r="I54" s="144">
        <v>0</v>
      </c>
      <c r="J54" s="2"/>
    </row>
    <row r="55" spans="2:10">
      <c r="B55" s="2"/>
      <c r="C55" s="142" t="s">
        <v>347</v>
      </c>
      <c r="D55" s="143"/>
      <c r="E55" s="147" t="s">
        <v>206</v>
      </c>
      <c r="F55" s="147" t="s">
        <v>206</v>
      </c>
      <c r="G55" s="147" t="s">
        <v>206</v>
      </c>
      <c r="H55" s="144">
        <v>0</v>
      </c>
      <c r="I55" s="144">
        <v>0</v>
      </c>
      <c r="J55" s="2"/>
    </row>
    <row r="56" spans="2:10">
      <c r="B56" s="2"/>
      <c r="C56" s="142" t="s">
        <v>348</v>
      </c>
      <c r="D56" s="143"/>
      <c r="E56" s="147" t="s">
        <v>206</v>
      </c>
      <c r="F56" s="147" t="s">
        <v>206</v>
      </c>
      <c r="G56" s="147" t="s">
        <v>206</v>
      </c>
      <c r="H56" s="144">
        <v>0</v>
      </c>
      <c r="I56" s="144">
        <v>0</v>
      </c>
      <c r="J56" s="2"/>
    </row>
    <row r="57" spans="2:10">
      <c r="B57" s="2"/>
      <c r="C57" s="142" t="s">
        <v>349</v>
      </c>
      <c r="D57" s="143"/>
      <c r="E57" s="147" t="s">
        <v>206</v>
      </c>
      <c r="F57" s="147" t="s">
        <v>206</v>
      </c>
      <c r="G57" s="147" t="s">
        <v>206</v>
      </c>
      <c r="H57" s="144">
        <v>0</v>
      </c>
      <c r="I57" s="144">
        <v>0</v>
      </c>
      <c r="J57" s="2"/>
    </row>
    <row r="58" spans="2:10">
      <c r="B58" s="2"/>
      <c r="C58" s="142" t="s">
        <v>350</v>
      </c>
      <c r="D58" s="143"/>
      <c r="E58" s="147" t="s">
        <v>206</v>
      </c>
      <c r="F58" s="147" t="s">
        <v>206</v>
      </c>
      <c r="G58" s="147" t="s">
        <v>206</v>
      </c>
      <c r="H58" s="144">
        <v>0</v>
      </c>
      <c r="I58" s="144">
        <v>0</v>
      </c>
      <c r="J58" s="2"/>
    </row>
    <row r="59" spans="2:10">
      <c r="B59" s="2"/>
      <c r="C59" s="142" t="s">
        <v>351</v>
      </c>
      <c r="D59" s="143"/>
      <c r="E59" s="147" t="s">
        <v>206</v>
      </c>
      <c r="F59" s="147" t="s">
        <v>206</v>
      </c>
      <c r="G59" s="147" t="s">
        <v>206</v>
      </c>
      <c r="H59" s="144">
        <v>0</v>
      </c>
      <c r="I59" s="144">
        <v>0</v>
      </c>
      <c r="J59" s="2"/>
    </row>
    <row r="60" spans="2:10">
      <c r="B60" s="2"/>
      <c r="C60" s="142" t="s">
        <v>352</v>
      </c>
      <c r="D60" s="143"/>
      <c r="E60" s="147" t="s">
        <v>206</v>
      </c>
      <c r="F60" s="147" t="s">
        <v>206</v>
      </c>
      <c r="G60" s="147" t="s">
        <v>206</v>
      </c>
      <c r="H60" s="144">
        <v>0</v>
      </c>
      <c r="I60" s="144">
        <v>0</v>
      </c>
      <c r="J60" s="2"/>
    </row>
    <row r="61" spans="2:10">
      <c r="B61" s="2"/>
      <c r="C61" s="142" t="s">
        <v>353</v>
      </c>
      <c r="D61" s="143"/>
      <c r="E61" s="147" t="s">
        <v>206</v>
      </c>
      <c r="F61" s="147" t="s">
        <v>206</v>
      </c>
      <c r="G61" s="147" t="s">
        <v>206</v>
      </c>
      <c r="H61" s="144">
        <v>0</v>
      </c>
      <c r="I61" s="144">
        <v>0</v>
      </c>
      <c r="J61" s="2"/>
    </row>
    <row r="62" spans="2:10">
      <c r="B62" s="2"/>
      <c r="C62" s="142" t="s">
        <v>354</v>
      </c>
      <c r="D62" s="143"/>
      <c r="E62" s="147" t="s">
        <v>206</v>
      </c>
      <c r="F62" s="147" t="s">
        <v>206</v>
      </c>
      <c r="G62" s="147" t="s">
        <v>206</v>
      </c>
      <c r="H62" s="144">
        <v>0</v>
      </c>
      <c r="I62" s="144">
        <v>0</v>
      </c>
      <c r="J62" s="2"/>
    </row>
    <row r="63" spans="2:10">
      <c r="B63" s="2"/>
      <c r="C63" s="142" t="s">
        <v>355</v>
      </c>
      <c r="D63" s="143"/>
      <c r="E63" s="147" t="s">
        <v>206</v>
      </c>
      <c r="F63" s="147" t="s">
        <v>206</v>
      </c>
      <c r="G63" s="147" t="s">
        <v>206</v>
      </c>
      <c r="H63" s="144">
        <v>0</v>
      </c>
      <c r="I63" s="144">
        <v>0</v>
      </c>
      <c r="J63" s="2"/>
    </row>
    <row r="64" spans="2:10">
      <c r="B64" s="2"/>
      <c r="C64" s="142" t="s">
        <v>356</v>
      </c>
      <c r="D64" s="143"/>
      <c r="E64" s="147" t="s">
        <v>206</v>
      </c>
      <c r="F64" s="147" t="s">
        <v>206</v>
      </c>
      <c r="G64" s="147" t="s">
        <v>206</v>
      </c>
      <c r="H64" s="144">
        <v>0</v>
      </c>
      <c r="I64" s="144">
        <v>0</v>
      </c>
      <c r="J64" s="2"/>
    </row>
    <row r="65" spans="2:10">
      <c r="B65" s="2"/>
      <c r="C65" s="142" t="s">
        <v>357</v>
      </c>
      <c r="D65" s="143"/>
      <c r="E65" s="147" t="s">
        <v>206</v>
      </c>
      <c r="F65" s="147" t="s">
        <v>206</v>
      </c>
      <c r="G65" s="147" t="s">
        <v>206</v>
      </c>
      <c r="H65" s="144">
        <v>0</v>
      </c>
      <c r="I65" s="144">
        <v>0</v>
      </c>
      <c r="J65" s="2"/>
    </row>
    <row r="66" spans="2:10">
      <c r="B66" s="2"/>
      <c r="C66" s="142" t="s">
        <v>358</v>
      </c>
      <c r="D66" s="143"/>
      <c r="E66" s="147" t="s">
        <v>206</v>
      </c>
      <c r="F66" s="147" t="s">
        <v>206</v>
      </c>
      <c r="G66" s="147" t="s">
        <v>206</v>
      </c>
      <c r="H66" s="144">
        <v>0</v>
      </c>
      <c r="I66" s="144">
        <v>0</v>
      </c>
      <c r="J66" s="2"/>
    </row>
    <row r="67" spans="2:10">
      <c r="B67" s="2"/>
      <c r="C67" s="142" t="s">
        <v>359</v>
      </c>
      <c r="D67" s="143"/>
      <c r="E67" s="147" t="s">
        <v>206</v>
      </c>
      <c r="F67" s="147" t="s">
        <v>206</v>
      </c>
      <c r="G67" s="147" t="s">
        <v>206</v>
      </c>
      <c r="H67" s="144">
        <v>0</v>
      </c>
      <c r="I67" s="144">
        <v>0</v>
      </c>
      <c r="J67" s="2"/>
    </row>
    <row r="68" spans="2:10">
      <c r="B68" s="2"/>
      <c r="C68" s="142" t="s">
        <v>360</v>
      </c>
      <c r="D68" s="143"/>
      <c r="E68" s="147" t="s">
        <v>206</v>
      </c>
      <c r="F68" s="147" t="s">
        <v>206</v>
      </c>
      <c r="G68" s="147" t="s">
        <v>206</v>
      </c>
      <c r="H68" s="144">
        <v>0</v>
      </c>
      <c r="I68" s="144">
        <v>0</v>
      </c>
      <c r="J68" s="2"/>
    </row>
    <row r="69" spans="2:10">
      <c r="B69" s="2"/>
      <c r="C69" s="142" t="s">
        <v>361</v>
      </c>
      <c r="D69" s="143"/>
      <c r="E69" s="147" t="s">
        <v>206</v>
      </c>
      <c r="F69" s="147" t="s">
        <v>206</v>
      </c>
      <c r="G69" s="147" t="s">
        <v>206</v>
      </c>
      <c r="H69" s="144">
        <v>0</v>
      </c>
      <c r="I69" s="144">
        <v>0</v>
      </c>
      <c r="J69" s="2"/>
    </row>
    <row r="70" spans="2:10">
      <c r="B70" s="2"/>
      <c r="C70" s="142" t="s">
        <v>362</v>
      </c>
      <c r="D70" s="143"/>
      <c r="E70" s="147" t="s">
        <v>206</v>
      </c>
      <c r="F70" s="147" t="s">
        <v>206</v>
      </c>
      <c r="G70" s="147" t="s">
        <v>206</v>
      </c>
      <c r="H70" s="144">
        <v>0</v>
      </c>
      <c r="I70" s="144">
        <v>0</v>
      </c>
      <c r="J70" s="2"/>
    </row>
    <row r="71" spans="2:10">
      <c r="B71" s="2"/>
      <c r="C71" s="142" t="s">
        <v>363</v>
      </c>
      <c r="D71" s="143"/>
      <c r="E71" s="147" t="s">
        <v>206</v>
      </c>
      <c r="F71" s="147" t="s">
        <v>206</v>
      </c>
      <c r="G71" s="147" t="s">
        <v>206</v>
      </c>
      <c r="H71" s="144">
        <v>0</v>
      </c>
      <c r="I71" s="144">
        <v>0</v>
      </c>
      <c r="J71" s="2"/>
    </row>
    <row r="72" spans="2:10">
      <c r="B72" s="2"/>
      <c r="C72" s="142" t="s">
        <v>364</v>
      </c>
      <c r="D72" s="143"/>
      <c r="E72" s="147" t="s">
        <v>206</v>
      </c>
      <c r="F72" s="147" t="s">
        <v>206</v>
      </c>
      <c r="G72" s="147" t="s">
        <v>206</v>
      </c>
      <c r="H72" s="144">
        <v>0</v>
      </c>
      <c r="I72" s="144">
        <v>0</v>
      </c>
      <c r="J72" s="2"/>
    </row>
    <row r="73" spans="2:10">
      <c r="B73" s="2"/>
      <c r="C73" s="142" t="s">
        <v>365</v>
      </c>
      <c r="D73" s="143"/>
      <c r="E73" s="147" t="s">
        <v>206</v>
      </c>
      <c r="F73" s="147" t="s">
        <v>206</v>
      </c>
      <c r="G73" s="147" t="s">
        <v>206</v>
      </c>
      <c r="H73" s="144">
        <v>0</v>
      </c>
      <c r="I73" s="144">
        <v>0</v>
      </c>
      <c r="J73" s="2"/>
    </row>
    <row r="74" spans="2:10">
      <c r="B74" s="2"/>
      <c r="C74" s="142" t="s">
        <v>366</v>
      </c>
      <c r="D74" s="143"/>
      <c r="E74" s="147" t="s">
        <v>206</v>
      </c>
      <c r="F74" s="147" t="s">
        <v>206</v>
      </c>
      <c r="G74" s="147" t="s">
        <v>206</v>
      </c>
      <c r="H74" s="144">
        <v>0</v>
      </c>
      <c r="I74" s="144">
        <v>0</v>
      </c>
      <c r="J74" s="2"/>
    </row>
    <row r="75" spans="2:10">
      <c r="B75" s="2"/>
      <c r="C75" s="142" t="s">
        <v>367</v>
      </c>
      <c r="D75" s="143"/>
      <c r="E75" s="147" t="s">
        <v>206</v>
      </c>
      <c r="F75" s="147" t="s">
        <v>206</v>
      </c>
      <c r="G75" s="147" t="s">
        <v>206</v>
      </c>
      <c r="H75" s="144">
        <v>0</v>
      </c>
      <c r="I75" s="144">
        <v>0</v>
      </c>
      <c r="J75" s="2"/>
    </row>
    <row r="76" spans="2:10">
      <c r="B76" s="2"/>
      <c r="C76" s="142" t="s">
        <v>368</v>
      </c>
      <c r="D76" s="143"/>
      <c r="E76" s="147" t="s">
        <v>206</v>
      </c>
      <c r="F76" s="147" t="s">
        <v>206</v>
      </c>
      <c r="G76" s="147" t="s">
        <v>206</v>
      </c>
      <c r="H76" s="144">
        <v>0</v>
      </c>
      <c r="I76" s="144">
        <v>0</v>
      </c>
      <c r="J76" s="2"/>
    </row>
    <row r="77" spans="2:10">
      <c r="B77" s="2"/>
      <c r="C77" s="142" t="s">
        <v>369</v>
      </c>
      <c r="D77" s="143"/>
      <c r="E77" s="147" t="s">
        <v>206</v>
      </c>
      <c r="F77" s="147" t="s">
        <v>206</v>
      </c>
      <c r="G77" s="147" t="s">
        <v>206</v>
      </c>
      <c r="H77" s="144">
        <v>0</v>
      </c>
      <c r="I77" s="144">
        <v>0</v>
      </c>
      <c r="J77" s="2"/>
    </row>
    <row r="78" spans="2:10">
      <c r="B78" s="2"/>
      <c r="C78" s="142" t="s">
        <v>370</v>
      </c>
      <c r="D78" s="143"/>
      <c r="E78" s="147" t="s">
        <v>206</v>
      </c>
      <c r="F78" s="147" t="s">
        <v>206</v>
      </c>
      <c r="G78" s="147" t="s">
        <v>206</v>
      </c>
      <c r="H78" s="144">
        <v>0</v>
      </c>
      <c r="I78" s="144">
        <v>0</v>
      </c>
      <c r="J78" s="2"/>
    </row>
    <row r="79" spans="2:10">
      <c r="B79" s="2"/>
      <c r="C79" s="142" t="s">
        <v>371</v>
      </c>
      <c r="D79" s="143"/>
      <c r="E79" s="147" t="s">
        <v>206</v>
      </c>
      <c r="F79" s="147" t="s">
        <v>206</v>
      </c>
      <c r="G79" s="147" t="s">
        <v>206</v>
      </c>
      <c r="H79" s="144">
        <v>0</v>
      </c>
      <c r="I79" s="144">
        <v>0</v>
      </c>
      <c r="J79" s="2"/>
    </row>
    <row r="80" spans="2:10">
      <c r="B80" s="2"/>
      <c r="C80" s="142" t="s">
        <v>372</v>
      </c>
      <c r="D80" s="143"/>
      <c r="E80" s="147" t="s">
        <v>206</v>
      </c>
      <c r="F80" s="147" t="s">
        <v>206</v>
      </c>
      <c r="G80" s="147" t="s">
        <v>206</v>
      </c>
      <c r="H80" s="144">
        <v>0</v>
      </c>
      <c r="I80" s="144">
        <v>0</v>
      </c>
      <c r="J80" s="2"/>
    </row>
    <row r="81" spans="2:10">
      <c r="B81" s="2"/>
      <c r="C81" s="142" t="s">
        <v>373</v>
      </c>
      <c r="D81" s="143"/>
      <c r="E81" s="147" t="s">
        <v>206</v>
      </c>
      <c r="F81" s="147" t="s">
        <v>206</v>
      </c>
      <c r="G81" s="147" t="s">
        <v>206</v>
      </c>
      <c r="H81" s="144">
        <v>0</v>
      </c>
      <c r="I81" s="144">
        <v>0</v>
      </c>
      <c r="J81" s="2"/>
    </row>
    <row r="82" spans="2:10">
      <c r="B82" s="2"/>
      <c r="C82" s="142" t="s">
        <v>374</v>
      </c>
      <c r="D82" s="143"/>
      <c r="E82" s="147" t="s">
        <v>206</v>
      </c>
      <c r="F82" s="147" t="s">
        <v>206</v>
      </c>
      <c r="G82" s="147" t="s">
        <v>206</v>
      </c>
      <c r="H82" s="144">
        <v>0</v>
      </c>
      <c r="I82" s="144">
        <v>0</v>
      </c>
      <c r="J82" s="2"/>
    </row>
    <row r="83" spans="2:10">
      <c r="B83" s="2"/>
      <c r="C83" s="142" t="s">
        <v>375</v>
      </c>
      <c r="D83" s="143"/>
      <c r="E83" s="147" t="s">
        <v>206</v>
      </c>
      <c r="F83" s="147" t="s">
        <v>206</v>
      </c>
      <c r="G83" s="147" t="s">
        <v>206</v>
      </c>
      <c r="H83" s="144">
        <v>0</v>
      </c>
      <c r="I83" s="144">
        <v>0</v>
      </c>
      <c r="J83" s="2"/>
    </row>
    <row r="84" spans="2:10">
      <c r="B84" s="2"/>
      <c r="C84" s="142" t="s">
        <v>376</v>
      </c>
      <c r="D84" s="143"/>
      <c r="E84" s="147" t="s">
        <v>206</v>
      </c>
      <c r="F84" s="147" t="s">
        <v>206</v>
      </c>
      <c r="G84" s="147" t="s">
        <v>206</v>
      </c>
      <c r="H84" s="144">
        <v>0</v>
      </c>
      <c r="I84" s="144">
        <v>0</v>
      </c>
      <c r="J84" s="2"/>
    </row>
    <row r="85" spans="2:10">
      <c r="B85" s="2"/>
      <c r="C85" s="142" t="s">
        <v>377</v>
      </c>
      <c r="D85" s="143"/>
      <c r="E85" s="147" t="s">
        <v>206</v>
      </c>
      <c r="F85" s="147" t="s">
        <v>206</v>
      </c>
      <c r="G85" s="147" t="s">
        <v>206</v>
      </c>
      <c r="H85" s="144">
        <v>0</v>
      </c>
      <c r="I85" s="144">
        <v>0</v>
      </c>
      <c r="J85" s="2"/>
    </row>
    <row r="86" spans="2:10">
      <c r="B86" s="2"/>
      <c r="C86" s="142" t="s">
        <v>378</v>
      </c>
      <c r="D86" s="143"/>
      <c r="E86" s="147" t="s">
        <v>206</v>
      </c>
      <c r="F86" s="147" t="s">
        <v>206</v>
      </c>
      <c r="G86" s="147" t="s">
        <v>206</v>
      </c>
      <c r="H86" s="144">
        <v>0</v>
      </c>
      <c r="I86" s="144">
        <v>0</v>
      </c>
      <c r="J86" s="2"/>
    </row>
    <row r="87" spans="2:10">
      <c r="B87" s="2"/>
      <c r="C87" s="142" t="s">
        <v>379</v>
      </c>
      <c r="D87" s="143"/>
      <c r="E87" s="147" t="s">
        <v>206</v>
      </c>
      <c r="F87" s="147" t="s">
        <v>206</v>
      </c>
      <c r="G87" s="147" t="s">
        <v>206</v>
      </c>
      <c r="H87" s="144">
        <v>0</v>
      </c>
      <c r="I87" s="144">
        <v>0</v>
      </c>
      <c r="J87" s="2"/>
    </row>
    <row r="88" spans="2:10">
      <c r="B88" s="2"/>
      <c r="C88" s="142" t="s">
        <v>380</v>
      </c>
      <c r="D88" s="143"/>
      <c r="E88" s="147" t="s">
        <v>206</v>
      </c>
      <c r="F88" s="147" t="s">
        <v>206</v>
      </c>
      <c r="G88" s="147" t="s">
        <v>206</v>
      </c>
      <c r="H88" s="144">
        <v>0</v>
      </c>
      <c r="I88" s="144">
        <v>0</v>
      </c>
      <c r="J88" s="2"/>
    </row>
    <row r="89" spans="2:10">
      <c r="B89" s="2"/>
      <c r="C89" s="142" t="s">
        <v>381</v>
      </c>
      <c r="D89" s="143"/>
      <c r="E89" s="147" t="s">
        <v>206</v>
      </c>
      <c r="F89" s="147" t="s">
        <v>206</v>
      </c>
      <c r="G89" s="147" t="s">
        <v>206</v>
      </c>
      <c r="H89" s="144">
        <v>0</v>
      </c>
      <c r="I89" s="144">
        <v>0</v>
      </c>
      <c r="J89" s="2"/>
    </row>
    <row r="90" spans="2:10">
      <c r="B90" s="2"/>
      <c r="C90" s="142" t="s">
        <v>382</v>
      </c>
      <c r="D90" s="143"/>
      <c r="E90" s="147" t="s">
        <v>206</v>
      </c>
      <c r="F90" s="147" t="s">
        <v>206</v>
      </c>
      <c r="G90" s="147" t="s">
        <v>206</v>
      </c>
      <c r="H90" s="144">
        <v>0</v>
      </c>
      <c r="I90" s="144">
        <v>0</v>
      </c>
      <c r="J90" s="2"/>
    </row>
    <row r="91" spans="2:10">
      <c r="B91" s="2"/>
      <c r="C91" s="142" t="s">
        <v>383</v>
      </c>
      <c r="D91" s="143"/>
      <c r="E91" s="147" t="s">
        <v>206</v>
      </c>
      <c r="F91" s="147" t="s">
        <v>206</v>
      </c>
      <c r="G91" s="147" t="s">
        <v>206</v>
      </c>
      <c r="H91" s="144">
        <v>0</v>
      </c>
      <c r="I91" s="144">
        <v>0</v>
      </c>
      <c r="J91" s="2"/>
    </row>
    <row r="92" spans="2:10">
      <c r="B92" s="2"/>
      <c r="C92" s="142" t="s">
        <v>384</v>
      </c>
      <c r="D92" s="143"/>
      <c r="E92" s="147" t="s">
        <v>206</v>
      </c>
      <c r="F92" s="147" t="s">
        <v>206</v>
      </c>
      <c r="G92" s="147" t="s">
        <v>206</v>
      </c>
      <c r="H92" s="144">
        <v>0</v>
      </c>
      <c r="I92" s="144">
        <v>0</v>
      </c>
      <c r="J92" s="2"/>
    </row>
    <row r="93" spans="2:10">
      <c r="B93" s="2"/>
      <c r="C93" s="142" t="s">
        <v>385</v>
      </c>
      <c r="D93" s="143"/>
      <c r="E93" s="147" t="s">
        <v>206</v>
      </c>
      <c r="F93" s="147" t="s">
        <v>206</v>
      </c>
      <c r="G93" s="147" t="s">
        <v>206</v>
      </c>
      <c r="H93" s="144">
        <v>0</v>
      </c>
      <c r="I93" s="144">
        <v>0</v>
      </c>
      <c r="J93" s="2"/>
    </row>
    <row r="94" spans="2:10">
      <c r="B94" s="2"/>
      <c r="C94" s="142" t="s">
        <v>386</v>
      </c>
      <c r="D94" s="143"/>
      <c r="E94" s="147" t="s">
        <v>206</v>
      </c>
      <c r="F94" s="147" t="s">
        <v>206</v>
      </c>
      <c r="G94" s="147" t="s">
        <v>206</v>
      </c>
      <c r="H94" s="144">
        <v>0</v>
      </c>
      <c r="I94" s="144">
        <v>0</v>
      </c>
      <c r="J94" s="2"/>
    </row>
    <row r="95" spans="2:10">
      <c r="B95" s="2"/>
      <c r="C95" s="142" t="s">
        <v>387</v>
      </c>
      <c r="D95" s="143"/>
      <c r="E95" s="147" t="s">
        <v>206</v>
      </c>
      <c r="F95" s="147" t="s">
        <v>206</v>
      </c>
      <c r="G95" s="147" t="s">
        <v>206</v>
      </c>
      <c r="H95" s="144">
        <v>0</v>
      </c>
      <c r="I95" s="144">
        <v>0</v>
      </c>
      <c r="J95" s="2"/>
    </row>
    <row r="96" spans="2:10">
      <c r="B96" s="2"/>
      <c r="C96" s="142" t="s">
        <v>388</v>
      </c>
      <c r="D96" s="143"/>
      <c r="E96" s="147" t="s">
        <v>206</v>
      </c>
      <c r="F96" s="147" t="s">
        <v>206</v>
      </c>
      <c r="G96" s="147" t="s">
        <v>206</v>
      </c>
      <c r="H96" s="144">
        <v>0</v>
      </c>
      <c r="I96" s="144">
        <v>0</v>
      </c>
      <c r="J96" s="2"/>
    </row>
    <row r="97" spans="2:10">
      <c r="B97" s="2"/>
      <c r="C97" s="142" t="s">
        <v>389</v>
      </c>
      <c r="D97" s="143"/>
      <c r="E97" s="147" t="s">
        <v>206</v>
      </c>
      <c r="F97" s="147" t="s">
        <v>206</v>
      </c>
      <c r="G97" s="147" t="s">
        <v>206</v>
      </c>
      <c r="H97" s="144">
        <v>0</v>
      </c>
      <c r="I97" s="144">
        <v>0</v>
      </c>
      <c r="J97" s="2"/>
    </row>
    <row r="98" spans="2:10">
      <c r="B98" s="2"/>
      <c r="C98" s="142" t="s">
        <v>390</v>
      </c>
      <c r="D98" s="143"/>
      <c r="E98" s="147" t="s">
        <v>206</v>
      </c>
      <c r="F98" s="147" t="s">
        <v>206</v>
      </c>
      <c r="G98" s="147" t="s">
        <v>206</v>
      </c>
      <c r="H98" s="144">
        <v>0</v>
      </c>
      <c r="I98" s="144">
        <v>0</v>
      </c>
      <c r="J98" s="2"/>
    </row>
    <row r="99" spans="2:10">
      <c r="B99" s="2"/>
      <c r="C99" s="142" t="s">
        <v>391</v>
      </c>
      <c r="D99" s="143"/>
      <c r="E99" s="147" t="s">
        <v>206</v>
      </c>
      <c r="F99" s="147" t="s">
        <v>206</v>
      </c>
      <c r="G99" s="147" t="s">
        <v>206</v>
      </c>
      <c r="H99" s="144">
        <v>0</v>
      </c>
      <c r="I99" s="144">
        <v>0</v>
      </c>
      <c r="J99" s="2"/>
    </row>
    <row r="100" spans="2:10">
      <c r="B100" s="2"/>
      <c r="C100" s="142" t="s">
        <v>392</v>
      </c>
      <c r="D100" s="143"/>
      <c r="E100" s="147" t="s">
        <v>206</v>
      </c>
      <c r="F100" s="147" t="s">
        <v>206</v>
      </c>
      <c r="G100" s="147" t="s">
        <v>206</v>
      </c>
      <c r="H100" s="144">
        <v>0</v>
      </c>
      <c r="I100" s="144">
        <v>0</v>
      </c>
      <c r="J100" s="2"/>
    </row>
    <row r="101" spans="2:10">
      <c r="B101" s="2"/>
      <c r="C101" s="142" t="s">
        <v>393</v>
      </c>
      <c r="D101" s="143"/>
      <c r="E101" s="147" t="s">
        <v>206</v>
      </c>
      <c r="F101" s="147" t="s">
        <v>206</v>
      </c>
      <c r="G101" s="147" t="s">
        <v>206</v>
      </c>
      <c r="H101" s="144">
        <v>0</v>
      </c>
      <c r="I101" s="144">
        <v>0</v>
      </c>
      <c r="J101" s="2"/>
    </row>
    <row r="102" spans="2:10">
      <c r="B102" s="2"/>
      <c r="C102" s="142" t="s">
        <v>394</v>
      </c>
      <c r="D102" s="143"/>
      <c r="E102" s="147" t="s">
        <v>206</v>
      </c>
      <c r="F102" s="147" t="s">
        <v>206</v>
      </c>
      <c r="G102" s="147" t="s">
        <v>206</v>
      </c>
      <c r="H102" s="144">
        <v>0</v>
      </c>
      <c r="I102" s="144">
        <v>0</v>
      </c>
      <c r="J102" s="2"/>
    </row>
    <row r="103" spans="2:10">
      <c r="B103" s="2"/>
      <c r="C103" s="142" t="s">
        <v>395</v>
      </c>
      <c r="D103" s="143"/>
      <c r="E103" s="147" t="s">
        <v>206</v>
      </c>
      <c r="F103" s="147" t="s">
        <v>206</v>
      </c>
      <c r="G103" s="147" t="s">
        <v>206</v>
      </c>
      <c r="H103" s="144">
        <v>0</v>
      </c>
      <c r="I103" s="144">
        <v>0</v>
      </c>
      <c r="J103" s="2"/>
    </row>
    <row r="104" spans="2:10">
      <c r="B104" s="2"/>
      <c r="C104" s="142" t="s">
        <v>396</v>
      </c>
      <c r="D104" s="143"/>
      <c r="E104" s="147" t="s">
        <v>206</v>
      </c>
      <c r="F104" s="147" t="s">
        <v>206</v>
      </c>
      <c r="G104" s="147" t="s">
        <v>206</v>
      </c>
      <c r="H104" s="144">
        <v>0</v>
      </c>
      <c r="I104" s="144">
        <v>0</v>
      </c>
      <c r="J104" s="2"/>
    </row>
    <row r="105" spans="2:10">
      <c r="B105" s="2"/>
      <c r="C105" s="142" t="s">
        <v>397</v>
      </c>
      <c r="D105" s="143"/>
      <c r="E105" s="147" t="s">
        <v>206</v>
      </c>
      <c r="F105" s="147" t="s">
        <v>206</v>
      </c>
      <c r="G105" s="147" t="s">
        <v>206</v>
      </c>
      <c r="H105" s="144">
        <v>0</v>
      </c>
      <c r="I105" s="144">
        <v>0</v>
      </c>
      <c r="J105" s="2"/>
    </row>
    <row r="106" spans="2:10">
      <c r="B106" s="2"/>
      <c r="C106" s="142" t="s">
        <v>398</v>
      </c>
      <c r="D106" s="143"/>
      <c r="E106" s="147" t="s">
        <v>206</v>
      </c>
      <c r="F106" s="147" t="s">
        <v>206</v>
      </c>
      <c r="G106" s="147" t="s">
        <v>206</v>
      </c>
      <c r="H106" s="144">
        <v>0</v>
      </c>
      <c r="I106" s="144">
        <v>0</v>
      </c>
      <c r="J106" s="2"/>
    </row>
    <row r="107" spans="2:10">
      <c r="B107" s="2"/>
      <c r="C107" s="142" t="s">
        <v>399</v>
      </c>
      <c r="D107" s="143"/>
      <c r="E107" s="147" t="s">
        <v>206</v>
      </c>
      <c r="F107" s="147" t="s">
        <v>206</v>
      </c>
      <c r="G107" s="147" t="s">
        <v>206</v>
      </c>
      <c r="H107" s="144">
        <v>0</v>
      </c>
      <c r="I107" s="144">
        <v>0</v>
      </c>
      <c r="J107" s="2"/>
    </row>
    <row r="108" spans="2:10">
      <c r="B108" s="2"/>
      <c r="C108" s="142" t="s">
        <v>400</v>
      </c>
      <c r="D108" s="143"/>
      <c r="E108" s="147" t="s">
        <v>206</v>
      </c>
      <c r="F108" s="147" t="s">
        <v>206</v>
      </c>
      <c r="G108" s="147" t="s">
        <v>206</v>
      </c>
      <c r="H108" s="144">
        <v>0</v>
      </c>
      <c r="I108" s="144">
        <v>0</v>
      </c>
      <c r="J108" s="2"/>
    </row>
    <row r="109" spans="2:10">
      <c r="B109" s="2"/>
      <c r="C109" s="142" t="s">
        <v>401</v>
      </c>
      <c r="D109" s="143"/>
      <c r="E109" s="147" t="s">
        <v>206</v>
      </c>
      <c r="F109" s="147" t="s">
        <v>206</v>
      </c>
      <c r="G109" s="147" t="s">
        <v>206</v>
      </c>
      <c r="H109" s="144">
        <v>0</v>
      </c>
      <c r="I109" s="144">
        <v>0</v>
      </c>
      <c r="J109" s="2"/>
    </row>
    <row r="110" spans="2:10">
      <c r="B110" s="2"/>
      <c r="C110" s="142" t="s">
        <v>402</v>
      </c>
      <c r="D110" s="143"/>
      <c r="E110" s="147" t="s">
        <v>206</v>
      </c>
      <c r="F110" s="147" t="s">
        <v>206</v>
      </c>
      <c r="G110" s="147" t="s">
        <v>206</v>
      </c>
      <c r="H110" s="144">
        <v>0</v>
      </c>
      <c r="I110" s="144">
        <v>0</v>
      </c>
      <c r="J110" s="2"/>
    </row>
    <row r="111" spans="2:10">
      <c r="B111" s="2"/>
      <c r="C111" s="142" t="s">
        <v>403</v>
      </c>
      <c r="D111" s="143"/>
      <c r="E111" s="147" t="s">
        <v>206</v>
      </c>
      <c r="F111" s="147" t="s">
        <v>206</v>
      </c>
      <c r="G111" s="147" t="s">
        <v>206</v>
      </c>
      <c r="H111" s="144">
        <v>0</v>
      </c>
      <c r="I111" s="144">
        <v>0</v>
      </c>
      <c r="J111" s="2"/>
    </row>
    <row r="112" spans="2:10">
      <c r="B112" s="2"/>
      <c r="C112" s="142" t="s">
        <v>404</v>
      </c>
      <c r="D112" s="143"/>
      <c r="E112" s="147" t="s">
        <v>206</v>
      </c>
      <c r="F112" s="147" t="s">
        <v>206</v>
      </c>
      <c r="G112" s="147" t="s">
        <v>206</v>
      </c>
      <c r="H112" s="144">
        <v>0</v>
      </c>
      <c r="I112" s="144">
        <v>0</v>
      </c>
      <c r="J112" s="2"/>
    </row>
    <row r="113" spans="1:10">
      <c r="B113" s="2"/>
      <c r="C113" s="142" t="s">
        <v>405</v>
      </c>
      <c r="D113" s="143"/>
      <c r="E113" s="147" t="s">
        <v>206</v>
      </c>
      <c r="F113" s="147" t="s">
        <v>206</v>
      </c>
      <c r="G113" s="147" t="s">
        <v>206</v>
      </c>
      <c r="H113" s="144">
        <v>0</v>
      </c>
      <c r="I113" s="144">
        <v>0</v>
      </c>
      <c r="J113" s="2"/>
    </row>
    <row r="114" spans="1:10" s="12" customFormat="1">
      <c r="B114" s="3"/>
      <c r="C114" s="145" t="s">
        <v>406</v>
      </c>
      <c r="D114" s="146"/>
      <c r="E114" s="147" t="s">
        <v>206</v>
      </c>
      <c r="F114" s="147" t="s">
        <v>206</v>
      </c>
      <c r="G114" s="147" t="s">
        <v>206</v>
      </c>
      <c r="H114" s="144">
        <v>0</v>
      </c>
      <c r="I114" s="144">
        <v>0</v>
      </c>
      <c r="J114" s="3"/>
    </row>
    <row r="115" spans="1:10" s="12" customFormat="1">
      <c r="A115" s="15" t="s">
        <v>407</v>
      </c>
      <c r="B115" s="3"/>
      <c r="C115" s="145" t="s">
        <v>408</v>
      </c>
      <c r="D115" s="146"/>
      <c r="E115" s="147" t="s">
        <v>206</v>
      </c>
      <c r="F115" s="147" t="s">
        <v>206</v>
      </c>
      <c r="G115" s="147" t="s">
        <v>206</v>
      </c>
      <c r="H115" s="144">
        <v>0</v>
      </c>
      <c r="I115" s="144">
        <v>0</v>
      </c>
      <c r="J115" s="3"/>
    </row>
    <row r="116" spans="1:10">
      <c r="A116" s="16" t="s">
        <v>409</v>
      </c>
      <c r="B116" s="2"/>
      <c r="C116" s="142" t="s">
        <v>410</v>
      </c>
      <c r="D116" s="143"/>
      <c r="E116" s="10" t="str">
        <f>""</f>
        <v/>
      </c>
      <c r="F116" s="10" t="str">
        <f>""</f>
        <v/>
      </c>
      <c r="G116" s="10" t="str">
        <f>""</f>
        <v/>
      </c>
      <c r="H116" s="8">
        <f>SUM(H16:H115)</f>
        <v>0</v>
      </c>
      <c r="I116" s="8">
        <f>SUM(I16:I115)</f>
        <v>0</v>
      </c>
      <c r="J116" s="2"/>
    </row>
    <row r="117" spans="1:10">
      <c r="B117" s="2"/>
      <c r="C117" s="2"/>
      <c r="D117" s="2"/>
      <c r="E117" s="2"/>
      <c r="F117" s="2"/>
      <c r="G117" s="2"/>
      <c r="H117" s="2"/>
      <c r="I117" s="2"/>
      <c r="J117" s="2"/>
    </row>
    <row r="118" spans="1:10" ht="5.0999999999999996" customHeight="1">
      <c r="B118" s="2"/>
      <c r="C118" s="2"/>
      <c r="D118" s="2"/>
      <c r="E118" s="2"/>
      <c r="F118" s="2"/>
      <c r="G118" s="2"/>
      <c r="H118" s="2"/>
      <c r="I118" s="2"/>
      <c r="J118" s="2"/>
    </row>
  </sheetData>
  <sheetProtection formatColumns="0" formatRows="0" insertRows="0" deleteRows="0" selectLockedCells="1"/>
  <mergeCells count="613">
    <mergeCell ref="C13:I13"/>
    <mergeCell ref="C14:D15"/>
    <mergeCell ref="E14:E15"/>
    <mergeCell ref="F14:F15"/>
    <mergeCell ref="G14:G15"/>
    <mergeCell ref="H14:H15"/>
    <mergeCell ref="I14:I15"/>
    <mergeCell ref="C7:I7"/>
    <mergeCell ref="C8:I8"/>
    <mergeCell ref="C9:I9"/>
    <mergeCell ref="C10:I10"/>
    <mergeCell ref="C11:I11"/>
    <mergeCell ref="I16"/>
    <mergeCell ref="C17:D17"/>
    <mergeCell ref="E17"/>
    <mergeCell ref="F17"/>
    <mergeCell ref="G17"/>
    <mergeCell ref="H17"/>
    <mergeCell ref="I17"/>
    <mergeCell ref="C16:D16"/>
    <mergeCell ref="E16"/>
    <mergeCell ref="F16"/>
    <mergeCell ref="G16"/>
    <mergeCell ref="H16"/>
    <mergeCell ref="I18"/>
    <mergeCell ref="C19:D19"/>
    <mergeCell ref="E19"/>
    <mergeCell ref="F19"/>
    <mergeCell ref="G19"/>
    <mergeCell ref="H19"/>
    <mergeCell ref="I19"/>
    <mergeCell ref="C18:D18"/>
    <mergeCell ref="E18"/>
    <mergeCell ref="F18"/>
    <mergeCell ref="G18"/>
    <mergeCell ref="H18"/>
    <mergeCell ref="I20"/>
    <mergeCell ref="C21:D21"/>
    <mergeCell ref="E21"/>
    <mergeCell ref="F21"/>
    <mergeCell ref="G21"/>
    <mergeCell ref="H21"/>
    <mergeCell ref="I21"/>
    <mergeCell ref="C20:D20"/>
    <mergeCell ref="E20"/>
    <mergeCell ref="F20"/>
    <mergeCell ref="G20"/>
    <mergeCell ref="H20"/>
    <mergeCell ref="I22"/>
    <mergeCell ref="C23:D23"/>
    <mergeCell ref="E23"/>
    <mergeCell ref="F23"/>
    <mergeCell ref="G23"/>
    <mergeCell ref="H23"/>
    <mergeCell ref="I23"/>
    <mergeCell ref="C22:D22"/>
    <mergeCell ref="E22"/>
    <mergeCell ref="F22"/>
    <mergeCell ref="G22"/>
    <mergeCell ref="H22"/>
    <mergeCell ref="I24"/>
    <mergeCell ref="C25:D25"/>
    <mergeCell ref="E25"/>
    <mergeCell ref="F25"/>
    <mergeCell ref="G25"/>
    <mergeCell ref="H25"/>
    <mergeCell ref="I25"/>
    <mergeCell ref="C24:D24"/>
    <mergeCell ref="E24"/>
    <mergeCell ref="F24"/>
    <mergeCell ref="G24"/>
    <mergeCell ref="H24"/>
    <mergeCell ref="I26"/>
    <mergeCell ref="C27:D27"/>
    <mergeCell ref="E27"/>
    <mergeCell ref="F27"/>
    <mergeCell ref="G27"/>
    <mergeCell ref="H27"/>
    <mergeCell ref="I27"/>
    <mergeCell ref="C26:D26"/>
    <mergeCell ref="E26"/>
    <mergeCell ref="F26"/>
    <mergeCell ref="G26"/>
    <mergeCell ref="H26"/>
    <mergeCell ref="I28"/>
    <mergeCell ref="C29:D29"/>
    <mergeCell ref="E29"/>
    <mergeCell ref="F29"/>
    <mergeCell ref="G29"/>
    <mergeCell ref="H29"/>
    <mergeCell ref="I29"/>
    <mergeCell ref="C28:D28"/>
    <mergeCell ref="E28"/>
    <mergeCell ref="F28"/>
    <mergeCell ref="G28"/>
    <mergeCell ref="H28"/>
    <mergeCell ref="I30"/>
    <mergeCell ref="C31:D31"/>
    <mergeCell ref="E31"/>
    <mergeCell ref="F31"/>
    <mergeCell ref="G31"/>
    <mergeCell ref="H31"/>
    <mergeCell ref="I31"/>
    <mergeCell ref="C30:D30"/>
    <mergeCell ref="E30"/>
    <mergeCell ref="F30"/>
    <mergeCell ref="G30"/>
    <mergeCell ref="H30"/>
    <mergeCell ref="I32"/>
    <mergeCell ref="C33:D33"/>
    <mergeCell ref="E33"/>
    <mergeCell ref="F33"/>
    <mergeCell ref="G33"/>
    <mergeCell ref="H33"/>
    <mergeCell ref="I33"/>
    <mergeCell ref="C32:D32"/>
    <mergeCell ref="E32"/>
    <mergeCell ref="F32"/>
    <mergeCell ref="G32"/>
    <mergeCell ref="H32"/>
    <mergeCell ref="I34"/>
    <mergeCell ref="C35:D35"/>
    <mergeCell ref="E35"/>
    <mergeCell ref="F35"/>
    <mergeCell ref="G35"/>
    <mergeCell ref="H35"/>
    <mergeCell ref="I35"/>
    <mergeCell ref="C34:D34"/>
    <mergeCell ref="E34"/>
    <mergeCell ref="F34"/>
    <mergeCell ref="G34"/>
    <mergeCell ref="H34"/>
    <mergeCell ref="I36"/>
    <mergeCell ref="C37:D37"/>
    <mergeCell ref="E37"/>
    <mergeCell ref="F37"/>
    <mergeCell ref="G37"/>
    <mergeCell ref="H37"/>
    <mergeCell ref="I37"/>
    <mergeCell ref="C36:D36"/>
    <mergeCell ref="E36"/>
    <mergeCell ref="F36"/>
    <mergeCell ref="G36"/>
    <mergeCell ref="H36"/>
    <mergeCell ref="I38"/>
    <mergeCell ref="C39:D39"/>
    <mergeCell ref="E39"/>
    <mergeCell ref="F39"/>
    <mergeCell ref="G39"/>
    <mergeCell ref="H39"/>
    <mergeCell ref="I39"/>
    <mergeCell ref="C38:D38"/>
    <mergeCell ref="E38"/>
    <mergeCell ref="F38"/>
    <mergeCell ref="G38"/>
    <mergeCell ref="H38"/>
    <mergeCell ref="I40"/>
    <mergeCell ref="C41:D41"/>
    <mergeCell ref="E41"/>
    <mergeCell ref="F41"/>
    <mergeCell ref="G41"/>
    <mergeCell ref="H41"/>
    <mergeCell ref="I41"/>
    <mergeCell ref="C40:D40"/>
    <mergeCell ref="E40"/>
    <mergeCell ref="F40"/>
    <mergeCell ref="G40"/>
    <mergeCell ref="H40"/>
    <mergeCell ref="I42"/>
    <mergeCell ref="C43:D43"/>
    <mergeCell ref="E43"/>
    <mergeCell ref="F43"/>
    <mergeCell ref="G43"/>
    <mergeCell ref="H43"/>
    <mergeCell ref="I43"/>
    <mergeCell ref="C42:D42"/>
    <mergeCell ref="E42"/>
    <mergeCell ref="F42"/>
    <mergeCell ref="G42"/>
    <mergeCell ref="H42"/>
    <mergeCell ref="I44"/>
    <mergeCell ref="C45:D45"/>
    <mergeCell ref="E45"/>
    <mergeCell ref="F45"/>
    <mergeCell ref="G45"/>
    <mergeCell ref="H45"/>
    <mergeCell ref="I45"/>
    <mergeCell ref="C44:D44"/>
    <mergeCell ref="E44"/>
    <mergeCell ref="F44"/>
    <mergeCell ref="G44"/>
    <mergeCell ref="H44"/>
    <mergeCell ref="I46"/>
    <mergeCell ref="C47:D47"/>
    <mergeCell ref="E47"/>
    <mergeCell ref="F47"/>
    <mergeCell ref="G47"/>
    <mergeCell ref="H47"/>
    <mergeCell ref="I47"/>
    <mergeCell ref="C46:D46"/>
    <mergeCell ref="E46"/>
    <mergeCell ref="F46"/>
    <mergeCell ref="G46"/>
    <mergeCell ref="H46"/>
    <mergeCell ref="I48"/>
    <mergeCell ref="C49:D49"/>
    <mergeCell ref="E49"/>
    <mergeCell ref="F49"/>
    <mergeCell ref="G49"/>
    <mergeCell ref="H49"/>
    <mergeCell ref="I49"/>
    <mergeCell ref="C48:D48"/>
    <mergeCell ref="E48"/>
    <mergeCell ref="F48"/>
    <mergeCell ref="G48"/>
    <mergeCell ref="H48"/>
    <mergeCell ref="I50"/>
    <mergeCell ref="C51:D51"/>
    <mergeCell ref="E51"/>
    <mergeCell ref="F51"/>
    <mergeCell ref="G51"/>
    <mergeCell ref="H51"/>
    <mergeCell ref="I51"/>
    <mergeCell ref="C50:D50"/>
    <mergeCell ref="E50"/>
    <mergeCell ref="F50"/>
    <mergeCell ref="G50"/>
    <mergeCell ref="H50"/>
    <mergeCell ref="I52"/>
    <mergeCell ref="C53:D53"/>
    <mergeCell ref="E53"/>
    <mergeCell ref="F53"/>
    <mergeCell ref="G53"/>
    <mergeCell ref="H53"/>
    <mergeCell ref="I53"/>
    <mergeCell ref="C52:D52"/>
    <mergeCell ref="E52"/>
    <mergeCell ref="F52"/>
    <mergeCell ref="G52"/>
    <mergeCell ref="H52"/>
    <mergeCell ref="I54"/>
    <mergeCell ref="C55:D55"/>
    <mergeCell ref="E55"/>
    <mergeCell ref="F55"/>
    <mergeCell ref="G55"/>
    <mergeCell ref="H55"/>
    <mergeCell ref="I55"/>
    <mergeCell ref="C54:D54"/>
    <mergeCell ref="E54"/>
    <mergeCell ref="F54"/>
    <mergeCell ref="G54"/>
    <mergeCell ref="H54"/>
    <mergeCell ref="I56"/>
    <mergeCell ref="C57:D57"/>
    <mergeCell ref="E57"/>
    <mergeCell ref="F57"/>
    <mergeCell ref="G57"/>
    <mergeCell ref="H57"/>
    <mergeCell ref="I57"/>
    <mergeCell ref="C56:D56"/>
    <mergeCell ref="E56"/>
    <mergeCell ref="F56"/>
    <mergeCell ref="G56"/>
    <mergeCell ref="H56"/>
    <mergeCell ref="I58"/>
    <mergeCell ref="C59:D59"/>
    <mergeCell ref="E59"/>
    <mergeCell ref="F59"/>
    <mergeCell ref="G59"/>
    <mergeCell ref="H59"/>
    <mergeCell ref="I59"/>
    <mergeCell ref="C58:D58"/>
    <mergeCell ref="E58"/>
    <mergeCell ref="F58"/>
    <mergeCell ref="G58"/>
    <mergeCell ref="H58"/>
    <mergeCell ref="I60"/>
    <mergeCell ref="C61:D61"/>
    <mergeCell ref="E61"/>
    <mergeCell ref="F61"/>
    <mergeCell ref="G61"/>
    <mergeCell ref="H61"/>
    <mergeCell ref="I61"/>
    <mergeCell ref="C60:D60"/>
    <mergeCell ref="E60"/>
    <mergeCell ref="F60"/>
    <mergeCell ref="G60"/>
    <mergeCell ref="H60"/>
    <mergeCell ref="I62"/>
    <mergeCell ref="C63:D63"/>
    <mergeCell ref="E63"/>
    <mergeCell ref="F63"/>
    <mergeCell ref="G63"/>
    <mergeCell ref="H63"/>
    <mergeCell ref="I63"/>
    <mergeCell ref="C62:D62"/>
    <mergeCell ref="E62"/>
    <mergeCell ref="F62"/>
    <mergeCell ref="G62"/>
    <mergeCell ref="H62"/>
    <mergeCell ref="I64"/>
    <mergeCell ref="C65:D65"/>
    <mergeCell ref="E65"/>
    <mergeCell ref="F65"/>
    <mergeCell ref="G65"/>
    <mergeCell ref="H65"/>
    <mergeCell ref="I65"/>
    <mergeCell ref="C64:D64"/>
    <mergeCell ref="E64"/>
    <mergeCell ref="F64"/>
    <mergeCell ref="G64"/>
    <mergeCell ref="H64"/>
    <mergeCell ref="I66"/>
    <mergeCell ref="C67:D67"/>
    <mergeCell ref="E67"/>
    <mergeCell ref="F67"/>
    <mergeCell ref="G67"/>
    <mergeCell ref="H67"/>
    <mergeCell ref="I67"/>
    <mergeCell ref="C66:D66"/>
    <mergeCell ref="E66"/>
    <mergeCell ref="F66"/>
    <mergeCell ref="G66"/>
    <mergeCell ref="H66"/>
    <mergeCell ref="I68"/>
    <mergeCell ref="C69:D69"/>
    <mergeCell ref="E69"/>
    <mergeCell ref="F69"/>
    <mergeCell ref="G69"/>
    <mergeCell ref="H69"/>
    <mergeCell ref="I69"/>
    <mergeCell ref="C68:D68"/>
    <mergeCell ref="E68"/>
    <mergeCell ref="F68"/>
    <mergeCell ref="G68"/>
    <mergeCell ref="H68"/>
    <mergeCell ref="I70"/>
    <mergeCell ref="C71:D71"/>
    <mergeCell ref="E71"/>
    <mergeCell ref="F71"/>
    <mergeCell ref="G71"/>
    <mergeCell ref="H71"/>
    <mergeCell ref="I71"/>
    <mergeCell ref="C70:D70"/>
    <mergeCell ref="E70"/>
    <mergeCell ref="F70"/>
    <mergeCell ref="G70"/>
    <mergeCell ref="H70"/>
    <mergeCell ref="I72"/>
    <mergeCell ref="C73:D73"/>
    <mergeCell ref="E73"/>
    <mergeCell ref="F73"/>
    <mergeCell ref="G73"/>
    <mergeCell ref="H73"/>
    <mergeCell ref="I73"/>
    <mergeCell ref="C72:D72"/>
    <mergeCell ref="E72"/>
    <mergeCell ref="F72"/>
    <mergeCell ref="G72"/>
    <mergeCell ref="H72"/>
    <mergeCell ref="I74"/>
    <mergeCell ref="C75:D75"/>
    <mergeCell ref="E75"/>
    <mergeCell ref="F75"/>
    <mergeCell ref="G75"/>
    <mergeCell ref="H75"/>
    <mergeCell ref="I75"/>
    <mergeCell ref="C74:D74"/>
    <mergeCell ref="E74"/>
    <mergeCell ref="F74"/>
    <mergeCell ref="G74"/>
    <mergeCell ref="H74"/>
    <mergeCell ref="I76"/>
    <mergeCell ref="C77:D77"/>
    <mergeCell ref="E77"/>
    <mergeCell ref="F77"/>
    <mergeCell ref="G77"/>
    <mergeCell ref="H77"/>
    <mergeCell ref="I77"/>
    <mergeCell ref="C76:D76"/>
    <mergeCell ref="E76"/>
    <mergeCell ref="F76"/>
    <mergeCell ref="G76"/>
    <mergeCell ref="H76"/>
    <mergeCell ref="I78"/>
    <mergeCell ref="C79:D79"/>
    <mergeCell ref="E79"/>
    <mergeCell ref="F79"/>
    <mergeCell ref="G79"/>
    <mergeCell ref="H79"/>
    <mergeCell ref="I79"/>
    <mergeCell ref="C78:D78"/>
    <mergeCell ref="E78"/>
    <mergeCell ref="F78"/>
    <mergeCell ref="G78"/>
    <mergeCell ref="H78"/>
    <mergeCell ref="I80"/>
    <mergeCell ref="C81:D81"/>
    <mergeCell ref="E81"/>
    <mergeCell ref="F81"/>
    <mergeCell ref="G81"/>
    <mergeCell ref="H81"/>
    <mergeCell ref="I81"/>
    <mergeCell ref="C80:D80"/>
    <mergeCell ref="E80"/>
    <mergeCell ref="F80"/>
    <mergeCell ref="G80"/>
    <mergeCell ref="H80"/>
    <mergeCell ref="I82"/>
    <mergeCell ref="C83:D83"/>
    <mergeCell ref="E83"/>
    <mergeCell ref="F83"/>
    <mergeCell ref="G83"/>
    <mergeCell ref="H83"/>
    <mergeCell ref="I83"/>
    <mergeCell ref="C82:D82"/>
    <mergeCell ref="E82"/>
    <mergeCell ref="F82"/>
    <mergeCell ref="G82"/>
    <mergeCell ref="H82"/>
    <mergeCell ref="I84"/>
    <mergeCell ref="C85:D85"/>
    <mergeCell ref="E85"/>
    <mergeCell ref="F85"/>
    <mergeCell ref="G85"/>
    <mergeCell ref="H85"/>
    <mergeCell ref="I85"/>
    <mergeCell ref="C84:D84"/>
    <mergeCell ref="E84"/>
    <mergeCell ref="F84"/>
    <mergeCell ref="G84"/>
    <mergeCell ref="H84"/>
    <mergeCell ref="I86"/>
    <mergeCell ref="C87:D87"/>
    <mergeCell ref="E87"/>
    <mergeCell ref="F87"/>
    <mergeCell ref="G87"/>
    <mergeCell ref="H87"/>
    <mergeCell ref="I87"/>
    <mergeCell ref="C86:D86"/>
    <mergeCell ref="E86"/>
    <mergeCell ref="F86"/>
    <mergeCell ref="G86"/>
    <mergeCell ref="H86"/>
    <mergeCell ref="I88"/>
    <mergeCell ref="C89:D89"/>
    <mergeCell ref="E89"/>
    <mergeCell ref="F89"/>
    <mergeCell ref="G89"/>
    <mergeCell ref="H89"/>
    <mergeCell ref="I89"/>
    <mergeCell ref="C88:D88"/>
    <mergeCell ref="E88"/>
    <mergeCell ref="F88"/>
    <mergeCell ref="G88"/>
    <mergeCell ref="H88"/>
    <mergeCell ref="I90"/>
    <mergeCell ref="C91:D91"/>
    <mergeCell ref="E91"/>
    <mergeCell ref="F91"/>
    <mergeCell ref="G91"/>
    <mergeCell ref="H91"/>
    <mergeCell ref="I91"/>
    <mergeCell ref="C90:D90"/>
    <mergeCell ref="E90"/>
    <mergeCell ref="F90"/>
    <mergeCell ref="G90"/>
    <mergeCell ref="H90"/>
    <mergeCell ref="I92"/>
    <mergeCell ref="C93:D93"/>
    <mergeCell ref="E93"/>
    <mergeCell ref="F93"/>
    <mergeCell ref="G93"/>
    <mergeCell ref="H93"/>
    <mergeCell ref="I93"/>
    <mergeCell ref="C92:D92"/>
    <mergeCell ref="E92"/>
    <mergeCell ref="F92"/>
    <mergeCell ref="G92"/>
    <mergeCell ref="H92"/>
    <mergeCell ref="I94"/>
    <mergeCell ref="C95:D95"/>
    <mergeCell ref="E95"/>
    <mergeCell ref="F95"/>
    <mergeCell ref="G95"/>
    <mergeCell ref="H95"/>
    <mergeCell ref="I95"/>
    <mergeCell ref="C94:D94"/>
    <mergeCell ref="E94"/>
    <mergeCell ref="F94"/>
    <mergeCell ref="G94"/>
    <mergeCell ref="H94"/>
    <mergeCell ref="I96"/>
    <mergeCell ref="C97:D97"/>
    <mergeCell ref="E97"/>
    <mergeCell ref="F97"/>
    <mergeCell ref="G97"/>
    <mergeCell ref="H97"/>
    <mergeCell ref="I97"/>
    <mergeCell ref="C96:D96"/>
    <mergeCell ref="E96"/>
    <mergeCell ref="F96"/>
    <mergeCell ref="G96"/>
    <mergeCell ref="H96"/>
    <mergeCell ref="I98"/>
    <mergeCell ref="C99:D99"/>
    <mergeCell ref="E99"/>
    <mergeCell ref="F99"/>
    <mergeCell ref="G99"/>
    <mergeCell ref="H99"/>
    <mergeCell ref="I99"/>
    <mergeCell ref="C98:D98"/>
    <mergeCell ref="E98"/>
    <mergeCell ref="F98"/>
    <mergeCell ref="G98"/>
    <mergeCell ref="H98"/>
    <mergeCell ref="I100"/>
    <mergeCell ref="C101:D101"/>
    <mergeCell ref="E101"/>
    <mergeCell ref="F101"/>
    <mergeCell ref="G101"/>
    <mergeCell ref="H101"/>
    <mergeCell ref="I101"/>
    <mergeCell ref="C100:D100"/>
    <mergeCell ref="E100"/>
    <mergeCell ref="F100"/>
    <mergeCell ref="G100"/>
    <mergeCell ref="H100"/>
    <mergeCell ref="I102"/>
    <mergeCell ref="C103:D103"/>
    <mergeCell ref="E103"/>
    <mergeCell ref="F103"/>
    <mergeCell ref="G103"/>
    <mergeCell ref="H103"/>
    <mergeCell ref="I103"/>
    <mergeCell ref="C102:D102"/>
    <mergeCell ref="E102"/>
    <mergeCell ref="F102"/>
    <mergeCell ref="G102"/>
    <mergeCell ref="H102"/>
    <mergeCell ref="I104"/>
    <mergeCell ref="C105:D105"/>
    <mergeCell ref="E105"/>
    <mergeCell ref="F105"/>
    <mergeCell ref="G105"/>
    <mergeCell ref="H105"/>
    <mergeCell ref="I105"/>
    <mergeCell ref="C104:D104"/>
    <mergeCell ref="E104"/>
    <mergeCell ref="F104"/>
    <mergeCell ref="G104"/>
    <mergeCell ref="H104"/>
    <mergeCell ref="I106"/>
    <mergeCell ref="C107:D107"/>
    <mergeCell ref="E107"/>
    <mergeCell ref="F107"/>
    <mergeCell ref="G107"/>
    <mergeCell ref="H107"/>
    <mergeCell ref="I107"/>
    <mergeCell ref="C106:D106"/>
    <mergeCell ref="E106"/>
    <mergeCell ref="F106"/>
    <mergeCell ref="G106"/>
    <mergeCell ref="H106"/>
    <mergeCell ref="I108"/>
    <mergeCell ref="C109:D109"/>
    <mergeCell ref="E109"/>
    <mergeCell ref="F109"/>
    <mergeCell ref="G109"/>
    <mergeCell ref="H109"/>
    <mergeCell ref="I109"/>
    <mergeCell ref="C108:D108"/>
    <mergeCell ref="E108"/>
    <mergeCell ref="F108"/>
    <mergeCell ref="G108"/>
    <mergeCell ref="H108"/>
    <mergeCell ref="I110"/>
    <mergeCell ref="C111:D111"/>
    <mergeCell ref="E111"/>
    <mergeCell ref="F111"/>
    <mergeCell ref="G111"/>
    <mergeCell ref="H111"/>
    <mergeCell ref="I111"/>
    <mergeCell ref="C110:D110"/>
    <mergeCell ref="E110"/>
    <mergeCell ref="F110"/>
    <mergeCell ref="G110"/>
    <mergeCell ref="H110"/>
    <mergeCell ref="I112"/>
    <mergeCell ref="C113:D113"/>
    <mergeCell ref="E113"/>
    <mergeCell ref="F113"/>
    <mergeCell ref="G113"/>
    <mergeCell ref="H113"/>
    <mergeCell ref="I113"/>
    <mergeCell ref="C112:D112"/>
    <mergeCell ref="E112"/>
    <mergeCell ref="F112"/>
    <mergeCell ref="G112"/>
    <mergeCell ref="H112"/>
    <mergeCell ref="C116:D116"/>
    <mergeCell ref="I114"/>
    <mergeCell ref="C115:D115"/>
    <mergeCell ref="E115"/>
    <mergeCell ref="F115"/>
    <mergeCell ref="G115"/>
    <mergeCell ref="H115"/>
    <mergeCell ref="I115"/>
    <mergeCell ref="C114:D114"/>
    <mergeCell ref="E114"/>
    <mergeCell ref="F114"/>
    <mergeCell ref="G114"/>
    <mergeCell ref="H114"/>
  </mergeCells>
  <dataValidations count="200">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extLst>
    <ext xmlns:x14="http://schemas.microsoft.com/office/spreadsheetml/2009/9/main" uri="{CCE6A557-97BC-4b89-ADB6-D9C93CAAB3DF}">
      <x14:dataValidations xmlns:xm="http://schemas.microsoft.com/office/excel/2006/main" count="100">
        <x14:dataValidation type="list" showErrorMessage="1" errorTitle="Kesalahan Nilai Data" error="Data yang dimasukkan harus tersedia dalam daftar!">
          <x14:formula1>
            <xm:f>ListOfValues!T1:T3</xm:f>
          </x14:formula1>
          <xm:sqref>F16</xm:sqref>
        </x14:dataValidation>
        <x14:dataValidation type="list" showErrorMessage="1" errorTitle="Kesalahan Nilai Data" error="Data yang dimasukkan harus tersedia dalam daftar!">
          <x14:formula1>
            <xm:f>ListOfValues!T1:T3</xm:f>
          </x14:formula1>
          <xm:sqref>F17</xm:sqref>
        </x14:dataValidation>
        <x14:dataValidation type="list" showErrorMessage="1" errorTitle="Kesalahan Nilai Data" error="Data yang dimasukkan harus tersedia dalam daftar!">
          <x14:formula1>
            <xm:f>ListOfValues!T1:T3</xm:f>
          </x14:formula1>
          <xm:sqref>F18</xm:sqref>
        </x14:dataValidation>
        <x14:dataValidation type="list" showErrorMessage="1" errorTitle="Kesalahan Nilai Data" error="Data yang dimasukkan harus tersedia dalam daftar!">
          <x14:formula1>
            <xm:f>ListOfValues!T1:T3</xm:f>
          </x14:formula1>
          <xm:sqref>F19</xm:sqref>
        </x14:dataValidation>
        <x14:dataValidation type="list" showErrorMessage="1" errorTitle="Kesalahan Nilai Data" error="Data yang dimasukkan harus tersedia dalam daftar!">
          <x14:formula1>
            <xm:f>ListOfValues!T1:T3</xm:f>
          </x14:formula1>
          <xm:sqref>F20</xm:sqref>
        </x14:dataValidation>
        <x14:dataValidation type="list" showErrorMessage="1" errorTitle="Kesalahan Nilai Data" error="Data yang dimasukkan harus tersedia dalam daftar!">
          <x14:formula1>
            <xm:f>ListOfValues!T1:T3</xm:f>
          </x14:formula1>
          <xm:sqref>F21</xm:sqref>
        </x14:dataValidation>
        <x14:dataValidation type="list" showErrorMessage="1" errorTitle="Kesalahan Nilai Data" error="Data yang dimasukkan harus tersedia dalam daftar!">
          <x14:formula1>
            <xm:f>ListOfValues!T1:T3</xm:f>
          </x14:formula1>
          <xm:sqref>F22</xm:sqref>
        </x14:dataValidation>
        <x14:dataValidation type="list" showErrorMessage="1" errorTitle="Kesalahan Nilai Data" error="Data yang dimasukkan harus tersedia dalam daftar!">
          <x14:formula1>
            <xm:f>ListOfValues!T1:T3</xm:f>
          </x14:formula1>
          <xm:sqref>F23</xm:sqref>
        </x14:dataValidation>
        <x14:dataValidation type="list" showErrorMessage="1" errorTitle="Kesalahan Nilai Data" error="Data yang dimasukkan harus tersedia dalam daftar!">
          <x14:formula1>
            <xm:f>ListOfValues!T1:T3</xm:f>
          </x14:formula1>
          <xm:sqref>F24</xm:sqref>
        </x14:dataValidation>
        <x14:dataValidation type="list" showErrorMessage="1" errorTitle="Kesalahan Nilai Data" error="Data yang dimasukkan harus tersedia dalam daftar!">
          <x14:formula1>
            <xm:f>ListOfValues!T1:T3</xm:f>
          </x14:formula1>
          <xm:sqref>F25</xm:sqref>
        </x14:dataValidation>
        <x14:dataValidation type="list" showErrorMessage="1" errorTitle="Kesalahan Nilai Data" error="Data yang dimasukkan harus tersedia dalam daftar!">
          <x14:formula1>
            <xm:f>ListOfValues!T1:T3</xm:f>
          </x14:formula1>
          <xm:sqref>F26</xm:sqref>
        </x14:dataValidation>
        <x14:dataValidation type="list" showErrorMessage="1" errorTitle="Kesalahan Nilai Data" error="Data yang dimasukkan harus tersedia dalam daftar!">
          <x14:formula1>
            <xm:f>ListOfValues!T1:T3</xm:f>
          </x14:formula1>
          <xm:sqref>F27</xm:sqref>
        </x14:dataValidation>
        <x14:dataValidation type="list" showErrorMessage="1" errorTitle="Kesalahan Nilai Data" error="Data yang dimasukkan harus tersedia dalam daftar!">
          <x14:formula1>
            <xm:f>ListOfValues!T1:T3</xm:f>
          </x14:formula1>
          <xm:sqref>F28</xm:sqref>
        </x14:dataValidation>
        <x14:dataValidation type="list" showErrorMessage="1" errorTitle="Kesalahan Nilai Data" error="Data yang dimasukkan harus tersedia dalam daftar!">
          <x14:formula1>
            <xm:f>ListOfValues!T1:T3</xm:f>
          </x14:formula1>
          <xm:sqref>F29</xm:sqref>
        </x14:dataValidation>
        <x14:dataValidation type="list" showErrorMessage="1" errorTitle="Kesalahan Nilai Data" error="Data yang dimasukkan harus tersedia dalam daftar!">
          <x14:formula1>
            <xm:f>ListOfValues!T1:T3</xm:f>
          </x14:formula1>
          <xm:sqref>F30</xm:sqref>
        </x14:dataValidation>
        <x14:dataValidation type="list" showErrorMessage="1" errorTitle="Kesalahan Nilai Data" error="Data yang dimasukkan harus tersedia dalam daftar!">
          <x14:formula1>
            <xm:f>ListOfValues!T1:T3</xm:f>
          </x14:formula1>
          <xm:sqref>F31</xm:sqref>
        </x14:dataValidation>
        <x14:dataValidation type="list" showErrorMessage="1" errorTitle="Kesalahan Nilai Data" error="Data yang dimasukkan harus tersedia dalam daftar!">
          <x14:formula1>
            <xm:f>ListOfValues!T1:T3</xm:f>
          </x14:formula1>
          <xm:sqref>F32</xm:sqref>
        </x14:dataValidation>
        <x14:dataValidation type="list" showErrorMessage="1" errorTitle="Kesalahan Nilai Data" error="Data yang dimasukkan harus tersedia dalam daftar!">
          <x14:formula1>
            <xm:f>ListOfValues!T1:T3</xm:f>
          </x14:formula1>
          <xm:sqref>F33</xm:sqref>
        </x14:dataValidation>
        <x14:dataValidation type="list" showErrorMessage="1" errorTitle="Kesalahan Nilai Data" error="Data yang dimasukkan harus tersedia dalam daftar!">
          <x14:formula1>
            <xm:f>ListOfValues!T1:T3</xm:f>
          </x14:formula1>
          <xm:sqref>F34</xm:sqref>
        </x14:dataValidation>
        <x14:dataValidation type="list" showErrorMessage="1" errorTitle="Kesalahan Nilai Data" error="Data yang dimasukkan harus tersedia dalam daftar!">
          <x14:formula1>
            <xm:f>ListOfValues!T1:T3</xm:f>
          </x14:formula1>
          <xm:sqref>F35</xm:sqref>
        </x14:dataValidation>
        <x14:dataValidation type="list" showErrorMessage="1" errorTitle="Kesalahan Nilai Data" error="Data yang dimasukkan harus tersedia dalam daftar!">
          <x14:formula1>
            <xm:f>ListOfValues!T1:T3</xm:f>
          </x14:formula1>
          <xm:sqref>F36</xm:sqref>
        </x14:dataValidation>
        <x14:dataValidation type="list" showErrorMessage="1" errorTitle="Kesalahan Nilai Data" error="Data yang dimasukkan harus tersedia dalam daftar!">
          <x14:formula1>
            <xm:f>ListOfValues!T1:T3</xm:f>
          </x14:formula1>
          <xm:sqref>F37</xm:sqref>
        </x14:dataValidation>
        <x14:dataValidation type="list" showErrorMessage="1" errorTitle="Kesalahan Nilai Data" error="Data yang dimasukkan harus tersedia dalam daftar!">
          <x14:formula1>
            <xm:f>ListOfValues!T1:T3</xm:f>
          </x14:formula1>
          <xm:sqref>F38</xm:sqref>
        </x14:dataValidation>
        <x14:dataValidation type="list" showErrorMessage="1" errorTitle="Kesalahan Nilai Data" error="Data yang dimasukkan harus tersedia dalam daftar!">
          <x14:formula1>
            <xm:f>ListOfValues!T1:T3</xm:f>
          </x14:formula1>
          <xm:sqref>F39</xm:sqref>
        </x14:dataValidation>
        <x14:dataValidation type="list" showErrorMessage="1" errorTitle="Kesalahan Nilai Data" error="Data yang dimasukkan harus tersedia dalam daftar!">
          <x14:formula1>
            <xm:f>ListOfValues!T1:T3</xm:f>
          </x14:formula1>
          <xm:sqref>F40</xm:sqref>
        </x14:dataValidation>
        <x14:dataValidation type="list" showErrorMessage="1" errorTitle="Kesalahan Nilai Data" error="Data yang dimasukkan harus tersedia dalam daftar!">
          <x14:formula1>
            <xm:f>ListOfValues!T1:T3</xm:f>
          </x14:formula1>
          <xm:sqref>F41</xm:sqref>
        </x14:dataValidation>
        <x14:dataValidation type="list" showErrorMessage="1" errorTitle="Kesalahan Nilai Data" error="Data yang dimasukkan harus tersedia dalam daftar!">
          <x14:formula1>
            <xm:f>ListOfValues!T1:T3</xm:f>
          </x14:formula1>
          <xm:sqref>F42</xm:sqref>
        </x14:dataValidation>
        <x14:dataValidation type="list" showErrorMessage="1" errorTitle="Kesalahan Nilai Data" error="Data yang dimasukkan harus tersedia dalam daftar!">
          <x14:formula1>
            <xm:f>ListOfValues!T1:T3</xm:f>
          </x14:formula1>
          <xm:sqref>F43</xm:sqref>
        </x14:dataValidation>
        <x14:dataValidation type="list" showErrorMessage="1" errorTitle="Kesalahan Nilai Data" error="Data yang dimasukkan harus tersedia dalam daftar!">
          <x14:formula1>
            <xm:f>ListOfValues!T1:T3</xm:f>
          </x14:formula1>
          <xm:sqref>F44</xm:sqref>
        </x14:dataValidation>
        <x14:dataValidation type="list" showErrorMessage="1" errorTitle="Kesalahan Nilai Data" error="Data yang dimasukkan harus tersedia dalam daftar!">
          <x14:formula1>
            <xm:f>ListOfValues!T1:T3</xm:f>
          </x14:formula1>
          <xm:sqref>F45</xm:sqref>
        </x14:dataValidation>
        <x14:dataValidation type="list" showErrorMessage="1" errorTitle="Kesalahan Nilai Data" error="Data yang dimasukkan harus tersedia dalam daftar!">
          <x14:formula1>
            <xm:f>ListOfValues!T1:T3</xm:f>
          </x14:formula1>
          <xm:sqref>F46</xm:sqref>
        </x14:dataValidation>
        <x14:dataValidation type="list" showErrorMessage="1" errorTitle="Kesalahan Nilai Data" error="Data yang dimasukkan harus tersedia dalam daftar!">
          <x14:formula1>
            <xm:f>ListOfValues!T1:T3</xm:f>
          </x14:formula1>
          <xm:sqref>F47</xm:sqref>
        </x14:dataValidation>
        <x14:dataValidation type="list" showErrorMessage="1" errorTitle="Kesalahan Nilai Data" error="Data yang dimasukkan harus tersedia dalam daftar!">
          <x14:formula1>
            <xm:f>ListOfValues!T1:T3</xm:f>
          </x14:formula1>
          <xm:sqref>F48</xm:sqref>
        </x14:dataValidation>
        <x14:dataValidation type="list" showErrorMessage="1" errorTitle="Kesalahan Nilai Data" error="Data yang dimasukkan harus tersedia dalam daftar!">
          <x14:formula1>
            <xm:f>ListOfValues!T1:T3</xm:f>
          </x14:formula1>
          <xm:sqref>F49</xm:sqref>
        </x14:dataValidation>
        <x14:dataValidation type="list" showErrorMessage="1" errorTitle="Kesalahan Nilai Data" error="Data yang dimasukkan harus tersedia dalam daftar!">
          <x14:formula1>
            <xm:f>ListOfValues!T1:T3</xm:f>
          </x14:formula1>
          <xm:sqref>F50</xm:sqref>
        </x14:dataValidation>
        <x14:dataValidation type="list" showErrorMessage="1" errorTitle="Kesalahan Nilai Data" error="Data yang dimasukkan harus tersedia dalam daftar!">
          <x14:formula1>
            <xm:f>ListOfValues!T1:T3</xm:f>
          </x14:formula1>
          <xm:sqref>F51</xm:sqref>
        </x14:dataValidation>
        <x14:dataValidation type="list" showErrorMessage="1" errorTitle="Kesalahan Nilai Data" error="Data yang dimasukkan harus tersedia dalam daftar!">
          <x14:formula1>
            <xm:f>ListOfValues!T1:T3</xm:f>
          </x14:formula1>
          <xm:sqref>F52</xm:sqref>
        </x14:dataValidation>
        <x14:dataValidation type="list" showErrorMessage="1" errorTitle="Kesalahan Nilai Data" error="Data yang dimasukkan harus tersedia dalam daftar!">
          <x14:formula1>
            <xm:f>ListOfValues!T1:T3</xm:f>
          </x14:formula1>
          <xm:sqref>F53</xm:sqref>
        </x14:dataValidation>
        <x14:dataValidation type="list" showErrorMessage="1" errorTitle="Kesalahan Nilai Data" error="Data yang dimasukkan harus tersedia dalam daftar!">
          <x14:formula1>
            <xm:f>ListOfValues!T1:T3</xm:f>
          </x14:formula1>
          <xm:sqref>F54</xm:sqref>
        </x14:dataValidation>
        <x14:dataValidation type="list" showErrorMessage="1" errorTitle="Kesalahan Nilai Data" error="Data yang dimasukkan harus tersedia dalam daftar!">
          <x14:formula1>
            <xm:f>ListOfValues!T1:T3</xm:f>
          </x14:formula1>
          <xm:sqref>F55</xm:sqref>
        </x14:dataValidation>
        <x14:dataValidation type="list" showErrorMessage="1" errorTitle="Kesalahan Nilai Data" error="Data yang dimasukkan harus tersedia dalam daftar!">
          <x14:formula1>
            <xm:f>ListOfValues!T1:T3</xm:f>
          </x14:formula1>
          <xm:sqref>F56</xm:sqref>
        </x14:dataValidation>
        <x14:dataValidation type="list" showErrorMessage="1" errorTitle="Kesalahan Nilai Data" error="Data yang dimasukkan harus tersedia dalam daftar!">
          <x14:formula1>
            <xm:f>ListOfValues!T1:T3</xm:f>
          </x14:formula1>
          <xm:sqref>F57</xm:sqref>
        </x14:dataValidation>
        <x14:dataValidation type="list" showErrorMessage="1" errorTitle="Kesalahan Nilai Data" error="Data yang dimasukkan harus tersedia dalam daftar!">
          <x14:formula1>
            <xm:f>ListOfValues!T1:T3</xm:f>
          </x14:formula1>
          <xm:sqref>F58</xm:sqref>
        </x14:dataValidation>
        <x14:dataValidation type="list" showErrorMessage="1" errorTitle="Kesalahan Nilai Data" error="Data yang dimasukkan harus tersedia dalam daftar!">
          <x14:formula1>
            <xm:f>ListOfValues!T1:T3</xm:f>
          </x14:formula1>
          <xm:sqref>F59</xm:sqref>
        </x14:dataValidation>
        <x14:dataValidation type="list" showErrorMessage="1" errorTitle="Kesalahan Nilai Data" error="Data yang dimasukkan harus tersedia dalam daftar!">
          <x14:formula1>
            <xm:f>ListOfValues!T1:T3</xm:f>
          </x14:formula1>
          <xm:sqref>F60</xm:sqref>
        </x14:dataValidation>
        <x14:dataValidation type="list" showErrorMessage="1" errorTitle="Kesalahan Nilai Data" error="Data yang dimasukkan harus tersedia dalam daftar!">
          <x14:formula1>
            <xm:f>ListOfValues!T1:T3</xm:f>
          </x14:formula1>
          <xm:sqref>F61</xm:sqref>
        </x14:dataValidation>
        <x14:dataValidation type="list" showErrorMessage="1" errorTitle="Kesalahan Nilai Data" error="Data yang dimasukkan harus tersedia dalam daftar!">
          <x14:formula1>
            <xm:f>ListOfValues!T1:T3</xm:f>
          </x14:formula1>
          <xm:sqref>F62</xm:sqref>
        </x14:dataValidation>
        <x14:dataValidation type="list" showErrorMessage="1" errorTitle="Kesalahan Nilai Data" error="Data yang dimasukkan harus tersedia dalam daftar!">
          <x14:formula1>
            <xm:f>ListOfValues!T1:T3</xm:f>
          </x14:formula1>
          <xm:sqref>F63</xm:sqref>
        </x14:dataValidation>
        <x14:dataValidation type="list" showErrorMessage="1" errorTitle="Kesalahan Nilai Data" error="Data yang dimasukkan harus tersedia dalam daftar!">
          <x14:formula1>
            <xm:f>ListOfValues!T1:T3</xm:f>
          </x14:formula1>
          <xm:sqref>F64</xm:sqref>
        </x14:dataValidation>
        <x14:dataValidation type="list" showErrorMessage="1" errorTitle="Kesalahan Nilai Data" error="Data yang dimasukkan harus tersedia dalam daftar!">
          <x14:formula1>
            <xm:f>ListOfValues!T1:T3</xm:f>
          </x14:formula1>
          <xm:sqref>F65</xm:sqref>
        </x14:dataValidation>
        <x14:dataValidation type="list" showErrorMessage="1" errorTitle="Kesalahan Nilai Data" error="Data yang dimasukkan harus tersedia dalam daftar!">
          <x14:formula1>
            <xm:f>ListOfValues!T1:T3</xm:f>
          </x14:formula1>
          <xm:sqref>F66</xm:sqref>
        </x14:dataValidation>
        <x14:dataValidation type="list" showErrorMessage="1" errorTitle="Kesalahan Nilai Data" error="Data yang dimasukkan harus tersedia dalam daftar!">
          <x14:formula1>
            <xm:f>ListOfValues!T1:T3</xm:f>
          </x14:formula1>
          <xm:sqref>F67</xm:sqref>
        </x14:dataValidation>
        <x14:dataValidation type="list" showErrorMessage="1" errorTitle="Kesalahan Nilai Data" error="Data yang dimasukkan harus tersedia dalam daftar!">
          <x14:formula1>
            <xm:f>ListOfValues!T1:T3</xm:f>
          </x14:formula1>
          <xm:sqref>F68</xm:sqref>
        </x14:dataValidation>
        <x14:dataValidation type="list" showErrorMessage="1" errorTitle="Kesalahan Nilai Data" error="Data yang dimasukkan harus tersedia dalam daftar!">
          <x14:formula1>
            <xm:f>ListOfValues!T1:T3</xm:f>
          </x14:formula1>
          <xm:sqref>F69</xm:sqref>
        </x14:dataValidation>
        <x14:dataValidation type="list" showErrorMessage="1" errorTitle="Kesalahan Nilai Data" error="Data yang dimasukkan harus tersedia dalam daftar!">
          <x14:formula1>
            <xm:f>ListOfValues!T1:T3</xm:f>
          </x14:formula1>
          <xm:sqref>F70</xm:sqref>
        </x14:dataValidation>
        <x14:dataValidation type="list" showErrorMessage="1" errorTitle="Kesalahan Nilai Data" error="Data yang dimasukkan harus tersedia dalam daftar!">
          <x14:formula1>
            <xm:f>ListOfValues!T1:T3</xm:f>
          </x14:formula1>
          <xm:sqref>F71</xm:sqref>
        </x14:dataValidation>
        <x14:dataValidation type="list" showErrorMessage="1" errorTitle="Kesalahan Nilai Data" error="Data yang dimasukkan harus tersedia dalam daftar!">
          <x14:formula1>
            <xm:f>ListOfValues!T1:T3</xm:f>
          </x14:formula1>
          <xm:sqref>F72</xm:sqref>
        </x14:dataValidation>
        <x14:dataValidation type="list" showErrorMessage="1" errorTitle="Kesalahan Nilai Data" error="Data yang dimasukkan harus tersedia dalam daftar!">
          <x14:formula1>
            <xm:f>ListOfValues!T1:T3</xm:f>
          </x14:formula1>
          <xm:sqref>F73</xm:sqref>
        </x14:dataValidation>
        <x14:dataValidation type="list" showErrorMessage="1" errorTitle="Kesalahan Nilai Data" error="Data yang dimasukkan harus tersedia dalam daftar!">
          <x14:formula1>
            <xm:f>ListOfValues!T1:T3</xm:f>
          </x14:formula1>
          <xm:sqref>F74</xm:sqref>
        </x14:dataValidation>
        <x14:dataValidation type="list" showErrorMessage="1" errorTitle="Kesalahan Nilai Data" error="Data yang dimasukkan harus tersedia dalam daftar!">
          <x14:formula1>
            <xm:f>ListOfValues!T1:T3</xm:f>
          </x14:formula1>
          <xm:sqref>F75</xm:sqref>
        </x14:dataValidation>
        <x14:dataValidation type="list" showErrorMessage="1" errorTitle="Kesalahan Nilai Data" error="Data yang dimasukkan harus tersedia dalam daftar!">
          <x14:formula1>
            <xm:f>ListOfValues!T1:T3</xm:f>
          </x14:formula1>
          <xm:sqref>F76</xm:sqref>
        </x14:dataValidation>
        <x14:dataValidation type="list" showErrorMessage="1" errorTitle="Kesalahan Nilai Data" error="Data yang dimasukkan harus tersedia dalam daftar!">
          <x14:formula1>
            <xm:f>ListOfValues!T1:T3</xm:f>
          </x14:formula1>
          <xm:sqref>F77</xm:sqref>
        </x14:dataValidation>
        <x14:dataValidation type="list" showErrorMessage="1" errorTitle="Kesalahan Nilai Data" error="Data yang dimasukkan harus tersedia dalam daftar!">
          <x14:formula1>
            <xm:f>ListOfValues!T1:T3</xm:f>
          </x14:formula1>
          <xm:sqref>F78</xm:sqref>
        </x14:dataValidation>
        <x14:dataValidation type="list" showErrorMessage="1" errorTitle="Kesalahan Nilai Data" error="Data yang dimasukkan harus tersedia dalam daftar!">
          <x14:formula1>
            <xm:f>ListOfValues!T1:T3</xm:f>
          </x14:formula1>
          <xm:sqref>F79</xm:sqref>
        </x14:dataValidation>
        <x14:dataValidation type="list" showErrorMessage="1" errorTitle="Kesalahan Nilai Data" error="Data yang dimasukkan harus tersedia dalam daftar!">
          <x14:formula1>
            <xm:f>ListOfValues!T1:T3</xm:f>
          </x14:formula1>
          <xm:sqref>F80</xm:sqref>
        </x14:dataValidation>
        <x14:dataValidation type="list" showErrorMessage="1" errorTitle="Kesalahan Nilai Data" error="Data yang dimasukkan harus tersedia dalam daftar!">
          <x14:formula1>
            <xm:f>ListOfValues!T1:T3</xm:f>
          </x14:formula1>
          <xm:sqref>F81</xm:sqref>
        </x14:dataValidation>
        <x14:dataValidation type="list" showErrorMessage="1" errorTitle="Kesalahan Nilai Data" error="Data yang dimasukkan harus tersedia dalam daftar!">
          <x14:formula1>
            <xm:f>ListOfValues!T1:T3</xm:f>
          </x14:formula1>
          <xm:sqref>F82</xm:sqref>
        </x14:dataValidation>
        <x14:dataValidation type="list" showErrorMessage="1" errorTitle="Kesalahan Nilai Data" error="Data yang dimasukkan harus tersedia dalam daftar!">
          <x14:formula1>
            <xm:f>ListOfValues!T1:T3</xm:f>
          </x14:formula1>
          <xm:sqref>F83</xm:sqref>
        </x14:dataValidation>
        <x14:dataValidation type="list" showErrorMessage="1" errorTitle="Kesalahan Nilai Data" error="Data yang dimasukkan harus tersedia dalam daftar!">
          <x14:formula1>
            <xm:f>ListOfValues!T1:T3</xm:f>
          </x14:formula1>
          <xm:sqref>F84</xm:sqref>
        </x14:dataValidation>
        <x14:dataValidation type="list" showErrorMessage="1" errorTitle="Kesalahan Nilai Data" error="Data yang dimasukkan harus tersedia dalam daftar!">
          <x14:formula1>
            <xm:f>ListOfValues!T1:T3</xm:f>
          </x14:formula1>
          <xm:sqref>F85</xm:sqref>
        </x14:dataValidation>
        <x14:dataValidation type="list" showErrorMessage="1" errorTitle="Kesalahan Nilai Data" error="Data yang dimasukkan harus tersedia dalam daftar!">
          <x14:formula1>
            <xm:f>ListOfValues!T1:T3</xm:f>
          </x14:formula1>
          <xm:sqref>F86</xm:sqref>
        </x14:dataValidation>
        <x14:dataValidation type="list" showErrorMessage="1" errorTitle="Kesalahan Nilai Data" error="Data yang dimasukkan harus tersedia dalam daftar!">
          <x14:formula1>
            <xm:f>ListOfValues!T1:T3</xm:f>
          </x14:formula1>
          <xm:sqref>F87</xm:sqref>
        </x14:dataValidation>
        <x14:dataValidation type="list" showErrorMessage="1" errorTitle="Kesalahan Nilai Data" error="Data yang dimasukkan harus tersedia dalam daftar!">
          <x14:formula1>
            <xm:f>ListOfValues!T1:T3</xm:f>
          </x14:formula1>
          <xm:sqref>F88</xm:sqref>
        </x14:dataValidation>
        <x14:dataValidation type="list" showErrorMessage="1" errorTitle="Kesalahan Nilai Data" error="Data yang dimasukkan harus tersedia dalam daftar!">
          <x14:formula1>
            <xm:f>ListOfValues!T1:T3</xm:f>
          </x14:formula1>
          <xm:sqref>F89</xm:sqref>
        </x14:dataValidation>
        <x14:dataValidation type="list" showErrorMessage="1" errorTitle="Kesalahan Nilai Data" error="Data yang dimasukkan harus tersedia dalam daftar!">
          <x14:formula1>
            <xm:f>ListOfValues!T1:T3</xm:f>
          </x14:formula1>
          <xm:sqref>F90</xm:sqref>
        </x14:dataValidation>
        <x14:dataValidation type="list" showErrorMessage="1" errorTitle="Kesalahan Nilai Data" error="Data yang dimasukkan harus tersedia dalam daftar!">
          <x14:formula1>
            <xm:f>ListOfValues!T1:T3</xm:f>
          </x14:formula1>
          <xm:sqref>F91</xm:sqref>
        </x14:dataValidation>
        <x14:dataValidation type="list" showErrorMessage="1" errorTitle="Kesalahan Nilai Data" error="Data yang dimasukkan harus tersedia dalam daftar!">
          <x14:formula1>
            <xm:f>ListOfValues!T1:T3</xm:f>
          </x14:formula1>
          <xm:sqref>F92</xm:sqref>
        </x14:dataValidation>
        <x14:dataValidation type="list" showErrorMessage="1" errorTitle="Kesalahan Nilai Data" error="Data yang dimasukkan harus tersedia dalam daftar!">
          <x14:formula1>
            <xm:f>ListOfValues!T1:T3</xm:f>
          </x14:formula1>
          <xm:sqref>F93</xm:sqref>
        </x14:dataValidation>
        <x14:dataValidation type="list" showErrorMessage="1" errorTitle="Kesalahan Nilai Data" error="Data yang dimasukkan harus tersedia dalam daftar!">
          <x14:formula1>
            <xm:f>ListOfValues!T1:T3</xm:f>
          </x14:formula1>
          <xm:sqref>F94</xm:sqref>
        </x14:dataValidation>
        <x14:dataValidation type="list" showErrorMessage="1" errorTitle="Kesalahan Nilai Data" error="Data yang dimasukkan harus tersedia dalam daftar!">
          <x14:formula1>
            <xm:f>ListOfValues!T1:T3</xm:f>
          </x14:formula1>
          <xm:sqref>F95</xm:sqref>
        </x14:dataValidation>
        <x14:dataValidation type="list" showErrorMessage="1" errorTitle="Kesalahan Nilai Data" error="Data yang dimasukkan harus tersedia dalam daftar!">
          <x14:formula1>
            <xm:f>ListOfValues!T1:T3</xm:f>
          </x14:formula1>
          <xm:sqref>F96</xm:sqref>
        </x14:dataValidation>
        <x14:dataValidation type="list" showErrorMessage="1" errorTitle="Kesalahan Nilai Data" error="Data yang dimasukkan harus tersedia dalam daftar!">
          <x14:formula1>
            <xm:f>ListOfValues!T1:T3</xm:f>
          </x14:formula1>
          <xm:sqref>F97</xm:sqref>
        </x14:dataValidation>
        <x14:dataValidation type="list" showErrorMessage="1" errorTitle="Kesalahan Nilai Data" error="Data yang dimasukkan harus tersedia dalam daftar!">
          <x14:formula1>
            <xm:f>ListOfValues!T1:T3</xm:f>
          </x14:formula1>
          <xm:sqref>F98</xm:sqref>
        </x14:dataValidation>
        <x14:dataValidation type="list" showErrorMessage="1" errorTitle="Kesalahan Nilai Data" error="Data yang dimasukkan harus tersedia dalam daftar!">
          <x14:formula1>
            <xm:f>ListOfValues!T1:T3</xm:f>
          </x14:formula1>
          <xm:sqref>F99</xm:sqref>
        </x14:dataValidation>
        <x14:dataValidation type="list" showErrorMessage="1" errorTitle="Kesalahan Nilai Data" error="Data yang dimasukkan harus tersedia dalam daftar!">
          <x14:formula1>
            <xm:f>ListOfValues!T1:T3</xm:f>
          </x14:formula1>
          <xm:sqref>F100</xm:sqref>
        </x14:dataValidation>
        <x14:dataValidation type="list" showErrorMessage="1" errorTitle="Kesalahan Nilai Data" error="Data yang dimasukkan harus tersedia dalam daftar!">
          <x14:formula1>
            <xm:f>ListOfValues!T1:T3</xm:f>
          </x14:formula1>
          <xm:sqref>F101</xm:sqref>
        </x14:dataValidation>
        <x14:dataValidation type="list" showErrorMessage="1" errorTitle="Kesalahan Nilai Data" error="Data yang dimasukkan harus tersedia dalam daftar!">
          <x14:formula1>
            <xm:f>ListOfValues!T1:T3</xm:f>
          </x14:formula1>
          <xm:sqref>F102</xm:sqref>
        </x14:dataValidation>
        <x14:dataValidation type="list" showErrorMessage="1" errorTitle="Kesalahan Nilai Data" error="Data yang dimasukkan harus tersedia dalam daftar!">
          <x14:formula1>
            <xm:f>ListOfValues!T1:T3</xm:f>
          </x14:formula1>
          <xm:sqref>F103</xm:sqref>
        </x14:dataValidation>
        <x14:dataValidation type="list" showErrorMessage="1" errorTitle="Kesalahan Nilai Data" error="Data yang dimasukkan harus tersedia dalam daftar!">
          <x14:formula1>
            <xm:f>ListOfValues!T1:T3</xm:f>
          </x14:formula1>
          <xm:sqref>F104</xm:sqref>
        </x14:dataValidation>
        <x14:dataValidation type="list" showErrorMessage="1" errorTitle="Kesalahan Nilai Data" error="Data yang dimasukkan harus tersedia dalam daftar!">
          <x14:formula1>
            <xm:f>ListOfValues!T1:T3</xm:f>
          </x14:formula1>
          <xm:sqref>F105</xm:sqref>
        </x14:dataValidation>
        <x14:dataValidation type="list" showErrorMessage="1" errorTitle="Kesalahan Nilai Data" error="Data yang dimasukkan harus tersedia dalam daftar!">
          <x14:formula1>
            <xm:f>ListOfValues!T1:T3</xm:f>
          </x14:formula1>
          <xm:sqref>F106</xm:sqref>
        </x14:dataValidation>
        <x14:dataValidation type="list" showErrorMessage="1" errorTitle="Kesalahan Nilai Data" error="Data yang dimasukkan harus tersedia dalam daftar!">
          <x14:formula1>
            <xm:f>ListOfValues!T1:T3</xm:f>
          </x14:formula1>
          <xm:sqref>F107</xm:sqref>
        </x14:dataValidation>
        <x14:dataValidation type="list" showErrorMessage="1" errorTitle="Kesalahan Nilai Data" error="Data yang dimasukkan harus tersedia dalam daftar!">
          <x14:formula1>
            <xm:f>ListOfValues!T1:T3</xm:f>
          </x14:formula1>
          <xm:sqref>F108</xm:sqref>
        </x14:dataValidation>
        <x14:dataValidation type="list" showErrorMessage="1" errorTitle="Kesalahan Nilai Data" error="Data yang dimasukkan harus tersedia dalam daftar!">
          <x14:formula1>
            <xm:f>ListOfValues!T1:T3</xm:f>
          </x14:formula1>
          <xm:sqref>F109</xm:sqref>
        </x14:dataValidation>
        <x14:dataValidation type="list" showErrorMessage="1" errorTitle="Kesalahan Nilai Data" error="Data yang dimasukkan harus tersedia dalam daftar!">
          <x14:formula1>
            <xm:f>ListOfValues!T1:T3</xm:f>
          </x14:formula1>
          <xm:sqref>F110</xm:sqref>
        </x14:dataValidation>
        <x14:dataValidation type="list" showErrorMessage="1" errorTitle="Kesalahan Nilai Data" error="Data yang dimasukkan harus tersedia dalam daftar!">
          <x14:formula1>
            <xm:f>ListOfValues!T1:T3</xm:f>
          </x14:formula1>
          <xm:sqref>F111</xm:sqref>
        </x14:dataValidation>
        <x14:dataValidation type="list" showErrorMessage="1" errorTitle="Kesalahan Nilai Data" error="Data yang dimasukkan harus tersedia dalam daftar!">
          <x14:formula1>
            <xm:f>ListOfValues!T1:T3</xm:f>
          </x14:formula1>
          <xm:sqref>F112</xm:sqref>
        </x14:dataValidation>
        <x14:dataValidation type="list" showErrorMessage="1" errorTitle="Kesalahan Nilai Data" error="Data yang dimasukkan harus tersedia dalam daftar!">
          <x14:formula1>
            <xm:f>ListOfValues!T1:T3</xm:f>
          </x14:formula1>
          <xm:sqref>F113</xm:sqref>
        </x14:dataValidation>
        <x14:dataValidation type="list" showErrorMessage="1" errorTitle="Kesalahan Nilai Data" error="Data yang dimasukkan harus tersedia dalam daftar!">
          <x14:formula1>
            <xm:f>ListOfValues!T1:T3</xm:f>
          </x14:formula1>
          <xm:sqref>F114</xm:sqref>
        </x14:dataValidation>
        <x14:dataValidation type="list" showErrorMessage="1" errorTitle="Kesalahan Nilai Data" error="Data yang dimasukkan harus tersedia dalam daftar!">
          <x14:formula1>
            <xm:f>ListOfValues!T1:T3</xm:f>
          </x14:formula1>
          <xm:sqref>F115</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2:I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H17"/>
    </sheetView>
  </sheetViews>
  <sheetFormatPr defaultRowHeight="15"/>
  <cols>
    <col min="1" max="1" width="9.140625" style="1" customWidth="1"/>
    <col min="2" max="3" width="1" style="1" customWidth="1"/>
    <col min="4" max="4" width="20" style="1" customWidth="1"/>
    <col min="5" max="8" width="30" style="1" customWidth="1"/>
    <col min="9" max="9" width="1" style="1" customWidth="1"/>
    <col min="10" max="10" width="9.140625" style="1" customWidth="1"/>
    <col min="11" max="16384" width="9.140625" style="1"/>
  </cols>
  <sheetData>
    <row r="2" spans="2:9" ht="5.0999999999999996" customHeight="1">
      <c r="B2" s="5" t="s">
        <v>691</v>
      </c>
      <c r="C2" s="2"/>
      <c r="D2" s="2"/>
      <c r="E2" s="2"/>
      <c r="F2" s="2"/>
      <c r="G2" s="2"/>
      <c r="H2" s="2"/>
      <c r="I2" s="2"/>
    </row>
    <row r="3" spans="2:9" hidden="1">
      <c r="B3" s="5" t="s">
        <v>7</v>
      </c>
      <c r="C3" s="20"/>
      <c r="D3" s="20"/>
      <c r="E3" s="2"/>
      <c r="F3" s="2"/>
      <c r="G3" s="2"/>
      <c r="H3" s="2"/>
      <c r="I3" s="2"/>
    </row>
    <row r="4" spans="2:9" hidden="1">
      <c r="B4" s="2"/>
      <c r="C4" s="20"/>
      <c r="D4" s="20"/>
      <c r="E4" s="2"/>
      <c r="F4" s="2"/>
      <c r="G4" s="2"/>
      <c r="H4" s="2"/>
      <c r="I4" s="2"/>
    </row>
    <row r="5" spans="2:9" hidden="1">
      <c r="B5" s="2"/>
      <c r="C5" s="20"/>
      <c r="D5" s="20"/>
      <c r="E5" s="2"/>
      <c r="F5" s="2"/>
      <c r="G5" s="2"/>
      <c r="H5" s="2"/>
      <c r="I5" s="2"/>
    </row>
    <row r="6" spans="2:9" hidden="1">
      <c r="B6" s="2"/>
      <c r="C6" s="20"/>
      <c r="D6" s="20"/>
      <c r="E6" s="2"/>
      <c r="F6" s="2"/>
      <c r="G6" s="2"/>
      <c r="H6" s="2"/>
      <c r="I6" s="2"/>
    </row>
    <row r="7" spans="2:9" ht="17.25">
      <c r="B7" s="2"/>
      <c r="C7" s="156" t="str">
        <f>UPPER('Data Umum'!D7)</f>
        <v/>
      </c>
      <c r="D7" s="156"/>
      <c r="E7" s="157"/>
      <c r="F7" s="157"/>
      <c r="G7" s="157"/>
      <c r="H7" s="157"/>
      <c r="I7" s="2"/>
    </row>
    <row r="8" spans="2:9">
      <c r="B8" s="2"/>
      <c r="C8" s="158" t="s">
        <v>1095</v>
      </c>
      <c r="D8" s="158"/>
      <c r="E8" s="129"/>
      <c r="F8" s="129"/>
      <c r="G8" s="129"/>
      <c r="H8" s="129"/>
      <c r="I8" s="2"/>
    </row>
    <row r="9" spans="2:9">
      <c r="B9" s="2"/>
      <c r="C9" s="158" t="s">
        <v>692</v>
      </c>
      <c r="D9" s="158"/>
      <c r="E9" s="129"/>
      <c r="F9" s="129"/>
      <c r="G9" s="129"/>
      <c r="H9" s="129"/>
      <c r="I9" s="2"/>
    </row>
    <row r="10" spans="2:9">
      <c r="B10" s="2"/>
      <c r="C10" s="158" t="s">
        <v>693</v>
      </c>
      <c r="D10" s="158"/>
      <c r="E10" s="129"/>
      <c r="F10" s="129"/>
      <c r="G10" s="129"/>
      <c r="H10" s="129"/>
      <c r="I10" s="2"/>
    </row>
    <row r="11" spans="2:9">
      <c r="B11" s="2"/>
      <c r="C11" s="159" t="str">
        <f>""</f>
        <v/>
      </c>
      <c r="D11" s="159"/>
      <c r="E11" s="130"/>
      <c r="F11" s="130"/>
      <c r="G11" s="130"/>
      <c r="H11" s="130"/>
      <c r="I11" s="2"/>
    </row>
    <row r="12" spans="2:9" hidden="1">
      <c r="B12" s="2"/>
      <c r="C12" s="20"/>
      <c r="D12" s="20"/>
      <c r="E12" s="2"/>
      <c r="F12" s="2"/>
      <c r="G12" s="2"/>
      <c r="H12" s="2"/>
      <c r="I12" s="2"/>
    </row>
    <row r="13" spans="2:9">
      <c r="B13" s="2"/>
      <c r="C13" s="160" t="s">
        <v>43</v>
      </c>
      <c r="D13" s="160"/>
      <c r="E13" s="161"/>
      <c r="F13" s="161"/>
      <c r="G13" s="161"/>
      <c r="H13" s="161"/>
      <c r="I13" s="2"/>
    </row>
    <row r="14" spans="2:9">
      <c r="B14" s="2"/>
      <c r="C14" s="127" t="s">
        <v>308</v>
      </c>
      <c r="D14" s="128"/>
      <c r="E14" s="162" t="str">
        <f>"Nama Kreditur"</f>
        <v>Nama Kreditur</v>
      </c>
      <c r="F14" s="162" t="str">
        <f>"Pihak Penerima Komisi"</f>
        <v>Pihak Penerima Komisi</v>
      </c>
      <c r="G14" s="162" t="str">
        <f>"Total"</f>
        <v>Total</v>
      </c>
      <c r="H14" s="162" t="str">
        <f>"Saldo SAK Lancar (Kurang dari satu Tahun)"</f>
        <v>Saldo SAK Lancar (Kurang dari satu Tahun)</v>
      </c>
      <c r="I14" s="2"/>
    </row>
    <row r="15" spans="2:9">
      <c r="B15" s="2"/>
      <c r="C15" s="128"/>
      <c r="D15" s="128"/>
      <c r="E15" s="163"/>
      <c r="F15" s="163"/>
      <c r="G15" s="163"/>
      <c r="H15" s="163"/>
      <c r="I15" s="2"/>
    </row>
    <row r="16" spans="2:9">
      <c r="B16" s="2"/>
      <c r="C16" s="137" t="s">
        <v>7</v>
      </c>
      <c r="D16" s="128"/>
      <c r="E16" s="147" t="s">
        <v>206</v>
      </c>
      <c r="F16" s="147" t="s">
        <v>206</v>
      </c>
      <c r="G16" s="144">
        <v>0</v>
      </c>
      <c r="H16" s="144">
        <v>0</v>
      </c>
      <c r="I16" s="2"/>
    </row>
    <row r="17" spans="2:9">
      <c r="B17" s="2"/>
      <c r="C17" s="142" t="s">
        <v>309</v>
      </c>
      <c r="D17" s="143"/>
      <c r="E17" s="147" t="s">
        <v>206</v>
      </c>
      <c r="F17" s="147" t="s">
        <v>206</v>
      </c>
      <c r="G17" s="144">
        <v>0</v>
      </c>
      <c r="H17" s="144">
        <v>0</v>
      </c>
      <c r="I17" s="2"/>
    </row>
    <row r="18" spans="2:9">
      <c r="B18" s="2"/>
      <c r="C18" s="142" t="s">
        <v>310</v>
      </c>
      <c r="D18" s="143"/>
      <c r="E18" s="147" t="s">
        <v>206</v>
      </c>
      <c r="F18" s="147" t="s">
        <v>206</v>
      </c>
      <c r="G18" s="144">
        <v>0</v>
      </c>
      <c r="H18" s="144">
        <v>0</v>
      </c>
      <c r="I18" s="2"/>
    </row>
    <row r="19" spans="2:9">
      <c r="B19" s="2"/>
      <c r="C19" s="142" t="s">
        <v>311</v>
      </c>
      <c r="D19" s="143"/>
      <c r="E19" s="147" t="s">
        <v>206</v>
      </c>
      <c r="F19" s="147" t="s">
        <v>206</v>
      </c>
      <c r="G19" s="144">
        <v>0</v>
      </c>
      <c r="H19" s="144">
        <v>0</v>
      </c>
      <c r="I19" s="2"/>
    </row>
    <row r="20" spans="2:9">
      <c r="B20" s="2"/>
      <c r="C20" s="142" t="s">
        <v>312</v>
      </c>
      <c r="D20" s="143"/>
      <c r="E20" s="147" t="s">
        <v>206</v>
      </c>
      <c r="F20" s="147" t="s">
        <v>206</v>
      </c>
      <c r="G20" s="144">
        <v>0</v>
      </c>
      <c r="H20" s="144">
        <v>0</v>
      </c>
      <c r="I20" s="2"/>
    </row>
    <row r="21" spans="2:9">
      <c r="B21" s="2"/>
      <c r="C21" s="142" t="s">
        <v>313</v>
      </c>
      <c r="D21" s="143"/>
      <c r="E21" s="147" t="s">
        <v>206</v>
      </c>
      <c r="F21" s="147" t="s">
        <v>206</v>
      </c>
      <c r="G21" s="144">
        <v>0</v>
      </c>
      <c r="H21" s="144">
        <v>0</v>
      </c>
      <c r="I21" s="2"/>
    </row>
    <row r="22" spans="2:9">
      <c r="B22" s="2"/>
      <c r="C22" s="142" t="s">
        <v>314</v>
      </c>
      <c r="D22" s="143"/>
      <c r="E22" s="147" t="s">
        <v>206</v>
      </c>
      <c r="F22" s="147" t="s">
        <v>206</v>
      </c>
      <c r="G22" s="144">
        <v>0</v>
      </c>
      <c r="H22" s="144">
        <v>0</v>
      </c>
      <c r="I22" s="2"/>
    </row>
    <row r="23" spans="2:9">
      <c r="B23" s="2"/>
      <c r="C23" s="142" t="s">
        <v>315</v>
      </c>
      <c r="D23" s="143"/>
      <c r="E23" s="147" t="s">
        <v>206</v>
      </c>
      <c r="F23" s="147" t="s">
        <v>206</v>
      </c>
      <c r="G23" s="144">
        <v>0</v>
      </c>
      <c r="H23" s="144">
        <v>0</v>
      </c>
      <c r="I23" s="2"/>
    </row>
    <row r="24" spans="2:9">
      <c r="B24" s="2"/>
      <c r="C24" s="142" t="s">
        <v>316</v>
      </c>
      <c r="D24" s="143"/>
      <c r="E24" s="147" t="s">
        <v>206</v>
      </c>
      <c r="F24" s="147" t="s">
        <v>206</v>
      </c>
      <c r="G24" s="144">
        <v>0</v>
      </c>
      <c r="H24" s="144">
        <v>0</v>
      </c>
      <c r="I24" s="2"/>
    </row>
    <row r="25" spans="2:9">
      <c r="B25" s="2"/>
      <c r="C25" s="142" t="s">
        <v>317</v>
      </c>
      <c r="D25" s="143"/>
      <c r="E25" s="147" t="s">
        <v>206</v>
      </c>
      <c r="F25" s="147" t="s">
        <v>206</v>
      </c>
      <c r="G25" s="144">
        <v>0</v>
      </c>
      <c r="H25" s="144">
        <v>0</v>
      </c>
      <c r="I25" s="2"/>
    </row>
    <row r="26" spans="2:9">
      <c r="B26" s="2"/>
      <c r="C26" s="142" t="s">
        <v>318</v>
      </c>
      <c r="D26" s="143"/>
      <c r="E26" s="147" t="s">
        <v>206</v>
      </c>
      <c r="F26" s="147" t="s">
        <v>206</v>
      </c>
      <c r="G26" s="144">
        <v>0</v>
      </c>
      <c r="H26" s="144">
        <v>0</v>
      </c>
      <c r="I26" s="2"/>
    </row>
    <row r="27" spans="2:9">
      <c r="B27" s="2"/>
      <c r="C27" s="142" t="s">
        <v>319</v>
      </c>
      <c r="D27" s="143"/>
      <c r="E27" s="147" t="s">
        <v>206</v>
      </c>
      <c r="F27" s="147" t="s">
        <v>206</v>
      </c>
      <c r="G27" s="144">
        <v>0</v>
      </c>
      <c r="H27" s="144">
        <v>0</v>
      </c>
      <c r="I27" s="2"/>
    </row>
    <row r="28" spans="2:9">
      <c r="B28" s="2"/>
      <c r="C28" s="142" t="s">
        <v>320</v>
      </c>
      <c r="D28" s="143"/>
      <c r="E28" s="147" t="s">
        <v>206</v>
      </c>
      <c r="F28" s="147" t="s">
        <v>206</v>
      </c>
      <c r="G28" s="144">
        <v>0</v>
      </c>
      <c r="H28" s="144">
        <v>0</v>
      </c>
      <c r="I28" s="2"/>
    </row>
    <row r="29" spans="2:9">
      <c r="B29" s="2"/>
      <c r="C29" s="142" t="s">
        <v>321</v>
      </c>
      <c r="D29" s="143"/>
      <c r="E29" s="147" t="s">
        <v>206</v>
      </c>
      <c r="F29" s="147" t="s">
        <v>206</v>
      </c>
      <c r="G29" s="144">
        <v>0</v>
      </c>
      <c r="H29" s="144">
        <v>0</v>
      </c>
      <c r="I29" s="2"/>
    </row>
    <row r="30" spans="2:9">
      <c r="B30" s="2"/>
      <c r="C30" s="142" t="s">
        <v>322</v>
      </c>
      <c r="D30" s="143"/>
      <c r="E30" s="147" t="s">
        <v>206</v>
      </c>
      <c r="F30" s="147" t="s">
        <v>206</v>
      </c>
      <c r="G30" s="144">
        <v>0</v>
      </c>
      <c r="H30" s="144">
        <v>0</v>
      </c>
      <c r="I30" s="2"/>
    </row>
    <row r="31" spans="2:9">
      <c r="B31" s="2"/>
      <c r="C31" s="142" t="s">
        <v>323</v>
      </c>
      <c r="D31" s="143"/>
      <c r="E31" s="147" t="s">
        <v>206</v>
      </c>
      <c r="F31" s="147" t="s">
        <v>206</v>
      </c>
      <c r="G31" s="144">
        <v>0</v>
      </c>
      <c r="H31" s="144">
        <v>0</v>
      </c>
      <c r="I31" s="2"/>
    </row>
    <row r="32" spans="2:9">
      <c r="B32" s="2"/>
      <c r="C32" s="142" t="s">
        <v>324</v>
      </c>
      <c r="D32" s="143"/>
      <c r="E32" s="147" t="s">
        <v>206</v>
      </c>
      <c r="F32" s="147" t="s">
        <v>206</v>
      </c>
      <c r="G32" s="144">
        <v>0</v>
      </c>
      <c r="H32" s="144">
        <v>0</v>
      </c>
      <c r="I32" s="2"/>
    </row>
    <row r="33" spans="2:9">
      <c r="B33" s="2"/>
      <c r="C33" s="142" t="s">
        <v>325</v>
      </c>
      <c r="D33" s="143"/>
      <c r="E33" s="147" t="s">
        <v>206</v>
      </c>
      <c r="F33" s="147" t="s">
        <v>206</v>
      </c>
      <c r="G33" s="144">
        <v>0</v>
      </c>
      <c r="H33" s="144">
        <v>0</v>
      </c>
      <c r="I33" s="2"/>
    </row>
    <row r="34" spans="2:9">
      <c r="B34" s="2"/>
      <c r="C34" s="142" t="s">
        <v>326</v>
      </c>
      <c r="D34" s="143"/>
      <c r="E34" s="147" t="s">
        <v>206</v>
      </c>
      <c r="F34" s="147" t="s">
        <v>206</v>
      </c>
      <c r="G34" s="144">
        <v>0</v>
      </c>
      <c r="H34" s="144">
        <v>0</v>
      </c>
      <c r="I34" s="2"/>
    </row>
    <row r="35" spans="2:9">
      <c r="B35" s="2"/>
      <c r="C35" s="142" t="s">
        <v>327</v>
      </c>
      <c r="D35" s="143"/>
      <c r="E35" s="147" t="s">
        <v>206</v>
      </c>
      <c r="F35" s="147" t="s">
        <v>206</v>
      </c>
      <c r="G35" s="144">
        <v>0</v>
      </c>
      <c r="H35" s="144">
        <v>0</v>
      </c>
      <c r="I35" s="2"/>
    </row>
    <row r="36" spans="2:9">
      <c r="B36" s="2"/>
      <c r="C36" s="142" t="s">
        <v>328</v>
      </c>
      <c r="D36" s="143"/>
      <c r="E36" s="147" t="s">
        <v>206</v>
      </c>
      <c r="F36" s="147" t="s">
        <v>206</v>
      </c>
      <c r="G36" s="144">
        <v>0</v>
      </c>
      <c r="H36" s="144">
        <v>0</v>
      </c>
      <c r="I36" s="2"/>
    </row>
    <row r="37" spans="2:9">
      <c r="B37" s="2"/>
      <c r="C37" s="142" t="s">
        <v>329</v>
      </c>
      <c r="D37" s="143"/>
      <c r="E37" s="147" t="s">
        <v>206</v>
      </c>
      <c r="F37" s="147" t="s">
        <v>206</v>
      </c>
      <c r="G37" s="144">
        <v>0</v>
      </c>
      <c r="H37" s="144">
        <v>0</v>
      </c>
      <c r="I37" s="2"/>
    </row>
    <row r="38" spans="2:9">
      <c r="B38" s="2"/>
      <c r="C38" s="142" t="s">
        <v>330</v>
      </c>
      <c r="D38" s="143"/>
      <c r="E38" s="147" t="s">
        <v>206</v>
      </c>
      <c r="F38" s="147" t="s">
        <v>206</v>
      </c>
      <c r="G38" s="144">
        <v>0</v>
      </c>
      <c r="H38" s="144">
        <v>0</v>
      </c>
      <c r="I38" s="2"/>
    </row>
    <row r="39" spans="2:9">
      <c r="B39" s="2"/>
      <c r="C39" s="142" t="s">
        <v>331</v>
      </c>
      <c r="D39" s="143"/>
      <c r="E39" s="147" t="s">
        <v>206</v>
      </c>
      <c r="F39" s="147" t="s">
        <v>206</v>
      </c>
      <c r="G39" s="144">
        <v>0</v>
      </c>
      <c r="H39" s="144">
        <v>0</v>
      </c>
      <c r="I39" s="2"/>
    </row>
    <row r="40" spans="2:9">
      <c r="B40" s="2"/>
      <c r="C40" s="142" t="s">
        <v>332</v>
      </c>
      <c r="D40" s="143"/>
      <c r="E40" s="147" t="s">
        <v>206</v>
      </c>
      <c r="F40" s="147" t="s">
        <v>206</v>
      </c>
      <c r="G40" s="144">
        <v>0</v>
      </c>
      <c r="H40" s="144">
        <v>0</v>
      </c>
      <c r="I40" s="2"/>
    </row>
    <row r="41" spans="2:9">
      <c r="B41" s="2"/>
      <c r="C41" s="142" t="s">
        <v>333</v>
      </c>
      <c r="D41" s="143"/>
      <c r="E41" s="147" t="s">
        <v>206</v>
      </c>
      <c r="F41" s="147" t="s">
        <v>206</v>
      </c>
      <c r="G41" s="144">
        <v>0</v>
      </c>
      <c r="H41" s="144">
        <v>0</v>
      </c>
      <c r="I41" s="2"/>
    </row>
    <row r="42" spans="2:9">
      <c r="B42" s="2"/>
      <c r="C42" s="142" t="s">
        <v>334</v>
      </c>
      <c r="D42" s="143"/>
      <c r="E42" s="147" t="s">
        <v>206</v>
      </c>
      <c r="F42" s="147" t="s">
        <v>206</v>
      </c>
      <c r="G42" s="144">
        <v>0</v>
      </c>
      <c r="H42" s="144">
        <v>0</v>
      </c>
      <c r="I42" s="2"/>
    </row>
    <row r="43" spans="2:9">
      <c r="B43" s="2"/>
      <c r="C43" s="142" t="s">
        <v>335</v>
      </c>
      <c r="D43" s="143"/>
      <c r="E43" s="147" t="s">
        <v>206</v>
      </c>
      <c r="F43" s="147" t="s">
        <v>206</v>
      </c>
      <c r="G43" s="144">
        <v>0</v>
      </c>
      <c r="H43" s="144">
        <v>0</v>
      </c>
      <c r="I43" s="2"/>
    </row>
    <row r="44" spans="2:9">
      <c r="B44" s="2"/>
      <c r="C44" s="142" t="s">
        <v>336</v>
      </c>
      <c r="D44" s="143"/>
      <c r="E44" s="147" t="s">
        <v>206</v>
      </c>
      <c r="F44" s="147" t="s">
        <v>206</v>
      </c>
      <c r="G44" s="144">
        <v>0</v>
      </c>
      <c r="H44" s="144">
        <v>0</v>
      </c>
      <c r="I44" s="2"/>
    </row>
    <row r="45" spans="2:9">
      <c r="B45" s="2"/>
      <c r="C45" s="142" t="s">
        <v>337</v>
      </c>
      <c r="D45" s="143"/>
      <c r="E45" s="147" t="s">
        <v>206</v>
      </c>
      <c r="F45" s="147" t="s">
        <v>206</v>
      </c>
      <c r="G45" s="144">
        <v>0</v>
      </c>
      <c r="H45" s="144">
        <v>0</v>
      </c>
      <c r="I45" s="2"/>
    </row>
    <row r="46" spans="2:9">
      <c r="B46" s="2"/>
      <c r="C46" s="142" t="s">
        <v>338</v>
      </c>
      <c r="D46" s="143"/>
      <c r="E46" s="147" t="s">
        <v>206</v>
      </c>
      <c r="F46" s="147" t="s">
        <v>206</v>
      </c>
      <c r="G46" s="144">
        <v>0</v>
      </c>
      <c r="H46" s="144">
        <v>0</v>
      </c>
      <c r="I46" s="2"/>
    </row>
    <row r="47" spans="2:9">
      <c r="B47" s="2"/>
      <c r="C47" s="142" t="s">
        <v>339</v>
      </c>
      <c r="D47" s="143"/>
      <c r="E47" s="147" t="s">
        <v>206</v>
      </c>
      <c r="F47" s="147" t="s">
        <v>206</v>
      </c>
      <c r="G47" s="144">
        <v>0</v>
      </c>
      <c r="H47" s="144">
        <v>0</v>
      </c>
      <c r="I47" s="2"/>
    </row>
    <row r="48" spans="2:9">
      <c r="B48" s="2"/>
      <c r="C48" s="142" t="s">
        <v>340</v>
      </c>
      <c r="D48" s="143"/>
      <c r="E48" s="147" t="s">
        <v>206</v>
      </c>
      <c r="F48" s="147" t="s">
        <v>206</v>
      </c>
      <c r="G48" s="144">
        <v>0</v>
      </c>
      <c r="H48" s="144">
        <v>0</v>
      </c>
      <c r="I48" s="2"/>
    </row>
    <row r="49" spans="2:9">
      <c r="B49" s="2"/>
      <c r="C49" s="142" t="s">
        <v>341</v>
      </c>
      <c r="D49" s="143"/>
      <c r="E49" s="147" t="s">
        <v>206</v>
      </c>
      <c r="F49" s="147" t="s">
        <v>206</v>
      </c>
      <c r="G49" s="144">
        <v>0</v>
      </c>
      <c r="H49" s="144">
        <v>0</v>
      </c>
      <c r="I49" s="2"/>
    </row>
    <row r="50" spans="2:9">
      <c r="B50" s="2"/>
      <c r="C50" s="142" t="s">
        <v>342</v>
      </c>
      <c r="D50" s="143"/>
      <c r="E50" s="147" t="s">
        <v>206</v>
      </c>
      <c r="F50" s="147" t="s">
        <v>206</v>
      </c>
      <c r="G50" s="144">
        <v>0</v>
      </c>
      <c r="H50" s="144">
        <v>0</v>
      </c>
      <c r="I50" s="2"/>
    </row>
    <row r="51" spans="2:9">
      <c r="B51" s="2"/>
      <c r="C51" s="142" t="s">
        <v>343</v>
      </c>
      <c r="D51" s="143"/>
      <c r="E51" s="147" t="s">
        <v>206</v>
      </c>
      <c r="F51" s="147" t="s">
        <v>206</v>
      </c>
      <c r="G51" s="144">
        <v>0</v>
      </c>
      <c r="H51" s="144">
        <v>0</v>
      </c>
      <c r="I51" s="2"/>
    </row>
    <row r="52" spans="2:9">
      <c r="B52" s="2"/>
      <c r="C52" s="142" t="s">
        <v>344</v>
      </c>
      <c r="D52" s="143"/>
      <c r="E52" s="147" t="s">
        <v>206</v>
      </c>
      <c r="F52" s="147" t="s">
        <v>206</v>
      </c>
      <c r="G52" s="144">
        <v>0</v>
      </c>
      <c r="H52" s="144">
        <v>0</v>
      </c>
      <c r="I52" s="2"/>
    </row>
    <row r="53" spans="2:9">
      <c r="B53" s="2"/>
      <c r="C53" s="142" t="s">
        <v>345</v>
      </c>
      <c r="D53" s="143"/>
      <c r="E53" s="147" t="s">
        <v>206</v>
      </c>
      <c r="F53" s="147" t="s">
        <v>206</v>
      </c>
      <c r="G53" s="144">
        <v>0</v>
      </c>
      <c r="H53" s="144">
        <v>0</v>
      </c>
      <c r="I53" s="2"/>
    </row>
    <row r="54" spans="2:9">
      <c r="B54" s="2"/>
      <c r="C54" s="142" t="s">
        <v>346</v>
      </c>
      <c r="D54" s="143"/>
      <c r="E54" s="147" t="s">
        <v>206</v>
      </c>
      <c r="F54" s="147" t="s">
        <v>206</v>
      </c>
      <c r="G54" s="144">
        <v>0</v>
      </c>
      <c r="H54" s="144">
        <v>0</v>
      </c>
      <c r="I54" s="2"/>
    </row>
    <row r="55" spans="2:9">
      <c r="B55" s="2"/>
      <c r="C55" s="142" t="s">
        <v>347</v>
      </c>
      <c r="D55" s="143"/>
      <c r="E55" s="147" t="s">
        <v>206</v>
      </c>
      <c r="F55" s="147" t="s">
        <v>206</v>
      </c>
      <c r="G55" s="144">
        <v>0</v>
      </c>
      <c r="H55" s="144">
        <v>0</v>
      </c>
      <c r="I55" s="2"/>
    </row>
    <row r="56" spans="2:9">
      <c r="B56" s="2"/>
      <c r="C56" s="142" t="s">
        <v>348</v>
      </c>
      <c r="D56" s="143"/>
      <c r="E56" s="147" t="s">
        <v>206</v>
      </c>
      <c r="F56" s="147" t="s">
        <v>206</v>
      </c>
      <c r="G56" s="144">
        <v>0</v>
      </c>
      <c r="H56" s="144">
        <v>0</v>
      </c>
      <c r="I56" s="2"/>
    </row>
    <row r="57" spans="2:9">
      <c r="B57" s="2"/>
      <c r="C57" s="142" t="s">
        <v>349</v>
      </c>
      <c r="D57" s="143"/>
      <c r="E57" s="147" t="s">
        <v>206</v>
      </c>
      <c r="F57" s="147" t="s">
        <v>206</v>
      </c>
      <c r="G57" s="144">
        <v>0</v>
      </c>
      <c r="H57" s="144">
        <v>0</v>
      </c>
      <c r="I57" s="2"/>
    </row>
    <row r="58" spans="2:9">
      <c r="B58" s="2"/>
      <c r="C58" s="142" t="s">
        <v>350</v>
      </c>
      <c r="D58" s="143"/>
      <c r="E58" s="147" t="s">
        <v>206</v>
      </c>
      <c r="F58" s="147" t="s">
        <v>206</v>
      </c>
      <c r="G58" s="144">
        <v>0</v>
      </c>
      <c r="H58" s="144">
        <v>0</v>
      </c>
      <c r="I58" s="2"/>
    </row>
    <row r="59" spans="2:9">
      <c r="B59" s="2"/>
      <c r="C59" s="142" t="s">
        <v>351</v>
      </c>
      <c r="D59" s="143"/>
      <c r="E59" s="147" t="s">
        <v>206</v>
      </c>
      <c r="F59" s="147" t="s">
        <v>206</v>
      </c>
      <c r="G59" s="144">
        <v>0</v>
      </c>
      <c r="H59" s="144">
        <v>0</v>
      </c>
      <c r="I59" s="2"/>
    </row>
    <row r="60" spans="2:9">
      <c r="B60" s="2"/>
      <c r="C60" s="142" t="s">
        <v>352</v>
      </c>
      <c r="D60" s="143"/>
      <c r="E60" s="147" t="s">
        <v>206</v>
      </c>
      <c r="F60" s="147" t="s">
        <v>206</v>
      </c>
      <c r="G60" s="144">
        <v>0</v>
      </c>
      <c r="H60" s="144">
        <v>0</v>
      </c>
      <c r="I60" s="2"/>
    </row>
    <row r="61" spans="2:9">
      <c r="B61" s="2"/>
      <c r="C61" s="142" t="s">
        <v>353</v>
      </c>
      <c r="D61" s="143"/>
      <c r="E61" s="147" t="s">
        <v>206</v>
      </c>
      <c r="F61" s="147" t="s">
        <v>206</v>
      </c>
      <c r="G61" s="144">
        <v>0</v>
      </c>
      <c r="H61" s="144">
        <v>0</v>
      </c>
      <c r="I61" s="2"/>
    </row>
    <row r="62" spans="2:9">
      <c r="B62" s="2"/>
      <c r="C62" s="142" t="s">
        <v>354</v>
      </c>
      <c r="D62" s="143"/>
      <c r="E62" s="147" t="s">
        <v>206</v>
      </c>
      <c r="F62" s="147" t="s">
        <v>206</v>
      </c>
      <c r="G62" s="144">
        <v>0</v>
      </c>
      <c r="H62" s="144">
        <v>0</v>
      </c>
      <c r="I62" s="2"/>
    </row>
    <row r="63" spans="2:9">
      <c r="B63" s="2"/>
      <c r="C63" s="142" t="s">
        <v>355</v>
      </c>
      <c r="D63" s="143"/>
      <c r="E63" s="147" t="s">
        <v>206</v>
      </c>
      <c r="F63" s="147" t="s">
        <v>206</v>
      </c>
      <c r="G63" s="144">
        <v>0</v>
      </c>
      <c r="H63" s="144">
        <v>0</v>
      </c>
      <c r="I63" s="2"/>
    </row>
    <row r="64" spans="2:9">
      <c r="B64" s="2"/>
      <c r="C64" s="142" t="s">
        <v>356</v>
      </c>
      <c r="D64" s="143"/>
      <c r="E64" s="147" t="s">
        <v>206</v>
      </c>
      <c r="F64" s="147" t="s">
        <v>206</v>
      </c>
      <c r="G64" s="144">
        <v>0</v>
      </c>
      <c r="H64" s="144">
        <v>0</v>
      </c>
      <c r="I64" s="2"/>
    </row>
    <row r="65" spans="2:9">
      <c r="B65" s="2"/>
      <c r="C65" s="142" t="s">
        <v>357</v>
      </c>
      <c r="D65" s="143"/>
      <c r="E65" s="147" t="s">
        <v>206</v>
      </c>
      <c r="F65" s="147" t="s">
        <v>206</v>
      </c>
      <c r="G65" s="144">
        <v>0</v>
      </c>
      <c r="H65" s="144">
        <v>0</v>
      </c>
      <c r="I65" s="2"/>
    </row>
    <row r="66" spans="2:9">
      <c r="B66" s="2"/>
      <c r="C66" s="142" t="s">
        <v>358</v>
      </c>
      <c r="D66" s="143"/>
      <c r="E66" s="147" t="s">
        <v>206</v>
      </c>
      <c r="F66" s="147" t="s">
        <v>206</v>
      </c>
      <c r="G66" s="144">
        <v>0</v>
      </c>
      <c r="H66" s="144">
        <v>0</v>
      </c>
      <c r="I66" s="2"/>
    </row>
    <row r="67" spans="2:9">
      <c r="B67" s="2"/>
      <c r="C67" s="142" t="s">
        <v>359</v>
      </c>
      <c r="D67" s="143"/>
      <c r="E67" s="147" t="s">
        <v>206</v>
      </c>
      <c r="F67" s="147" t="s">
        <v>206</v>
      </c>
      <c r="G67" s="144">
        <v>0</v>
      </c>
      <c r="H67" s="144">
        <v>0</v>
      </c>
      <c r="I67" s="2"/>
    </row>
    <row r="68" spans="2:9">
      <c r="B68" s="2"/>
      <c r="C68" s="142" t="s">
        <v>360</v>
      </c>
      <c r="D68" s="143"/>
      <c r="E68" s="147" t="s">
        <v>206</v>
      </c>
      <c r="F68" s="147" t="s">
        <v>206</v>
      </c>
      <c r="G68" s="144">
        <v>0</v>
      </c>
      <c r="H68" s="144">
        <v>0</v>
      </c>
      <c r="I68" s="2"/>
    </row>
    <row r="69" spans="2:9">
      <c r="B69" s="2"/>
      <c r="C69" s="142" t="s">
        <v>361</v>
      </c>
      <c r="D69" s="143"/>
      <c r="E69" s="147" t="s">
        <v>206</v>
      </c>
      <c r="F69" s="147" t="s">
        <v>206</v>
      </c>
      <c r="G69" s="144">
        <v>0</v>
      </c>
      <c r="H69" s="144">
        <v>0</v>
      </c>
      <c r="I69" s="2"/>
    </row>
    <row r="70" spans="2:9">
      <c r="B70" s="2"/>
      <c r="C70" s="142" t="s">
        <v>362</v>
      </c>
      <c r="D70" s="143"/>
      <c r="E70" s="147" t="s">
        <v>206</v>
      </c>
      <c r="F70" s="147" t="s">
        <v>206</v>
      </c>
      <c r="G70" s="144">
        <v>0</v>
      </c>
      <c r="H70" s="144">
        <v>0</v>
      </c>
      <c r="I70" s="2"/>
    </row>
    <row r="71" spans="2:9">
      <c r="B71" s="2"/>
      <c r="C71" s="142" t="s">
        <v>363</v>
      </c>
      <c r="D71" s="143"/>
      <c r="E71" s="147" t="s">
        <v>206</v>
      </c>
      <c r="F71" s="147" t="s">
        <v>206</v>
      </c>
      <c r="G71" s="144">
        <v>0</v>
      </c>
      <c r="H71" s="144">
        <v>0</v>
      </c>
      <c r="I71" s="2"/>
    </row>
    <row r="72" spans="2:9">
      <c r="B72" s="2"/>
      <c r="C72" s="142" t="s">
        <v>364</v>
      </c>
      <c r="D72" s="143"/>
      <c r="E72" s="147" t="s">
        <v>206</v>
      </c>
      <c r="F72" s="147" t="s">
        <v>206</v>
      </c>
      <c r="G72" s="144">
        <v>0</v>
      </c>
      <c r="H72" s="144">
        <v>0</v>
      </c>
      <c r="I72" s="2"/>
    </row>
    <row r="73" spans="2:9">
      <c r="B73" s="2"/>
      <c r="C73" s="142" t="s">
        <v>365</v>
      </c>
      <c r="D73" s="143"/>
      <c r="E73" s="147" t="s">
        <v>206</v>
      </c>
      <c r="F73" s="147" t="s">
        <v>206</v>
      </c>
      <c r="G73" s="144">
        <v>0</v>
      </c>
      <c r="H73" s="144">
        <v>0</v>
      </c>
      <c r="I73" s="2"/>
    </row>
    <row r="74" spans="2:9">
      <c r="B74" s="2"/>
      <c r="C74" s="142" t="s">
        <v>366</v>
      </c>
      <c r="D74" s="143"/>
      <c r="E74" s="147" t="s">
        <v>206</v>
      </c>
      <c r="F74" s="147" t="s">
        <v>206</v>
      </c>
      <c r="G74" s="144">
        <v>0</v>
      </c>
      <c r="H74" s="144">
        <v>0</v>
      </c>
      <c r="I74" s="2"/>
    </row>
    <row r="75" spans="2:9">
      <c r="B75" s="2"/>
      <c r="C75" s="142" t="s">
        <v>367</v>
      </c>
      <c r="D75" s="143"/>
      <c r="E75" s="147" t="s">
        <v>206</v>
      </c>
      <c r="F75" s="147" t="s">
        <v>206</v>
      </c>
      <c r="G75" s="144">
        <v>0</v>
      </c>
      <c r="H75" s="144">
        <v>0</v>
      </c>
      <c r="I75" s="2"/>
    </row>
    <row r="76" spans="2:9">
      <c r="B76" s="2"/>
      <c r="C76" s="142" t="s">
        <v>368</v>
      </c>
      <c r="D76" s="143"/>
      <c r="E76" s="147" t="s">
        <v>206</v>
      </c>
      <c r="F76" s="147" t="s">
        <v>206</v>
      </c>
      <c r="G76" s="144">
        <v>0</v>
      </c>
      <c r="H76" s="144">
        <v>0</v>
      </c>
      <c r="I76" s="2"/>
    </row>
    <row r="77" spans="2:9">
      <c r="B77" s="2"/>
      <c r="C77" s="142" t="s">
        <v>369</v>
      </c>
      <c r="D77" s="143"/>
      <c r="E77" s="147" t="s">
        <v>206</v>
      </c>
      <c r="F77" s="147" t="s">
        <v>206</v>
      </c>
      <c r="G77" s="144">
        <v>0</v>
      </c>
      <c r="H77" s="144">
        <v>0</v>
      </c>
      <c r="I77" s="2"/>
    </row>
    <row r="78" spans="2:9">
      <c r="B78" s="2"/>
      <c r="C78" s="142" t="s">
        <v>370</v>
      </c>
      <c r="D78" s="143"/>
      <c r="E78" s="147" t="s">
        <v>206</v>
      </c>
      <c r="F78" s="147" t="s">
        <v>206</v>
      </c>
      <c r="G78" s="144">
        <v>0</v>
      </c>
      <c r="H78" s="144">
        <v>0</v>
      </c>
      <c r="I78" s="2"/>
    </row>
    <row r="79" spans="2:9">
      <c r="B79" s="2"/>
      <c r="C79" s="142" t="s">
        <v>371</v>
      </c>
      <c r="D79" s="143"/>
      <c r="E79" s="147" t="s">
        <v>206</v>
      </c>
      <c r="F79" s="147" t="s">
        <v>206</v>
      </c>
      <c r="G79" s="144">
        <v>0</v>
      </c>
      <c r="H79" s="144">
        <v>0</v>
      </c>
      <c r="I79" s="2"/>
    </row>
    <row r="80" spans="2:9">
      <c r="B80" s="2"/>
      <c r="C80" s="142" t="s">
        <v>372</v>
      </c>
      <c r="D80" s="143"/>
      <c r="E80" s="147" t="s">
        <v>206</v>
      </c>
      <c r="F80" s="147" t="s">
        <v>206</v>
      </c>
      <c r="G80" s="144">
        <v>0</v>
      </c>
      <c r="H80" s="144">
        <v>0</v>
      </c>
      <c r="I80" s="2"/>
    </row>
    <row r="81" spans="2:9">
      <c r="B81" s="2"/>
      <c r="C81" s="142" t="s">
        <v>373</v>
      </c>
      <c r="D81" s="143"/>
      <c r="E81" s="147" t="s">
        <v>206</v>
      </c>
      <c r="F81" s="147" t="s">
        <v>206</v>
      </c>
      <c r="G81" s="144">
        <v>0</v>
      </c>
      <c r="H81" s="144">
        <v>0</v>
      </c>
      <c r="I81" s="2"/>
    </row>
    <row r="82" spans="2:9">
      <c r="B82" s="2"/>
      <c r="C82" s="142" t="s">
        <v>374</v>
      </c>
      <c r="D82" s="143"/>
      <c r="E82" s="147" t="s">
        <v>206</v>
      </c>
      <c r="F82" s="147" t="s">
        <v>206</v>
      </c>
      <c r="G82" s="144">
        <v>0</v>
      </c>
      <c r="H82" s="144">
        <v>0</v>
      </c>
      <c r="I82" s="2"/>
    </row>
    <row r="83" spans="2:9">
      <c r="B83" s="2"/>
      <c r="C83" s="142" t="s">
        <v>375</v>
      </c>
      <c r="D83" s="143"/>
      <c r="E83" s="147" t="s">
        <v>206</v>
      </c>
      <c r="F83" s="147" t="s">
        <v>206</v>
      </c>
      <c r="G83" s="144">
        <v>0</v>
      </c>
      <c r="H83" s="144">
        <v>0</v>
      </c>
      <c r="I83" s="2"/>
    </row>
    <row r="84" spans="2:9">
      <c r="B84" s="2"/>
      <c r="C84" s="142" t="s">
        <v>376</v>
      </c>
      <c r="D84" s="143"/>
      <c r="E84" s="147" t="s">
        <v>206</v>
      </c>
      <c r="F84" s="147" t="s">
        <v>206</v>
      </c>
      <c r="G84" s="144">
        <v>0</v>
      </c>
      <c r="H84" s="144">
        <v>0</v>
      </c>
      <c r="I84" s="2"/>
    </row>
    <row r="85" spans="2:9">
      <c r="B85" s="2"/>
      <c r="C85" s="142" t="s">
        <v>377</v>
      </c>
      <c r="D85" s="143"/>
      <c r="E85" s="147" t="s">
        <v>206</v>
      </c>
      <c r="F85" s="147" t="s">
        <v>206</v>
      </c>
      <c r="G85" s="144">
        <v>0</v>
      </c>
      <c r="H85" s="144">
        <v>0</v>
      </c>
      <c r="I85" s="2"/>
    </row>
    <row r="86" spans="2:9">
      <c r="B86" s="2"/>
      <c r="C86" s="142" t="s">
        <v>378</v>
      </c>
      <c r="D86" s="143"/>
      <c r="E86" s="147" t="s">
        <v>206</v>
      </c>
      <c r="F86" s="147" t="s">
        <v>206</v>
      </c>
      <c r="G86" s="144">
        <v>0</v>
      </c>
      <c r="H86" s="144">
        <v>0</v>
      </c>
      <c r="I86" s="2"/>
    </row>
    <row r="87" spans="2:9">
      <c r="B87" s="2"/>
      <c r="C87" s="142" t="s">
        <v>379</v>
      </c>
      <c r="D87" s="143"/>
      <c r="E87" s="147" t="s">
        <v>206</v>
      </c>
      <c r="F87" s="147" t="s">
        <v>206</v>
      </c>
      <c r="G87" s="144">
        <v>0</v>
      </c>
      <c r="H87" s="144">
        <v>0</v>
      </c>
      <c r="I87" s="2"/>
    </row>
    <row r="88" spans="2:9">
      <c r="B88" s="2"/>
      <c r="C88" s="142" t="s">
        <v>380</v>
      </c>
      <c r="D88" s="143"/>
      <c r="E88" s="147" t="s">
        <v>206</v>
      </c>
      <c r="F88" s="147" t="s">
        <v>206</v>
      </c>
      <c r="G88" s="144">
        <v>0</v>
      </c>
      <c r="H88" s="144">
        <v>0</v>
      </c>
      <c r="I88" s="2"/>
    </row>
    <row r="89" spans="2:9">
      <c r="B89" s="2"/>
      <c r="C89" s="142" t="s">
        <v>381</v>
      </c>
      <c r="D89" s="143"/>
      <c r="E89" s="147" t="s">
        <v>206</v>
      </c>
      <c r="F89" s="147" t="s">
        <v>206</v>
      </c>
      <c r="G89" s="144">
        <v>0</v>
      </c>
      <c r="H89" s="144">
        <v>0</v>
      </c>
      <c r="I89" s="2"/>
    </row>
    <row r="90" spans="2:9">
      <c r="B90" s="2"/>
      <c r="C90" s="142" t="s">
        <v>382</v>
      </c>
      <c r="D90" s="143"/>
      <c r="E90" s="147" t="s">
        <v>206</v>
      </c>
      <c r="F90" s="147" t="s">
        <v>206</v>
      </c>
      <c r="G90" s="144">
        <v>0</v>
      </c>
      <c r="H90" s="144">
        <v>0</v>
      </c>
      <c r="I90" s="2"/>
    </row>
    <row r="91" spans="2:9">
      <c r="B91" s="2"/>
      <c r="C91" s="142" t="s">
        <v>383</v>
      </c>
      <c r="D91" s="143"/>
      <c r="E91" s="147" t="s">
        <v>206</v>
      </c>
      <c r="F91" s="147" t="s">
        <v>206</v>
      </c>
      <c r="G91" s="144">
        <v>0</v>
      </c>
      <c r="H91" s="144">
        <v>0</v>
      </c>
      <c r="I91" s="2"/>
    </row>
    <row r="92" spans="2:9">
      <c r="B92" s="2"/>
      <c r="C92" s="142" t="s">
        <v>384</v>
      </c>
      <c r="D92" s="143"/>
      <c r="E92" s="147" t="s">
        <v>206</v>
      </c>
      <c r="F92" s="147" t="s">
        <v>206</v>
      </c>
      <c r="G92" s="144">
        <v>0</v>
      </c>
      <c r="H92" s="144">
        <v>0</v>
      </c>
      <c r="I92" s="2"/>
    </row>
    <row r="93" spans="2:9">
      <c r="B93" s="2"/>
      <c r="C93" s="142" t="s">
        <v>385</v>
      </c>
      <c r="D93" s="143"/>
      <c r="E93" s="147" t="s">
        <v>206</v>
      </c>
      <c r="F93" s="147" t="s">
        <v>206</v>
      </c>
      <c r="G93" s="144">
        <v>0</v>
      </c>
      <c r="H93" s="144">
        <v>0</v>
      </c>
      <c r="I93" s="2"/>
    </row>
    <row r="94" spans="2:9">
      <c r="B94" s="2"/>
      <c r="C94" s="142" t="s">
        <v>386</v>
      </c>
      <c r="D94" s="143"/>
      <c r="E94" s="147" t="s">
        <v>206</v>
      </c>
      <c r="F94" s="147" t="s">
        <v>206</v>
      </c>
      <c r="G94" s="144">
        <v>0</v>
      </c>
      <c r="H94" s="144">
        <v>0</v>
      </c>
      <c r="I94" s="2"/>
    </row>
    <row r="95" spans="2:9">
      <c r="B95" s="2"/>
      <c r="C95" s="142" t="s">
        <v>387</v>
      </c>
      <c r="D95" s="143"/>
      <c r="E95" s="147" t="s">
        <v>206</v>
      </c>
      <c r="F95" s="147" t="s">
        <v>206</v>
      </c>
      <c r="G95" s="144">
        <v>0</v>
      </c>
      <c r="H95" s="144">
        <v>0</v>
      </c>
      <c r="I95" s="2"/>
    </row>
    <row r="96" spans="2:9">
      <c r="B96" s="2"/>
      <c r="C96" s="142" t="s">
        <v>388</v>
      </c>
      <c r="D96" s="143"/>
      <c r="E96" s="147" t="s">
        <v>206</v>
      </c>
      <c r="F96" s="147" t="s">
        <v>206</v>
      </c>
      <c r="G96" s="144">
        <v>0</v>
      </c>
      <c r="H96" s="144">
        <v>0</v>
      </c>
      <c r="I96" s="2"/>
    </row>
    <row r="97" spans="2:9">
      <c r="B97" s="2"/>
      <c r="C97" s="142" t="s">
        <v>389</v>
      </c>
      <c r="D97" s="143"/>
      <c r="E97" s="147" t="s">
        <v>206</v>
      </c>
      <c r="F97" s="147" t="s">
        <v>206</v>
      </c>
      <c r="G97" s="144">
        <v>0</v>
      </c>
      <c r="H97" s="144">
        <v>0</v>
      </c>
      <c r="I97" s="2"/>
    </row>
    <row r="98" spans="2:9">
      <c r="B98" s="2"/>
      <c r="C98" s="142" t="s">
        <v>390</v>
      </c>
      <c r="D98" s="143"/>
      <c r="E98" s="147" t="s">
        <v>206</v>
      </c>
      <c r="F98" s="147" t="s">
        <v>206</v>
      </c>
      <c r="G98" s="144">
        <v>0</v>
      </c>
      <c r="H98" s="144">
        <v>0</v>
      </c>
      <c r="I98" s="2"/>
    </row>
    <row r="99" spans="2:9">
      <c r="B99" s="2"/>
      <c r="C99" s="142" t="s">
        <v>391</v>
      </c>
      <c r="D99" s="143"/>
      <c r="E99" s="147" t="s">
        <v>206</v>
      </c>
      <c r="F99" s="147" t="s">
        <v>206</v>
      </c>
      <c r="G99" s="144">
        <v>0</v>
      </c>
      <c r="H99" s="144">
        <v>0</v>
      </c>
      <c r="I99" s="2"/>
    </row>
    <row r="100" spans="2:9">
      <c r="B100" s="2"/>
      <c r="C100" s="142" t="s">
        <v>392</v>
      </c>
      <c r="D100" s="143"/>
      <c r="E100" s="147" t="s">
        <v>206</v>
      </c>
      <c r="F100" s="147" t="s">
        <v>206</v>
      </c>
      <c r="G100" s="144">
        <v>0</v>
      </c>
      <c r="H100" s="144">
        <v>0</v>
      </c>
      <c r="I100" s="2"/>
    </row>
    <row r="101" spans="2:9">
      <c r="B101" s="2"/>
      <c r="C101" s="142" t="s">
        <v>393</v>
      </c>
      <c r="D101" s="143"/>
      <c r="E101" s="147" t="s">
        <v>206</v>
      </c>
      <c r="F101" s="147" t="s">
        <v>206</v>
      </c>
      <c r="G101" s="144">
        <v>0</v>
      </c>
      <c r="H101" s="144">
        <v>0</v>
      </c>
      <c r="I101" s="2"/>
    </row>
    <row r="102" spans="2:9">
      <c r="B102" s="2"/>
      <c r="C102" s="142" t="s">
        <v>394</v>
      </c>
      <c r="D102" s="143"/>
      <c r="E102" s="147" t="s">
        <v>206</v>
      </c>
      <c r="F102" s="147" t="s">
        <v>206</v>
      </c>
      <c r="G102" s="144">
        <v>0</v>
      </c>
      <c r="H102" s="144">
        <v>0</v>
      </c>
      <c r="I102" s="2"/>
    </row>
    <row r="103" spans="2:9">
      <c r="B103" s="2"/>
      <c r="C103" s="142" t="s">
        <v>395</v>
      </c>
      <c r="D103" s="143"/>
      <c r="E103" s="147" t="s">
        <v>206</v>
      </c>
      <c r="F103" s="147" t="s">
        <v>206</v>
      </c>
      <c r="G103" s="144">
        <v>0</v>
      </c>
      <c r="H103" s="144">
        <v>0</v>
      </c>
      <c r="I103" s="2"/>
    </row>
    <row r="104" spans="2:9">
      <c r="B104" s="2"/>
      <c r="C104" s="142" t="s">
        <v>396</v>
      </c>
      <c r="D104" s="143"/>
      <c r="E104" s="147" t="s">
        <v>206</v>
      </c>
      <c r="F104" s="147" t="s">
        <v>206</v>
      </c>
      <c r="G104" s="144">
        <v>0</v>
      </c>
      <c r="H104" s="144">
        <v>0</v>
      </c>
      <c r="I104" s="2"/>
    </row>
    <row r="105" spans="2:9">
      <c r="B105" s="2"/>
      <c r="C105" s="142" t="s">
        <v>397</v>
      </c>
      <c r="D105" s="143"/>
      <c r="E105" s="147" t="s">
        <v>206</v>
      </c>
      <c r="F105" s="147" t="s">
        <v>206</v>
      </c>
      <c r="G105" s="144">
        <v>0</v>
      </c>
      <c r="H105" s="144">
        <v>0</v>
      </c>
      <c r="I105" s="2"/>
    </row>
    <row r="106" spans="2:9">
      <c r="B106" s="2"/>
      <c r="C106" s="142" t="s">
        <v>398</v>
      </c>
      <c r="D106" s="143"/>
      <c r="E106" s="147" t="s">
        <v>206</v>
      </c>
      <c r="F106" s="147" t="s">
        <v>206</v>
      </c>
      <c r="G106" s="144">
        <v>0</v>
      </c>
      <c r="H106" s="144">
        <v>0</v>
      </c>
      <c r="I106" s="2"/>
    </row>
    <row r="107" spans="2:9">
      <c r="B107" s="2"/>
      <c r="C107" s="142" t="s">
        <v>399</v>
      </c>
      <c r="D107" s="143"/>
      <c r="E107" s="147" t="s">
        <v>206</v>
      </c>
      <c r="F107" s="147" t="s">
        <v>206</v>
      </c>
      <c r="G107" s="144">
        <v>0</v>
      </c>
      <c r="H107" s="144">
        <v>0</v>
      </c>
      <c r="I107" s="2"/>
    </row>
    <row r="108" spans="2:9">
      <c r="B108" s="2"/>
      <c r="C108" s="142" t="s">
        <v>400</v>
      </c>
      <c r="D108" s="143"/>
      <c r="E108" s="147" t="s">
        <v>206</v>
      </c>
      <c r="F108" s="147" t="s">
        <v>206</v>
      </c>
      <c r="G108" s="144">
        <v>0</v>
      </c>
      <c r="H108" s="144">
        <v>0</v>
      </c>
      <c r="I108" s="2"/>
    </row>
    <row r="109" spans="2:9">
      <c r="B109" s="2"/>
      <c r="C109" s="142" t="s">
        <v>401</v>
      </c>
      <c r="D109" s="143"/>
      <c r="E109" s="147" t="s">
        <v>206</v>
      </c>
      <c r="F109" s="147" t="s">
        <v>206</v>
      </c>
      <c r="G109" s="144">
        <v>0</v>
      </c>
      <c r="H109" s="144">
        <v>0</v>
      </c>
      <c r="I109" s="2"/>
    </row>
    <row r="110" spans="2:9">
      <c r="B110" s="2"/>
      <c r="C110" s="142" t="s">
        <v>402</v>
      </c>
      <c r="D110" s="143"/>
      <c r="E110" s="147" t="s">
        <v>206</v>
      </c>
      <c r="F110" s="147" t="s">
        <v>206</v>
      </c>
      <c r="G110" s="144">
        <v>0</v>
      </c>
      <c r="H110" s="144">
        <v>0</v>
      </c>
      <c r="I110" s="2"/>
    </row>
    <row r="111" spans="2:9">
      <c r="B111" s="2"/>
      <c r="C111" s="142" t="s">
        <v>403</v>
      </c>
      <c r="D111" s="143"/>
      <c r="E111" s="147" t="s">
        <v>206</v>
      </c>
      <c r="F111" s="147" t="s">
        <v>206</v>
      </c>
      <c r="G111" s="144">
        <v>0</v>
      </c>
      <c r="H111" s="144">
        <v>0</v>
      </c>
      <c r="I111" s="2"/>
    </row>
    <row r="112" spans="2:9">
      <c r="B112" s="2"/>
      <c r="C112" s="142" t="s">
        <v>404</v>
      </c>
      <c r="D112" s="143"/>
      <c r="E112" s="147" t="s">
        <v>206</v>
      </c>
      <c r="F112" s="147" t="s">
        <v>206</v>
      </c>
      <c r="G112" s="144">
        <v>0</v>
      </c>
      <c r="H112" s="144">
        <v>0</v>
      </c>
      <c r="I112" s="2"/>
    </row>
    <row r="113" spans="1:9">
      <c r="B113" s="2"/>
      <c r="C113" s="142" t="s">
        <v>405</v>
      </c>
      <c r="D113" s="143"/>
      <c r="E113" s="147" t="s">
        <v>206</v>
      </c>
      <c r="F113" s="147" t="s">
        <v>206</v>
      </c>
      <c r="G113" s="144">
        <v>0</v>
      </c>
      <c r="H113" s="144">
        <v>0</v>
      </c>
      <c r="I113" s="2"/>
    </row>
    <row r="114" spans="1:9" s="12" customFormat="1">
      <c r="B114" s="3"/>
      <c r="C114" s="145" t="s">
        <v>406</v>
      </c>
      <c r="D114" s="146"/>
      <c r="E114" s="147" t="s">
        <v>206</v>
      </c>
      <c r="F114" s="147" t="s">
        <v>206</v>
      </c>
      <c r="G114" s="144">
        <v>0</v>
      </c>
      <c r="H114" s="144">
        <v>0</v>
      </c>
      <c r="I114" s="3"/>
    </row>
    <row r="115" spans="1:9" s="12" customFormat="1">
      <c r="A115" s="15" t="s">
        <v>407</v>
      </c>
      <c r="B115" s="3"/>
      <c r="C115" s="145" t="s">
        <v>408</v>
      </c>
      <c r="D115" s="146"/>
      <c r="E115" s="147" t="s">
        <v>206</v>
      </c>
      <c r="F115" s="147" t="s">
        <v>206</v>
      </c>
      <c r="G115" s="144">
        <v>0</v>
      </c>
      <c r="H115" s="144">
        <v>0</v>
      </c>
      <c r="I115" s="3"/>
    </row>
    <row r="116" spans="1:9">
      <c r="A116" s="16" t="s">
        <v>409</v>
      </c>
      <c r="B116" s="2"/>
      <c r="C116" s="142" t="s">
        <v>410</v>
      </c>
      <c r="D116" s="143"/>
      <c r="E116" s="10" t="str">
        <f>""</f>
        <v/>
      </c>
      <c r="F116" s="10" t="str">
        <f>""</f>
        <v/>
      </c>
      <c r="G116" s="8">
        <f>SUM(G16:G115)</f>
        <v>0</v>
      </c>
      <c r="H116" s="8">
        <f>SUM(H16:H115)</f>
        <v>0</v>
      </c>
      <c r="I116" s="2"/>
    </row>
    <row r="117" spans="1:9">
      <c r="B117" s="2"/>
      <c r="C117" s="2"/>
      <c r="D117" s="2"/>
      <c r="E117" s="2"/>
      <c r="F117" s="2"/>
      <c r="G117" s="2"/>
      <c r="H117" s="2"/>
      <c r="I117" s="2"/>
    </row>
    <row r="118" spans="1:9" ht="5.0999999999999996" customHeight="1">
      <c r="B118" s="2"/>
      <c r="C118" s="2"/>
      <c r="D118" s="2"/>
      <c r="E118" s="2"/>
      <c r="F118" s="2"/>
      <c r="G118" s="2"/>
      <c r="H118" s="2"/>
      <c r="I118" s="2"/>
    </row>
  </sheetData>
  <sheetProtection formatColumns="0" formatRows="0" insertRows="0" deleteRows="0" selectLockedCells="1"/>
  <mergeCells count="512">
    <mergeCell ref="C13:H13"/>
    <mergeCell ref="C14:D15"/>
    <mergeCell ref="E14:E15"/>
    <mergeCell ref="F14:F15"/>
    <mergeCell ref="G14:G15"/>
    <mergeCell ref="H14:H15"/>
    <mergeCell ref="C7:H7"/>
    <mergeCell ref="C8:H8"/>
    <mergeCell ref="C9:H9"/>
    <mergeCell ref="C10:H10"/>
    <mergeCell ref="C11:H11"/>
    <mergeCell ref="C17:D17"/>
    <mergeCell ref="E17"/>
    <mergeCell ref="F17"/>
    <mergeCell ref="G17"/>
    <mergeCell ref="H17"/>
    <mergeCell ref="C16:D16"/>
    <mergeCell ref="E16"/>
    <mergeCell ref="F16"/>
    <mergeCell ref="G16"/>
    <mergeCell ref="H16"/>
    <mergeCell ref="C19:D19"/>
    <mergeCell ref="E19"/>
    <mergeCell ref="F19"/>
    <mergeCell ref="G19"/>
    <mergeCell ref="H19"/>
    <mergeCell ref="C18:D18"/>
    <mergeCell ref="E18"/>
    <mergeCell ref="F18"/>
    <mergeCell ref="G18"/>
    <mergeCell ref="H18"/>
    <mergeCell ref="C21:D21"/>
    <mergeCell ref="E21"/>
    <mergeCell ref="F21"/>
    <mergeCell ref="G21"/>
    <mergeCell ref="H21"/>
    <mergeCell ref="C20:D20"/>
    <mergeCell ref="E20"/>
    <mergeCell ref="F20"/>
    <mergeCell ref="G20"/>
    <mergeCell ref="H20"/>
    <mergeCell ref="C23:D23"/>
    <mergeCell ref="E23"/>
    <mergeCell ref="F23"/>
    <mergeCell ref="G23"/>
    <mergeCell ref="H23"/>
    <mergeCell ref="C22:D22"/>
    <mergeCell ref="E22"/>
    <mergeCell ref="F22"/>
    <mergeCell ref="G22"/>
    <mergeCell ref="H22"/>
    <mergeCell ref="C25:D25"/>
    <mergeCell ref="E25"/>
    <mergeCell ref="F25"/>
    <mergeCell ref="G25"/>
    <mergeCell ref="H25"/>
    <mergeCell ref="C24:D24"/>
    <mergeCell ref="E24"/>
    <mergeCell ref="F24"/>
    <mergeCell ref="G24"/>
    <mergeCell ref="H24"/>
    <mergeCell ref="C27:D27"/>
    <mergeCell ref="E27"/>
    <mergeCell ref="F27"/>
    <mergeCell ref="G27"/>
    <mergeCell ref="H27"/>
    <mergeCell ref="C26:D26"/>
    <mergeCell ref="E26"/>
    <mergeCell ref="F26"/>
    <mergeCell ref="G26"/>
    <mergeCell ref="H26"/>
    <mergeCell ref="C29:D29"/>
    <mergeCell ref="E29"/>
    <mergeCell ref="F29"/>
    <mergeCell ref="G29"/>
    <mergeCell ref="H29"/>
    <mergeCell ref="C28:D28"/>
    <mergeCell ref="E28"/>
    <mergeCell ref="F28"/>
    <mergeCell ref="G28"/>
    <mergeCell ref="H28"/>
    <mergeCell ref="C31:D31"/>
    <mergeCell ref="E31"/>
    <mergeCell ref="F31"/>
    <mergeCell ref="G31"/>
    <mergeCell ref="H31"/>
    <mergeCell ref="C30:D30"/>
    <mergeCell ref="E30"/>
    <mergeCell ref="F30"/>
    <mergeCell ref="G30"/>
    <mergeCell ref="H30"/>
    <mergeCell ref="C33:D33"/>
    <mergeCell ref="E33"/>
    <mergeCell ref="F33"/>
    <mergeCell ref="G33"/>
    <mergeCell ref="H33"/>
    <mergeCell ref="C32:D32"/>
    <mergeCell ref="E32"/>
    <mergeCell ref="F32"/>
    <mergeCell ref="G32"/>
    <mergeCell ref="H32"/>
    <mergeCell ref="C35:D35"/>
    <mergeCell ref="E35"/>
    <mergeCell ref="F35"/>
    <mergeCell ref="G35"/>
    <mergeCell ref="H35"/>
    <mergeCell ref="C34:D34"/>
    <mergeCell ref="E34"/>
    <mergeCell ref="F34"/>
    <mergeCell ref="G34"/>
    <mergeCell ref="H34"/>
    <mergeCell ref="C37:D37"/>
    <mergeCell ref="E37"/>
    <mergeCell ref="F37"/>
    <mergeCell ref="G37"/>
    <mergeCell ref="H37"/>
    <mergeCell ref="C36:D36"/>
    <mergeCell ref="E36"/>
    <mergeCell ref="F36"/>
    <mergeCell ref="G36"/>
    <mergeCell ref="H36"/>
    <mergeCell ref="C39:D39"/>
    <mergeCell ref="E39"/>
    <mergeCell ref="F39"/>
    <mergeCell ref="G39"/>
    <mergeCell ref="H39"/>
    <mergeCell ref="C38:D38"/>
    <mergeCell ref="E38"/>
    <mergeCell ref="F38"/>
    <mergeCell ref="G38"/>
    <mergeCell ref="H38"/>
    <mergeCell ref="C41:D41"/>
    <mergeCell ref="E41"/>
    <mergeCell ref="F41"/>
    <mergeCell ref="G41"/>
    <mergeCell ref="H41"/>
    <mergeCell ref="C40:D40"/>
    <mergeCell ref="E40"/>
    <mergeCell ref="F40"/>
    <mergeCell ref="G40"/>
    <mergeCell ref="H40"/>
    <mergeCell ref="C43:D43"/>
    <mergeCell ref="E43"/>
    <mergeCell ref="F43"/>
    <mergeCell ref="G43"/>
    <mergeCell ref="H43"/>
    <mergeCell ref="C42:D42"/>
    <mergeCell ref="E42"/>
    <mergeCell ref="F42"/>
    <mergeCell ref="G42"/>
    <mergeCell ref="H42"/>
    <mergeCell ref="C45:D45"/>
    <mergeCell ref="E45"/>
    <mergeCell ref="F45"/>
    <mergeCell ref="G45"/>
    <mergeCell ref="H45"/>
    <mergeCell ref="C44:D44"/>
    <mergeCell ref="E44"/>
    <mergeCell ref="F44"/>
    <mergeCell ref="G44"/>
    <mergeCell ref="H44"/>
    <mergeCell ref="C47:D47"/>
    <mergeCell ref="E47"/>
    <mergeCell ref="F47"/>
    <mergeCell ref="G47"/>
    <mergeCell ref="H47"/>
    <mergeCell ref="C46:D46"/>
    <mergeCell ref="E46"/>
    <mergeCell ref="F46"/>
    <mergeCell ref="G46"/>
    <mergeCell ref="H46"/>
    <mergeCell ref="C49:D49"/>
    <mergeCell ref="E49"/>
    <mergeCell ref="F49"/>
    <mergeCell ref="G49"/>
    <mergeCell ref="H49"/>
    <mergeCell ref="C48:D48"/>
    <mergeCell ref="E48"/>
    <mergeCell ref="F48"/>
    <mergeCell ref="G48"/>
    <mergeCell ref="H48"/>
    <mergeCell ref="C51:D51"/>
    <mergeCell ref="E51"/>
    <mergeCell ref="F51"/>
    <mergeCell ref="G51"/>
    <mergeCell ref="H51"/>
    <mergeCell ref="C50:D50"/>
    <mergeCell ref="E50"/>
    <mergeCell ref="F50"/>
    <mergeCell ref="G50"/>
    <mergeCell ref="H50"/>
    <mergeCell ref="C53:D53"/>
    <mergeCell ref="E53"/>
    <mergeCell ref="F53"/>
    <mergeCell ref="G53"/>
    <mergeCell ref="H53"/>
    <mergeCell ref="C52:D52"/>
    <mergeCell ref="E52"/>
    <mergeCell ref="F52"/>
    <mergeCell ref="G52"/>
    <mergeCell ref="H52"/>
    <mergeCell ref="C55:D55"/>
    <mergeCell ref="E55"/>
    <mergeCell ref="F55"/>
    <mergeCell ref="G55"/>
    <mergeCell ref="H55"/>
    <mergeCell ref="C54:D54"/>
    <mergeCell ref="E54"/>
    <mergeCell ref="F54"/>
    <mergeCell ref="G54"/>
    <mergeCell ref="H54"/>
    <mergeCell ref="C57:D57"/>
    <mergeCell ref="E57"/>
    <mergeCell ref="F57"/>
    <mergeCell ref="G57"/>
    <mergeCell ref="H57"/>
    <mergeCell ref="C56:D56"/>
    <mergeCell ref="E56"/>
    <mergeCell ref="F56"/>
    <mergeCell ref="G56"/>
    <mergeCell ref="H56"/>
    <mergeCell ref="C59:D59"/>
    <mergeCell ref="E59"/>
    <mergeCell ref="F59"/>
    <mergeCell ref="G59"/>
    <mergeCell ref="H59"/>
    <mergeCell ref="C58:D58"/>
    <mergeCell ref="E58"/>
    <mergeCell ref="F58"/>
    <mergeCell ref="G58"/>
    <mergeCell ref="H58"/>
    <mergeCell ref="C61:D61"/>
    <mergeCell ref="E61"/>
    <mergeCell ref="F61"/>
    <mergeCell ref="G61"/>
    <mergeCell ref="H61"/>
    <mergeCell ref="C60:D60"/>
    <mergeCell ref="E60"/>
    <mergeCell ref="F60"/>
    <mergeCell ref="G60"/>
    <mergeCell ref="H60"/>
    <mergeCell ref="C63:D63"/>
    <mergeCell ref="E63"/>
    <mergeCell ref="F63"/>
    <mergeCell ref="G63"/>
    <mergeCell ref="H63"/>
    <mergeCell ref="C62:D62"/>
    <mergeCell ref="E62"/>
    <mergeCell ref="F62"/>
    <mergeCell ref="G62"/>
    <mergeCell ref="H62"/>
    <mergeCell ref="C65:D65"/>
    <mergeCell ref="E65"/>
    <mergeCell ref="F65"/>
    <mergeCell ref="G65"/>
    <mergeCell ref="H65"/>
    <mergeCell ref="C64:D64"/>
    <mergeCell ref="E64"/>
    <mergeCell ref="F64"/>
    <mergeCell ref="G64"/>
    <mergeCell ref="H64"/>
    <mergeCell ref="C67:D67"/>
    <mergeCell ref="E67"/>
    <mergeCell ref="F67"/>
    <mergeCell ref="G67"/>
    <mergeCell ref="H67"/>
    <mergeCell ref="C66:D66"/>
    <mergeCell ref="E66"/>
    <mergeCell ref="F66"/>
    <mergeCell ref="G66"/>
    <mergeCell ref="H66"/>
    <mergeCell ref="C69:D69"/>
    <mergeCell ref="E69"/>
    <mergeCell ref="F69"/>
    <mergeCell ref="G69"/>
    <mergeCell ref="H69"/>
    <mergeCell ref="C68:D68"/>
    <mergeCell ref="E68"/>
    <mergeCell ref="F68"/>
    <mergeCell ref="G68"/>
    <mergeCell ref="H68"/>
    <mergeCell ref="C71:D71"/>
    <mergeCell ref="E71"/>
    <mergeCell ref="F71"/>
    <mergeCell ref="G71"/>
    <mergeCell ref="H71"/>
    <mergeCell ref="C70:D70"/>
    <mergeCell ref="E70"/>
    <mergeCell ref="F70"/>
    <mergeCell ref="G70"/>
    <mergeCell ref="H70"/>
    <mergeCell ref="C73:D73"/>
    <mergeCell ref="E73"/>
    <mergeCell ref="F73"/>
    <mergeCell ref="G73"/>
    <mergeCell ref="H73"/>
    <mergeCell ref="C72:D72"/>
    <mergeCell ref="E72"/>
    <mergeCell ref="F72"/>
    <mergeCell ref="G72"/>
    <mergeCell ref="H72"/>
    <mergeCell ref="C75:D75"/>
    <mergeCell ref="E75"/>
    <mergeCell ref="F75"/>
    <mergeCell ref="G75"/>
    <mergeCell ref="H75"/>
    <mergeCell ref="C74:D74"/>
    <mergeCell ref="E74"/>
    <mergeCell ref="F74"/>
    <mergeCell ref="G74"/>
    <mergeCell ref="H74"/>
    <mergeCell ref="C77:D77"/>
    <mergeCell ref="E77"/>
    <mergeCell ref="F77"/>
    <mergeCell ref="G77"/>
    <mergeCell ref="H77"/>
    <mergeCell ref="C76:D76"/>
    <mergeCell ref="E76"/>
    <mergeCell ref="F76"/>
    <mergeCell ref="G76"/>
    <mergeCell ref="H76"/>
    <mergeCell ref="C79:D79"/>
    <mergeCell ref="E79"/>
    <mergeCell ref="F79"/>
    <mergeCell ref="G79"/>
    <mergeCell ref="H79"/>
    <mergeCell ref="C78:D78"/>
    <mergeCell ref="E78"/>
    <mergeCell ref="F78"/>
    <mergeCell ref="G78"/>
    <mergeCell ref="H78"/>
    <mergeCell ref="C81:D81"/>
    <mergeCell ref="E81"/>
    <mergeCell ref="F81"/>
    <mergeCell ref="G81"/>
    <mergeCell ref="H81"/>
    <mergeCell ref="C80:D80"/>
    <mergeCell ref="E80"/>
    <mergeCell ref="F80"/>
    <mergeCell ref="G80"/>
    <mergeCell ref="H80"/>
    <mergeCell ref="C83:D83"/>
    <mergeCell ref="E83"/>
    <mergeCell ref="F83"/>
    <mergeCell ref="G83"/>
    <mergeCell ref="H83"/>
    <mergeCell ref="C82:D82"/>
    <mergeCell ref="E82"/>
    <mergeCell ref="F82"/>
    <mergeCell ref="G82"/>
    <mergeCell ref="H82"/>
    <mergeCell ref="C85:D85"/>
    <mergeCell ref="E85"/>
    <mergeCell ref="F85"/>
    <mergeCell ref="G85"/>
    <mergeCell ref="H85"/>
    <mergeCell ref="C84:D84"/>
    <mergeCell ref="E84"/>
    <mergeCell ref="F84"/>
    <mergeCell ref="G84"/>
    <mergeCell ref="H84"/>
    <mergeCell ref="C87:D87"/>
    <mergeCell ref="E87"/>
    <mergeCell ref="F87"/>
    <mergeCell ref="G87"/>
    <mergeCell ref="H87"/>
    <mergeCell ref="C86:D86"/>
    <mergeCell ref="E86"/>
    <mergeCell ref="F86"/>
    <mergeCell ref="G86"/>
    <mergeCell ref="H86"/>
    <mergeCell ref="C89:D89"/>
    <mergeCell ref="E89"/>
    <mergeCell ref="F89"/>
    <mergeCell ref="G89"/>
    <mergeCell ref="H89"/>
    <mergeCell ref="C88:D88"/>
    <mergeCell ref="E88"/>
    <mergeCell ref="F88"/>
    <mergeCell ref="G88"/>
    <mergeCell ref="H88"/>
    <mergeCell ref="C91:D91"/>
    <mergeCell ref="E91"/>
    <mergeCell ref="F91"/>
    <mergeCell ref="G91"/>
    <mergeCell ref="H91"/>
    <mergeCell ref="C90:D90"/>
    <mergeCell ref="E90"/>
    <mergeCell ref="F90"/>
    <mergeCell ref="G90"/>
    <mergeCell ref="H90"/>
    <mergeCell ref="C93:D93"/>
    <mergeCell ref="E93"/>
    <mergeCell ref="F93"/>
    <mergeCell ref="G93"/>
    <mergeCell ref="H93"/>
    <mergeCell ref="C92:D92"/>
    <mergeCell ref="E92"/>
    <mergeCell ref="F92"/>
    <mergeCell ref="G92"/>
    <mergeCell ref="H92"/>
    <mergeCell ref="C95:D95"/>
    <mergeCell ref="E95"/>
    <mergeCell ref="F95"/>
    <mergeCell ref="G95"/>
    <mergeCell ref="H95"/>
    <mergeCell ref="C94:D94"/>
    <mergeCell ref="E94"/>
    <mergeCell ref="F94"/>
    <mergeCell ref="G94"/>
    <mergeCell ref="H94"/>
    <mergeCell ref="C97:D97"/>
    <mergeCell ref="E97"/>
    <mergeCell ref="F97"/>
    <mergeCell ref="G97"/>
    <mergeCell ref="H97"/>
    <mergeCell ref="C96:D96"/>
    <mergeCell ref="E96"/>
    <mergeCell ref="F96"/>
    <mergeCell ref="G96"/>
    <mergeCell ref="H96"/>
    <mergeCell ref="C99:D99"/>
    <mergeCell ref="E99"/>
    <mergeCell ref="F99"/>
    <mergeCell ref="G99"/>
    <mergeCell ref="H99"/>
    <mergeCell ref="C98:D98"/>
    <mergeCell ref="E98"/>
    <mergeCell ref="F98"/>
    <mergeCell ref="G98"/>
    <mergeCell ref="H98"/>
    <mergeCell ref="C101:D101"/>
    <mergeCell ref="E101"/>
    <mergeCell ref="F101"/>
    <mergeCell ref="G101"/>
    <mergeCell ref="H101"/>
    <mergeCell ref="C100:D100"/>
    <mergeCell ref="E100"/>
    <mergeCell ref="F100"/>
    <mergeCell ref="G100"/>
    <mergeCell ref="H100"/>
    <mergeCell ref="C103:D103"/>
    <mergeCell ref="E103"/>
    <mergeCell ref="F103"/>
    <mergeCell ref="G103"/>
    <mergeCell ref="H103"/>
    <mergeCell ref="C102:D102"/>
    <mergeCell ref="E102"/>
    <mergeCell ref="F102"/>
    <mergeCell ref="G102"/>
    <mergeCell ref="H102"/>
    <mergeCell ref="C105:D105"/>
    <mergeCell ref="E105"/>
    <mergeCell ref="F105"/>
    <mergeCell ref="G105"/>
    <mergeCell ref="H105"/>
    <mergeCell ref="C104:D104"/>
    <mergeCell ref="E104"/>
    <mergeCell ref="F104"/>
    <mergeCell ref="G104"/>
    <mergeCell ref="H104"/>
    <mergeCell ref="C107:D107"/>
    <mergeCell ref="E107"/>
    <mergeCell ref="F107"/>
    <mergeCell ref="G107"/>
    <mergeCell ref="H107"/>
    <mergeCell ref="C106:D106"/>
    <mergeCell ref="E106"/>
    <mergeCell ref="F106"/>
    <mergeCell ref="G106"/>
    <mergeCell ref="H106"/>
    <mergeCell ref="C109:D109"/>
    <mergeCell ref="E109"/>
    <mergeCell ref="F109"/>
    <mergeCell ref="G109"/>
    <mergeCell ref="H109"/>
    <mergeCell ref="C108:D108"/>
    <mergeCell ref="E108"/>
    <mergeCell ref="F108"/>
    <mergeCell ref="G108"/>
    <mergeCell ref="H108"/>
    <mergeCell ref="C111:D111"/>
    <mergeCell ref="E111"/>
    <mergeCell ref="F111"/>
    <mergeCell ref="G111"/>
    <mergeCell ref="H111"/>
    <mergeCell ref="C110:D110"/>
    <mergeCell ref="E110"/>
    <mergeCell ref="F110"/>
    <mergeCell ref="G110"/>
    <mergeCell ref="H110"/>
    <mergeCell ref="C113:D113"/>
    <mergeCell ref="E113"/>
    <mergeCell ref="F113"/>
    <mergeCell ref="G113"/>
    <mergeCell ref="H113"/>
    <mergeCell ref="C112:D112"/>
    <mergeCell ref="E112"/>
    <mergeCell ref="F112"/>
    <mergeCell ref="G112"/>
    <mergeCell ref="H112"/>
    <mergeCell ref="C116:D116"/>
    <mergeCell ref="C115:D115"/>
    <mergeCell ref="E115"/>
    <mergeCell ref="F115"/>
    <mergeCell ref="G115"/>
    <mergeCell ref="H115"/>
    <mergeCell ref="C114:D114"/>
    <mergeCell ref="E114"/>
    <mergeCell ref="F114"/>
    <mergeCell ref="G114"/>
    <mergeCell ref="H114"/>
  </mergeCells>
  <dataValidations count="2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extLst>
    <ext xmlns:x14="http://schemas.microsoft.com/office/spreadsheetml/2009/9/main" uri="{CCE6A557-97BC-4b89-ADB6-D9C93CAAB3DF}">
      <x14:dataValidations xmlns:xm="http://schemas.microsoft.com/office/excel/2006/main" count="100">
        <x14:dataValidation type="list" showErrorMessage="1" errorTitle="Kesalahan Nilai Data" error="Data yang dimasukkan harus tersedia dalam daftar!">
          <x14:formula1>
            <xm:f>ListOfValues!U1:U5</xm:f>
          </x14:formula1>
          <xm:sqref>F16</xm:sqref>
        </x14:dataValidation>
        <x14:dataValidation type="list" showErrorMessage="1" errorTitle="Kesalahan Nilai Data" error="Data yang dimasukkan harus tersedia dalam daftar!">
          <x14:formula1>
            <xm:f>ListOfValues!U1:U5</xm:f>
          </x14:formula1>
          <xm:sqref>F17</xm:sqref>
        </x14:dataValidation>
        <x14:dataValidation type="list" showErrorMessage="1" errorTitle="Kesalahan Nilai Data" error="Data yang dimasukkan harus tersedia dalam daftar!">
          <x14:formula1>
            <xm:f>ListOfValues!U1:U5</xm:f>
          </x14:formula1>
          <xm:sqref>F18</xm:sqref>
        </x14:dataValidation>
        <x14:dataValidation type="list" showErrorMessage="1" errorTitle="Kesalahan Nilai Data" error="Data yang dimasukkan harus tersedia dalam daftar!">
          <x14:formula1>
            <xm:f>ListOfValues!U1:U5</xm:f>
          </x14:formula1>
          <xm:sqref>F19</xm:sqref>
        </x14:dataValidation>
        <x14:dataValidation type="list" showErrorMessage="1" errorTitle="Kesalahan Nilai Data" error="Data yang dimasukkan harus tersedia dalam daftar!">
          <x14:formula1>
            <xm:f>ListOfValues!U1:U5</xm:f>
          </x14:formula1>
          <xm:sqref>F20</xm:sqref>
        </x14:dataValidation>
        <x14:dataValidation type="list" showErrorMessage="1" errorTitle="Kesalahan Nilai Data" error="Data yang dimasukkan harus tersedia dalam daftar!">
          <x14:formula1>
            <xm:f>ListOfValues!U1:U5</xm:f>
          </x14:formula1>
          <xm:sqref>F21</xm:sqref>
        </x14:dataValidation>
        <x14:dataValidation type="list" showErrorMessage="1" errorTitle="Kesalahan Nilai Data" error="Data yang dimasukkan harus tersedia dalam daftar!">
          <x14:formula1>
            <xm:f>ListOfValues!U1:U5</xm:f>
          </x14:formula1>
          <xm:sqref>F22</xm:sqref>
        </x14:dataValidation>
        <x14:dataValidation type="list" showErrorMessage="1" errorTitle="Kesalahan Nilai Data" error="Data yang dimasukkan harus tersedia dalam daftar!">
          <x14:formula1>
            <xm:f>ListOfValues!U1:U5</xm:f>
          </x14:formula1>
          <xm:sqref>F23</xm:sqref>
        </x14:dataValidation>
        <x14:dataValidation type="list" showErrorMessage="1" errorTitle="Kesalahan Nilai Data" error="Data yang dimasukkan harus tersedia dalam daftar!">
          <x14:formula1>
            <xm:f>ListOfValues!U1:U5</xm:f>
          </x14:formula1>
          <xm:sqref>F24</xm:sqref>
        </x14:dataValidation>
        <x14:dataValidation type="list" showErrorMessage="1" errorTitle="Kesalahan Nilai Data" error="Data yang dimasukkan harus tersedia dalam daftar!">
          <x14:formula1>
            <xm:f>ListOfValues!U1:U5</xm:f>
          </x14:formula1>
          <xm:sqref>F25</xm:sqref>
        </x14:dataValidation>
        <x14:dataValidation type="list" showErrorMessage="1" errorTitle="Kesalahan Nilai Data" error="Data yang dimasukkan harus tersedia dalam daftar!">
          <x14:formula1>
            <xm:f>ListOfValues!U1:U5</xm:f>
          </x14:formula1>
          <xm:sqref>F26</xm:sqref>
        </x14:dataValidation>
        <x14:dataValidation type="list" showErrorMessage="1" errorTitle="Kesalahan Nilai Data" error="Data yang dimasukkan harus tersedia dalam daftar!">
          <x14:formula1>
            <xm:f>ListOfValues!U1:U5</xm:f>
          </x14:formula1>
          <xm:sqref>F27</xm:sqref>
        </x14:dataValidation>
        <x14:dataValidation type="list" showErrorMessage="1" errorTitle="Kesalahan Nilai Data" error="Data yang dimasukkan harus tersedia dalam daftar!">
          <x14:formula1>
            <xm:f>ListOfValues!U1:U5</xm:f>
          </x14:formula1>
          <xm:sqref>F28</xm:sqref>
        </x14:dataValidation>
        <x14:dataValidation type="list" showErrorMessage="1" errorTitle="Kesalahan Nilai Data" error="Data yang dimasukkan harus tersedia dalam daftar!">
          <x14:formula1>
            <xm:f>ListOfValues!U1:U5</xm:f>
          </x14:formula1>
          <xm:sqref>F29</xm:sqref>
        </x14:dataValidation>
        <x14:dataValidation type="list" showErrorMessage="1" errorTitle="Kesalahan Nilai Data" error="Data yang dimasukkan harus tersedia dalam daftar!">
          <x14:formula1>
            <xm:f>ListOfValues!U1:U5</xm:f>
          </x14:formula1>
          <xm:sqref>F30</xm:sqref>
        </x14:dataValidation>
        <x14:dataValidation type="list" showErrorMessage="1" errorTitle="Kesalahan Nilai Data" error="Data yang dimasukkan harus tersedia dalam daftar!">
          <x14:formula1>
            <xm:f>ListOfValues!U1:U5</xm:f>
          </x14:formula1>
          <xm:sqref>F31</xm:sqref>
        </x14:dataValidation>
        <x14:dataValidation type="list" showErrorMessage="1" errorTitle="Kesalahan Nilai Data" error="Data yang dimasukkan harus tersedia dalam daftar!">
          <x14:formula1>
            <xm:f>ListOfValues!U1:U5</xm:f>
          </x14:formula1>
          <xm:sqref>F32</xm:sqref>
        </x14:dataValidation>
        <x14:dataValidation type="list" showErrorMessage="1" errorTitle="Kesalahan Nilai Data" error="Data yang dimasukkan harus tersedia dalam daftar!">
          <x14:formula1>
            <xm:f>ListOfValues!U1:U5</xm:f>
          </x14:formula1>
          <xm:sqref>F33</xm:sqref>
        </x14:dataValidation>
        <x14:dataValidation type="list" showErrorMessage="1" errorTitle="Kesalahan Nilai Data" error="Data yang dimasukkan harus tersedia dalam daftar!">
          <x14:formula1>
            <xm:f>ListOfValues!U1:U5</xm:f>
          </x14:formula1>
          <xm:sqref>F34</xm:sqref>
        </x14:dataValidation>
        <x14:dataValidation type="list" showErrorMessage="1" errorTitle="Kesalahan Nilai Data" error="Data yang dimasukkan harus tersedia dalam daftar!">
          <x14:formula1>
            <xm:f>ListOfValues!U1:U5</xm:f>
          </x14:formula1>
          <xm:sqref>F35</xm:sqref>
        </x14:dataValidation>
        <x14:dataValidation type="list" showErrorMessage="1" errorTitle="Kesalahan Nilai Data" error="Data yang dimasukkan harus tersedia dalam daftar!">
          <x14:formula1>
            <xm:f>ListOfValues!U1:U5</xm:f>
          </x14:formula1>
          <xm:sqref>F36</xm:sqref>
        </x14:dataValidation>
        <x14:dataValidation type="list" showErrorMessage="1" errorTitle="Kesalahan Nilai Data" error="Data yang dimasukkan harus tersedia dalam daftar!">
          <x14:formula1>
            <xm:f>ListOfValues!U1:U5</xm:f>
          </x14:formula1>
          <xm:sqref>F37</xm:sqref>
        </x14:dataValidation>
        <x14:dataValidation type="list" showErrorMessage="1" errorTitle="Kesalahan Nilai Data" error="Data yang dimasukkan harus tersedia dalam daftar!">
          <x14:formula1>
            <xm:f>ListOfValues!U1:U5</xm:f>
          </x14:formula1>
          <xm:sqref>F38</xm:sqref>
        </x14:dataValidation>
        <x14:dataValidation type="list" showErrorMessage="1" errorTitle="Kesalahan Nilai Data" error="Data yang dimasukkan harus tersedia dalam daftar!">
          <x14:formula1>
            <xm:f>ListOfValues!U1:U5</xm:f>
          </x14:formula1>
          <xm:sqref>F39</xm:sqref>
        </x14:dataValidation>
        <x14:dataValidation type="list" showErrorMessage="1" errorTitle="Kesalahan Nilai Data" error="Data yang dimasukkan harus tersedia dalam daftar!">
          <x14:formula1>
            <xm:f>ListOfValues!U1:U5</xm:f>
          </x14:formula1>
          <xm:sqref>F40</xm:sqref>
        </x14:dataValidation>
        <x14:dataValidation type="list" showErrorMessage="1" errorTitle="Kesalahan Nilai Data" error="Data yang dimasukkan harus tersedia dalam daftar!">
          <x14:formula1>
            <xm:f>ListOfValues!U1:U5</xm:f>
          </x14:formula1>
          <xm:sqref>F41</xm:sqref>
        </x14:dataValidation>
        <x14:dataValidation type="list" showErrorMessage="1" errorTitle="Kesalahan Nilai Data" error="Data yang dimasukkan harus tersedia dalam daftar!">
          <x14:formula1>
            <xm:f>ListOfValues!U1:U5</xm:f>
          </x14:formula1>
          <xm:sqref>F42</xm:sqref>
        </x14:dataValidation>
        <x14:dataValidation type="list" showErrorMessage="1" errorTitle="Kesalahan Nilai Data" error="Data yang dimasukkan harus tersedia dalam daftar!">
          <x14:formula1>
            <xm:f>ListOfValues!U1:U5</xm:f>
          </x14:formula1>
          <xm:sqref>F43</xm:sqref>
        </x14:dataValidation>
        <x14:dataValidation type="list" showErrorMessage="1" errorTitle="Kesalahan Nilai Data" error="Data yang dimasukkan harus tersedia dalam daftar!">
          <x14:formula1>
            <xm:f>ListOfValues!U1:U5</xm:f>
          </x14:formula1>
          <xm:sqref>F44</xm:sqref>
        </x14:dataValidation>
        <x14:dataValidation type="list" showErrorMessage="1" errorTitle="Kesalahan Nilai Data" error="Data yang dimasukkan harus tersedia dalam daftar!">
          <x14:formula1>
            <xm:f>ListOfValues!U1:U5</xm:f>
          </x14:formula1>
          <xm:sqref>F45</xm:sqref>
        </x14:dataValidation>
        <x14:dataValidation type="list" showErrorMessage="1" errorTitle="Kesalahan Nilai Data" error="Data yang dimasukkan harus tersedia dalam daftar!">
          <x14:formula1>
            <xm:f>ListOfValues!U1:U5</xm:f>
          </x14:formula1>
          <xm:sqref>F46</xm:sqref>
        </x14:dataValidation>
        <x14:dataValidation type="list" showErrorMessage="1" errorTitle="Kesalahan Nilai Data" error="Data yang dimasukkan harus tersedia dalam daftar!">
          <x14:formula1>
            <xm:f>ListOfValues!U1:U5</xm:f>
          </x14:formula1>
          <xm:sqref>F47</xm:sqref>
        </x14:dataValidation>
        <x14:dataValidation type="list" showErrorMessage="1" errorTitle="Kesalahan Nilai Data" error="Data yang dimasukkan harus tersedia dalam daftar!">
          <x14:formula1>
            <xm:f>ListOfValues!U1:U5</xm:f>
          </x14:formula1>
          <xm:sqref>F48</xm:sqref>
        </x14:dataValidation>
        <x14:dataValidation type="list" showErrorMessage="1" errorTitle="Kesalahan Nilai Data" error="Data yang dimasukkan harus tersedia dalam daftar!">
          <x14:formula1>
            <xm:f>ListOfValues!U1:U5</xm:f>
          </x14:formula1>
          <xm:sqref>F49</xm:sqref>
        </x14:dataValidation>
        <x14:dataValidation type="list" showErrorMessage="1" errorTitle="Kesalahan Nilai Data" error="Data yang dimasukkan harus tersedia dalam daftar!">
          <x14:formula1>
            <xm:f>ListOfValues!U1:U5</xm:f>
          </x14:formula1>
          <xm:sqref>F50</xm:sqref>
        </x14:dataValidation>
        <x14:dataValidation type="list" showErrorMessage="1" errorTitle="Kesalahan Nilai Data" error="Data yang dimasukkan harus tersedia dalam daftar!">
          <x14:formula1>
            <xm:f>ListOfValues!U1:U5</xm:f>
          </x14:formula1>
          <xm:sqref>F51</xm:sqref>
        </x14:dataValidation>
        <x14:dataValidation type="list" showErrorMessage="1" errorTitle="Kesalahan Nilai Data" error="Data yang dimasukkan harus tersedia dalam daftar!">
          <x14:formula1>
            <xm:f>ListOfValues!U1:U5</xm:f>
          </x14:formula1>
          <xm:sqref>F52</xm:sqref>
        </x14:dataValidation>
        <x14:dataValidation type="list" showErrorMessage="1" errorTitle="Kesalahan Nilai Data" error="Data yang dimasukkan harus tersedia dalam daftar!">
          <x14:formula1>
            <xm:f>ListOfValues!U1:U5</xm:f>
          </x14:formula1>
          <xm:sqref>F53</xm:sqref>
        </x14:dataValidation>
        <x14:dataValidation type="list" showErrorMessage="1" errorTitle="Kesalahan Nilai Data" error="Data yang dimasukkan harus tersedia dalam daftar!">
          <x14:formula1>
            <xm:f>ListOfValues!U1:U5</xm:f>
          </x14:formula1>
          <xm:sqref>F54</xm:sqref>
        </x14:dataValidation>
        <x14:dataValidation type="list" showErrorMessage="1" errorTitle="Kesalahan Nilai Data" error="Data yang dimasukkan harus tersedia dalam daftar!">
          <x14:formula1>
            <xm:f>ListOfValues!U1:U5</xm:f>
          </x14:formula1>
          <xm:sqref>F55</xm:sqref>
        </x14:dataValidation>
        <x14:dataValidation type="list" showErrorMessage="1" errorTitle="Kesalahan Nilai Data" error="Data yang dimasukkan harus tersedia dalam daftar!">
          <x14:formula1>
            <xm:f>ListOfValues!U1:U5</xm:f>
          </x14:formula1>
          <xm:sqref>F56</xm:sqref>
        </x14:dataValidation>
        <x14:dataValidation type="list" showErrorMessage="1" errorTitle="Kesalahan Nilai Data" error="Data yang dimasukkan harus tersedia dalam daftar!">
          <x14:formula1>
            <xm:f>ListOfValues!U1:U5</xm:f>
          </x14:formula1>
          <xm:sqref>F57</xm:sqref>
        </x14:dataValidation>
        <x14:dataValidation type="list" showErrorMessage="1" errorTitle="Kesalahan Nilai Data" error="Data yang dimasukkan harus tersedia dalam daftar!">
          <x14:formula1>
            <xm:f>ListOfValues!U1:U5</xm:f>
          </x14:formula1>
          <xm:sqref>F58</xm:sqref>
        </x14:dataValidation>
        <x14:dataValidation type="list" showErrorMessage="1" errorTitle="Kesalahan Nilai Data" error="Data yang dimasukkan harus tersedia dalam daftar!">
          <x14:formula1>
            <xm:f>ListOfValues!U1:U5</xm:f>
          </x14:formula1>
          <xm:sqref>F59</xm:sqref>
        </x14:dataValidation>
        <x14:dataValidation type="list" showErrorMessage="1" errorTitle="Kesalahan Nilai Data" error="Data yang dimasukkan harus tersedia dalam daftar!">
          <x14:formula1>
            <xm:f>ListOfValues!U1:U5</xm:f>
          </x14:formula1>
          <xm:sqref>F60</xm:sqref>
        </x14:dataValidation>
        <x14:dataValidation type="list" showErrorMessage="1" errorTitle="Kesalahan Nilai Data" error="Data yang dimasukkan harus tersedia dalam daftar!">
          <x14:formula1>
            <xm:f>ListOfValues!U1:U5</xm:f>
          </x14:formula1>
          <xm:sqref>F61</xm:sqref>
        </x14:dataValidation>
        <x14:dataValidation type="list" showErrorMessage="1" errorTitle="Kesalahan Nilai Data" error="Data yang dimasukkan harus tersedia dalam daftar!">
          <x14:formula1>
            <xm:f>ListOfValues!U1:U5</xm:f>
          </x14:formula1>
          <xm:sqref>F62</xm:sqref>
        </x14:dataValidation>
        <x14:dataValidation type="list" showErrorMessage="1" errorTitle="Kesalahan Nilai Data" error="Data yang dimasukkan harus tersedia dalam daftar!">
          <x14:formula1>
            <xm:f>ListOfValues!U1:U5</xm:f>
          </x14:formula1>
          <xm:sqref>F63</xm:sqref>
        </x14:dataValidation>
        <x14:dataValidation type="list" showErrorMessage="1" errorTitle="Kesalahan Nilai Data" error="Data yang dimasukkan harus tersedia dalam daftar!">
          <x14:formula1>
            <xm:f>ListOfValues!U1:U5</xm:f>
          </x14:formula1>
          <xm:sqref>F64</xm:sqref>
        </x14:dataValidation>
        <x14:dataValidation type="list" showErrorMessage="1" errorTitle="Kesalahan Nilai Data" error="Data yang dimasukkan harus tersedia dalam daftar!">
          <x14:formula1>
            <xm:f>ListOfValues!U1:U5</xm:f>
          </x14:formula1>
          <xm:sqref>F65</xm:sqref>
        </x14:dataValidation>
        <x14:dataValidation type="list" showErrorMessage="1" errorTitle="Kesalahan Nilai Data" error="Data yang dimasukkan harus tersedia dalam daftar!">
          <x14:formula1>
            <xm:f>ListOfValues!U1:U5</xm:f>
          </x14:formula1>
          <xm:sqref>F66</xm:sqref>
        </x14:dataValidation>
        <x14:dataValidation type="list" showErrorMessage="1" errorTitle="Kesalahan Nilai Data" error="Data yang dimasukkan harus tersedia dalam daftar!">
          <x14:formula1>
            <xm:f>ListOfValues!U1:U5</xm:f>
          </x14:formula1>
          <xm:sqref>F67</xm:sqref>
        </x14:dataValidation>
        <x14:dataValidation type="list" showErrorMessage="1" errorTitle="Kesalahan Nilai Data" error="Data yang dimasukkan harus tersedia dalam daftar!">
          <x14:formula1>
            <xm:f>ListOfValues!U1:U5</xm:f>
          </x14:formula1>
          <xm:sqref>F68</xm:sqref>
        </x14:dataValidation>
        <x14:dataValidation type="list" showErrorMessage="1" errorTitle="Kesalahan Nilai Data" error="Data yang dimasukkan harus tersedia dalam daftar!">
          <x14:formula1>
            <xm:f>ListOfValues!U1:U5</xm:f>
          </x14:formula1>
          <xm:sqref>F69</xm:sqref>
        </x14:dataValidation>
        <x14:dataValidation type="list" showErrorMessage="1" errorTitle="Kesalahan Nilai Data" error="Data yang dimasukkan harus tersedia dalam daftar!">
          <x14:formula1>
            <xm:f>ListOfValues!U1:U5</xm:f>
          </x14:formula1>
          <xm:sqref>F70</xm:sqref>
        </x14:dataValidation>
        <x14:dataValidation type="list" showErrorMessage="1" errorTitle="Kesalahan Nilai Data" error="Data yang dimasukkan harus tersedia dalam daftar!">
          <x14:formula1>
            <xm:f>ListOfValues!U1:U5</xm:f>
          </x14:formula1>
          <xm:sqref>F71</xm:sqref>
        </x14:dataValidation>
        <x14:dataValidation type="list" showErrorMessage="1" errorTitle="Kesalahan Nilai Data" error="Data yang dimasukkan harus tersedia dalam daftar!">
          <x14:formula1>
            <xm:f>ListOfValues!U1:U5</xm:f>
          </x14:formula1>
          <xm:sqref>F72</xm:sqref>
        </x14:dataValidation>
        <x14:dataValidation type="list" showErrorMessage="1" errorTitle="Kesalahan Nilai Data" error="Data yang dimasukkan harus tersedia dalam daftar!">
          <x14:formula1>
            <xm:f>ListOfValues!U1:U5</xm:f>
          </x14:formula1>
          <xm:sqref>F73</xm:sqref>
        </x14:dataValidation>
        <x14:dataValidation type="list" showErrorMessage="1" errorTitle="Kesalahan Nilai Data" error="Data yang dimasukkan harus tersedia dalam daftar!">
          <x14:formula1>
            <xm:f>ListOfValues!U1:U5</xm:f>
          </x14:formula1>
          <xm:sqref>F74</xm:sqref>
        </x14:dataValidation>
        <x14:dataValidation type="list" showErrorMessage="1" errorTitle="Kesalahan Nilai Data" error="Data yang dimasukkan harus tersedia dalam daftar!">
          <x14:formula1>
            <xm:f>ListOfValues!U1:U5</xm:f>
          </x14:formula1>
          <xm:sqref>F75</xm:sqref>
        </x14:dataValidation>
        <x14:dataValidation type="list" showErrorMessage="1" errorTitle="Kesalahan Nilai Data" error="Data yang dimasukkan harus tersedia dalam daftar!">
          <x14:formula1>
            <xm:f>ListOfValues!U1:U5</xm:f>
          </x14:formula1>
          <xm:sqref>F76</xm:sqref>
        </x14:dataValidation>
        <x14:dataValidation type="list" showErrorMessage="1" errorTitle="Kesalahan Nilai Data" error="Data yang dimasukkan harus tersedia dalam daftar!">
          <x14:formula1>
            <xm:f>ListOfValues!U1:U5</xm:f>
          </x14:formula1>
          <xm:sqref>F77</xm:sqref>
        </x14:dataValidation>
        <x14:dataValidation type="list" showErrorMessage="1" errorTitle="Kesalahan Nilai Data" error="Data yang dimasukkan harus tersedia dalam daftar!">
          <x14:formula1>
            <xm:f>ListOfValues!U1:U5</xm:f>
          </x14:formula1>
          <xm:sqref>F78</xm:sqref>
        </x14:dataValidation>
        <x14:dataValidation type="list" showErrorMessage="1" errorTitle="Kesalahan Nilai Data" error="Data yang dimasukkan harus tersedia dalam daftar!">
          <x14:formula1>
            <xm:f>ListOfValues!U1:U5</xm:f>
          </x14:formula1>
          <xm:sqref>F79</xm:sqref>
        </x14:dataValidation>
        <x14:dataValidation type="list" showErrorMessage="1" errorTitle="Kesalahan Nilai Data" error="Data yang dimasukkan harus tersedia dalam daftar!">
          <x14:formula1>
            <xm:f>ListOfValues!U1:U5</xm:f>
          </x14:formula1>
          <xm:sqref>F80</xm:sqref>
        </x14:dataValidation>
        <x14:dataValidation type="list" showErrorMessage="1" errorTitle="Kesalahan Nilai Data" error="Data yang dimasukkan harus tersedia dalam daftar!">
          <x14:formula1>
            <xm:f>ListOfValues!U1:U5</xm:f>
          </x14:formula1>
          <xm:sqref>F81</xm:sqref>
        </x14:dataValidation>
        <x14:dataValidation type="list" showErrorMessage="1" errorTitle="Kesalahan Nilai Data" error="Data yang dimasukkan harus tersedia dalam daftar!">
          <x14:formula1>
            <xm:f>ListOfValues!U1:U5</xm:f>
          </x14:formula1>
          <xm:sqref>F82</xm:sqref>
        </x14:dataValidation>
        <x14:dataValidation type="list" showErrorMessage="1" errorTitle="Kesalahan Nilai Data" error="Data yang dimasukkan harus tersedia dalam daftar!">
          <x14:formula1>
            <xm:f>ListOfValues!U1:U5</xm:f>
          </x14:formula1>
          <xm:sqref>F83</xm:sqref>
        </x14:dataValidation>
        <x14:dataValidation type="list" showErrorMessage="1" errorTitle="Kesalahan Nilai Data" error="Data yang dimasukkan harus tersedia dalam daftar!">
          <x14:formula1>
            <xm:f>ListOfValues!U1:U5</xm:f>
          </x14:formula1>
          <xm:sqref>F84</xm:sqref>
        </x14:dataValidation>
        <x14:dataValidation type="list" showErrorMessage="1" errorTitle="Kesalahan Nilai Data" error="Data yang dimasukkan harus tersedia dalam daftar!">
          <x14:formula1>
            <xm:f>ListOfValues!U1:U5</xm:f>
          </x14:formula1>
          <xm:sqref>F85</xm:sqref>
        </x14:dataValidation>
        <x14:dataValidation type="list" showErrorMessage="1" errorTitle="Kesalahan Nilai Data" error="Data yang dimasukkan harus tersedia dalam daftar!">
          <x14:formula1>
            <xm:f>ListOfValues!U1:U5</xm:f>
          </x14:formula1>
          <xm:sqref>F86</xm:sqref>
        </x14:dataValidation>
        <x14:dataValidation type="list" showErrorMessage="1" errorTitle="Kesalahan Nilai Data" error="Data yang dimasukkan harus tersedia dalam daftar!">
          <x14:formula1>
            <xm:f>ListOfValues!U1:U5</xm:f>
          </x14:formula1>
          <xm:sqref>F87</xm:sqref>
        </x14:dataValidation>
        <x14:dataValidation type="list" showErrorMessage="1" errorTitle="Kesalahan Nilai Data" error="Data yang dimasukkan harus tersedia dalam daftar!">
          <x14:formula1>
            <xm:f>ListOfValues!U1:U5</xm:f>
          </x14:formula1>
          <xm:sqref>F88</xm:sqref>
        </x14:dataValidation>
        <x14:dataValidation type="list" showErrorMessage="1" errorTitle="Kesalahan Nilai Data" error="Data yang dimasukkan harus tersedia dalam daftar!">
          <x14:formula1>
            <xm:f>ListOfValues!U1:U5</xm:f>
          </x14:formula1>
          <xm:sqref>F89</xm:sqref>
        </x14:dataValidation>
        <x14:dataValidation type="list" showErrorMessage="1" errorTitle="Kesalahan Nilai Data" error="Data yang dimasukkan harus tersedia dalam daftar!">
          <x14:formula1>
            <xm:f>ListOfValues!U1:U5</xm:f>
          </x14:formula1>
          <xm:sqref>F90</xm:sqref>
        </x14:dataValidation>
        <x14:dataValidation type="list" showErrorMessage="1" errorTitle="Kesalahan Nilai Data" error="Data yang dimasukkan harus tersedia dalam daftar!">
          <x14:formula1>
            <xm:f>ListOfValues!U1:U5</xm:f>
          </x14:formula1>
          <xm:sqref>F91</xm:sqref>
        </x14:dataValidation>
        <x14:dataValidation type="list" showErrorMessage="1" errorTitle="Kesalahan Nilai Data" error="Data yang dimasukkan harus tersedia dalam daftar!">
          <x14:formula1>
            <xm:f>ListOfValues!U1:U5</xm:f>
          </x14:formula1>
          <xm:sqref>F92</xm:sqref>
        </x14:dataValidation>
        <x14:dataValidation type="list" showErrorMessage="1" errorTitle="Kesalahan Nilai Data" error="Data yang dimasukkan harus tersedia dalam daftar!">
          <x14:formula1>
            <xm:f>ListOfValues!U1:U5</xm:f>
          </x14:formula1>
          <xm:sqref>F93</xm:sqref>
        </x14:dataValidation>
        <x14:dataValidation type="list" showErrorMessage="1" errorTitle="Kesalahan Nilai Data" error="Data yang dimasukkan harus tersedia dalam daftar!">
          <x14:formula1>
            <xm:f>ListOfValues!U1:U5</xm:f>
          </x14:formula1>
          <xm:sqref>F94</xm:sqref>
        </x14:dataValidation>
        <x14:dataValidation type="list" showErrorMessage="1" errorTitle="Kesalahan Nilai Data" error="Data yang dimasukkan harus tersedia dalam daftar!">
          <x14:formula1>
            <xm:f>ListOfValues!U1:U5</xm:f>
          </x14:formula1>
          <xm:sqref>F95</xm:sqref>
        </x14:dataValidation>
        <x14:dataValidation type="list" showErrorMessage="1" errorTitle="Kesalahan Nilai Data" error="Data yang dimasukkan harus tersedia dalam daftar!">
          <x14:formula1>
            <xm:f>ListOfValues!U1:U5</xm:f>
          </x14:formula1>
          <xm:sqref>F96</xm:sqref>
        </x14:dataValidation>
        <x14:dataValidation type="list" showErrorMessage="1" errorTitle="Kesalahan Nilai Data" error="Data yang dimasukkan harus tersedia dalam daftar!">
          <x14:formula1>
            <xm:f>ListOfValues!U1:U5</xm:f>
          </x14:formula1>
          <xm:sqref>F97</xm:sqref>
        </x14:dataValidation>
        <x14:dataValidation type="list" showErrorMessage="1" errorTitle="Kesalahan Nilai Data" error="Data yang dimasukkan harus tersedia dalam daftar!">
          <x14:formula1>
            <xm:f>ListOfValues!U1:U5</xm:f>
          </x14:formula1>
          <xm:sqref>F98</xm:sqref>
        </x14:dataValidation>
        <x14:dataValidation type="list" showErrorMessage="1" errorTitle="Kesalahan Nilai Data" error="Data yang dimasukkan harus tersedia dalam daftar!">
          <x14:formula1>
            <xm:f>ListOfValues!U1:U5</xm:f>
          </x14:formula1>
          <xm:sqref>F99</xm:sqref>
        </x14:dataValidation>
        <x14:dataValidation type="list" showErrorMessage="1" errorTitle="Kesalahan Nilai Data" error="Data yang dimasukkan harus tersedia dalam daftar!">
          <x14:formula1>
            <xm:f>ListOfValues!U1:U5</xm:f>
          </x14:formula1>
          <xm:sqref>F100</xm:sqref>
        </x14:dataValidation>
        <x14:dataValidation type="list" showErrorMessage="1" errorTitle="Kesalahan Nilai Data" error="Data yang dimasukkan harus tersedia dalam daftar!">
          <x14:formula1>
            <xm:f>ListOfValues!U1:U5</xm:f>
          </x14:formula1>
          <xm:sqref>F101</xm:sqref>
        </x14:dataValidation>
        <x14:dataValidation type="list" showErrorMessage="1" errorTitle="Kesalahan Nilai Data" error="Data yang dimasukkan harus tersedia dalam daftar!">
          <x14:formula1>
            <xm:f>ListOfValues!U1:U5</xm:f>
          </x14:formula1>
          <xm:sqref>F102</xm:sqref>
        </x14:dataValidation>
        <x14:dataValidation type="list" showErrorMessage="1" errorTitle="Kesalahan Nilai Data" error="Data yang dimasukkan harus tersedia dalam daftar!">
          <x14:formula1>
            <xm:f>ListOfValues!U1:U5</xm:f>
          </x14:formula1>
          <xm:sqref>F103</xm:sqref>
        </x14:dataValidation>
        <x14:dataValidation type="list" showErrorMessage="1" errorTitle="Kesalahan Nilai Data" error="Data yang dimasukkan harus tersedia dalam daftar!">
          <x14:formula1>
            <xm:f>ListOfValues!U1:U5</xm:f>
          </x14:formula1>
          <xm:sqref>F104</xm:sqref>
        </x14:dataValidation>
        <x14:dataValidation type="list" showErrorMessage="1" errorTitle="Kesalahan Nilai Data" error="Data yang dimasukkan harus tersedia dalam daftar!">
          <x14:formula1>
            <xm:f>ListOfValues!U1:U5</xm:f>
          </x14:formula1>
          <xm:sqref>F105</xm:sqref>
        </x14:dataValidation>
        <x14:dataValidation type="list" showErrorMessage="1" errorTitle="Kesalahan Nilai Data" error="Data yang dimasukkan harus tersedia dalam daftar!">
          <x14:formula1>
            <xm:f>ListOfValues!U1:U5</xm:f>
          </x14:formula1>
          <xm:sqref>F106</xm:sqref>
        </x14:dataValidation>
        <x14:dataValidation type="list" showErrorMessage="1" errorTitle="Kesalahan Nilai Data" error="Data yang dimasukkan harus tersedia dalam daftar!">
          <x14:formula1>
            <xm:f>ListOfValues!U1:U5</xm:f>
          </x14:formula1>
          <xm:sqref>F107</xm:sqref>
        </x14:dataValidation>
        <x14:dataValidation type="list" showErrorMessage="1" errorTitle="Kesalahan Nilai Data" error="Data yang dimasukkan harus tersedia dalam daftar!">
          <x14:formula1>
            <xm:f>ListOfValues!U1:U5</xm:f>
          </x14:formula1>
          <xm:sqref>F108</xm:sqref>
        </x14:dataValidation>
        <x14:dataValidation type="list" showErrorMessage="1" errorTitle="Kesalahan Nilai Data" error="Data yang dimasukkan harus tersedia dalam daftar!">
          <x14:formula1>
            <xm:f>ListOfValues!U1:U5</xm:f>
          </x14:formula1>
          <xm:sqref>F109</xm:sqref>
        </x14:dataValidation>
        <x14:dataValidation type="list" showErrorMessage="1" errorTitle="Kesalahan Nilai Data" error="Data yang dimasukkan harus tersedia dalam daftar!">
          <x14:formula1>
            <xm:f>ListOfValues!U1:U5</xm:f>
          </x14:formula1>
          <xm:sqref>F110</xm:sqref>
        </x14:dataValidation>
        <x14:dataValidation type="list" showErrorMessage="1" errorTitle="Kesalahan Nilai Data" error="Data yang dimasukkan harus tersedia dalam daftar!">
          <x14:formula1>
            <xm:f>ListOfValues!U1:U5</xm:f>
          </x14:formula1>
          <xm:sqref>F111</xm:sqref>
        </x14:dataValidation>
        <x14:dataValidation type="list" showErrorMessage="1" errorTitle="Kesalahan Nilai Data" error="Data yang dimasukkan harus tersedia dalam daftar!">
          <x14:formula1>
            <xm:f>ListOfValues!U1:U5</xm:f>
          </x14:formula1>
          <xm:sqref>F112</xm:sqref>
        </x14:dataValidation>
        <x14:dataValidation type="list" showErrorMessage="1" errorTitle="Kesalahan Nilai Data" error="Data yang dimasukkan harus tersedia dalam daftar!">
          <x14:formula1>
            <xm:f>ListOfValues!U1:U5</xm:f>
          </x14:formula1>
          <xm:sqref>F113</xm:sqref>
        </x14:dataValidation>
        <x14:dataValidation type="list" showErrorMessage="1" errorTitle="Kesalahan Nilai Data" error="Data yang dimasukkan harus tersedia dalam daftar!">
          <x14:formula1>
            <xm:f>ListOfValues!U1:U5</xm:f>
          </x14:formula1>
          <xm:sqref>F114</xm:sqref>
        </x14:dataValidation>
        <x14:dataValidation type="list" showErrorMessage="1" errorTitle="Kesalahan Nilai Data" error="Data yang dimasukkan harus tersedia dalam daftar!">
          <x14:formula1>
            <xm:f>ListOfValues!U1:U5</xm:f>
          </x14:formula1>
          <xm:sqref>F115</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2:G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E28" sqref="E28"/>
    </sheetView>
  </sheetViews>
  <sheetFormatPr defaultRowHeight="15"/>
  <cols>
    <col min="1" max="1" width="9.140625" style="1" customWidth="1"/>
    <col min="2" max="3" width="1" style="1" customWidth="1"/>
    <col min="4" max="4" width="20" style="1" customWidth="1"/>
    <col min="5" max="6" width="30" style="1" customWidth="1"/>
    <col min="7" max="7" width="1" style="1" customWidth="1"/>
    <col min="8" max="8" width="9.140625" style="1" customWidth="1"/>
    <col min="9" max="16384" width="9.140625" style="1"/>
  </cols>
  <sheetData>
    <row r="2" spans="2:7" ht="5.0999999999999996" customHeight="1">
      <c r="B2" s="5" t="s">
        <v>694</v>
      </c>
      <c r="C2" s="2"/>
      <c r="D2" s="2"/>
      <c r="E2" s="2"/>
      <c r="F2" s="2"/>
      <c r="G2" s="2"/>
    </row>
    <row r="3" spans="2:7" hidden="1">
      <c r="B3" s="5" t="s">
        <v>7</v>
      </c>
      <c r="C3" s="20"/>
      <c r="D3" s="20"/>
      <c r="E3" s="2"/>
      <c r="F3" s="2"/>
      <c r="G3" s="2"/>
    </row>
    <row r="4" spans="2:7" hidden="1">
      <c r="B4" s="2"/>
      <c r="C4" s="20"/>
      <c r="D4" s="20"/>
      <c r="E4" s="2"/>
      <c r="F4" s="2"/>
      <c r="G4" s="2"/>
    </row>
    <row r="5" spans="2:7" hidden="1">
      <c r="B5" s="2"/>
      <c r="C5" s="20"/>
      <c r="D5" s="20"/>
      <c r="E5" s="2"/>
      <c r="F5" s="2"/>
      <c r="G5" s="2"/>
    </row>
    <row r="6" spans="2:7" hidden="1">
      <c r="B6" s="2"/>
      <c r="C6" s="20"/>
      <c r="D6" s="20"/>
      <c r="E6" s="2"/>
      <c r="F6" s="2"/>
      <c r="G6" s="2"/>
    </row>
    <row r="7" spans="2:7" ht="17.25">
      <c r="B7" s="2"/>
      <c r="C7" s="156" t="str">
        <f>UPPER('Data Umum'!D7)</f>
        <v/>
      </c>
      <c r="D7" s="156"/>
      <c r="E7" s="157"/>
      <c r="F7" s="157"/>
      <c r="G7" s="2"/>
    </row>
    <row r="8" spans="2:7">
      <c r="B8" s="2"/>
      <c r="C8" s="158" t="s">
        <v>1095</v>
      </c>
      <c r="D8" s="158"/>
      <c r="E8" s="129"/>
      <c r="F8" s="129"/>
      <c r="G8" s="2"/>
    </row>
    <row r="9" spans="2:7">
      <c r="B9" s="2"/>
      <c r="C9" s="158" t="s">
        <v>695</v>
      </c>
      <c r="D9" s="158"/>
      <c r="E9" s="129"/>
      <c r="F9" s="129"/>
      <c r="G9" s="2"/>
    </row>
    <row r="10" spans="2:7">
      <c r="B10" s="2"/>
      <c r="C10" s="158" t="s">
        <v>696</v>
      </c>
      <c r="D10" s="158"/>
      <c r="E10" s="129"/>
      <c r="F10" s="129"/>
      <c r="G10" s="2"/>
    </row>
    <row r="11" spans="2:7">
      <c r="B11" s="2"/>
      <c r="C11" s="159" t="str">
        <f>""</f>
        <v/>
      </c>
      <c r="D11" s="159"/>
      <c r="E11" s="130"/>
      <c r="F11" s="130"/>
      <c r="G11" s="2"/>
    </row>
    <row r="12" spans="2:7" hidden="1">
      <c r="B12" s="2"/>
      <c r="C12" s="20"/>
      <c r="D12" s="20"/>
      <c r="E12" s="2"/>
      <c r="F12" s="2"/>
      <c r="G12" s="2"/>
    </row>
    <row r="13" spans="2:7">
      <c r="B13" s="2"/>
      <c r="C13" s="160" t="s">
        <v>43</v>
      </c>
      <c r="D13" s="160"/>
      <c r="E13" s="161"/>
      <c r="F13" s="161"/>
      <c r="G13" s="2"/>
    </row>
    <row r="14" spans="2:7">
      <c r="B14" s="2"/>
      <c r="C14" s="127" t="s">
        <v>308</v>
      </c>
      <c r="D14" s="128"/>
      <c r="E14" s="162" t="str">
        <f>"Uraian"</f>
        <v>Uraian</v>
      </c>
      <c r="F14" s="162" t="str">
        <f>"Jumlah"</f>
        <v>Jumlah</v>
      </c>
      <c r="G14" s="2"/>
    </row>
    <row r="15" spans="2:7">
      <c r="B15" s="2"/>
      <c r="C15" s="128"/>
      <c r="D15" s="128"/>
      <c r="E15" s="163"/>
      <c r="F15" s="163"/>
      <c r="G15" s="2"/>
    </row>
    <row r="16" spans="2:7">
      <c r="B16" s="2"/>
      <c r="C16" s="137" t="s">
        <v>7</v>
      </c>
      <c r="D16" s="128"/>
      <c r="E16" s="147" t="s">
        <v>206</v>
      </c>
      <c r="F16" s="144">
        <v>0</v>
      </c>
      <c r="G16" s="2"/>
    </row>
    <row r="17" spans="2:7">
      <c r="B17" s="2"/>
      <c r="C17" s="142" t="s">
        <v>309</v>
      </c>
      <c r="D17" s="143"/>
      <c r="E17" s="147" t="s">
        <v>206</v>
      </c>
      <c r="F17" s="144">
        <v>0</v>
      </c>
      <c r="G17" s="2"/>
    </row>
    <row r="18" spans="2:7">
      <c r="B18" s="2"/>
      <c r="C18" s="142" t="s">
        <v>310</v>
      </c>
      <c r="D18" s="143"/>
      <c r="E18" s="147" t="s">
        <v>206</v>
      </c>
      <c r="F18" s="144">
        <v>0</v>
      </c>
      <c r="G18" s="2"/>
    </row>
    <row r="19" spans="2:7">
      <c r="B19" s="2"/>
      <c r="C19" s="142" t="s">
        <v>311</v>
      </c>
      <c r="D19" s="143"/>
      <c r="E19" s="147" t="s">
        <v>206</v>
      </c>
      <c r="F19" s="144">
        <v>0</v>
      </c>
      <c r="G19" s="2"/>
    </row>
    <row r="20" spans="2:7">
      <c r="B20" s="2"/>
      <c r="C20" s="142" t="s">
        <v>312</v>
      </c>
      <c r="D20" s="143"/>
      <c r="E20" s="147" t="s">
        <v>206</v>
      </c>
      <c r="F20" s="144">
        <v>0</v>
      </c>
      <c r="G20" s="2"/>
    </row>
    <row r="21" spans="2:7">
      <c r="B21" s="2"/>
      <c r="C21" s="142" t="s">
        <v>313</v>
      </c>
      <c r="D21" s="143"/>
      <c r="E21" s="147" t="s">
        <v>206</v>
      </c>
      <c r="F21" s="144">
        <v>0</v>
      </c>
      <c r="G21" s="2"/>
    </row>
    <row r="22" spans="2:7">
      <c r="B22" s="2"/>
      <c r="C22" s="142" t="s">
        <v>314</v>
      </c>
      <c r="D22" s="143"/>
      <c r="E22" s="147" t="s">
        <v>206</v>
      </c>
      <c r="F22" s="144">
        <v>0</v>
      </c>
      <c r="G22" s="2"/>
    </row>
    <row r="23" spans="2:7">
      <c r="B23" s="2"/>
      <c r="C23" s="142" t="s">
        <v>315</v>
      </c>
      <c r="D23" s="143"/>
      <c r="E23" s="147" t="s">
        <v>206</v>
      </c>
      <c r="F23" s="144">
        <v>0</v>
      </c>
      <c r="G23" s="2"/>
    </row>
    <row r="24" spans="2:7">
      <c r="B24" s="2"/>
      <c r="C24" s="142" t="s">
        <v>316</v>
      </c>
      <c r="D24" s="143"/>
      <c r="E24" s="147" t="s">
        <v>206</v>
      </c>
      <c r="F24" s="144">
        <v>0</v>
      </c>
      <c r="G24" s="2"/>
    </row>
    <row r="25" spans="2:7">
      <c r="B25" s="2"/>
      <c r="C25" s="142" t="s">
        <v>317</v>
      </c>
      <c r="D25" s="143"/>
      <c r="E25" s="147" t="s">
        <v>206</v>
      </c>
      <c r="F25" s="144">
        <v>0</v>
      </c>
      <c r="G25" s="2"/>
    </row>
    <row r="26" spans="2:7">
      <c r="B26" s="2"/>
      <c r="C26" s="142" t="s">
        <v>318</v>
      </c>
      <c r="D26" s="143"/>
      <c r="E26" s="147" t="s">
        <v>206</v>
      </c>
      <c r="F26" s="144">
        <v>0</v>
      </c>
      <c r="G26" s="2"/>
    </row>
    <row r="27" spans="2:7">
      <c r="B27" s="2"/>
      <c r="C27" s="142" t="s">
        <v>319</v>
      </c>
      <c r="D27" s="143"/>
      <c r="E27" s="147" t="s">
        <v>206</v>
      </c>
      <c r="F27" s="144">
        <v>0</v>
      </c>
      <c r="G27" s="2"/>
    </row>
    <row r="28" spans="2:7">
      <c r="B28" s="2"/>
      <c r="C28" s="142" t="s">
        <v>320</v>
      </c>
      <c r="D28" s="143"/>
      <c r="E28" s="147" t="s">
        <v>206</v>
      </c>
      <c r="F28" s="144">
        <v>0</v>
      </c>
      <c r="G28" s="2"/>
    </row>
    <row r="29" spans="2:7">
      <c r="B29" s="2"/>
      <c r="C29" s="142" t="s">
        <v>321</v>
      </c>
      <c r="D29" s="143"/>
      <c r="E29" s="147" t="s">
        <v>206</v>
      </c>
      <c r="F29" s="144">
        <v>0</v>
      </c>
      <c r="G29" s="2"/>
    </row>
    <row r="30" spans="2:7">
      <c r="B30" s="2"/>
      <c r="C30" s="142" t="s">
        <v>322</v>
      </c>
      <c r="D30" s="143"/>
      <c r="E30" s="147" t="s">
        <v>206</v>
      </c>
      <c r="F30" s="144">
        <v>0</v>
      </c>
      <c r="G30" s="2"/>
    </row>
    <row r="31" spans="2:7">
      <c r="B31" s="2"/>
      <c r="C31" s="142" t="s">
        <v>323</v>
      </c>
      <c r="D31" s="143"/>
      <c r="E31" s="147" t="s">
        <v>206</v>
      </c>
      <c r="F31" s="144">
        <v>0</v>
      </c>
      <c r="G31" s="2"/>
    </row>
    <row r="32" spans="2:7">
      <c r="B32" s="2"/>
      <c r="C32" s="142" t="s">
        <v>324</v>
      </c>
      <c r="D32" s="143"/>
      <c r="E32" s="147" t="s">
        <v>206</v>
      </c>
      <c r="F32" s="144">
        <v>0</v>
      </c>
      <c r="G32" s="2"/>
    </row>
    <row r="33" spans="2:7">
      <c r="B33" s="2"/>
      <c r="C33" s="142" t="s">
        <v>325</v>
      </c>
      <c r="D33" s="143"/>
      <c r="E33" s="147" t="s">
        <v>206</v>
      </c>
      <c r="F33" s="144">
        <v>0</v>
      </c>
      <c r="G33" s="2"/>
    </row>
    <row r="34" spans="2:7">
      <c r="B34" s="2"/>
      <c r="C34" s="142" t="s">
        <v>326</v>
      </c>
      <c r="D34" s="143"/>
      <c r="E34" s="147" t="s">
        <v>206</v>
      </c>
      <c r="F34" s="144">
        <v>0</v>
      </c>
      <c r="G34" s="2"/>
    </row>
    <row r="35" spans="2:7">
      <c r="B35" s="2"/>
      <c r="C35" s="142" t="s">
        <v>327</v>
      </c>
      <c r="D35" s="143"/>
      <c r="E35" s="147" t="s">
        <v>206</v>
      </c>
      <c r="F35" s="144">
        <v>0</v>
      </c>
      <c r="G35" s="2"/>
    </row>
    <row r="36" spans="2:7">
      <c r="B36" s="2"/>
      <c r="C36" s="142" t="s">
        <v>328</v>
      </c>
      <c r="D36" s="143"/>
      <c r="E36" s="147" t="s">
        <v>206</v>
      </c>
      <c r="F36" s="144">
        <v>0</v>
      </c>
      <c r="G36" s="2"/>
    </row>
    <row r="37" spans="2:7">
      <c r="B37" s="2"/>
      <c r="C37" s="142" t="s">
        <v>329</v>
      </c>
      <c r="D37" s="143"/>
      <c r="E37" s="147" t="s">
        <v>206</v>
      </c>
      <c r="F37" s="144">
        <v>0</v>
      </c>
      <c r="G37" s="2"/>
    </row>
    <row r="38" spans="2:7">
      <c r="B38" s="2"/>
      <c r="C38" s="142" t="s">
        <v>330</v>
      </c>
      <c r="D38" s="143"/>
      <c r="E38" s="147" t="s">
        <v>206</v>
      </c>
      <c r="F38" s="144">
        <v>0</v>
      </c>
      <c r="G38" s="2"/>
    </row>
    <row r="39" spans="2:7">
      <c r="B39" s="2"/>
      <c r="C39" s="142" t="s">
        <v>331</v>
      </c>
      <c r="D39" s="143"/>
      <c r="E39" s="147" t="s">
        <v>206</v>
      </c>
      <c r="F39" s="144">
        <v>0</v>
      </c>
      <c r="G39" s="2"/>
    </row>
    <row r="40" spans="2:7">
      <c r="B40" s="2"/>
      <c r="C40" s="142" t="s">
        <v>332</v>
      </c>
      <c r="D40" s="143"/>
      <c r="E40" s="147" t="s">
        <v>206</v>
      </c>
      <c r="F40" s="144">
        <v>0</v>
      </c>
      <c r="G40" s="2"/>
    </row>
    <row r="41" spans="2:7">
      <c r="B41" s="2"/>
      <c r="C41" s="142" t="s">
        <v>333</v>
      </c>
      <c r="D41" s="143"/>
      <c r="E41" s="147" t="s">
        <v>206</v>
      </c>
      <c r="F41" s="144">
        <v>0</v>
      </c>
      <c r="G41" s="2"/>
    </row>
    <row r="42" spans="2:7">
      <c r="B42" s="2"/>
      <c r="C42" s="142" t="s">
        <v>334</v>
      </c>
      <c r="D42" s="143"/>
      <c r="E42" s="147" t="s">
        <v>206</v>
      </c>
      <c r="F42" s="144">
        <v>0</v>
      </c>
      <c r="G42" s="2"/>
    </row>
    <row r="43" spans="2:7">
      <c r="B43" s="2"/>
      <c r="C43" s="142" t="s">
        <v>335</v>
      </c>
      <c r="D43" s="143"/>
      <c r="E43" s="147" t="s">
        <v>206</v>
      </c>
      <c r="F43" s="144">
        <v>0</v>
      </c>
      <c r="G43" s="2"/>
    </row>
    <row r="44" spans="2:7">
      <c r="B44" s="2"/>
      <c r="C44" s="142" t="s">
        <v>336</v>
      </c>
      <c r="D44" s="143"/>
      <c r="E44" s="147" t="s">
        <v>206</v>
      </c>
      <c r="F44" s="144">
        <v>0</v>
      </c>
      <c r="G44" s="2"/>
    </row>
    <row r="45" spans="2:7">
      <c r="B45" s="2"/>
      <c r="C45" s="142" t="s">
        <v>337</v>
      </c>
      <c r="D45" s="143"/>
      <c r="E45" s="147" t="s">
        <v>206</v>
      </c>
      <c r="F45" s="144">
        <v>0</v>
      </c>
      <c r="G45" s="2"/>
    </row>
    <row r="46" spans="2:7">
      <c r="B46" s="2"/>
      <c r="C46" s="142" t="s">
        <v>338</v>
      </c>
      <c r="D46" s="143"/>
      <c r="E46" s="147" t="s">
        <v>206</v>
      </c>
      <c r="F46" s="144">
        <v>0</v>
      </c>
      <c r="G46" s="2"/>
    </row>
    <row r="47" spans="2:7">
      <c r="B47" s="2"/>
      <c r="C47" s="142" t="s">
        <v>339</v>
      </c>
      <c r="D47" s="143"/>
      <c r="E47" s="147" t="s">
        <v>206</v>
      </c>
      <c r="F47" s="144">
        <v>0</v>
      </c>
      <c r="G47" s="2"/>
    </row>
    <row r="48" spans="2:7">
      <c r="B48" s="2"/>
      <c r="C48" s="142" t="s">
        <v>340</v>
      </c>
      <c r="D48" s="143"/>
      <c r="E48" s="147" t="s">
        <v>206</v>
      </c>
      <c r="F48" s="144">
        <v>0</v>
      </c>
      <c r="G48" s="2"/>
    </row>
    <row r="49" spans="2:7">
      <c r="B49" s="2"/>
      <c r="C49" s="142" t="s">
        <v>341</v>
      </c>
      <c r="D49" s="143"/>
      <c r="E49" s="147" t="s">
        <v>206</v>
      </c>
      <c r="F49" s="144">
        <v>0</v>
      </c>
      <c r="G49" s="2"/>
    </row>
    <row r="50" spans="2:7">
      <c r="B50" s="2"/>
      <c r="C50" s="142" t="s">
        <v>342</v>
      </c>
      <c r="D50" s="143"/>
      <c r="E50" s="147" t="s">
        <v>206</v>
      </c>
      <c r="F50" s="144">
        <v>0</v>
      </c>
      <c r="G50" s="2"/>
    </row>
    <row r="51" spans="2:7">
      <c r="B51" s="2"/>
      <c r="C51" s="142" t="s">
        <v>343</v>
      </c>
      <c r="D51" s="143"/>
      <c r="E51" s="147" t="s">
        <v>206</v>
      </c>
      <c r="F51" s="144">
        <v>0</v>
      </c>
      <c r="G51" s="2"/>
    </row>
    <row r="52" spans="2:7">
      <c r="B52" s="2"/>
      <c r="C52" s="142" t="s">
        <v>344</v>
      </c>
      <c r="D52" s="143"/>
      <c r="E52" s="147" t="s">
        <v>206</v>
      </c>
      <c r="F52" s="144">
        <v>0</v>
      </c>
      <c r="G52" s="2"/>
    </row>
    <row r="53" spans="2:7">
      <c r="B53" s="2"/>
      <c r="C53" s="142" t="s">
        <v>345</v>
      </c>
      <c r="D53" s="143"/>
      <c r="E53" s="147" t="s">
        <v>206</v>
      </c>
      <c r="F53" s="144">
        <v>0</v>
      </c>
      <c r="G53" s="2"/>
    </row>
    <row r="54" spans="2:7">
      <c r="B54" s="2"/>
      <c r="C54" s="142" t="s">
        <v>346</v>
      </c>
      <c r="D54" s="143"/>
      <c r="E54" s="147" t="s">
        <v>206</v>
      </c>
      <c r="F54" s="144">
        <v>0</v>
      </c>
      <c r="G54" s="2"/>
    </row>
    <row r="55" spans="2:7">
      <c r="B55" s="2"/>
      <c r="C55" s="142" t="s">
        <v>347</v>
      </c>
      <c r="D55" s="143"/>
      <c r="E55" s="147" t="s">
        <v>206</v>
      </c>
      <c r="F55" s="144">
        <v>0</v>
      </c>
      <c r="G55" s="2"/>
    </row>
    <row r="56" spans="2:7">
      <c r="B56" s="2"/>
      <c r="C56" s="142" t="s">
        <v>348</v>
      </c>
      <c r="D56" s="143"/>
      <c r="E56" s="147" t="s">
        <v>206</v>
      </c>
      <c r="F56" s="144">
        <v>0</v>
      </c>
      <c r="G56" s="2"/>
    </row>
    <row r="57" spans="2:7">
      <c r="B57" s="2"/>
      <c r="C57" s="142" t="s">
        <v>349</v>
      </c>
      <c r="D57" s="143"/>
      <c r="E57" s="147" t="s">
        <v>206</v>
      </c>
      <c r="F57" s="144">
        <v>0</v>
      </c>
      <c r="G57" s="2"/>
    </row>
    <row r="58" spans="2:7">
      <c r="B58" s="2"/>
      <c r="C58" s="142" t="s">
        <v>350</v>
      </c>
      <c r="D58" s="143"/>
      <c r="E58" s="147" t="s">
        <v>206</v>
      </c>
      <c r="F58" s="144">
        <v>0</v>
      </c>
      <c r="G58" s="2"/>
    </row>
    <row r="59" spans="2:7">
      <c r="B59" s="2"/>
      <c r="C59" s="142" t="s">
        <v>351</v>
      </c>
      <c r="D59" s="143"/>
      <c r="E59" s="147" t="s">
        <v>206</v>
      </c>
      <c r="F59" s="144">
        <v>0</v>
      </c>
      <c r="G59" s="2"/>
    </row>
    <row r="60" spans="2:7">
      <c r="B60" s="2"/>
      <c r="C60" s="142" t="s">
        <v>352</v>
      </c>
      <c r="D60" s="143"/>
      <c r="E60" s="147" t="s">
        <v>206</v>
      </c>
      <c r="F60" s="144">
        <v>0</v>
      </c>
      <c r="G60" s="2"/>
    </row>
    <row r="61" spans="2:7">
      <c r="B61" s="2"/>
      <c r="C61" s="142" t="s">
        <v>353</v>
      </c>
      <c r="D61" s="143"/>
      <c r="E61" s="147" t="s">
        <v>206</v>
      </c>
      <c r="F61" s="144">
        <v>0</v>
      </c>
      <c r="G61" s="2"/>
    </row>
    <row r="62" spans="2:7">
      <c r="B62" s="2"/>
      <c r="C62" s="142" t="s">
        <v>354</v>
      </c>
      <c r="D62" s="143"/>
      <c r="E62" s="147" t="s">
        <v>206</v>
      </c>
      <c r="F62" s="144">
        <v>0</v>
      </c>
      <c r="G62" s="2"/>
    </row>
    <row r="63" spans="2:7">
      <c r="B63" s="2"/>
      <c r="C63" s="142" t="s">
        <v>355</v>
      </c>
      <c r="D63" s="143"/>
      <c r="E63" s="147" t="s">
        <v>206</v>
      </c>
      <c r="F63" s="144">
        <v>0</v>
      </c>
      <c r="G63" s="2"/>
    </row>
    <row r="64" spans="2:7">
      <c r="B64" s="2"/>
      <c r="C64" s="142" t="s">
        <v>356</v>
      </c>
      <c r="D64" s="143"/>
      <c r="E64" s="147" t="s">
        <v>206</v>
      </c>
      <c r="F64" s="144">
        <v>0</v>
      </c>
      <c r="G64" s="2"/>
    </row>
    <row r="65" spans="2:7">
      <c r="B65" s="2"/>
      <c r="C65" s="142" t="s">
        <v>357</v>
      </c>
      <c r="D65" s="143"/>
      <c r="E65" s="147" t="s">
        <v>206</v>
      </c>
      <c r="F65" s="144">
        <v>0</v>
      </c>
      <c r="G65" s="2"/>
    </row>
    <row r="66" spans="2:7">
      <c r="B66" s="2"/>
      <c r="C66" s="142" t="s">
        <v>358</v>
      </c>
      <c r="D66" s="143"/>
      <c r="E66" s="147" t="s">
        <v>206</v>
      </c>
      <c r="F66" s="144">
        <v>0</v>
      </c>
      <c r="G66" s="2"/>
    </row>
    <row r="67" spans="2:7">
      <c r="B67" s="2"/>
      <c r="C67" s="142" t="s">
        <v>359</v>
      </c>
      <c r="D67" s="143"/>
      <c r="E67" s="147" t="s">
        <v>206</v>
      </c>
      <c r="F67" s="144">
        <v>0</v>
      </c>
      <c r="G67" s="2"/>
    </row>
    <row r="68" spans="2:7">
      <c r="B68" s="2"/>
      <c r="C68" s="142" t="s">
        <v>360</v>
      </c>
      <c r="D68" s="143"/>
      <c r="E68" s="147" t="s">
        <v>206</v>
      </c>
      <c r="F68" s="144">
        <v>0</v>
      </c>
      <c r="G68" s="2"/>
    </row>
    <row r="69" spans="2:7">
      <c r="B69" s="2"/>
      <c r="C69" s="142" t="s">
        <v>361</v>
      </c>
      <c r="D69" s="143"/>
      <c r="E69" s="147" t="s">
        <v>206</v>
      </c>
      <c r="F69" s="144">
        <v>0</v>
      </c>
      <c r="G69" s="2"/>
    </row>
    <row r="70" spans="2:7">
      <c r="B70" s="2"/>
      <c r="C70" s="142" t="s">
        <v>362</v>
      </c>
      <c r="D70" s="143"/>
      <c r="E70" s="147" t="s">
        <v>206</v>
      </c>
      <c r="F70" s="144">
        <v>0</v>
      </c>
      <c r="G70" s="2"/>
    </row>
    <row r="71" spans="2:7">
      <c r="B71" s="2"/>
      <c r="C71" s="142" t="s">
        <v>363</v>
      </c>
      <c r="D71" s="143"/>
      <c r="E71" s="147" t="s">
        <v>206</v>
      </c>
      <c r="F71" s="144">
        <v>0</v>
      </c>
      <c r="G71" s="2"/>
    </row>
    <row r="72" spans="2:7">
      <c r="B72" s="2"/>
      <c r="C72" s="142" t="s">
        <v>364</v>
      </c>
      <c r="D72" s="143"/>
      <c r="E72" s="147" t="s">
        <v>206</v>
      </c>
      <c r="F72" s="144">
        <v>0</v>
      </c>
      <c r="G72" s="2"/>
    </row>
    <row r="73" spans="2:7">
      <c r="B73" s="2"/>
      <c r="C73" s="142" t="s">
        <v>365</v>
      </c>
      <c r="D73" s="143"/>
      <c r="E73" s="147" t="s">
        <v>206</v>
      </c>
      <c r="F73" s="144">
        <v>0</v>
      </c>
      <c r="G73" s="2"/>
    </row>
    <row r="74" spans="2:7">
      <c r="B74" s="2"/>
      <c r="C74" s="142" t="s">
        <v>366</v>
      </c>
      <c r="D74" s="143"/>
      <c r="E74" s="147" t="s">
        <v>206</v>
      </c>
      <c r="F74" s="144">
        <v>0</v>
      </c>
      <c r="G74" s="2"/>
    </row>
    <row r="75" spans="2:7">
      <c r="B75" s="2"/>
      <c r="C75" s="142" t="s">
        <v>367</v>
      </c>
      <c r="D75" s="143"/>
      <c r="E75" s="147" t="s">
        <v>206</v>
      </c>
      <c r="F75" s="144">
        <v>0</v>
      </c>
      <c r="G75" s="2"/>
    </row>
    <row r="76" spans="2:7">
      <c r="B76" s="2"/>
      <c r="C76" s="142" t="s">
        <v>368</v>
      </c>
      <c r="D76" s="143"/>
      <c r="E76" s="147" t="s">
        <v>206</v>
      </c>
      <c r="F76" s="144">
        <v>0</v>
      </c>
      <c r="G76" s="2"/>
    </row>
    <row r="77" spans="2:7">
      <c r="B77" s="2"/>
      <c r="C77" s="142" t="s">
        <v>369</v>
      </c>
      <c r="D77" s="143"/>
      <c r="E77" s="147" t="s">
        <v>206</v>
      </c>
      <c r="F77" s="144">
        <v>0</v>
      </c>
      <c r="G77" s="2"/>
    </row>
    <row r="78" spans="2:7">
      <c r="B78" s="2"/>
      <c r="C78" s="142" t="s">
        <v>370</v>
      </c>
      <c r="D78" s="143"/>
      <c r="E78" s="147" t="s">
        <v>206</v>
      </c>
      <c r="F78" s="144">
        <v>0</v>
      </c>
      <c r="G78" s="2"/>
    </row>
    <row r="79" spans="2:7">
      <c r="B79" s="2"/>
      <c r="C79" s="142" t="s">
        <v>371</v>
      </c>
      <c r="D79" s="143"/>
      <c r="E79" s="147" t="s">
        <v>206</v>
      </c>
      <c r="F79" s="144">
        <v>0</v>
      </c>
      <c r="G79" s="2"/>
    </row>
    <row r="80" spans="2:7">
      <c r="B80" s="2"/>
      <c r="C80" s="142" t="s">
        <v>372</v>
      </c>
      <c r="D80" s="143"/>
      <c r="E80" s="147" t="s">
        <v>206</v>
      </c>
      <c r="F80" s="144">
        <v>0</v>
      </c>
      <c r="G80" s="2"/>
    </row>
    <row r="81" spans="2:7">
      <c r="B81" s="2"/>
      <c r="C81" s="142" t="s">
        <v>373</v>
      </c>
      <c r="D81" s="143"/>
      <c r="E81" s="147" t="s">
        <v>206</v>
      </c>
      <c r="F81" s="144">
        <v>0</v>
      </c>
      <c r="G81" s="2"/>
    </row>
    <row r="82" spans="2:7">
      <c r="B82" s="2"/>
      <c r="C82" s="142" t="s">
        <v>374</v>
      </c>
      <c r="D82" s="143"/>
      <c r="E82" s="147" t="s">
        <v>206</v>
      </c>
      <c r="F82" s="144">
        <v>0</v>
      </c>
      <c r="G82" s="2"/>
    </row>
    <row r="83" spans="2:7">
      <c r="B83" s="2"/>
      <c r="C83" s="142" t="s">
        <v>375</v>
      </c>
      <c r="D83" s="143"/>
      <c r="E83" s="147" t="s">
        <v>206</v>
      </c>
      <c r="F83" s="144">
        <v>0</v>
      </c>
      <c r="G83" s="2"/>
    </row>
    <row r="84" spans="2:7">
      <c r="B84" s="2"/>
      <c r="C84" s="142" t="s">
        <v>376</v>
      </c>
      <c r="D84" s="143"/>
      <c r="E84" s="147" t="s">
        <v>206</v>
      </c>
      <c r="F84" s="144">
        <v>0</v>
      </c>
      <c r="G84" s="2"/>
    </row>
    <row r="85" spans="2:7">
      <c r="B85" s="2"/>
      <c r="C85" s="142" t="s">
        <v>377</v>
      </c>
      <c r="D85" s="143"/>
      <c r="E85" s="147" t="s">
        <v>206</v>
      </c>
      <c r="F85" s="144">
        <v>0</v>
      </c>
      <c r="G85" s="2"/>
    </row>
    <row r="86" spans="2:7">
      <c r="B86" s="2"/>
      <c r="C86" s="142" t="s">
        <v>378</v>
      </c>
      <c r="D86" s="143"/>
      <c r="E86" s="147" t="s">
        <v>206</v>
      </c>
      <c r="F86" s="144">
        <v>0</v>
      </c>
      <c r="G86" s="2"/>
    </row>
    <row r="87" spans="2:7">
      <c r="B87" s="2"/>
      <c r="C87" s="142" t="s">
        <v>379</v>
      </c>
      <c r="D87" s="143"/>
      <c r="E87" s="147" t="s">
        <v>206</v>
      </c>
      <c r="F87" s="144">
        <v>0</v>
      </c>
      <c r="G87" s="2"/>
    </row>
    <row r="88" spans="2:7">
      <c r="B88" s="2"/>
      <c r="C88" s="142" t="s">
        <v>380</v>
      </c>
      <c r="D88" s="143"/>
      <c r="E88" s="147" t="s">
        <v>206</v>
      </c>
      <c r="F88" s="144">
        <v>0</v>
      </c>
      <c r="G88" s="2"/>
    </row>
    <row r="89" spans="2:7">
      <c r="B89" s="2"/>
      <c r="C89" s="142" t="s">
        <v>381</v>
      </c>
      <c r="D89" s="143"/>
      <c r="E89" s="147" t="s">
        <v>206</v>
      </c>
      <c r="F89" s="144">
        <v>0</v>
      </c>
      <c r="G89" s="2"/>
    </row>
    <row r="90" spans="2:7">
      <c r="B90" s="2"/>
      <c r="C90" s="142" t="s">
        <v>382</v>
      </c>
      <c r="D90" s="143"/>
      <c r="E90" s="147" t="s">
        <v>206</v>
      </c>
      <c r="F90" s="144">
        <v>0</v>
      </c>
      <c r="G90" s="2"/>
    </row>
    <row r="91" spans="2:7">
      <c r="B91" s="2"/>
      <c r="C91" s="142" t="s">
        <v>383</v>
      </c>
      <c r="D91" s="143"/>
      <c r="E91" s="147" t="s">
        <v>206</v>
      </c>
      <c r="F91" s="144">
        <v>0</v>
      </c>
      <c r="G91" s="2"/>
    </row>
    <row r="92" spans="2:7">
      <c r="B92" s="2"/>
      <c r="C92" s="142" t="s">
        <v>384</v>
      </c>
      <c r="D92" s="143"/>
      <c r="E92" s="147" t="s">
        <v>206</v>
      </c>
      <c r="F92" s="144">
        <v>0</v>
      </c>
      <c r="G92" s="2"/>
    </row>
    <row r="93" spans="2:7">
      <c r="B93" s="2"/>
      <c r="C93" s="142" t="s">
        <v>385</v>
      </c>
      <c r="D93" s="143"/>
      <c r="E93" s="147" t="s">
        <v>206</v>
      </c>
      <c r="F93" s="144">
        <v>0</v>
      </c>
      <c r="G93" s="2"/>
    </row>
    <row r="94" spans="2:7">
      <c r="B94" s="2"/>
      <c r="C94" s="142" t="s">
        <v>386</v>
      </c>
      <c r="D94" s="143"/>
      <c r="E94" s="147" t="s">
        <v>206</v>
      </c>
      <c r="F94" s="144">
        <v>0</v>
      </c>
      <c r="G94" s="2"/>
    </row>
    <row r="95" spans="2:7">
      <c r="B95" s="2"/>
      <c r="C95" s="142" t="s">
        <v>387</v>
      </c>
      <c r="D95" s="143"/>
      <c r="E95" s="147" t="s">
        <v>206</v>
      </c>
      <c r="F95" s="144">
        <v>0</v>
      </c>
      <c r="G95" s="2"/>
    </row>
    <row r="96" spans="2:7">
      <c r="B96" s="2"/>
      <c r="C96" s="142" t="s">
        <v>388</v>
      </c>
      <c r="D96" s="143"/>
      <c r="E96" s="147" t="s">
        <v>206</v>
      </c>
      <c r="F96" s="144">
        <v>0</v>
      </c>
      <c r="G96" s="2"/>
    </row>
    <row r="97" spans="2:7">
      <c r="B97" s="2"/>
      <c r="C97" s="142" t="s">
        <v>389</v>
      </c>
      <c r="D97" s="143"/>
      <c r="E97" s="147" t="s">
        <v>206</v>
      </c>
      <c r="F97" s="144">
        <v>0</v>
      </c>
      <c r="G97" s="2"/>
    </row>
    <row r="98" spans="2:7">
      <c r="B98" s="2"/>
      <c r="C98" s="142" t="s">
        <v>390</v>
      </c>
      <c r="D98" s="143"/>
      <c r="E98" s="147" t="s">
        <v>206</v>
      </c>
      <c r="F98" s="144">
        <v>0</v>
      </c>
      <c r="G98" s="2"/>
    </row>
    <row r="99" spans="2:7">
      <c r="B99" s="2"/>
      <c r="C99" s="142" t="s">
        <v>391</v>
      </c>
      <c r="D99" s="143"/>
      <c r="E99" s="147" t="s">
        <v>206</v>
      </c>
      <c r="F99" s="144">
        <v>0</v>
      </c>
      <c r="G99" s="2"/>
    </row>
    <row r="100" spans="2:7">
      <c r="B100" s="2"/>
      <c r="C100" s="142" t="s">
        <v>392</v>
      </c>
      <c r="D100" s="143"/>
      <c r="E100" s="147" t="s">
        <v>206</v>
      </c>
      <c r="F100" s="144">
        <v>0</v>
      </c>
      <c r="G100" s="2"/>
    </row>
    <row r="101" spans="2:7">
      <c r="B101" s="2"/>
      <c r="C101" s="142" t="s">
        <v>393</v>
      </c>
      <c r="D101" s="143"/>
      <c r="E101" s="147" t="s">
        <v>206</v>
      </c>
      <c r="F101" s="144">
        <v>0</v>
      </c>
      <c r="G101" s="2"/>
    </row>
    <row r="102" spans="2:7">
      <c r="B102" s="2"/>
      <c r="C102" s="142" t="s">
        <v>394</v>
      </c>
      <c r="D102" s="143"/>
      <c r="E102" s="147" t="s">
        <v>206</v>
      </c>
      <c r="F102" s="144">
        <v>0</v>
      </c>
      <c r="G102" s="2"/>
    </row>
    <row r="103" spans="2:7">
      <c r="B103" s="2"/>
      <c r="C103" s="142" t="s">
        <v>395</v>
      </c>
      <c r="D103" s="143"/>
      <c r="E103" s="147" t="s">
        <v>206</v>
      </c>
      <c r="F103" s="144">
        <v>0</v>
      </c>
      <c r="G103" s="2"/>
    </row>
    <row r="104" spans="2:7">
      <c r="B104" s="2"/>
      <c r="C104" s="142" t="s">
        <v>396</v>
      </c>
      <c r="D104" s="143"/>
      <c r="E104" s="147" t="s">
        <v>206</v>
      </c>
      <c r="F104" s="144">
        <v>0</v>
      </c>
      <c r="G104" s="2"/>
    </row>
    <row r="105" spans="2:7">
      <c r="B105" s="2"/>
      <c r="C105" s="142" t="s">
        <v>397</v>
      </c>
      <c r="D105" s="143"/>
      <c r="E105" s="147" t="s">
        <v>206</v>
      </c>
      <c r="F105" s="144">
        <v>0</v>
      </c>
      <c r="G105" s="2"/>
    </row>
    <row r="106" spans="2:7">
      <c r="B106" s="2"/>
      <c r="C106" s="142" t="s">
        <v>398</v>
      </c>
      <c r="D106" s="143"/>
      <c r="E106" s="147" t="s">
        <v>206</v>
      </c>
      <c r="F106" s="144">
        <v>0</v>
      </c>
      <c r="G106" s="2"/>
    </row>
    <row r="107" spans="2:7">
      <c r="B107" s="2"/>
      <c r="C107" s="142" t="s">
        <v>399</v>
      </c>
      <c r="D107" s="143"/>
      <c r="E107" s="147" t="s">
        <v>206</v>
      </c>
      <c r="F107" s="144">
        <v>0</v>
      </c>
      <c r="G107" s="2"/>
    </row>
    <row r="108" spans="2:7">
      <c r="B108" s="2"/>
      <c r="C108" s="142" t="s">
        <v>400</v>
      </c>
      <c r="D108" s="143"/>
      <c r="E108" s="147" t="s">
        <v>206</v>
      </c>
      <c r="F108" s="144">
        <v>0</v>
      </c>
      <c r="G108" s="2"/>
    </row>
    <row r="109" spans="2:7">
      <c r="B109" s="2"/>
      <c r="C109" s="142" t="s">
        <v>401</v>
      </c>
      <c r="D109" s="143"/>
      <c r="E109" s="147" t="s">
        <v>206</v>
      </c>
      <c r="F109" s="144">
        <v>0</v>
      </c>
      <c r="G109" s="2"/>
    </row>
    <row r="110" spans="2:7">
      <c r="B110" s="2"/>
      <c r="C110" s="142" t="s">
        <v>402</v>
      </c>
      <c r="D110" s="143"/>
      <c r="E110" s="147" t="s">
        <v>206</v>
      </c>
      <c r="F110" s="144">
        <v>0</v>
      </c>
      <c r="G110" s="2"/>
    </row>
    <row r="111" spans="2:7">
      <c r="B111" s="2"/>
      <c r="C111" s="142" t="s">
        <v>403</v>
      </c>
      <c r="D111" s="143"/>
      <c r="E111" s="147" t="s">
        <v>206</v>
      </c>
      <c r="F111" s="144">
        <v>0</v>
      </c>
      <c r="G111" s="2"/>
    </row>
    <row r="112" spans="2:7">
      <c r="B112" s="2"/>
      <c r="C112" s="142" t="s">
        <v>404</v>
      </c>
      <c r="D112" s="143"/>
      <c r="E112" s="147" t="s">
        <v>206</v>
      </c>
      <c r="F112" s="144">
        <v>0</v>
      </c>
      <c r="G112" s="2"/>
    </row>
    <row r="113" spans="1:7">
      <c r="B113" s="2"/>
      <c r="C113" s="142" t="s">
        <v>405</v>
      </c>
      <c r="D113" s="143"/>
      <c r="E113" s="147" t="s">
        <v>206</v>
      </c>
      <c r="F113" s="144">
        <v>0</v>
      </c>
      <c r="G113" s="2"/>
    </row>
    <row r="114" spans="1:7" s="12" customFormat="1">
      <c r="B114" s="3"/>
      <c r="C114" s="145" t="s">
        <v>406</v>
      </c>
      <c r="D114" s="146"/>
      <c r="E114" s="147" t="s">
        <v>206</v>
      </c>
      <c r="F114" s="144">
        <v>0</v>
      </c>
      <c r="G114" s="3"/>
    </row>
    <row r="115" spans="1:7" s="12" customFormat="1">
      <c r="A115" s="15" t="s">
        <v>407</v>
      </c>
      <c r="B115" s="3"/>
      <c r="C115" s="145" t="s">
        <v>408</v>
      </c>
      <c r="D115" s="146"/>
      <c r="E115" s="147" t="s">
        <v>206</v>
      </c>
      <c r="F115" s="144">
        <v>0</v>
      </c>
      <c r="G115" s="3"/>
    </row>
    <row r="116" spans="1:7">
      <c r="A116" s="16" t="s">
        <v>409</v>
      </c>
      <c r="B116" s="2"/>
      <c r="C116" s="142" t="s">
        <v>410</v>
      </c>
      <c r="D116" s="143"/>
      <c r="E116" s="10" t="str">
        <f>""</f>
        <v/>
      </c>
      <c r="F116" s="8">
        <f>SUM(F16:F115)</f>
        <v>0</v>
      </c>
      <c r="G116" s="2"/>
    </row>
    <row r="117" spans="1:7">
      <c r="B117" s="2"/>
      <c r="C117" s="2"/>
      <c r="D117" s="2"/>
      <c r="E117" s="2"/>
      <c r="F117" s="2"/>
      <c r="G117" s="2"/>
    </row>
    <row r="118" spans="1:7" ht="5.0999999999999996" customHeight="1">
      <c r="B118" s="2"/>
      <c r="C118" s="2"/>
      <c r="D118" s="2"/>
      <c r="E118" s="2"/>
      <c r="F118" s="2"/>
      <c r="G118" s="2"/>
    </row>
  </sheetData>
  <sheetProtection formatColumns="0" formatRows="0" insertRows="0" deleteRows="0" selectLockedCells="1"/>
  <mergeCells count="310">
    <mergeCell ref="C13:F13"/>
    <mergeCell ref="C14:D15"/>
    <mergeCell ref="E14:E15"/>
    <mergeCell ref="F14:F15"/>
    <mergeCell ref="C16:D16"/>
    <mergeCell ref="E16"/>
    <mergeCell ref="F16"/>
    <mergeCell ref="C7:F7"/>
    <mergeCell ref="C8:F8"/>
    <mergeCell ref="C9:F9"/>
    <mergeCell ref="C10:F10"/>
    <mergeCell ref="C11:F11"/>
    <mergeCell ref="C19:D19"/>
    <mergeCell ref="E19"/>
    <mergeCell ref="F19"/>
    <mergeCell ref="C20:D20"/>
    <mergeCell ref="E20"/>
    <mergeCell ref="F20"/>
    <mergeCell ref="C17:D17"/>
    <mergeCell ref="E17"/>
    <mergeCell ref="F17"/>
    <mergeCell ref="C18:D18"/>
    <mergeCell ref="E18"/>
    <mergeCell ref="F18"/>
    <mergeCell ref="C23:D23"/>
    <mergeCell ref="E23"/>
    <mergeCell ref="F23"/>
    <mergeCell ref="C24:D24"/>
    <mergeCell ref="E24"/>
    <mergeCell ref="F24"/>
    <mergeCell ref="C21:D21"/>
    <mergeCell ref="E21"/>
    <mergeCell ref="F21"/>
    <mergeCell ref="C22:D22"/>
    <mergeCell ref="E22"/>
    <mergeCell ref="F22"/>
    <mergeCell ref="C27:D27"/>
    <mergeCell ref="E27"/>
    <mergeCell ref="F27"/>
    <mergeCell ref="C28:D28"/>
    <mergeCell ref="E28"/>
    <mergeCell ref="F28"/>
    <mergeCell ref="C25:D25"/>
    <mergeCell ref="E25"/>
    <mergeCell ref="F25"/>
    <mergeCell ref="C26:D26"/>
    <mergeCell ref="E26"/>
    <mergeCell ref="F26"/>
    <mergeCell ref="C31:D31"/>
    <mergeCell ref="E31"/>
    <mergeCell ref="F31"/>
    <mergeCell ref="C32:D32"/>
    <mergeCell ref="E32"/>
    <mergeCell ref="F32"/>
    <mergeCell ref="C29:D29"/>
    <mergeCell ref="E29"/>
    <mergeCell ref="F29"/>
    <mergeCell ref="C30:D30"/>
    <mergeCell ref="E30"/>
    <mergeCell ref="F30"/>
    <mergeCell ref="C35:D35"/>
    <mergeCell ref="E35"/>
    <mergeCell ref="F35"/>
    <mergeCell ref="C36:D36"/>
    <mergeCell ref="E36"/>
    <mergeCell ref="F36"/>
    <mergeCell ref="C33:D33"/>
    <mergeCell ref="E33"/>
    <mergeCell ref="F33"/>
    <mergeCell ref="C34:D34"/>
    <mergeCell ref="E34"/>
    <mergeCell ref="F34"/>
    <mergeCell ref="C39:D39"/>
    <mergeCell ref="E39"/>
    <mergeCell ref="F39"/>
    <mergeCell ref="C40:D40"/>
    <mergeCell ref="E40"/>
    <mergeCell ref="F40"/>
    <mergeCell ref="C37:D37"/>
    <mergeCell ref="E37"/>
    <mergeCell ref="F37"/>
    <mergeCell ref="C38:D38"/>
    <mergeCell ref="E38"/>
    <mergeCell ref="F38"/>
    <mergeCell ref="C43:D43"/>
    <mergeCell ref="E43"/>
    <mergeCell ref="F43"/>
    <mergeCell ref="C44:D44"/>
    <mergeCell ref="E44"/>
    <mergeCell ref="F44"/>
    <mergeCell ref="C41:D41"/>
    <mergeCell ref="E41"/>
    <mergeCell ref="F41"/>
    <mergeCell ref="C42:D42"/>
    <mergeCell ref="E42"/>
    <mergeCell ref="F42"/>
    <mergeCell ref="C47:D47"/>
    <mergeCell ref="E47"/>
    <mergeCell ref="F47"/>
    <mergeCell ref="C48:D48"/>
    <mergeCell ref="E48"/>
    <mergeCell ref="F48"/>
    <mergeCell ref="C45:D45"/>
    <mergeCell ref="E45"/>
    <mergeCell ref="F45"/>
    <mergeCell ref="C46:D46"/>
    <mergeCell ref="E46"/>
    <mergeCell ref="F46"/>
    <mergeCell ref="C51:D51"/>
    <mergeCell ref="E51"/>
    <mergeCell ref="F51"/>
    <mergeCell ref="C52:D52"/>
    <mergeCell ref="E52"/>
    <mergeCell ref="F52"/>
    <mergeCell ref="C49:D49"/>
    <mergeCell ref="E49"/>
    <mergeCell ref="F49"/>
    <mergeCell ref="C50:D50"/>
    <mergeCell ref="E50"/>
    <mergeCell ref="F50"/>
    <mergeCell ref="C55:D55"/>
    <mergeCell ref="E55"/>
    <mergeCell ref="F55"/>
    <mergeCell ref="C56:D56"/>
    <mergeCell ref="E56"/>
    <mergeCell ref="F56"/>
    <mergeCell ref="C53:D53"/>
    <mergeCell ref="E53"/>
    <mergeCell ref="F53"/>
    <mergeCell ref="C54:D54"/>
    <mergeCell ref="E54"/>
    <mergeCell ref="F54"/>
    <mergeCell ref="C59:D59"/>
    <mergeCell ref="E59"/>
    <mergeCell ref="F59"/>
    <mergeCell ref="C60:D60"/>
    <mergeCell ref="E60"/>
    <mergeCell ref="F60"/>
    <mergeCell ref="C57:D57"/>
    <mergeCell ref="E57"/>
    <mergeCell ref="F57"/>
    <mergeCell ref="C58:D58"/>
    <mergeCell ref="E58"/>
    <mergeCell ref="F58"/>
    <mergeCell ref="C63:D63"/>
    <mergeCell ref="E63"/>
    <mergeCell ref="F63"/>
    <mergeCell ref="C64:D64"/>
    <mergeCell ref="E64"/>
    <mergeCell ref="F64"/>
    <mergeCell ref="C61:D61"/>
    <mergeCell ref="E61"/>
    <mergeCell ref="F61"/>
    <mergeCell ref="C62:D62"/>
    <mergeCell ref="E62"/>
    <mergeCell ref="F62"/>
    <mergeCell ref="C67:D67"/>
    <mergeCell ref="E67"/>
    <mergeCell ref="F67"/>
    <mergeCell ref="C68:D68"/>
    <mergeCell ref="E68"/>
    <mergeCell ref="F68"/>
    <mergeCell ref="C65:D65"/>
    <mergeCell ref="E65"/>
    <mergeCell ref="F65"/>
    <mergeCell ref="C66:D66"/>
    <mergeCell ref="E66"/>
    <mergeCell ref="F66"/>
    <mergeCell ref="C71:D71"/>
    <mergeCell ref="E71"/>
    <mergeCell ref="F71"/>
    <mergeCell ref="C72:D72"/>
    <mergeCell ref="E72"/>
    <mergeCell ref="F72"/>
    <mergeCell ref="C69:D69"/>
    <mergeCell ref="E69"/>
    <mergeCell ref="F69"/>
    <mergeCell ref="C70:D70"/>
    <mergeCell ref="E70"/>
    <mergeCell ref="F70"/>
    <mergeCell ref="C75:D75"/>
    <mergeCell ref="E75"/>
    <mergeCell ref="F75"/>
    <mergeCell ref="C76:D76"/>
    <mergeCell ref="E76"/>
    <mergeCell ref="F76"/>
    <mergeCell ref="C73:D73"/>
    <mergeCell ref="E73"/>
    <mergeCell ref="F73"/>
    <mergeCell ref="C74:D74"/>
    <mergeCell ref="E74"/>
    <mergeCell ref="F74"/>
    <mergeCell ref="C79:D79"/>
    <mergeCell ref="E79"/>
    <mergeCell ref="F79"/>
    <mergeCell ref="C80:D80"/>
    <mergeCell ref="E80"/>
    <mergeCell ref="F80"/>
    <mergeCell ref="C77:D77"/>
    <mergeCell ref="E77"/>
    <mergeCell ref="F77"/>
    <mergeCell ref="C78:D78"/>
    <mergeCell ref="E78"/>
    <mergeCell ref="F78"/>
    <mergeCell ref="C83:D83"/>
    <mergeCell ref="E83"/>
    <mergeCell ref="F83"/>
    <mergeCell ref="C84:D84"/>
    <mergeCell ref="E84"/>
    <mergeCell ref="F84"/>
    <mergeCell ref="C81:D81"/>
    <mergeCell ref="E81"/>
    <mergeCell ref="F81"/>
    <mergeCell ref="C82:D82"/>
    <mergeCell ref="E82"/>
    <mergeCell ref="F82"/>
    <mergeCell ref="C87:D87"/>
    <mergeCell ref="E87"/>
    <mergeCell ref="F87"/>
    <mergeCell ref="C88:D88"/>
    <mergeCell ref="E88"/>
    <mergeCell ref="F88"/>
    <mergeCell ref="C85:D85"/>
    <mergeCell ref="E85"/>
    <mergeCell ref="F85"/>
    <mergeCell ref="C86:D86"/>
    <mergeCell ref="E86"/>
    <mergeCell ref="F86"/>
    <mergeCell ref="C91:D91"/>
    <mergeCell ref="E91"/>
    <mergeCell ref="F91"/>
    <mergeCell ref="C92:D92"/>
    <mergeCell ref="E92"/>
    <mergeCell ref="F92"/>
    <mergeCell ref="C89:D89"/>
    <mergeCell ref="E89"/>
    <mergeCell ref="F89"/>
    <mergeCell ref="C90:D90"/>
    <mergeCell ref="E90"/>
    <mergeCell ref="F90"/>
    <mergeCell ref="C95:D95"/>
    <mergeCell ref="E95"/>
    <mergeCell ref="F95"/>
    <mergeCell ref="C96:D96"/>
    <mergeCell ref="E96"/>
    <mergeCell ref="F96"/>
    <mergeCell ref="C93:D93"/>
    <mergeCell ref="E93"/>
    <mergeCell ref="F93"/>
    <mergeCell ref="C94:D94"/>
    <mergeCell ref="E94"/>
    <mergeCell ref="F94"/>
    <mergeCell ref="C99:D99"/>
    <mergeCell ref="E99"/>
    <mergeCell ref="F99"/>
    <mergeCell ref="C100:D100"/>
    <mergeCell ref="E100"/>
    <mergeCell ref="F100"/>
    <mergeCell ref="C97:D97"/>
    <mergeCell ref="E97"/>
    <mergeCell ref="F97"/>
    <mergeCell ref="C98:D98"/>
    <mergeCell ref="E98"/>
    <mergeCell ref="F98"/>
    <mergeCell ref="C103:D103"/>
    <mergeCell ref="E103"/>
    <mergeCell ref="F103"/>
    <mergeCell ref="C104:D104"/>
    <mergeCell ref="E104"/>
    <mergeCell ref="F104"/>
    <mergeCell ref="C101:D101"/>
    <mergeCell ref="E101"/>
    <mergeCell ref="F101"/>
    <mergeCell ref="C102:D102"/>
    <mergeCell ref="E102"/>
    <mergeCell ref="F102"/>
    <mergeCell ref="C107:D107"/>
    <mergeCell ref="E107"/>
    <mergeCell ref="F107"/>
    <mergeCell ref="C108:D108"/>
    <mergeCell ref="E108"/>
    <mergeCell ref="F108"/>
    <mergeCell ref="C105:D105"/>
    <mergeCell ref="E105"/>
    <mergeCell ref="F105"/>
    <mergeCell ref="C106:D106"/>
    <mergeCell ref="E106"/>
    <mergeCell ref="F106"/>
    <mergeCell ref="C111:D111"/>
    <mergeCell ref="E111"/>
    <mergeCell ref="F111"/>
    <mergeCell ref="C112:D112"/>
    <mergeCell ref="E112"/>
    <mergeCell ref="F112"/>
    <mergeCell ref="C109:D109"/>
    <mergeCell ref="E109"/>
    <mergeCell ref="F109"/>
    <mergeCell ref="C110:D110"/>
    <mergeCell ref="E110"/>
    <mergeCell ref="F110"/>
    <mergeCell ref="C115:D115"/>
    <mergeCell ref="E115"/>
    <mergeCell ref="F115"/>
    <mergeCell ref="C116:D116"/>
    <mergeCell ref="C113:D113"/>
    <mergeCell ref="E113"/>
    <mergeCell ref="F113"/>
    <mergeCell ref="C114:D114"/>
    <mergeCell ref="E114"/>
    <mergeCell ref="F114"/>
  </mergeCells>
  <dataValidations count="100">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F35">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F39">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F41">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F43">
      <formula1>-1000000000000000000</formula1>
      <formula2>1000000000000000000</formula2>
    </dataValidation>
    <dataValidation type="decimal" showErrorMessage="1" errorTitle="Kesalahan Jenis Data" error="Data yang dimasukkan harus berupa Angka!" sqref="F44">
      <formula1>-1000000000000000000</formula1>
      <formula2>1000000000000000000</formula2>
    </dataValidation>
    <dataValidation type="decimal" showErrorMessage="1" errorTitle="Kesalahan Jenis Data" error="Data yang dimasukkan harus berupa Angka!" sqref="F45">
      <formula1>-1000000000000000000</formula1>
      <formula2>1000000000000000000</formula2>
    </dataValidation>
    <dataValidation type="decimal" showErrorMessage="1" errorTitle="Kesalahan Jenis Data" error="Data yang dimasukkan harus berupa Angka!" sqref="F46">
      <formula1>-1000000000000000000</formula1>
      <formula2>1000000000000000000</formula2>
    </dataValidation>
    <dataValidation type="decimal" showErrorMessage="1" errorTitle="Kesalahan Jenis Data" error="Data yang dimasukkan harus berupa Angka!" sqref="F47">
      <formula1>-1000000000000000000</formula1>
      <formula2>1000000000000000000</formula2>
    </dataValidation>
    <dataValidation type="decimal" showErrorMessage="1" errorTitle="Kesalahan Jenis Data" error="Data yang dimasukkan harus berupa Angka!" sqref="F48">
      <formula1>-1000000000000000000</formula1>
      <formula2>1000000000000000000</formula2>
    </dataValidation>
    <dataValidation type="decimal" showErrorMessage="1" errorTitle="Kesalahan Jenis Data" error="Data yang dimasukkan harus berupa Angka!" sqref="F49">
      <formula1>-1000000000000000000</formula1>
      <formula2>1000000000000000000</formula2>
    </dataValidation>
    <dataValidation type="decimal" showErrorMessage="1" errorTitle="Kesalahan Jenis Data" error="Data yang dimasukkan harus berupa Angka!" sqref="F50">
      <formula1>-1000000000000000000</formula1>
      <formula2>1000000000000000000</formula2>
    </dataValidation>
    <dataValidation type="decimal" showErrorMessage="1" errorTitle="Kesalahan Jenis Data" error="Data yang dimasukkan harus berupa Angka!" sqref="F51">
      <formula1>-1000000000000000000</formula1>
      <formula2>1000000000000000000</formula2>
    </dataValidation>
    <dataValidation type="decimal" showErrorMessage="1" errorTitle="Kesalahan Jenis Data" error="Data yang dimasukkan harus berupa Angka!" sqref="F52">
      <formula1>-1000000000000000000</formula1>
      <formula2>1000000000000000000</formula2>
    </dataValidation>
    <dataValidation type="decimal" showErrorMessage="1" errorTitle="Kesalahan Jenis Data" error="Data yang dimasukkan harus berupa Angka!" sqref="F53">
      <formula1>-1000000000000000000</formula1>
      <formula2>1000000000000000000</formula2>
    </dataValidation>
    <dataValidation type="decimal" showErrorMessage="1" errorTitle="Kesalahan Jenis Data" error="Data yang dimasukkan harus berupa Angka!" sqref="F54">
      <formula1>-1000000000000000000</formula1>
      <formula2>1000000000000000000</formula2>
    </dataValidation>
    <dataValidation type="decimal" showErrorMessage="1" errorTitle="Kesalahan Jenis Data" error="Data yang dimasukkan harus berupa Angka!" sqref="F55">
      <formula1>-1000000000000000000</formula1>
      <formula2>1000000000000000000</formula2>
    </dataValidation>
    <dataValidation type="decimal" showErrorMessage="1" errorTitle="Kesalahan Jenis Data" error="Data yang dimasukkan harus berupa Angka!" sqref="F56">
      <formula1>-1000000000000000000</formula1>
      <formula2>1000000000000000000</formula2>
    </dataValidation>
    <dataValidation type="decimal" showErrorMessage="1" errorTitle="Kesalahan Jenis Data" error="Data yang dimasukkan harus berupa Angka!" sqref="F57">
      <formula1>-1000000000000000000</formula1>
      <formula2>1000000000000000000</formula2>
    </dataValidation>
    <dataValidation type="decimal" showErrorMessage="1" errorTitle="Kesalahan Jenis Data" error="Data yang dimasukkan harus berupa Angka!" sqref="F58">
      <formula1>-1000000000000000000</formula1>
      <formula2>1000000000000000000</formula2>
    </dataValidation>
    <dataValidation type="decimal" showErrorMessage="1" errorTitle="Kesalahan Jenis Data" error="Data yang dimasukkan harus berupa Angka!" sqref="F59">
      <formula1>-1000000000000000000</formula1>
      <formula2>1000000000000000000</formula2>
    </dataValidation>
    <dataValidation type="decimal" showErrorMessage="1" errorTitle="Kesalahan Jenis Data" error="Data yang dimasukkan harus berupa Angka!" sqref="F60">
      <formula1>-1000000000000000000</formula1>
      <formula2>1000000000000000000</formula2>
    </dataValidation>
    <dataValidation type="decimal" showErrorMessage="1" errorTitle="Kesalahan Jenis Data" error="Data yang dimasukkan harus berupa Angka!" sqref="F61">
      <formula1>-1000000000000000000</formula1>
      <formula2>1000000000000000000</formula2>
    </dataValidation>
    <dataValidation type="decimal" showErrorMessage="1" errorTitle="Kesalahan Jenis Data" error="Data yang dimasukkan harus berupa Angka!" sqref="F62">
      <formula1>-1000000000000000000</formula1>
      <formula2>1000000000000000000</formula2>
    </dataValidation>
    <dataValidation type="decimal" showErrorMessage="1" errorTitle="Kesalahan Jenis Data" error="Data yang dimasukkan harus berupa Angka!" sqref="F63">
      <formula1>-1000000000000000000</formula1>
      <formula2>1000000000000000000</formula2>
    </dataValidation>
    <dataValidation type="decimal" showErrorMessage="1" errorTitle="Kesalahan Jenis Data" error="Data yang dimasukkan harus berupa Angka!" sqref="F64">
      <formula1>-1000000000000000000</formula1>
      <formula2>1000000000000000000</formula2>
    </dataValidation>
    <dataValidation type="decimal" showErrorMessage="1" errorTitle="Kesalahan Jenis Data" error="Data yang dimasukkan harus berupa Angka!" sqref="F65">
      <formula1>-1000000000000000000</formula1>
      <formula2>1000000000000000000</formula2>
    </dataValidation>
    <dataValidation type="decimal" showErrorMessage="1" errorTitle="Kesalahan Jenis Data" error="Data yang dimasukkan harus berupa Angka!" sqref="F66">
      <formula1>-1000000000000000000</formula1>
      <formula2>1000000000000000000</formula2>
    </dataValidation>
    <dataValidation type="decimal" showErrorMessage="1" errorTitle="Kesalahan Jenis Data" error="Data yang dimasukkan harus berupa Angka!" sqref="F67">
      <formula1>-1000000000000000000</formula1>
      <formula2>1000000000000000000</formula2>
    </dataValidation>
    <dataValidation type="decimal" showErrorMessage="1" errorTitle="Kesalahan Jenis Data" error="Data yang dimasukkan harus berupa Angka!" sqref="F68">
      <formula1>-1000000000000000000</formula1>
      <formula2>1000000000000000000</formula2>
    </dataValidation>
    <dataValidation type="decimal" showErrorMessage="1" errorTitle="Kesalahan Jenis Data" error="Data yang dimasukkan harus berupa Angka!" sqref="F69">
      <formula1>-1000000000000000000</formula1>
      <formula2>1000000000000000000</formula2>
    </dataValidation>
    <dataValidation type="decimal" showErrorMessage="1" errorTitle="Kesalahan Jenis Data" error="Data yang dimasukkan harus berupa Angka!" sqref="F70">
      <formula1>-1000000000000000000</formula1>
      <formula2>1000000000000000000</formula2>
    </dataValidation>
    <dataValidation type="decimal" showErrorMessage="1" errorTitle="Kesalahan Jenis Data" error="Data yang dimasukkan harus berupa Angka!" sqref="F71">
      <formula1>-1000000000000000000</formula1>
      <formula2>1000000000000000000</formula2>
    </dataValidation>
    <dataValidation type="decimal" showErrorMessage="1" errorTitle="Kesalahan Jenis Data" error="Data yang dimasukkan harus berupa Angka!" sqref="F72">
      <formula1>-1000000000000000000</formula1>
      <formula2>1000000000000000000</formula2>
    </dataValidation>
    <dataValidation type="decimal" showErrorMessage="1" errorTitle="Kesalahan Jenis Data" error="Data yang dimasukkan harus berupa Angka!" sqref="F73">
      <formula1>-1000000000000000000</formula1>
      <formula2>1000000000000000000</formula2>
    </dataValidation>
    <dataValidation type="decimal" showErrorMessage="1" errorTitle="Kesalahan Jenis Data" error="Data yang dimasukkan harus berupa Angka!" sqref="F74">
      <formula1>-1000000000000000000</formula1>
      <formula2>1000000000000000000</formula2>
    </dataValidation>
    <dataValidation type="decimal" showErrorMessage="1" errorTitle="Kesalahan Jenis Data" error="Data yang dimasukkan harus berupa Angka!" sqref="F75">
      <formula1>-1000000000000000000</formula1>
      <formula2>1000000000000000000</formula2>
    </dataValidation>
    <dataValidation type="decimal" showErrorMessage="1" errorTitle="Kesalahan Jenis Data" error="Data yang dimasukkan harus berupa Angka!" sqref="F76">
      <formula1>-1000000000000000000</formula1>
      <formula2>1000000000000000000</formula2>
    </dataValidation>
    <dataValidation type="decimal" showErrorMessage="1" errorTitle="Kesalahan Jenis Data" error="Data yang dimasukkan harus berupa Angka!" sqref="F77">
      <formula1>-1000000000000000000</formula1>
      <formula2>1000000000000000000</formula2>
    </dataValidation>
    <dataValidation type="decimal" showErrorMessage="1" errorTitle="Kesalahan Jenis Data" error="Data yang dimasukkan harus berupa Angka!" sqref="F78">
      <formula1>-1000000000000000000</formula1>
      <formula2>1000000000000000000</formula2>
    </dataValidation>
    <dataValidation type="decimal" showErrorMessage="1" errorTitle="Kesalahan Jenis Data" error="Data yang dimasukkan harus berupa Angka!" sqref="F79">
      <formula1>-1000000000000000000</formula1>
      <formula2>1000000000000000000</formula2>
    </dataValidation>
    <dataValidation type="decimal" showErrorMessage="1" errorTitle="Kesalahan Jenis Data" error="Data yang dimasukkan harus berupa Angka!" sqref="F80">
      <formula1>-1000000000000000000</formula1>
      <formula2>1000000000000000000</formula2>
    </dataValidation>
    <dataValidation type="decimal" showErrorMessage="1" errorTitle="Kesalahan Jenis Data" error="Data yang dimasukkan harus berupa Angka!" sqref="F81">
      <formula1>-1000000000000000000</formula1>
      <formula2>1000000000000000000</formula2>
    </dataValidation>
    <dataValidation type="decimal" showErrorMessage="1" errorTitle="Kesalahan Jenis Data" error="Data yang dimasukkan harus berupa Angka!" sqref="F82">
      <formula1>-1000000000000000000</formula1>
      <formula2>1000000000000000000</formula2>
    </dataValidation>
    <dataValidation type="decimal" showErrorMessage="1" errorTitle="Kesalahan Jenis Data" error="Data yang dimasukkan harus berupa Angka!" sqref="F83">
      <formula1>-1000000000000000000</formula1>
      <formula2>1000000000000000000</formula2>
    </dataValidation>
    <dataValidation type="decimal" showErrorMessage="1" errorTitle="Kesalahan Jenis Data" error="Data yang dimasukkan harus berupa Angka!" sqref="F84">
      <formula1>-1000000000000000000</formula1>
      <formula2>1000000000000000000</formula2>
    </dataValidation>
    <dataValidation type="decimal" showErrorMessage="1" errorTitle="Kesalahan Jenis Data" error="Data yang dimasukkan harus berupa Angka!" sqref="F85">
      <formula1>-1000000000000000000</formula1>
      <formula2>1000000000000000000</formula2>
    </dataValidation>
    <dataValidation type="decimal" showErrorMessage="1" errorTitle="Kesalahan Jenis Data" error="Data yang dimasukkan harus berupa Angka!" sqref="F86">
      <formula1>-1000000000000000000</formula1>
      <formula2>1000000000000000000</formula2>
    </dataValidation>
    <dataValidation type="decimal" showErrorMessage="1" errorTitle="Kesalahan Jenis Data" error="Data yang dimasukkan harus berupa Angka!" sqref="F87">
      <formula1>-1000000000000000000</formula1>
      <formula2>1000000000000000000</formula2>
    </dataValidation>
    <dataValidation type="decimal" showErrorMessage="1" errorTitle="Kesalahan Jenis Data" error="Data yang dimasukkan harus berupa Angka!" sqref="F88">
      <formula1>-1000000000000000000</formula1>
      <formula2>1000000000000000000</formula2>
    </dataValidation>
    <dataValidation type="decimal" showErrorMessage="1" errorTitle="Kesalahan Jenis Data" error="Data yang dimasukkan harus berupa Angka!" sqref="F89">
      <formula1>-1000000000000000000</formula1>
      <formula2>1000000000000000000</formula2>
    </dataValidation>
    <dataValidation type="decimal" showErrorMessage="1" errorTitle="Kesalahan Jenis Data" error="Data yang dimasukkan harus berupa Angka!" sqref="F90">
      <formula1>-1000000000000000000</formula1>
      <formula2>1000000000000000000</formula2>
    </dataValidation>
    <dataValidation type="decimal" showErrorMessage="1" errorTitle="Kesalahan Jenis Data" error="Data yang dimasukkan harus berupa Angka!" sqref="F91">
      <formula1>-1000000000000000000</formula1>
      <formula2>1000000000000000000</formula2>
    </dataValidation>
    <dataValidation type="decimal" showErrorMessage="1" errorTitle="Kesalahan Jenis Data" error="Data yang dimasukkan harus berupa Angka!" sqref="F92">
      <formula1>-1000000000000000000</formula1>
      <formula2>1000000000000000000</formula2>
    </dataValidation>
    <dataValidation type="decimal" showErrorMessage="1" errorTitle="Kesalahan Jenis Data" error="Data yang dimasukkan harus berupa Angka!" sqref="F93">
      <formula1>-1000000000000000000</formula1>
      <formula2>1000000000000000000</formula2>
    </dataValidation>
    <dataValidation type="decimal" showErrorMessage="1" errorTitle="Kesalahan Jenis Data" error="Data yang dimasukkan harus berupa Angka!" sqref="F94">
      <formula1>-1000000000000000000</formula1>
      <formula2>1000000000000000000</formula2>
    </dataValidation>
    <dataValidation type="decimal" showErrorMessage="1" errorTitle="Kesalahan Jenis Data" error="Data yang dimasukkan harus berupa Angka!" sqref="F95">
      <formula1>-1000000000000000000</formula1>
      <formula2>1000000000000000000</formula2>
    </dataValidation>
    <dataValidation type="decimal" showErrorMessage="1" errorTitle="Kesalahan Jenis Data" error="Data yang dimasukkan harus berupa Angka!" sqref="F96">
      <formula1>-1000000000000000000</formula1>
      <formula2>1000000000000000000</formula2>
    </dataValidation>
    <dataValidation type="decimal" showErrorMessage="1" errorTitle="Kesalahan Jenis Data" error="Data yang dimasukkan harus berupa Angka!" sqref="F97">
      <formula1>-1000000000000000000</formula1>
      <formula2>1000000000000000000</formula2>
    </dataValidation>
    <dataValidation type="decimal" showErrorMessage="1" errorTitle="Kesalahan Jenis Data" error="Data yang dimasukkan harus berupa Angka!" sqref="F98">
      <formula1>-1000000000000000000</formula1>
      <formula2>1000000000000000000</formula2>
    </dataValidation>
    <dataValidation type="decimal" showErrorMessage="1" errorTitle="Kesalahan Jenis Data" error="Data yang dimasukkan harus berupa Angka!" sqref="F99">
      <formula1>-1000000000000000000</formula1>
      <formula2>1000000000000000000</formula2>
    </dataValidation>
    <dataValidation type="decimal" showErrorMessage="1" errorTitle="Kesalahan Jenis Data" error="Data yang dimasukkan harus berupa Angka!" sqref="F100">
      <formula1>-1000000000000000000</formula1>
      <formula2>1000000000000000000</formula2>
    </dataValidation>
    <dataValidation type="decimal" showErrorMessage="1" errorTitle="Kesalahan Jenis Data" error="Data yang dimasukkan harus berupa Angka!" sqref="F101">
      <formula1>-1000000000000000000</formula1>
      <formula2>1000000000000000000</formula2>
    </dataValidation>
    <dataValidation type="decimal" showErrorMessage="1" errorTitle="Kesalahan Jenis Data" error="Data yang dimasukkan harus berupa Angka!" sqref="F102">
      <formula1>-1000000000000000000</formula1>
      <formula2>1000000000000000000</formula2>
    </dataValidation>
    <dataValidation type="decimal" showErrorMessage="1" errorTitle="Kesalahan Jenis Data" error="Data yang dimasukkan harus berupa Angka!" sqref="F103">
      <formula1>-1000000000000000000</formula1>
      <formula2>1000000000000000000</formula2>
    </dataValidation>
    <dataValidation type="decimal" showErrorMessage="1" errorTitle="Kesalahan Jenis Data" error="Data yang dimasukkan harus berupa Angka!" sqref="F104">
      <formula1>-1000000000000000000</formula1>
      <formula2>1000000000000000000</formula2>
    </dataValidation>
    <dataValidation type="decimal" showErrorMessage="1" errorTitle="Kesalahan Jenis Data" error="Data yang dimasukkan harus berupa Angka!" sqref="F105">
      <formula1>-1000000000000000000</formula1>
      <formula2>1000000000000000000</formula2>
    </dataValidation>
    <dataValidation type="decimal" showErrorMessage="1" errorTitle="Kesalahan Jenis Data" error="Data yang dimasukkan harus berupa Angka!" sqref="F106">
      <formula1>-1000000000000000000</formula1>
      <formula2>1000000000000000000</formula2>
    </dataValidation>
    <dataValidation type="decimal" showErrorMessage="1" errorTitle="Kesalahan Jenis Data" error="Data yang dimasukkan harus berupa Angka!" sqref="F107">
      <formula1>-1000000000000000000</formula1>
      <formula2>1000000000000000000</formula2>
    </dataValidation>
    <dataValidation type="decimal" showErrorMessage="1" errorTitle="Kesalahan Jenis Data" error="Data yang dimasukkan harus berupa Angka!" sqref="F108">
      <formula1>-1000000000000000000</formula1>
      <formula2>1000000000000000000</formula2>
    </dataValidation>
    <dataValidation type="decimal" showErrorMessage="1" errorTitle="Kesalahan Jenis Data" error="Data yang dimasukkan harus berupa Angka!" sqref="F109">
      <formula1>-1000000000000000000</formula1>
      <formula2>1000000000000000000</formula2>
    </dataValidation>
    <dataValidation type="decimal" showErrorMessage="1" errorTitle="Kesalahan Jenis Data" error="Data yang dimasukkan harus berupa Angka!" sqref="F110">
      <formula1>-1000000000000000000</formula1>
      <formula2>1000000000000000000</formula2>
    </dataValidation>
    <dataValidation type="decimal" showErrorMessage="1" errorTitle="Kesalahan Jenis Data" error="Data yang dimasukkan harus berupa Angka!" sqref="F111">
      <formula1>-1000000000000000000</formula1>
      <formula2>1000000000000000000</formula2>
    </dataValidation>
    <dataValidation type="decimal" showErrorMessage="1" errorTitle="Kesalahan Jenis Data" error="Data yang dimasukkan harus berupa Angka!" sqref="F112">
      <formula1>-1000000000000000000</formula1>
      <formula2>1000000000000000000</formula2>
    </dataValidation>
    <dataValidation type="decimal" showErrorMessage="1" errorTitle="Kesalahan Jenis Data" error="Data yang dimasukkan harus berupa Angka!" sqref="F113">
      <formula1>-1000000000000000000</formula1>
      <formula2>1000000000000000000</formula2>
    </dataValidation>
    <dataValidation type="decimal" showErrorMessage="1" errorTitle="Kesalahan Jenis Data" error="Data yang dimasukkan harus berupa Angka!" sqref="F114">
      <formula1>-1000000000000000000</formula1>
      <formula2>1000000000000000000</formula2>
    </dataValidation>
    <dataValidation type="decimal" showErrorMessage="1" errorTitle="Kesalahan Jenis Data" error="Data yang dimasukkan harus berupa Angka!" sqref="F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2:G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F17"/>
    </sheetView>
  </sheetViews>
  <sheetFormatPr defaultRowHeight="15"/>
  <cols>
    <col min="1" max="1" width="9.140625" style="1" customWidth="1"/>
    <col min="2" max="3" width="1" style="1" customWidth="1"/>
    <col min="4" max="4" width="20" style="1" customWidth="1"/>
    <col min="5" max="6" width="30" style="1" customWidth="1"/>
    <col min="7" max="7" width="1" style="1" customWidth="1"/>
    <col min="8" max="8" width="9.140625" style="1" customWidth="1"/>
    <col min="9" max="16384" width="9.140625" style="1"/>
  </cols>
  <sheetData>
    <row r="2" spans="2:7" ht="5.0999999999999996" customHeight="1">
      <c r="B2" s="5" t="s">
        <v>697</v>
      </c>
      <c r="C2" s="2"/>
      <c r="D2" s="2"/>
      <c r="E2" s="2"/>
      <c r="F2" s="2"/>
      <c r="G2" s="2"/>
    </row>
    <row r="3" spans="2:7" hidden="1">
      <c r="B3" s="5" t="s">
        <v>7</v>
      </c>
      <c r="C3" s="20"/>
      <c r="D3" s="20"/>
      <c r="E3" s="2"/>
      <c r="F3" s="2"/>
      <c r="G3" s="2"/>
    </row>
    <row r="4" spans="2:7" hidden="1">
      <c r="B4" s="2"/>
      <c r="C4" s="20"/>
      <c r="D4" s="20"/>
      <c r="E4" s="2"/>
      <c r="F4" s="2"/>
      <c r="G4" s="2"/>
    </row>
    <row r="5" spans="2:7" hidden="1">
      <c r="B5" s="2"/>
      <c r="C5" s="20"/>
      <c r="D5" s="20"/>
      <c r="E5" s="2"/>
      <c r="F5" s="2"/>
      <c r="G5" s="2"/>
    </row>
    <row r="6" spans="2:7" hidden="1">
      <c r="B6" s="2"/>
      <c r="C6" s="20"/>
      <c r="D6" s="20"/>
      <c r="E6" s="2"/>
      <c r="F6" s="2"/>
      <c r="G6" s="2"/>
    </row>
    <row r="7" spans="2:7" ht="17.25">
      <c r="B7" s="2"/>
      <c r="C7" s="156" t="str">
        <f>UPPER('Data Umum'!D7)</f>
        <v/>
      </c>
      <c r="D7" s="156"/>
      <c r="E7" s="157"/>
      <c r="F7" s="157"/>
      <c r="G7" s="2"/>
    </row>
    <row r="8" spans="2:7">
      <c r="B8" s="2"/>
      <c r="C8" s="158" t="s">
        <v>1095</v>
      </c>
      <c r="D8" s="158"/>
      <c r="E8" s="129"/>
      <c r="F8" s="129"/>
      <c r="G8" s="2"/>
    </row>
    <row r="9" spans="2:7">
      <c r="B9" s="2"/>
      <c r="C9" s="158" t="s">
        <v>698</v>
      </c>
      <c r="D9" s="158"/>
      <c r="E9" s="129"/>
      <c r="F9" s="129"/>
      <c r="G9" s="2"/>
    </row>
    <row r="10" spans="2:7">
      <c r="B10" s="2"/>
      <c r="C10" s="158" t="s">
        <v>699</v>
      </c>
      <c r="D10" s="158"/>
      <c r="E10" s="129"/>
      <c r="F10" s="129"/>
      <c r="G10" s="2"/>
    </row>
    <row r="11" spans="2:7">
      <c r="B11" s="2"/>
      <c r="C11" s="159" t="str">
        <f>""</f>
        <v/>
      </c>
      <c r="D11" s="159"/>
      <c r="E11" s="130"/>
      <c r="F11" s="130"/>
      <c r="G11" s="2"/>
    </row>
    <row r="12" spans="2:7" hidden="1">
      <c r="B12" s="2"/>
      <c r="C12" s="20"/>
      <c r="D12" s="20"/>
      <c r="E12" s="2"/>
      <c r="F12" s="2"/>
      <c r="G12" s="2"/>
    </row>
    <row r="13" spans="2:7">
      <c r="B13" s="2"/>
      <c r="C13" s="160" t="s">
        <v>43</v>
      </c>
      <c r="D13" s="160"/>
      <c r="E13" s="161"/>
      <c r="F13" s="161"/>
      <c r="G13" s="2"/>
    </row>
    <row r="14" spans="2:7">
      <c r="B14" s="2"/>
      <c r="C14" s="127" t="s">
        <v>308</v>
      </c>
      <c r="D14" s="128"/>
      <c r="E14" s="162" t="str">
        <f>"Uraian"</f>
        <v>Uraian</v>
      </c>
      <c r="F14" s="162" t="str">
        <f>"Jumlah"</f>
        <v>Jumlah</v>
      </c>
      <c r="G14" s="2"/>
    </row>
    <row r="15" spans="2:7">
      <c r="B15" s="2"/>
      <c r="C15" s="128"/>
      <c r="D15" s="128"/>
      <c r="E15" s="163"/>
      <c r="F15" s="163"/>
      <c r="G15" s="2"/>
    </row>
    <row r="16" spans="2:7">
      <c r="B16" s="2"/>
      <c r="C16" s="137" t="s">
        <v>7</v>
      </c>
      <c r="D16" s="128"/>
      <c r="E16" s="147" t="s">
        <v>206</v>
      </c>
      <c r="F16" s="144">
        <v>0</v>
      </c>
      <c r="G16" s="2"/>
    </row>
    <row r="17" spans="2:7">
      <c r="B17" s="2"/>
      <c r="C17" s="142" t="s">
        <v>309</v>
      </c>
      <c r="D17" s="143"/>
      <c r="E17" s="147" t="s">
        <v>206</v>
      </c>
      <c r="F17" s="144">
        <v>0</v>
      </c>
      <c r="G17" s="2"/>
    </row>
    <row r="18" spans="2:7">
      <c r="B18" s="2"/>
      <c r="C18" s="142" t="s">
        <v>310</v>
      </c>
      <c r="D18" s="143"/>
      <c r="E18" s="147" t="s">
        <v>206</v>
      </c>
      <c r="F18" s="144">
        <v>0</v>
      </c>
      <c r="G18" s="2"/>
    </row>
    <row r="19" spans="2:7">
      <c r="B19" s="2"/>
      <c r="C19" s="142" t="s">
        <v>311</v>
      </c>
      <c r="D19" s="143"/>
      <c r="E19" s="147" t="s">
        <v>206</v>
      </c>
      <c r="F19" s="144">
        <v>0</v>
      </c>
      <c r="G19" s="2"/>
    </row>
    <row r="20" spans="2:7">
      <c r="B20" s="2"/>
      <c r="C20" s="142" t="s">
        <v>312</v>
      </c>
      <c r="D20" s="143"/>
      <c r="E20" s="147" t="s">
        <v>206</v>
      </c>
      <c r="F20" s="144">
        <v>0</v>
      </c>
      <c r="G20" s="2"/>
    </row>
    <row r="21" spans="2:7">
      <c r="B21" s="2"/>
      <c r="C21" s="142" t="s">
        <v>313</v>
      </c>
      <c r="D21" s="143"/>
      <c r="E21" s="147" t="s">
        <v>206</v>
      </c>
      <c r="F21" s="144">
        <v>0</v>
      </c>
      <c r="G21" s="2"/>
    </row>
    <row r="22" spans="2:7">
      <c r="B22" s="2"/>
      <c r="C22" s="142" t="s">
        <v>314</v>
      </c>
      <c r="D22" s="143"/>
      <c r="E22" s="147" t="s">
        <v>206</v>
      </c>
      <c r="F22" s="144">
        <v>0</v>
      </c>
      <c r="G22" s="2"/>
    </row>
    <row r="23" spans="2:7">
      <c r="B23" s="2"/>
      <c r="C23" s="142" t="s">
        <v>315</v>
      </c>
      <c r="D23" s="143"/>
      <c r="E23" s="147" t="s">
        <v>206</v>
      </c>
      <c r="F23" s="144">
        <v>0</v>
      </c>
      <c r="G23" s="2"/>
    </row>
    <row r="24" spans="2:7">
      <c r="B24" s="2"/>
      <c r="C24" s="142" t="s">
        <v>316</v>
      </c>
      <c r="D24" s="143"/>
      <c r="E24" s="147" t="s">
        <v>206</v>
      </c>
      <c r="F24" s="144">
        <v>0</v>
      </c>
      <c r="G24" s="2"/>
    </row>
    <row r="25" spans="2:7">
      <c r="B25" s="2"/>
      <c r="C25" s="142" t="s">
        <v>317</v>
      </c>
      <c r="D25" s="143"/>
      <c r="E25" s="147" t="s">
        <v>206</v>
      </c>
      <c r="F25" s="144">
        <v>0</v>
      </c>
      <c r="G25" s="2"/>
    </row>
    <row r="26" spans="2:7">
      <c r="B26" s="2"/>
      <c r="C26" s="142" t="s">
        <v>318</v>
      </c>
      <c r="D26" s="143"/>
      <c r="E26" s="147" t="s">
        <v>206</v>
      </c>
      <c r="F26" s="144">
        <v>0</v>
      </c>
      <c r="G26" s="2"/>
    </row>
    <row r="27" spans="2:7">
      <c r="B27" s="2"/>
      <c r="C27" s="142" t="s">
        <v>319</v>
      </c>
      <c r="D27" s="143"/>
      <c r="E27" s="147" t="s">
        <v>206</v>
      </c>
      <c r="F27" s="144">
        <v>0</v>
      </c>
      <c r="G27" s="2"/>
    </row>
    <row r="28" spans="2:7">
      <c r="B28" s="2"/>
      <c r="C28" s="142" t="s">
        <v>320</v>
      </c>
      <c r="D28" s="143"/>
      <c r="E28" s="147" t="s">
        <v>206</v>
      </c>
      <c r="F28" s="144">
        <v>0</v>
      </c>
      <c r="G28" s="2"/>
    </row>
    <row r="29" spans="2:7">
      <c r="B29" s="2"/>
      <c r="C29" s="142" t="s">
        <v>321</v>
      </c>
      <c r="D29" s="143"/>
      <c r="E29" s="147" t="s">
        <v>206</v>
      </c>
      <c r="F29" s="144">
        <v>0</v>
      </c>
      <c r="G29" s="2"/>
    </row>
    <row r="30" spans="2:7">
      <c r="B30" s="2"/>
      <c r="C30" s="142" t="s">
        <v>322</v>
      </c>
      <c r="D30" s="143"/>
      <c r="E30" s="147" t="s">
        <v>206</v>
      </c>
      <c r="F30" s="144">
        <v>0</v>
      </c>
      <c r="G30" s="2"/>
    </row>
    <row r="31" spans="2:7">
      <c r="B31" s="2"/>
      <c r="C31" s="142" t="s">
        <v>323</v>
      </c>
      <c r="D31" s="143"/>
      <c r="E31" s="147" t="s">
        <v>206</v>
      </c>
      <c r="F31" s="144">
        <v>0</v>
      </c>
      <c r="G31" s="2"/>
    </row>
    <row r="32" spans="2:7">
      <c r="B32" s="2"/>
      <c r="C32" s="142" t="s">
        <v>324</v>
      </c>
      <c r="D32" s="143"/>
      <c r="E32" s="147" t="s">
        <v>206</v>
      </c>
      <c r="F32" s="144">
        <v>0</v>
      </c>
      <c r="G32" s="2"/>
    </row>
    <row r="33" spans="2:7">
      <c r="B33" s="2"/>
      <c r="C33" s="142" t="s">
        <v>325</v>
      </c>
      <c r="D33" s="143"/>
      <c r="E33" s="147" t="s">
        <v>206</v>
      </c>
      <c r="F33" s="144">
        <v>0</v>
      </c>
      <c r="G33" s="2"/>
    </row>
    <row r="34" spans="2:7">
      <c r="B34" s="2"/>
      <c r="C34" s="142" t="s">
        <v>326</v>
      </c>
      <c r="D34" s="143"/>
      <c r="E34" s="147" t="s">
        <v>206</v>
      </c>
      <c r="F34" s="144">
        <v>0</v>
      </c>
      <c r="G34" s="2"/>
    </row>
    <row r="35" spans="2:7">
      <c r="B35" s="2"/>
      <c r="C35" s="142" t="s">
        <v>327</v>
      </c>
      <c r="D35" s="143"/>
      <c r="E35" s="147" t="s">
        <v>206</v>
      </c>
      <c r="F35" s="144">
        <v>0</v>
      </c>
      <c r="G35" s="2"/>
    </row>
    <row r="36" spans="2:7">
      <c r="B36" s="2"/>
      <c r="C36" s="142" t="s">
        <v>328</v>
      </c>
      <c r="D36" s="143"/>
      <c r="E36" s="147" t="s">
        <v>206</v>
      </c>
      <c r="F36" s="144">
        <v>0</v>
      </c>
      <c r="G36" s="2"/>
    </row>
    <row r="37" spans="2:7">
      <c r="B37" s="2"/>
      <c r="C37" s="142" t="s">
        <v>329</v>
      </c>
      <c r="D37" s="143"/>
      <c r="E37" s="147" t="s">
        <v>206</v>
      </c>
      <c r="F37" s="144">
        <v>0</v>
      </c>
      <c r="G37" s="2"/>
    </row>
    <row r="38" spans="2:7">
      <c r="B38" s="2"/>
      <c r="C38" s="142" t="s">
        <v>330</v>
      </c>
      <c r="D38" s="143"/>
      <c r="E38" s="147" t="s">
        <v>206</v>
      </c>
      <c r="F38" s="144">
        <v>0</v>
      </c>
      <c r="G38" s="2"/>
    </row>
    <row r="39" spans="2:7">
      <c r="B39" s="2"/>
      <c r="C39" s="142" t="s">
        <v>331</v>
      </c>
      <c r="D39" s="143"/>
      <c r="E39" s="147" t="s">
        <v>206</v>
      </c>
      <c r="F39" s="144">
        <v>0</v>
      </c>
      <c r="G39" s="2"/>
    </row>
    <row r="40" spans="2:7">
      <c r="B40" s="2"/>
      <c r="C40" s="142" t="s">
        <v>332</v>
      </c>
      <c r="D40" s="143"/>
      <c r="E40" s="147" t="s">
        <v>206</v>
      </c>
      <c r="F40" s="144">
        <v>0</v>
      </c>
      <c r="G40" s="2"/>
    </row>
    <row r="41" spans="2:7">
      <c r="B41" s="2"/>
      <c r="C41" s="142" t="s">
        <v>333</v>
      </c>
      <c r="D41" s="143"/>
      <c r="E41" s="147" t="s">
        <v>206</v>
      </c>
      <c r="F41" s="144">
        <v>0</v>
      </c>
      <c r="G41" s="2"/>
    </row>
    <row r="42" spans="2:7">
      <c r="B42" s="2"/>
      <c r="C42" s="142" t="s">
        <v>334</v>
      </c>
      <c r="D42" s="143"/>
      <c r="E42" s="147" t="s">
        <v>206</v>
      </c>
      <c r="F42" s="144">
        <v>0</v>
      </c>
      <c r="G42" s="2"/>
    </row>
    <row r="43" spans="2:7">
      <c r="B43" s="2"/>
      <c r="C43" s="142" t="s">
        <v>335</v>
      </c>
      <c r="D43" s="143"/>
      <c r="E43" s="147" t="s">
        <v>206</v>
      </c>
      <c r="F43" s="144">
        <v>0</v>
      </c>
      <c r="G43" s="2"/>
    </row>
    <row r="44" spans="2:7">
      <c r="B44" s="2"/>
      <c r="C44" s="142" t="s">
        <v>336</v>
      </c>
      <c r="D44" s="143"/>
      <c r="E44" s="147" t="s">
        <v>206</v>
      </c>
      <c r="F44" s="144">
        <v>0</v>
      </c>
      <c r="G44" s="2"/>
    </row>
    <row r="45" spans="2:7">
      <c r="B45" s="2"/>
      <c r="C45" s="142" t="s">
        <v>337</v>
      </c>
      <c r="D45" s="143"/>
      <c r="E45" s="147" t="s">
        <v>206</v>
      </c>
      <c r="F45" s="144">
        <v>0</v>
      </c>
      <c r="G45" s="2"/>
    </row>
    <row r="46" spans="2:7">
      <c r="B46" s="2"/>
      <c r="C46" s="142" t="s">
        <v>338</v>
      </c>
      <c r="D46" s="143"/>
      <c r="E46" s="147" t="s">
        <v>206</v>
      </c>
      <c r="F46" s="144">
        <v>0</v>
      </c>
      <c r="G46" s="2"/>
    </row>
    <row r="47" spans="2:7">
      <c r="B47" s="2"/>
      <c r="C47" s="142" t="s">
        <v>339</v>
      </c>
      <c r="D47" s="143"/>
      <c r="E47" s="147" t="s">
        <v>206</v>
      </c>
      <c r="F47" s="144">
        <v>0</v>
      </c>
      <c r="G47" s="2"/>
    </row>
    <row r="48" spans="2:7">
      <c r="B48" s="2"/>
      <c r="C48" s="142" t="s">
        <v>340</v>
      </c>
      <c r="D48" s="143"/>
      <c r="E48" s="147" t="s">
        <v>206</v>
      </c>
      <c r="F48" s="144">
        <v>0</v>
      </c>
      <c r="G48" s="2"/>
    </row>
    <row r="49" spans="2:7">
      <c r="B49" s="2"/>
      <c r="C49" s="142" t="s">
        <v>341</v>
      </c>
      <c r="D49" s="143"/>
      <c r="E49" s="147" t="s">
        <v>206</v>
      </c>
      <c r="F49" s="144">
        <v>0</v>
      </c>
      <c r="G49" s="2"/>
    </row>
    <row r="50" spans="2:7">
      <c r="B50" s="2"/>
      <c r="C50" s="142" t="s">
        <v>342</v>
      </c>
      <c r="D50" s="143"/>
      <c r="E50" s="147" t="s">
        <v>206</v>
      </c>
      <c r="F50" s="144">
        <v>0</v>
      </c>
      <c r="G50" s="2"/>
    </row>
    <row r="51" spans="2:7">
      <c r="B51" s="2"/>
      <c r="C51" s="142" t="s">
        <v>343</v>
      </c>
      <c r="D51" s="143"/>
      <c r="E51" s="147" t="s">
        <v>206</v>
      </c>
      <c r="F51" s="144">
        <v>0</v>
      </c>
      <c r="G51" s="2"/>
    </row>
    <row r="52" spans="2:7">
      <c r="B52" s="2"/>
      <c r="C52" s="142" t="s">
        <v>344</v>
      </c>
      <c r="D52" s="143"/>
      <c r="E52" s="147" t="s">
        <v>206</v>
      </c>
      <c r="F52" s="144">
        <v>0</v>
      </c>
      <c r="G52" s="2"/>
    </row>
    <row r="53" spans="2:7">
      <c r="B53" s="2"/>
      <c r="C53" s="142" t="s">
        <v>345</v>
      </c>
      <c r="D53" s="143"/>
      <c r="E53" s="147" t="s">
        <v>206</v>
      </c>
      <c r="F53" s="144">
        <v>0</v>
      </c>
      <c r="G53" s="2"/>
    </row>
    <row r="54" spans="2:7">
      <c r="B54" s="2"/>
      <c r="C54" s="142" t="s">
        <v>346</v>
      </c>
      <c r="D54" s="143"/>
      <c r="E54" s="147" t="s">
        <v>206</v>
      </c>
      <c r="F54" s="144">
        <v>0</v>
      </c>
      <c r="G54" s="2"/>
    </row>
    <row r="55" spans="2:7">
      <c r="B55" s="2"/>
      <c r="C55" s="142" t="s">
        <v>347</v>
      </c>
      <c r="D55" s="143"/>
      <c r="E55" s="147" t="s">
        <v>206</v>
      </c>
      <c r="F55" s="144">
        <v>0</v>
      </c>
      <c r="G55" s="2"/>
    </row>
    <row r="56" spans="2:7">
      <c r="B56" s="2"/>
      <c r="C56" s="142" t="s">
        <v>348</v>
      </c>
      <c r="D56" s="143"/>
      <c r="E56" s="147" t="s">
        <v>206</v>
      </c>
      <c r="F56" s="144">
        <v>0</v>
      </c>
      <c r="G56" s="2"/>
    </row>
    <row r="57" spans="2:7">
      <c r="B57" s="2"/>
      <c r="C57" s="142" t="s">
        <v>349</v>
      </c>
      <c r="D57" s="143"/>
      <c r="E57" s="147" t="s">
        <v>206</v>
      </c>
      <c r="F57" s="144">
        <v>0</v>
      </c>
      <c r="G57" s="2"/>
    </row>
    <row r="58" spans="2:7">
      <c r="B58" s="2"/>
      <c r="C58" s="142" t="s">
        <v>350</v>
      </c>
      <c r="D58" s="143"/>
      <c r="E58" s="147" t="s">
        <v>206</v>
      </c>
      <c r="F58" s="144">
        <v>0</v>
      </c>
      <c r="G58" s="2"/>
    </row>
    <row r="59" spans="2:7">
      <c r="B59" s="2"/>
      <c r="C59" s="142" t="s">
        <v>351</v>
      </c>
      <c r="D59" s="143"/>
      <c r="E59" s="147" t="s">
        <v>206</v>
      </c>
      <c r="F59" s="144">
        <v>0</v>
      </c>
      <c r="G59" s="2"/>
    </row>
    <row r="60" spans="2:7">
      <c r="B60" s="2"/>
      <c r="C60" s="142" t="s">
        <v>352</v>
      </c>
      <c r="D60" s="143"/>
      <c r="E60" s="147" t="s">
        <v>206</v>
      </c>
      <c r="F60" s="144">
        <v>0</v>
      </c>
      <c r="G60" s="2"/>
    </row>
    <row r="61" spans="2:7">
      <c r="B61" s="2"/>
      <c r="C61" s="142" t="s">
        <v>353</v>
      </c>
      <c r="D61" s="143"/>
      <c r="E61" s="147" t="s">
        <v>206</v>
      </c>
      <c r="F61" s="144">
        <v>0</v>
      </c>
      <c r="G61" s="2"/>
    </row>
    <row r="62" spans="2:7">
      <c r="B62" s="2"/>
      <c r="C62" s="142" t="s">
        <v>354</v>
      </c>
      <c r="D62" s="143"/>
      <c r="E62" s="147" t="s">
        <v>206</v>
      </c>
      <c r="F62" s="144">
        <v>0</v>
      </c>
      <c r="G62" s="2"/>
    </row>
    <row r="63" spans="2:7">
      <c r="B63" s="2"/>
      <c r="C63" s="142" t="s">
        <v>355</v>
      </c>
      <c r="D63" s="143"/>
      <c r="E63" s="147" t="s">
        <v>206</v>
      </c>
      <c r="F63" s="144">
        <v>0</v>
      </c>
      <c r="G63" s="2"/>
    </row>
    <row r="64" spans="2:7">
      <c r="B64" s="2"/>
      <c r="C64" s="142" t="s">
        <v>356</v>
      </c>
      <c r="D64" s="143"/>
      <c r="E64" s="147" t="s">
        <v>206</v>
      </c>
      <c r="F64" s="144">
        <v>0</v>
      </c>
      <c r="G64" s="2"/>
    </row>
    <row r="65" spans="2:7">
      <c r="B65" s="2"/>
      <c r="C65" s="142" t="s">
        <v>357</v>
      </c>
      <c r="D65" s="143"/>
      <c r="E65" s="147" t="s">
        <v>206</v>
      </c>
      <c r="F65" s="144">
        <v>0</v>
      </c>
      <c r="G65" s="2"/>
    </row>
    <row r="66" spans="2:7">
      <c r="B66" s="2"/>
      <c r="C66" s="142" t="s">
        <v>358</v>
      </c>
      <c r="D66" s="143"/>
      <c r="E66" s="147" t="s">
        <v>206</v>
      </c>
      <c r="F66" s="144">
        <v>0</v>
      </c>
      <c r="G66" s="2"/>
    </row>
    <row r="67" spans="2:7">
      <c r="B67" s="2"/>
      <c r="C67" s="142" t="s">
        <v>359</v>
      </c>
      <c r="D67" s="143"/>
      <c r="E67" s="147" t="s">
        <v>206</v>
      </c>
      <c r="F67" s="144">
        <v>0</v>
      </c>
      <c r="G67" s="2"/>
    </row>
    <row r="68" spans="2:7">
      <c r="B68" s="2"/>
      <c r="C68" s="142" t="s">
        <v>360</v>
      </c>
      <c r="D68" s="143"/>
      <c r="E68" s="147" t="s">
        <v>206</v>
      </c>
      <c r="F68" s="144">
        <v>0</v>
      </c>
      <c r="G68" s="2"/>
    </row>
    <row r="69" spans="2:7">
      <c r="B69" s="2"/>
      <c r="C69" s="142" t="s">
        <v>361</v>
      </c>
      <c r="D69" s="143"/>
      <c r="E69" s="147" t="s">
        <v>206</v>
      </c>
      <c r="F69" s="144">
        <v>0</v>
      </c>
      <c r="G69" s="2"/>
    </row>
    <row r="70" spans="2:7">
      <c r="B70" s="2"/>
      <c r="C70" s="142" t="s">
        <v>362</v>
      </c>
      <c r="D70" s="143"/>
      <c r="E70" s="147" t="s">
        <v>206</v>
      </c>
      <c r="F70" s="144">
        <v>0</v>
      </c>
      <c r="G70" s="2"/>
    </row>
    <row r="71" spans="2:7">
      <c r="B71" s="2"/>
      <c r="C71" s="142" t="s">
        <v>363</v>
      </c>
      <c r="D71" s="143"/>
      <c r="E71" s="147" t="s">
        <v>206</v>
      </c>
      <c r="F71" s="144">
        <v>0</v>
      </c>
      <c r="G71" s="2"/>
    </row>
    <row r="72" spans="2:7">
      <c r="B72" s="2"/>
      <c r="C72" s="142" t="s">
        <v>364</v>
      </c>
      <c r="D72" s="143"/>
      <c r="E72" s="147" t="s">
        <v>206</v>
      </c>
      <c r="F72" s="144">
        <v>0</v>
      </c>
      <c r="G72" s="2"/>
    </row>
    <row r="73" spans="2:7">
      <c r="B73" s="2"/>
      <c r="C73" s="142" t="s">
        <v>365</v>
      </c>
      <c r="D73" s="143"/>
      <c r="E73" s="147" t="s">
        <v>206</v>
      </c>
      <c r="F73" s="144">
        <v>0</v>
      </c>
      <c r="G73" s="2"/>
    </row>
    <row r="74" spans="2:7">
      <c r="B74" s="2"/>
      <c r="C74" s="142" t="s">
        <v>366</v>
      </c>
      <c r="D74" s="143"/>
      <c r="E74" s="147" t="s">
        <v>206</v>
      </c>
      <c r="F74" s="144">
        <v>0</v>
      </c>
      <c r="G74" s="2"/>
    </row>
    <row r="75" spans="2:7">
      <c r="B75" s="2"/>
      <c r="C75" s="142" t="s">
        <v>367</v>
      </c>
      <c r="D75" s="143"/>
      <c r="E75" s="147" t="s">
        <v>206</v>
      </c>
      <c r="F75" s="144">
        <v>0</v>
      </c>
      <c r="G75" s="2"/>
    </row>
    <row r="76" spans="2:7">
      <c r="B76" s="2"/>
      <c r="C76" s="142" t="s">
        <v>368</v>
      </c>
      <c r="D76" s="143"/>
      <c r="E76" s="147" t="s">
        <v>206</v>
      </c>
      <c r="F76" s="144">
        <v>0</v>
      </c>
      <c r="G76" s="2"/>
    </row>
    <row r="77" spans="2:7">
      <c r="B77" s="2"/>
      <c r="C77" s="142" t="s">
        <v>369</v>
      </c>
      <c r="D77" s="143"/>
      <c r="E77" s="147" t="s">
        <v>206</v>
      </c>
      <c r="F77" s="144">
        <v>0</v>
      </c>
      <c r="G77" s="2"/>
    </row>
    <row r="78" spans="2:7">
      <c r="B78" s="2"/>
      <c r="C78" s="142" t="s">
        <v>370</v>
      </c>
      <c r="D78" s="143"/>
      <c r="E78" s="147" t="s">
        <v>206</v>
      </c>
      <c r="F78" s="144">
        <v>0</v>
      </c>
      <c r="G78" s="2"/>
    </row>
    <row r="79" spans="2:7">
      <c r="B79" s="2"/>
      <c r="C79" s="142" t="s">
        <v>371</v>
      </c>
      <c r="D79" s="143"/>
      <c r="E79" s="147" t="s">
        <v>206</v>
      </c>
      <c r="F79" s="144">
        <v>0</v>
      </c>
      <c r="G79" s="2"/>
    </row>
    <row r="80" spans="2:7">
      <c r="B80" s="2"/>
      <c r="C80" s="142" t="s">
        <v>372</v>
      </c>
      <c r="D80" s="143"/>
      <c r="E80" s="147" t="s">
        <v>206</v>
      </c>
      <c r="F80" s="144">
        <v>0</v>
      </c>
      <c r="G80" s="2"/>
    </row>
    <row r="81" spans="2:7">
      <c r="B81" s="2"/>
      <c r="C81" s="142" t="s">
        <v>373</v>
      </c>
      <c r="D81" s="143"/>
      <c r="E81" s="147" t="s">
        <v>206</v>
      </c>
      <c r="F81" s="144">
        <v>0</v>
      </c>
      <c r="G81" s="2"/>
    </row>
    <row r="82" spans="2:7">
      <c r="B82" s="2"/>
      <c r="C82" s="142" t="s">
        <v>374</v>
      </c>
      <c r="D82" s="143"/>
      <c r="E82" s="147" t="s">
        <v>206</v>
      </c>
      <c r="F82" s="144">
        <v>0</v>
      </c>
      <c r="G82" s="2"/>
    </row>
    <row r="83" spans="2:7">
      <c r="B83" s="2"/>
      <c r="C83" s="142" t="s">
        <v>375</v>
      </c>
      <c r="D83" s="143"/>
      <c r="E83" s="147" t="s">
        <v>206</v>
      </c>
      <c r="F83" s="144">
        <v>0</v>
      </c>
      <c r="G83" s="2"/>
    </row>
    <row r="84" spans="2:7">
      <c r="B84" s="2"/>
      <c r="C84" s="142" t="s">
        <v>376</v>
      </c>
      <c r="D84" s="143"/>
      <c r="E84" s="147" t="s">
        <v>206</v>
      </c>
      <c r="F84" s="144">
        <v>0</v>
      </c>
      <c r="G84" s="2"/>
    </row>
    <row r="85" spans="2:7">
      <c r="B85" s="2"/>
      <c r="C85" s="142" t="s">
        <v>377</v>
      </c>
      <c r="D85" s="143"/>
      <c r="E85" s="147" t="s">
        <v>206</v>
      </c>
      <c r="F85" s="144">
        <v>0</v>
      </c>
      <c r="G85" s="2"/>
    </row>
    <row r="86" spans="2:7">
      <c r="B86" s="2"/>
      <c r="C86" s="142" t="s">
        <v>378</v>
      </c>
      <c r="D86" s="143"/>
      <c r="E86" s="147" t="s">
        <v>206</v>
      </c>
      <c r="F86" s="144">
        <v>0</v>
      </c>
      <c r="G86" s="2"/>
    </row>
    <row r="87" spans="2:7">
      <c r="B87" s="2"/>
      <c r="C87" s="142" t="s">
        <v>379</v>
      </c>
      <c r="D87" s="143"/>
      <c r="E87" s="147" t="s">
        <v>206</v>
      </c>
      <c r="F87" s="144">
        <v>0</v>
      </c>
      <c r="G87" s="2"/>
    </row>
    <row r="88" spans="2:7">
      <c r="B88" s="2"/>
      <c r="C88" s="142" t="s">
        <v>380</v>
      </c>
      <c r="D88" s="143"/>
      <c r="E88" s="147" t="s">
        <v>206</v>
      </c>
      <c r="F88" s="144">
        <v>0</v>
      </c>
      <c r="G88" s="2"/>
    </row>
    <row r="89" spans="2:7">
      <c r="B89" s="2"/>
      <c r="C89" s="142" t="s">
        <v>381</v>
      </c>
      <c r="D89" s="143"/>
      <c r="E89" s="147" t="s">
        <v>206</v>
      </c>
      <c r="F89" s="144">
        <v>0</v>
      </c>
      <c r="G89" s="2"/>
    </row>
    <row r="90" spans="2:7">
      <c r="B90" s="2"/>
      <c r="C90" s="142" t="s">
        <v>382</v>
      </c>
      <c r="D90" s="143"/>
      <c r="E90" s="147" t="s">
        <v>206</v>
      </c>
      <c r="F90" s="144">
        <v>0</v>
      </c>
      <c r="G90" s="2"/>
    </row>
    <row r="91" spans="2:7">
      <c r="B91" s="2"/>
      <c r="C91" s="142" t="s">
        <v>383</v>
      </c>
      <c r="D91" s="143"/>
      <c r="E91" s="147" t="s">
        <v>206</v>
      </c>
      <c r="F91" s="144">
        <v>0</v>
      </c>
      <c r="G91" s="2"/>
    </row>
    <row r="92" spans="2:7">
      <c r="B92" s="2"/>
      <c r="C92" s="142" t="s">
        <v>384</v>
      </c>
      <c r="D92" s="143"/>
      <c r="E92" s="147" t="s">
        <v>206</v>
      </c>
      <c r="F92" s="144">
        <v>0</v>
      </c>
      <c r="G92" s="2"/>
    </row>
    <row r="93" spans="2:7">
      <c r="B93" s="2"/>
      <c r="C93" s="142" t="s">
        <v>385</v>
      </c>
      <c r="D93" s="143"/>
      <c r="E93" s="147" t="s">
        <v>206</v>
      </c>
      <c r="F93" s="144">
        <v>0</v>
      </c>
      <c r="G93" s="2"/>
    </row>
    <row r="94" spans="2:7">
      <c r="B94" s="2"/>
      <c r="C94" s="142" t="s">
        <v>386</v>
      </c>
      <c r="D94" s="143"/>
      <c r="E94" s="147" t="s">
        <v>206</v>
      </c>
      <c r="F94" s="144">
        <v>0</v>
      </c>
      <c r="G94" s="2"/>
    </row>
    <row r="95" spans="2:7">
      <c r="B95" s="2"/>
      <c r="C95" s="142" t="s">
        <v>387</v>
      </c>
      <c r="D95" s="143"/>
      <c r="E95" s="147" t="s">
        <v>206</v>
      </c>
      <c r="F95" s="144">
        <v>0</v>
      </c>
      <c r="G95" s="2"/>
    </row>
    <row r="96" spans="2:7">
      <c r="B96" s="2"/>
      <c r="C96" s="142" t="s">
        <v>388</v>
      </c>
      <c r="D96" s="143"/>
      <c r="E96" s="147" t="s">
        <v>206</v>
      </c>
      <c r="F96" s="144">
        <v>0</v>
      </c>
      <c r="G96" s="2"/>
    </row>
    <row r="97" spans="2:7">
      <c r="B97" s="2"/>
      <c r="C97" s="142" t="s">
        <v>389</v>
      </c>
      <c r="D97" s="143"/>
      <c r="E97" s="147" t="s">
        <v>206</v>
      </c>
      <c r="F97" s="144">
        <v>0</v>
      </c>
      <c r="G97" s="2"/>
    </row>
    <row r="98" spans="2:7">
      <c r="B98" s="2"/>
      <c r="C98" s="142" t="s">
        <v>390</v>
      </c>
      <c r="D98" s="143"/>
      <c r="E98" s="147" t="s">
        <v>206</v>
      </c>
      <c r="F98" s="144">
        <v>0</v>
      </c>
      <c r="G98" s="2"/>
    </row>
    <row r="99" spans="2:7">
      <c r="B99" s="2"/>
      <c r="C99" s="142" t="s">
        <v>391</v>
      </c>
      <c r="D99" s="143"/>
      <c r="E99" s="147" t="s">
        <v>206</v>
      </c>
      <c r="F99" s="144">
        <v>0</v>
      </c>
      <c r="G99" s="2"/>
    </row>
    <row r="100" spans="2:7">
      <c r="B100" s="2"/>
      <c r="C100" s="142" t="s">
        <v>392</v>
      </c>
      <c r="D100" s="143"/>
      <c r="E100" s="147" t="s">
        <v>206</v>
      </c>
      <c r="F100" s="144">
        <v>0</v>
      </c>
      <c r="G100" s="2"/>
    </row>
    <row r="101" spans="2:7">
      <c r="B101" s="2"/>
      <c r="C101" s="142" t="s">
        <v>393</v>
      </c>
      <c r="D101" s="143"/>
      <c r="E101" s="147" t="s">
        <v>206</v>
      </c>
      <c r="F101" s="144">
        <v>0</v>
      </c>
      <c r="G101" s="2"/>
    </row>
    <row r="102" spans="2:7">
      <c r="B102" s="2"/>
      <c r="C102" s="142" t="s">
        <v>394</v>
      </c>
      <c r="D102" s="143"/>
      <c r="E102" s="147" t="s">
        <v>206</v>
      </c>
      <c r="F102" s="144">
        <v>0</v>
      </c>
      <c r="G102" s="2"/>
    </row>
    <row r="103" spans="2:7">
      <c r="B103" s="2"/>
      <c r="C103" s="142" t="s">
        <v>395</v>
      </c>
      <c r="D103" s="143"/>
      <c r="E103" s="147" t="s">
        <v>206</v>
      </c>
      <c r="F103" s="144">
        <v>0</v>
      </c>
      <c r="G103" s="2"/>
    </row>
    <row r="104" spans="2:7">
      <c r="B104" s="2"/>
      <c r="C104" s="142" t="s">
        <v>396</v>
      </c>
      <c r="D104" s="143"/>
      <c r="E104" s="147" t="s">
        <v>206</v>
      </c>
      <c r="F104" s="144">
        <v>0</v>
      </c>
      <c r="G104" s="2"/>
    </row>
    <row r="105" spans="2:7">
      <c r="B105" s="2"/>
      <c r="C105" s="142" t="s">
        <v>397</v>
      </c>
      <c r="D105" s="143"/>
      <c r="E105" s="147" t="s">
        <v>206</v>
      </c>
      <c r="F105" s="144">
        <v>0</v>
      </c>
      <c r="G105" s="2"/>
    </row>
    <row r="106" spans="2:7">
      <c r="B106" s="2"/>
      <c r="C106" s="142" t="s">
        <v>398</v>
      </c>
      <c r="D106" s="143"/>
      <c r="E106" s="147" t="s">
        <v>206</v>
      </c>
      <c r="F106" s="144">
        <v>0</v>
      </c>
      <c r="G106" s="2"/>
    </row>
    <row r="107" spans="2:7">
      <c r="B107" s="2"/>
      <c r="C107" s="142" t="s">
        <v>399</v>
      </c>
      <c r="D107" s="143"/>
      <c r="E107" s="147" t="s">
        <v>206</v>
      </c>
      <c r="F107" s="144">
        <v>0</v>
      </c>
      <c r="G107" s="2"/>
    </row>
    <row r="108" spans="2:7">
      <c r="B108" s="2"/>
      <c r="C108" s="142" t="s">
        <v>400</v>
      </c>
      <c r="D108" s="143"/>
      <c r="E108" s="147" t="s">
        <v>206</v>
      </c>
      <c r="F108" s="144">
        <v>0</v>
      </c>
      <c r="G108" s="2"/>
    </row>
    <row r="109" spans="2:7">
      <c r="B109" s="2"/>
      <c r="C109" s="142" t="s">
        <v>401</v>
      </c>
      <c r="D109" s="143"/>
      <c r="E109" s="147" t="s">
        <v>206</v>
      </c>
      <c r="F109" s="144">
        <v>0</v>
      </c>
      <c r="G109" s="2"/>
    </row>
    <row r="110" spans="2:7">
      <c r="B110" s="2"/>
      <c r="C110" s="142" t="s">
        <v>402</v>
      </c>
      <c r="D110" s="143"/>
      <c r="E110" s="147" t="s">
        <v>206</v>
      </c>
      <c r="F110" s="144">
        <v>0</v>
      </c>
      <c r="G110" s="2"/>
    </row>
    <row r="111" spans="2:7">
      <c r="B111" s="2"/>
      <c r="C111" s="142" t="s">
        <v>403</v>
      </c>
      <c r="D111" s="143"/>
      <c r="E111" s="147" t="s">
        <v>206</v>
      </c>
      <c r="F111" s="144">
        <v>0</v>
      </c>
      <c r="G111" s="2"/>
    </row>
    <row r="112" spans="2:7">
      <c r="B112" s="2"/>
      <c r="C112" s="142" t="s">
        <v>404</v>
      </c>
      <c r="D112" s="143"/>
      <c r="E112" s="147" t="s">
        <v>206</v>
      </c>
      <c r="F112" s="144">
        <v>0</v>
      </c>
      <c r="G112" s="2"/>
    </row>
    <row r="113" spans="1:7">
      <c r="B113" s="2"/>
      <c r="C113" s="142" t="s">
        <v>405</v>
      </c>
      <c r="D113" s="143"/>
      <c r="E113" s="147" t="s">
        <v>206</v>
      </c>
      <c r="F113" s="144">
        <v>0</v>
      </c>
      <c r="G113" s="2"/>
    </row>
    <row r="114" spans="1:7" s="12" customFormat="1">
      <c r="B114" s="3"/>
      <c r="C114" s="145" t="s">
        <v>406</v>
      </c>
      <c r="D114" s="146"/>
      <c r="E114" s="147" t="s">
        <v>206</v>
      </c>
      <c r="F114" s="144">
        <v>0</v>
      </c>
      <c r="G114" s="3"/>
    </row>
    <row r="115" spans="1:7" s="12" customFormat="1">
      <c r="A115" s="15" t="s">
        <v>407</v>
      </c>
      <c r="B115" s="3"/>
      <c r="C115" s="145" t="s">
        <v>408</v>
      </c>
      <c r="D115" s="146"/>
      <c r="E115" s="147" t="s">
        <v>206</v>
      </c>
      <c r="F115" s="144">
        <v>0</v>
      </c>
      <c r="G115" s="3"/>
    </row>
    <row r="116" spans="1:7">
      <c r="A116" s="16" t="s">
        <v>409</v>
      </c>
      <c r="B116" s="2"/>
      <c r="C116" s="142" t="s">
        <v>410</v>
      </c>
      <c r="D116" s="143"/>
      <c r="E116" s="10" t="str">
        <f>""</f>
        <v/>
      </c>
      <c r="F116" s="8">
        <f>SUM(F15:F115)</f>
        <v>0</v>
      </c>
      <c r="G116" s="2"/>
    </row>
    <row r="117" spans="1:7">
      <c r="B117" s="2"/>
      <c r="C117" s="2"/>
      <c r="D117" s="2"/>
      <c r="E117" s="2"/>
      <c r="F117" s="2"/>
      <c r="G117" s="2"/>
    </row>
    <row r="118" spans="1:7" ht="5.0999999999999996" customHeight="1">
      <c r="B118" s="2"/>
      <c r="C118" s="2"/>
      <c r="D118" s="2"/>
      <c r="E118" s="2"/>
      <c r="F118" s="2"/>
      <c r="G118" s="2"/>
    </row>
  </sheetData>
  <sheetProtection formatColumns="0" formatRows="0" insertRows="0" deleteRows="0" selectLockedCells="1"/>
  <mergeCells count="310">
    <mergeCell ref="C13:F13"/>
    <mergeCell ref="C14:D15"/>
    <mergeCell ref="E14:E15"/>
    <mergeCell ref="F14:F15"/>
    <mergeCell ref="C16:D16"/>
    <mergeCell ref="E16"/>
    <mergeCell ref="F16"/>
    <mergeCell ref="C7:F7"/>
    <mergeCell ref="C8:F8"/>
    <mergeCell ref="C9:F9"/>
    <mergeCell ref="C10:F10"/>
    <mergeCell ref="C11:F11"/>
    <mergeCell ref="C19:D19"/>
    <mergeCell ref="E19"/>
    <mergeCell ref="F19"/>
    <mergeCell ref="C20:D20"/>
    <mergeCell ref="E20"/>
    <mergeCell ref="F20"/>
    <mergeCell ref="C17:D17"/>
    <mergeCell ref="E17"/>
    <mergeCell ref="F17"/>
    <mergeCell ref="C18:D18"/>
    <mergeCell ref="E18"/>
    <mergeCell ref="F18"/>
    <mergeCell ref="C23:D23"/>
    <mergeCell ref="E23"/>
    <mergeCell ref="F23"/>
    <mergeCell ref="C24:D24"/>
    <mergeCell ref="E24"/>
    <mergeCell ref="F24"/>
    <mergeCell ref="C21:D21"/>
    <mergeCell ref="E21"/>
    <mergeCell ref="F21"/>
    <mergeCell ref="C22:D22"/>
    <mergeCell ref="E22"/>
    <mergeCell ref="F22"/>
    <mergeCell ref="C27:D27"/>
    <mergeCell ref="E27"/>
    <mergeCell ref="F27"/>
    <mergeCell ref="C28:D28"/>
    <mergeCell ref="E28"/>
    <mergeCell ref="F28"/>
    <mergeCell ref="C25:D25"/>
    <mergeCell ref="E25"/>
    <mergeCell ref="F25"/>
    <mergeCell ref="C26:D26"/>
    <mergeCell ref="E26"/>
    <mergeCell ref="F26"/>
    <mergeCell ref="C31:D31"/>
    <mergeCell ref="E31"/>
    <mergeCell ref="F31"/>
    <mergeCell ref="C32:D32"/>
    <mergeCell ref="E32"/>
    <mergeCell ref="F32"/>
    <mergeCell ref="C29:D29"/>
    <mergeCell ref="E29"/>
    <mergeCell ref="F29"/>
    <mergeCell ref="C30:D30"/>
    <mergeCell ref="E30"/>
    <mergeCell ref="F30"/>
    <mergeCell ref="C35:D35"/>
    <mergeCell ref="E35"/>
    <mergeCell ref="F35"/>
    <mergeCell ref="C36:D36"/>
    <mergeCell ref="E36"/>
    <mergeCell ref="F36"/>
    <mergeCell ref="C33:D33"/>
    <mergeCell ref="E33"/>
    <mergeCell ref="F33"/>
    <mergeCell ref="C34:D34"/>
    <mergeCell ref="E34"/>
    <mergeCell ref="F34"/>
    <mergeCell ref="C39:D39"/>
    <mergeCell ref="E39"/>
    <mergeCell ref="F39"/>
    <mergeCell ref="C40:D40"/>
    <mergeCell ref="E40"/>
    <mergeCell ref="F40"/>
    <mergeCell ref="C37:D37"/>
    <mergeCell ref="E37"/>
    <mergeCell ref="F37"/>
    <mergeCell ref="C38:D38"/>
    <mergeCell ref="E38"/>
    <mergeCell ref="F38"/>
    <mergeCell ref="C43:D43"/>
    <mergeCell ref="E43"/>
    <mergeCell ref="F43"/>
    <mergeCell ref="C44:D44"/>
    <mergeCell ref="E44"/>
    <mergeCell ref="F44"/>
    <mergeCell ref="C41:D41"/>
    <mergeCell ref="E41"/>
    <mergeCell ref="F41"/>
    <mergeCell ref="C42:D42"/>
    <mergeCell ref="E42"/>
    <mergeCell ref="F42"/>
    <mergeCell ref="C47:D47"/>
    <mergeCell ref="E47"/>
    <mergeCell ref="F47"/>
    <mergeCell ref="C48:D48"/>
    <mergeCell ref="E48"/>
    <mergeCell ref="F48"/>
    <mergeCell ref="C45:D45"/>
    <mergeCell ref="E45"/>
    <mergeCell ref="F45"/>
    <mergeCell ref="C46:D46"/>
    <mergeCell ref="E46"/>
    <mergeCell ref="F46"/>
    <mergeCell ref="C51:D51"/>
    <mergeCell ref="E51"/>
    <mergeCell ref="F51"/>
    <mergeCell ref="C52:D52"/>
    <mergeCell ref="E52"/>
    <mergeCell ref="F52"/>
    <mergeCell ref="C49:D49"/>
    <mergeCell ref="E49"/>
    <mergeCell ref="F49"/>
    <mergeCell ref="C50:D50"/>
    <mergeCell ref="E50"/>
    <mergeCell ref="F50"/>
    <mergeCell ref="C55:D55"/>
    <mergeCell ref="E55"/>
    <mergeCell ref="F55"/>
    <mergeCell ref="C56:D56"/>
    <mergeCell ref="E56"/>
    <mergeCell ref="F56"/>
    <mergeCell ref="C53:D53"/>
    <mergeCell ref="E53"/>
    <mergeCell ref="F53"/>
    <mergeCell ref="C54:D54"/>
    <mergeCell ref="E54"/>
    <mergeCell ref="F54"/>
    <mergeCell ref="C59:D59"/>
    <mergeCell ref="E59"/>
    <mergeCell ref="F59"/>
    <mergeCell ref="C60:D60"/>
    <mergeCell ref="E60"/>
    <mergeCell ref="F60"/>
    <mergeCell ref="C57:D57"/>
    <mergeCell ref="E57"/>
    <mergeCell ref="F57"/>
    <mergeCell ref="C58:D58"/>
    <mergeCell ref="E58"/>
    <mergeCell ref="F58"/>
    <mergeCell ref="C63:D63"/>
    <mergeCell ref="E63"/>
    <mergeCell ref="F63"/>
    <mergeCell ref="C64:D64"/>
    <mergeCell ref="E64"/>
    <mergeCell ref="F64"/>
    <mergeCell ref="C61:D61"/>
    <mergeCell ref="E61"/>
    <mergeCell ref="F61"/>
    <mergeCell ref="C62:D62"/>
    <mergeCell ref="E62"/>
    <mergeCell ref="F62"/>
    <mergeCell ref="C67:D67"/>
    <mergeCell ref="E67"/>
    <mergeCell ref="F67"/>
    <mergeCell ref="C68:D68"/>
    <mergeCell ref="E68"/>
    <mergeCell ref="F68"/>
    <mergeCell ref="C65:D65"/>
    <mergeCell ref="E65"/>
    <mergeCell ref="F65"/>
    <mergeCell ref="C66:D66"/>
    <mergeCell ref="E66"/>
    <mergeCell ref="F66"/>
    <mergeCell ref="C71:D71"/>
    <mergeCell ref="E71"/>
    <mergeCell ref="F71"/>
    <mergeCell ref="C72:D72"/>
    <mergeCell ref="E72"/>
    <mergeCell ref="F72"/>
    <mergeCell ref="C69:D69"/>
    <mergeCell ref="E69"/>
    <mergeCell ref="F69"/>
    <mergeCell ref="C70:D70"/>
    <mergeCell ref="E70"/>
    <mergeCell ref="F70"/>
    <mergeCell ref="C75:D75"/>
    <mergeCell ref="E75"/>
    <mergeCell ref="F75"/>
    <mergeCell ref="C76:D76"/>
    <mergeCell ref="E76"/>
    <mergeCell ref="F76"/>
    <mergeCell ref="C73:D73"/>
    <mergeCell ref="E73"/>
    <mergeCell ref="F73"/>
    <mergeCell ref="C74:D74"/>
    <mergeCell ref="E74"/>
    <mergeCell ref="F74"/>
    <mergeCell ref="C79:D79"/>
    <mergeCell ref="E79"/>
    <mergeCell ref="F79"/>
    <mergeCell ref="C80:D80"/>
    <mergeCell ref="E80"/>
    <mergeCell ref="F80"/>
    <mergeCell ref="C77:D77"/>
    <mergeCell ref="E77"/>
    <mergeCell ref="F77"/>
    <mergeCell ref="C78:D78"/>
    <mergeCell ref="E78"/>
    <mergeCell ref="F78"/>
    <mergeCell ref="C83:D83"/>
    <mergeCell ref="E83"/>
    <mergeCell ref="F83"/>
    <mergeCell ref="C84:D84"/>
    <mergeCell ref="E84"/>
    <mergeCell ref="F84"/>
    <mergeCell ref="C81:D81"/>
    <mergeCell ref="E81"/>
    <mergeCell ref="F81"/>
    <mergeCell ref="C82:D82"/>
    <mergeCell ref="E82"/>
    <mergeCell ref="F82"/>
    <mergeCell ref="C87:D87"/>
    <mergeCell ref="E87"/>
    <mergeCell ref="F87"/>
    <mergeCell ref="C88:D88"/>
    <mergeCell ref="E88"/>
    <mergeCell ref="F88"/>
    <mergeCell ref="C85:D85"/>
    <mergeCell ref="E85"/>
    <mergeCell ref="F85"/>
    <mergeCell ref="C86:D86"/>
    <mergeCell ref="E86"/>
    <mergeCell ref="F86"/>
    <mergeCell ref="C91:D91"/>
    <mergeCell ref="E91"/>
    <mergeCell ref="F91"/>
    <mergeCell ref="C92:D92"/>
    <mergeCell ref="E92"/>
    <mergeCell ref="F92"/>
    <mergeCell ref="C89:D89"/>
    <mergeCell ref="E89"/>
    <mergeCell ref="F89"/>
    <mergeCell ref="C90:D90"/>
    <mergeCell ref="E90"/>
    <mergeCell ref="F90"/>
    <mergeCell ref="C95:D95"/>
    <mergeCell ref="E95"/>
    <mergeCell ref="F95"/>
    <mergeCell ref="C96:D96"/>
    <mergeCell ref="E96"/>
    <mergeCell ref="F96"/>
    <mergeCell ref="C93:D93"/>
    <mergeCell ref="E93"/>
    <mergeCell ref="F93"/>
    <mergeCell ref="C94:D94"/>
    <mergeCell ref="E94"/>
    <mergeCell ref="F94"/>
    <mergeCell ref="C99:D99"/>
    <mergeCell ref="E99"/>
    <mergeCell ref="F99"/>
    <mergeCell ref="C100:D100"/>
    <mergeCell ref="E100"/>
    <mergeCell ref="F100"/>
    <mergeCell ref="C97:D97"/>
    <mergeCell ref="E97"/>
    <mergeCell ref="F97"/>
    <mergeCell ref="C98:D98"/>
    <mergeCell ref="E98"/>
    <mergeCell ref="F98"/>
    <mergeCell ref="C103:D103"/>
    <mergeCell ref="E103"/>
    <mergeCell ref="F103"/>
    <mergeCell ref="C104:D104"/>
    <mergeCell ref="E104"/>
    <mergeCell ref="F104"/>
    <mergeCell ref="C101:D101"/>
    <mergeCell ref="E101"/>
    <mergeCell ref="F101"/>
    <mergeCell ref="C102:D102"/>
    <mergeCell ref="E102"/>
    <mergeCell ref="F102"/>
    <mergeCell ref="C107:D107"/>
    <mergeCell ref="E107"/>
    <mergeCell ref="F107"/>
    <mergeCell ref="C108:D108"/>
    <mergeCell ref="E108"/>
    <mergeCell ref="F108"/>
    <mergeCell ref="C105:D105"/>
    <mergeCell ref="E105"/>
    <mergeCell ref="F105"/>
    <mergeCell ref="C106:D106"/>
    <mergeCell ref="E106"/>
    <mergeCell ref="F106"/>
    <mergeCell ref="C111:D111"/>
    <mergeCell ref="E111"/>
    <mergeCell ref="F111"/>
    <mergeCell ref="C112:D112"/>
    <mergeCell ref="E112"/>
    <mergeCell ref="F112"/>
    <mergeCell ref="C109:D109"/>
    <mergeCell ref="E109"/>
    <mergeCell ref="F109"/>
    <mergeCell ref="C110:D110"/>
    <mergeCell ref="E110"/>
    <mergeCell ref="F110"/>
    <mergeCell ref="C115:D115"/>
    <mergeCell ref="E115"/>
    <mergeCell ref="F115"/>
    <mergeCell ref="C116:D116"/>
    <mergeCell ref="C113:D113"/>
    <mergeCell ref="E113"/>
    <mergeCell ref="F113"/>
    <mergeCell ref="C114:D114"/>
    <mergeCell ref="E114"/>
    <mergeCell ref="F114"/>
  </mergeCells>
  <dataValidations count="100">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F35">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F39">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F41">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F43">
      <formula1>-1000000000000000000</formula1>
      <formula2>1000000000000000000</formula2>
    </dataValidation>
    <dataValidation type="decimal" showErrorMessage="1" errorTitle="Kesalahan Jenis Data" error="Data yang dimasukkan harus berupa Angka!" sqref="F44">
      <formula1>-1000000000000000000</formula1>
      <formula2>1000000000000000000</formula2>
    </dataValidation>
    <dataValidation type="decimal" showErrorMessage="1" errorTitle="Kesalahan Jenis Data" error="Data yang dimasukkan harus berupa Angka!" sqref="F45">
      <formula1>-1000000000000000000</formula1>
      <formula2>1000000000000000000</formula2>
    </dataValidation>
    <dataValidation type="decimal" showErrorMessage="1" errorTitle="Kesalahan Jenis Data" error="Data yang dimasukkan harus berupa Angka!" sqref="F46">
      <formula1>-1000000000000000000</formula1>
      <formula2>1000000000000000000</formula2>
    </dataValidation>
    <dataValidation type="decimal" showErrorMessage="1" errorTitle="Kesalahan Jenis Data" error="Data yang dimasukkan harus berupa Angka!" sqref="F47">
      <formula1>-1000000000000000000</formula1>
      <formula2>1000000000000000000</formula2>
    </dataValidation>
    <dataValidation type="decimal" showErrorMessage="1" errorTitle="Kesalahan Jenis Data" error="Data yang dimasukkan harus berupa Angka!" sqref="F48">
      <formula1>-1000000000000000000</formula1>
      <formula2>1000000000000000000</formula2>
    </dataValidation>
    <dataValidation type="decimal" showErrorMessage="1" errorTitle="Kesalahan Jenis Data" error="Data yang dimasukkan harus berupa Angka!" sqref="F49">
      <formula1>-1000000000000000000</formula1>
      <formula2>1000000000000000000</formula2>
    </dataValidation>
    <dataValidation type="decimal" showErrorMessage="1" errorTitle="Kesalahan Jenis Data" error="Data yang dimasukkan harus berupa Angka!" sqref="F50">
      <formula1>-1000000000000000000</formula1>
      <formula2>1000000000000000000</formula2>
    </dataValidation>
    <dataValidation type="decimal" showErrorMessage="1" errorTitle="Kesalahan Jenis Data" error="Data yang dimasukkan harus berupa Angka!" sqref="F51">
      <formula1>-1000000000000000000</formula1>
      <formula2>1000000000000000000</formula2>
    </dataValidation>
    <dataValidation type="decimal" showErrorMessage="1" errorTitle="Kesalahan Jenis Data" error="Data yang dimasukkan harus berupa Angka!" sqref="F52">
      <formula1>-1000000000000000000</formula1>
      <formula2>1000000000000000000</formula2>
    </dataValidation>
    <dataValidation type="decimal" showErrorMessage="1" errorTitle="Kesalahan Jenis Data" error="Data yang dimasukkan harus berupa Angka!" sqref="F53">
      <formula1>-1000000000000000000</formula1>
      <formula2>1000000000000000000</formula2>
    </dataValidation>
    <dataValidation type="decimal" showErrorMessage="1" errorTitle="Kesalahan Jenis Data" error="Data yang dimasukkan harus berupa Angka!" sqref="F54">
      <formula1>-1000000000000000000</formula1>
      <formula2>1000000000000000000</formula2>
    </dataValidation>
    <dataValidation type="decimal" showErrorMessage="1" errorTitle="Kesalahan Jenis Data" error="Data yang dimasukkan harus berupa Angka!" sqref="F55">
      <formula1>-1000000000000000000</formula1>
      <formula2>1000000000000000000</formula2>
    </dataValidation>
    <dataValidation type="decimal" showErrorMessage="1" errorTitle="Kesalahan Jenis Data" error="Data yang dimasukkan harus berupa Angka!" sqref="F56">
      <formula1>-1000000000000000000</formula1>
      <formula2>1000000000000000000</formula2>
    </dataValidation>
    <dataValidation type="decimal" showErrorMessage="1" errorTitle="Kesalahan Jenis Data" error="Data yang dimasukkan harus berupa Angka!" sqref="F57">
      <formula1>-1000000000000000000</formula1>
      <formula2>1000000000000000000</formula2>
    </dataValidation>
    <dataValidation type="decimal" showErrorMessage="1" errorTitle="Kesalahan Jenis Data" error="Data yang dimasukkan harus berupa Angka!" sqref="F58">
      <formula1>-1000000000000000000</formula1>
      <formula2>1000000000000000000</formula2>
    </dataValidation>
    <dataValidation type="decimal" showErrorMessage="1" errorTitle="Kesalahan Jenis Data" error="Data yang dimasukkan harus berupa Angka!" sqref="F59">
      <formula1>-1000000000000000000</formula1>
      <formula2>1000000000000000000</formula2>
    </dataValidation>
    <dataValidation type="decimal" showErrorMessage="1" errorTitle="Kesalahan Jenis Data" error="Data yang dimasukkan harus berupa Angka!" sqref="F60">
      <formula1>-1000000000000000000</formula1>
      <formula2>1000000000000000000</formula2>
    </dataValidation>
    <dataValidation type="decimal" showErrorMessage="1" errorTitle="Kesalahan Jenis Data" error="Data yang dimasukkan harus berupa Angka!" sqref="F61">
      <formula1>-1000000000000000000</formula1>
      <formula2>1000000000000000000</formula2>
    </dataValidation>
    <dataValidation type="decimal" showErrorMessage="1" errorTitle="Kesalahan Jenis Data" error="Data yang dimasukkan harus berupa Angka!" sqref="F62">
      <formula1>-1000000000000000000</formula1>
      <formula2>1000000000000000000</formula2>
    </dataValidation>
    <dataValidation type="decimal" showErrorMessage="1" errorTitle="Kesalahan Jenis Data" error="Data yang dimasukkan harus berupa Angka!" sqref="F63">
      <formula1>-1000000000000000000</formula1>
      <formula2>1000000000000000000</formula2>
    </dataValidation>
    <dataValidation type="decimal" showErrorMessage="1" errorTitle="Kesalahan Jenis Data" error="Data yang dimasukkan harus berupa Angka!" sqref="F64">
      <formula1>-1000000000000000000</formula1>
      <formula2>1000000000000000000</formula2>
    </dataValidation>
    <dataValidation type="decimal" showErrorMessage="1" errorTitle="Kesalahan Jenis Data" error="Data yang dimasukkan harus berupa Angka!" sqref="F65">
      <formula1>-1000000000000000000</formula1>
      <formula2>1000000000000000000</formula2>
    </dataValidation>
    <dataValidation type="decimal" showErrorMessage="1" errorTitle="Kesalahan Jenis Data" error="Data yang dimasukkan harus berupa Angka!" sqref="F66">
      <formula1>-1000000000000000000</formula1>
      <formula2>1000000000000000000</formula2>
    </dataValidation>
    <dataValidation type="decimal" showErrorMessage="1" errorTitle="Kesalahan Jenis Data" error="Data yang dimasukkan harus berupa Angka!" sqref="F67">
      <formula1>-1000000000000000000</formula1>
      <formula2>1000000000000000000</formula2>
    </dataValidation>
    <dataValidation type="decimal" showErrorMessage="1" errorTitle="Kesalahan Jenis Data" error="Data yang dimasukkan harus berupa Angka!" sqref="F68">
      <formula1>-1000000000000000000</formula1>
      <formula2>1000000000000000000</formula2>
    </dataValidation>
    <dataValidation type="decimal" showErrorMessage="1" errorTitle="Kesalahan Jenis Data" error="Data yang dimasukkan harus berupa Angka!" sqref="F69">
      <formula1>-1000000000000000000</formula1>
      <formula2>1000000000000000000</formula2>
    </dataValidation>
    <dataValidation type="decimal" showErrorMessage="1" errorTitle="Kesalahan Jenis Data" error="Data yang dimasukkan harus berupa Angka!" sqref="F70">
      <formula1>-1000000000000000000</formula1>
      <formula2>1000000000000000000</formula2>
    </dataValidation>
    <dataValidation type="decimal" showErrorMessage="1" errorTitle="Kesalahan Jenis Data" error="Data yang dimasukkan harus berupa Angka!" sqref="F71">
      <formula1>-1000000000000000000</formula1>
      <formula2>1000000000000000000</formula2>
    </dataValidation>
    <dataValidation type="decimal" showErrorMessage="1" errorTitle="Kesalahan Jenis Data" error="Data yang dimasukkan harus berupa Angka!" sqref="F72">
      <formula1>-1000000000000000000</formula1>
      <formula2>1000000000000000000</formula2>
    </dataValidation>
    <dataValidation type="decimal" showErrorMessage="1" errorTitle="Kesalahan Jenis Data" error="Data yang dimasukkan harus berupa Angka!" sqref="F73">
      <formula1>-1000000000000000000</formula1>
      <formula2>1000000000000000000</formula2>
    </dataValidation>
    <dataValidation type="decimal" showErrorMessage="1" errorTitle="Kesalahan Jenis Data" error="Data yang dimasukkan harus berupa Angka!" sqref="F74">
      <formula1>-1000000000000000000</formula1>
      <formula2>1000000000000000000</formula2>
    </dataValidation>
    <dataValidation type="decimal" showErrorMessage="1" errorTitle="Kesalahan Jenis Data" error="Data yang dimasukkan harus berupa Angka!" sqref="F75">
      <formula1>-1000000000000000000</formula1>
      <formula2>1000000000000000000</formula2>
    </dataValidation>
    <dataValidation type="decimal" showErrorMessage="1" errorTitle="Kesalahan Jenis Data" error="Data yang dimasukkan harus berupa Angka!" sqref="F76">
      <formula1>-1000000000000000000</formula1>
      <formula2>1000000000000000000</formula2>
    </dataValidation>
    <dataValidation type="decimal" showErrorMessage="1" errorTitle="Kesalahan Jenis Data" error="Data yang dimasukkan harus berupa Angka!" sqref="F77">
      <formula1>-1000000000000000000</formula1>
      <formula2>1000000000000000000</formula2>
    </dataValidation>
    <dataValidation type="decimal" showErrorMessage="1" errorTitle="Kesalahan Jenis Data" error="Data yang dimasukkan harus berupa Angka!" sqref="F78">
      <formula1>-1000000000000000000</formula1>
      <formula2>1000000000000000000</formula2>
    </dataValidation>
    <dataValidation type="decimal" showErrorMessage="1" errorTitle="Kesalahan Jenis Data" error="Data yang dimasukkan harus berupa Angka!" sqref="F79">
      <formula1>-1000000000000000000</formula1>
      <formula2>1000000000000000000</formula2>
    </dataValidation>
    <dataValidation type="decimal" showErrorMessage="1" errorTitle="Kesalahan Jenis Data" error="Data yang dimasukkan harus berupa Angka!" sqref="F80">
      <formula1>-1000000000000000000</formula1>
      <formula2>1000000000000000000</formula2>
    </dataValidation>
    <dataValidation type="decimal" showErrorMessage="1" errorTitle="Kesalahan Jenis Data" error="Data yang dimasukkan harus berupa Angka!" sqref="F81">
      <formula1>-1000000000000000000</formula1>
      <formula2>1000000000000000000</formula2>
    </dataValidation>
    <dataValidation type="decimal" showErrorMessage="1" errorTitle="Kesalahan Jenis Data" error="Data yang dimasukkan harus berupa Angka!" sqref="F82">
      <formula1>-1000000000000000000</formula1>
      <formula2>1000000000000000000</formula2>
    </dataValidation>
    <dataValidation type="decimal" showErrorMessage="1" errorTitle="Kesalahan Jenis Data" error="Data yang dimasukkan harus berupa Angka!" sqref="F83">
      <formula1>-1000000000000000000</formula1>
      <formula2>1000000000000000000</formula2>
    </dataValidation>
    <dataValidation type="decimal" showErrorMessage="1" errorTitle="Kesalahan Jenis Data" error="Data yang dimasukkan harus berupa Angka!" sqref="F84">
      <formula1>-1000000000000000000</formula1>
      <formula2>1000000000000000000</formula2>
    </dataValidation>
    <dataValidation type="decimal" showErrorMessage="1" errorTitle="Kesalahan Jenis Data" error="Data yang dimasukkan harus berupa Angka!" sqref="F85">
      <formula1>-1000000000000000000</formula1>
      <formula2>1000000000000000000</formula2>
    </dataValidation>
    <dataValidation type="decimal" showErrorMessage="1" errorTitle="Kesalahan Jenis Data" error="Data yang dimasukkan harus berupa Angka!" sqref="F86">
      <formula1>-1000000000000000000</formula1>
      <formula2>1000000000000000000</formula2>
    </dataValidation>
    <dataValidation type="decimal" showErrorMessage="1" errorTitle="Kesalahan Jenis Data" error="Data yang dimasukkan harus berupa Angka!" sqref="F87">
      <formula1>-1000000000000000000</formula1>
      <formula2>1000000000000000000</formula2>
    </dataValidation>
    <dataValidation type="decimal" showErrorMessage="1" errorTitle="Kesalahan Jenis Data" error="Data yang dimasukkan harus berupa Angka!" sqref="F88">
      <formula1>-1000000000000000000</formula1>
      <formula2>1000000000000000000</formula2>
    </dataValidation>
    <dataValidation type="decimal" showErrorMessage="1" errorTitle="Kesalahan Jenis Data" error="Data yang dimasukkan harus berupa Angka!" sqref="F89">
      <formula1>-1000000000000000000</formula1>
      <formula2>1000000000000000000</formula2>
    </dataValidation>
    <dataValidation type="decimal" showErrorMessage="1" errorTitle="Kesalahan Jenis Data" error="Data yang dimasukkan harus berupa Angka!" sqref="F90">
      <formula1>-1000000000000000000</formula1>
      <formula2>1000000000000000000</formula2>
    </dataValidation>
    <dataValidation type="decimal" showErrorMessage="1" errorTitle="Kesalahan Jenis Data" error="Data yang dimasukkan harus berupa Angka!" sqref="F91">
      <formula1>-1000000000000000000</formula1>
      <formula2>1000000000000000000</formula2>
    </dataValidation>
    <dataValidation type="decimal" showErrorMessage="1" errorTitle="Kesalahan Jenis Data" error="Data yang dimasukkan harus berupa Angka!" sqref="F92">
      <formula1>-1000000000000000000</formula1>
      <formula2>1000000000000000000</formula2>
    </dataValidation>
    <dataValidation type="decimal" showErrorMessage="1" errorTitle="Kesalahan Jenis Data" error="Data yang dimasukkan harus berupa Angka!" sqref="F93">
      <formula1>-1000000000000000000</formula1>
      <formula2>1000000000000000000</formula2>
    </dataValidation>
    <dataValidation type="decimal" showErrorMessage="1" errorTitle="Kesalahan Jenis Data" error="Data yang dimasukkan harus berupa Angka!" sqref="F94">
      <formula1>-1000000000000000000</formula1>
      <formula2>1000000000000000000</formula2>
    </dataValidation>
    <dataValidation type="decimal" showErrorMessage="1" errorTitle="Kesalahan Jenis Data" error="Data yang dimasukkan harus berupa Angka!" sqref="F95">
      <formula1>-1000000000000000000</formula1>
      <formula2>1000000000000000000</formula2>
    </dataValidation>
    <dataValidation type="decimal" showErrorMessage="1" errorTitle="Kesalahan Jenis Data" error="Data yang dimasukkan harus berupa Angka!" sqref="F96">
      <formula1>-1000000000000000000</formula1>
      <formula2>1000000000000000000</formula2>
    </dataValidation>
    <dataValidation type="decimal" showErrorMessage="1" errorTitle="Kesalahan Jenis Data" error="Data yang dimasukkan harus berupa Angka!" sqref="F97">
      <formula1>-1000000000000000000</formula1>
      <formula2>1000000000000000000</formula2>
    </dataValidation>
    <dataValidation type="decimal" showErrorMessage="1" errorTitle="Kesalahan Jenis Data" error="Data yang dimasukkan harus berupa Angka!" sqref="F98">
      <formula1>-1000000000000000000</formula1>
      <formula2>1000000000000000000</formula2>
    </dataValidation>
    <dataValidation type="decimal" showErrorMessage="1" errorTitle="Kesalahan Jenis Data" error="Data yang dimasukkan harus berupa Angka!" sqref="F99">
      <formula1>-1000000000000000000</formula1>
      <formula2>1000000000000000000</formula2>
    </dataValidation>
    <dataValidation type="decimal" showErrorMessage="1" errorTitle="Kesalahan Jenis Data" error="Data yang dimasukkan harus berupa Angka!" sqref="F100">
      <formula1>-1000000000000000000</formula1>
      <formula2>1000000000000000000</formula2>
    </dataValidation>
    <dataValidation type="decimal" showErrorMessage="1" errorTitle="Kesalahan Jenis Data" error="Data yang dimasukkan harus berupa Angka!" sqref="F101">
      <formula1>-1000000000000000000</formula1>
      <formula2>1000000000000000000</formula2>
    </dataValidation>
    <dataValidation type="decimal" showErrorMessage="1" errorTitle="Kesalahan Jenis Data" error="Data yang dimasukkan harus berupa Angka!" sqref="F102">
      <formula1>-1000000000000000000</formula1>
      <formula2>1000000000000000000</formula2>
    </dataValidation>
    <dataValidation type="decimal" showErrorMessage="1" errorTitle="Kesalahan Jenis Data" error="Data yang dimasukkan harus berupa Angka!" sqref="F103">
      <formula1>-1000000000000000000</formula1>
      <formula2>1000000000000000000</formula2>
    </dataValidation>
    <dataValidation type="decimal" showErrorMessage="1" errorTitle="Kesalahan Jenis Data" error="Data yang dimasukkan harus berupa Angka!" sqref="F104">
      <formula1>-1000000000000000000</formula1>
      <formula2>1000000000000000000</formula2>
    </dataValidation>
    <dataValidation type="decimal" showErrorMessage="1" errorTitle="Kesalahan Jenis Data" error="Data yang dimasukkan harus berupa Angka!" sqref="F105">
      <formula1>-1000000000000000000</formula1>
      <formula2>1000000000000000000</formula2>
    </dataValidation>
    <dataValidation type="decimal" showErrorMessage="1" errorTitle="Kesalahan Jenis Data" error="Data yang dimasukkan harus berupa Angka!" sqref="F106">
      <formula1>-1000000000000000000</formula1>
      <formula2>1000000000000000000</formula2>
    </dataValidation>
    <dataValidation type="decimal" showErrorMessage="1" errorTitle="Kesalahan Jenis Data" error="Data yang dimasukkan harus berupa Angka!" sqref="F107">
      <formula1>-1000000000000000000</formula1>
      <formula2>1000000000000000000</formula2>
    </dataValidation>
    <dataValidation type="decimal" showErrorMessage="1" errorTitle="Kesalahan Jenis Data" error="Data yang dimasukkan harus berupa Angka!" sqref="F108">
      <formula1>-1000000000000000000</formula1>
      <formula2>1000000000000000000</formula2>
    </dataValidation>
    <dataValidation type="decimal" showErrorMessage="1" errorTitle="Kesalahan Jenis Data" error="Data yang dimasukkan harus berupa Angka!" sqref="F109">
      <formula1>-1000000000000000000</formula1>
      <formula2>1000000000000000000</formula2>
    </dataValidation>
    <dataValidation type="decimal" showErrorMessage="1" errorTitle="Kesalahan Jenis Data" error="Data yang dimasukkan harus berupa Angka!" sqref="F110">
      <formula1>-1000000000000000000</formula1>
      <formula2>1000000000000000000</formula2>
    </dataValidation>
    <dataValidation type="decimal" showErrorMessage="1" errorTitle="Kesalahan Jenis Data" error="Data yang dimasukkan harus berupa Angka!" sqref="F111">
      <formula1>-1000000000000000000</formula1>
      <formula2>1000000000000000000</formula2>
    </dataValidation>
    <dataValidation type="decimal" showErrorMessage="1" errorTitle="Kesalahan Jenis Data" error="Data yang dimasukkan harus berupa Angka!" sqref="F112">
      <formula1>-1000000000000000000</formula1>
      <formula2>1000000000000000000</formula2>
    </dataValidation>
    <dataValidation type="decimal" showErrorMessage="1" errorTitle="Kesalahan Jenis Data" error="Data yang dimasukkan harus berupa Angka!" sqref="F113">
      <formula1>-1000000000000000000</formula1>
      <formula2>1000000000000000000</formula2>
    </dataValidation>
    <dataValidation type="decimal" showErrorMessage="1" errorTitle="Kesalahan Jenis Data" error="Data yang dimasukkan harus berupa Angka!" sqref="F114">
      <formula1>-1000000000000000000</formula1>
      <formula2>1000000000000000000</formula2>
    </dataValidation>
    <dataValidation type="decimal" showErrorMessage="1" errorTitle="Kesalahan Jenis Data" error="Data yang dimasukkan harus berupa Angka!" sqref="F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6">
    <pageSetUpPr fitToPage="1"/>
  </sheetPr>
  <dimension ref="A2:K54"/>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E24" sqref="E24"/>
    </sheetView>
  </sheetViews>
  <sheetFormatPr defaultRowHeight="15"/>
  <cols>
    <col min="1" max="1" width="9.140625" style="1" customWidth="1"/>
    <col min="2" max="2" width="1" style="1" customWidth="1"/>
    <col min="3" max="4" width="20" style="1" customWidth="1"/>
    <col min="5" max="10" width="30" style="1" customWidth="1"/>
    <col min="11" max="11" width="1" style="1" customWidth="1"/>
    <col min="12" max="12" width="9.140625" style="1" customWidth="1"/>
    <col min="13" max="16384" width="9.140625" style="1"/>
  </cols>
  <sheetData>
    <row r="2" spans="1:11" ht="5.0999999999999996" customHeight="1">
      <c r="B2" s="5" t="s">
        <v>700</v>
      </c>
      <c r="C2" s="2"/>
      <c r="D2" s="2"/>
      <c r="E2" s="2"/>
      <c r="F2" s="2"/>
      <c r="G2" s="2"/>
      <c r="H2" s="2"/>
      <c r="I2" s="2"/>
      <c r="J2" s="2"/>
      <c r="K2" s="2"/>
    </row>
    <row r="3" spans="1:11" hidden="1">
      <c r="B3" s="5" t="s">
        <v>7</v>
      </c>
      <c r="C3" s="20"/>
      <c r="D3" s="20"/>
      <c r="E3" s="2"/>
      <c r="F3" s="2"/>
      <c r="G3" s="2"/>
      <c r="H3" s="2"/>
      <c r="I3" s="2"/>
      <c r="J3" s="2"/>
      <c r="K3" s="2"/>
    </row>
    <row r="4" spans="1:11" hidden="1">
      <c r="B4" s="2"/>
      <c r="C4" s="20"/>
      <c r="D4" s="20"/>
      <c r="E4" s="2"/>
      <c r="F4" s="2"/>
      <c r="G4" s="2"/>
      <c r="H4" s="2"/>
      <c r="I4" s="2"/>
      <c r="J4" s="2"/>
      <c r="K4" s="2"/>
    </row>
    <row r="5" spans="1:11" hidden="1">
      <c r="B5" s="2"/>
      <c r="C5" s="20"/>
      <c r="D5" s="20"/>
      <c r="E5" s="2"/>
      <c r="F5" s="2"/>
      <c r="G5" s="2"/>
      <c r="H5" s="2"/>
      <c r="I5" s="2"/>
      <c r="J5" s="2"/>
      <c r="K5" s="2"/>
    </row>
    <row r="6" spans="1:11" hidden="1">
      <c r="B6" s="2"/>
      <c r="C6" s="20"/>
      <c r="D6" s="20"/>
      <c r="E6" s="2"/>
      <c r="F6" s="2"/>
      <c r="G6" s="2"/>
      <c r="H6" s="2"/>
      <c r="I6" s="2"/>
      <c r="J6" s="2"/>
      <c r="K6" s="2"/>
    </row>
    <row r="7" spans="1:11" ht="17.25">
      <c r="B7" s="2"/>
      <c r="C7" s="156" t="str">
        <f>UPPER('Data Umum'!D7)</f>
        <v/>
      </c>
      <c r="D7" s="156"/>
      <c r="E7" s="157"/>
      <c r="F7" s="157"/>
      <c r="G7" s="157"/>
      <c r="H7" s="157"/>
      <c r="I7" s="157"/>
      <c r="J7" s="157"/>
      <c r="K7" s="2"/>
    </row>
    <row r="8" spans="1:11">
      <c r="B8" s="2"/>
      <c r="C8" s="158" t="s">
        <v>1095</v>
      </c>
      <c r="D8" s="158"/>
      <c r="E8" s="129"/>
      <c r="F8" s="129"/>
      <c r="G8" s="129"/>
      <c r="H8" s="129"/>
      <c r="I8" s="129"/>
      <c r="J8" s="129"/>
      <c r="K8" s="2"/>
    </row>
    <row r="9" spans="1:11">
      <c r="B9" s="2"/>
      <c r="C9" s="158" t="s">
        <v>701</v>
      </c>
      <c r="D9" s="158"/>
      <c r="E9" s="129"/>
      <c r="F9" s="129"/>
      <c r="G9" s="129"/>
      <c r="H9" s="129"/>
      <c r="I9" s="129"/>
      <c r="J9" s="129"/>
      <c r="K9" s="2"/>
    </row>
    <row r="10" spans="1:11">
      <c r="B10" s="2"/>
      <c r="C10" s="158" t="s">
        <v>702</v>
      </c>
      <c r="D10" s="158"/>
      <c r="E10" s="129"/>
      <c r="F10" s="129"/>
      <c r="G10" s="129"/>
      <c r="H10" s="129"/>
      <c r="I10" s="129"/>
      <c r="J10" s="129"/>
      <c r="K10" s="2"/>
    </row>
    <row r="11" spans="1:11">
      <c r="B11" s="2"/>
      <c r="C11" s="159" t="str">
        <f>""</f>
        <v/>
      </c>
      <c r="D11" s="159"/>
      <c r="E11" s="130"/>
      <c r="F11" s="130"/>
      <c r="G11" s="130"/>
      <c r="H11" s="130"/>
      <c r="I11" s="130"/>
      <c r="J11" s="130"/>
      <c r="K11" s="2"/>
    </row>
    <row r="12" spans="1:11" hidden="1">
      <c r="B12" s="2"/>
      <c r="C12" s="20"/>
      <c r="D12" s="20"/>
      <c r="E12" s="2"/>
      <c r="F12" s="2"/>
      <c r="G12" s="2"/>
      <c r="H12" s="2"/>
      <c r="I12" s="2"/>
      <c r="J12" s="2"/>
      <c r="K12" s="2"/>
    </row>
    <row r="13" spans="1:11">
      <c r="B13" s="2"/>
      <c r="C13" s="160" t="s">
        <v>113</v>
      </c>
      <c r="D13" s="160"/>
      <c r="E13" s="161"/>
      <c r="F13" s="161"/>
      <c r="G13" s="161"/>
      <c r="H13" s="161"/>
      <c r="I13" s="161"/>
      <c r="J13" s="161"/>
      <c r="K13" s="2"/>
    </row>
    <row r="14" spans="1:11">
      <c r="B14" s="2"/>
      <c r="C14" s="127" t="s">
        <v>467</v>
      </c>
      <c r="D14" s="128"/>
      <c r="E14" s="176" t="str">
        <f>"Triwulan Tahun Sebelumnya"</f>
        <v>Triwulan Tahun Sebelumnya</v>
      </c>
      <c r="F14" s="179"/>
      <c r="G14" s="143"/>
      <c r="H14" s="176" t="str">
        <f>"Triwulan Tahun Ini"</f>
        <v>Triwulan Tahun Ini</v>
      </c>
      <c r="I14" s="179"/>
      <c r="J14" s="143"/>
      <c r="K14" s="2"/>
    </row>
    <row r="15" spans="1:11">
      <c r="B15" s="2"/>
      <c r="C15" s="128"/>
      <c r="D15" s="128"/>
      <c r="E15" s="162" t="str">
        <f>"Cadangan Risiko"</f>
        <v>Cadangan Risiko</v>
      </c>
      <c r="F15" s="162" t="str">
        <f>"Cadangan Risiko atas PAYDI"</f>
        <v>Cadangan Risiko atas PAYDI</v>
      </c>
      <c r="G15" s="162" t="str">
        <f>"Total"</f>
        <v>Total</v>
      </c>
      <c r="H15" s="162" t="str">
        <f>"Cadangan Risiko "</f>
        <v xml:space="preserve">Cadangan Risiko </v>
      </c>
      <c r="I15" s="162" t="str">
        <f>"Cadangan Risiko atas PAYDI"</f>
        <v>Cadangan Risiko atas PAYDI</v>
      </c>
      <c r="J15" s="162" t="str">
        <f>"Total"</f>
        <v>Total</v>
      </c>
      <c r="K15" s="2"/>
    </row>
    <row r="16" spans="1:11">
      <c r="B16" s="2"/>
      <c r="C16" s="137" t="s">
        <v>95</v>
      </c>
      <c r="D16" s="128"/>
      <c r="E16" s="6">
        <f>IFERROR(E17, 0)+IFERROR(E18, 0)+IFERROR(E19, 0)+IFERROR(E20, 0)+IFERROR(E21, 0)+IFERROR(E22, 0)+IFERROR(E23, 0)+IFERROR(E24, 0)+IFERROR(E25, 0)+IFERROR(E26, 0)+IFERROR(E27, 0)+IFERROR(E28, 0)+IFERROR(E29, 0)+IFERROR(E30, 0)+IFERROR(E31, 0)+IFERROR(E32, 0)</f>
        <v>0</v>
      </c>
      <c r="F16" s="6">
        <f>IFERROR(F17, 0)+IFERROR(F18, 0)+IFERROR(F19, 0)+IFERROR(F20, 0)+IFERROR(F21, 0)+IFERROR(F22, 0)+IFERROR(F23, 0)+IFERROR(F24, 0)+IFERROR(F25, 0)+IFERROR(F26, 0)+IFERROR(F27, 0)+IFERROR(F28, 0)+IFERROR(F29, 0)+IFERROR(F30, 0)+IFERROR(F31, 0)+IFERROR(F32, 0)</f>
        <v>0</v>
      </c>
      <c r="G16" s="8">
        <f t="shared" ref="G16:G32" si="0">E16+F16</f>
        <v>0</v>
      </c>
      <c r="H16" s="6">
        <f>IFERROR(H17, 0)+IFERROR(H18, 0)+IFERROR(H19, 0)+IFERROR(H20, 0)+IFERROR(H21, 0)+IFERROR(H22, 0)+IFERROR(H23, 0)+IFERROR(H24, 0)+IFERROR(H25, 0)+IFERROR(H26, 0)+IFERROR(H27, 0)+IFERROR(H28, 0)+IFERROR(H29, 0)+IFERROR(H30, 0)+IFERROR(H31, 0)+IFERROR(H32, 0)</f>
        <v>0</v>
      </c>
      <c r="I16" s="6">
        <f>IFERROR(I17, 0)+IFERROR(I18, 0)+IFERROR(I19, 0)+IFERROR(I20, 0)+IFERROR(I21, 0)+IFERROR(I22, 0)+IFERROR(I23, 0)+IFERROR(I24, 0)+IFERROR(I25, 0)+IFERROR(I26, 0)+IFERROR(I27, 0)+IFERROR(I28, 0)+IFERROR(I29, 0)+IFERROR(I30, 0)+IFERROR(I31, 0)+IFERROR(I32, 0)</f>
        <v>0</v>
      </c>
      <c r="J16" s="8">
        <f t="shared" ref="J16:J32" si="1">H16+I16</f>
        <v>0</v>
      </c>
      <c r="K16" s="2"/>
    </row>
    <row r="17" spans="2:11">
      <c r="B17" s="2"/>
      <c r="C17" s="177" t="s">
        <v>468</v>
      </c>
      <c r="D17" s="178"/>
      <c r="E17" s="144">
        <v>0</v>
      </c>
      <c r="F17" s="9">
        <f>0</f>
        <v>0</v>
      </c>
      <c r="G17" s="8">
        <f t="shared" si="0"/>
        <v>0</v>
      </c>
      <c r="H17" s="144">
        <v>0</v>
      </c>
      <c r="I17" s="9">
        <f>0</f>
        <v>0</v>
      </c>
      <c r="J17" s="8">
        <f t="shared" si="1"/>
        <v>0</v>
      </c>
      <c r="K17" s="2"/>
    </row>
    <row r="18" spans="2:11">
      <c r="B18" s="2"/>
      <c r="C18" s="177" t="s">
        <v>469</v>
      </c>
      <c r="D18" s="178"/>
      <c r="E18" s="144">
        <v>0</v>
      </c>
      <c r="F18" s="9">
        <f>0</f>
        <v>0</v>
      </c>
      <c r="G18" s="8">
        <f t="shared" si="0"/>
        <v>0</v>
      </c>
      <c r="H18" s="144">
        <v>0</v>
      </c>
      <c r="I18" s="9">
        <f>0</f>
        <v>0</v>
      </c>
      <c r="J18" s="8">
        <f t="shared" si="1"/>
        <v>0</v>
      </c>
      <c r="K18" s="2"/>
    </row>
    <row r="19" spans="2:11">
      <c r="B19" s="2"/>
      <c r="C19" s="177" t="s">
        <v>470</v>
      </c>
      <c r="D19" s="178"/>
      <c r="E19" s="144">
        <v>0</v>
      </c>
      <c r="F19" s="9">
        <f>0</f>
        <v>0</v>
      </c>
      <c r="G19" s="8">
        <f t="shared" si="0"/>
        <v>0</v>
      </c>
      <c r="H19" s="144">
        <v>0</v>
      </c>
      <c r="I19" s="9">
        <f>0</f>
        <v>0</v>
      </c>
      <c r="J19" s="8">
        <f t="shared" si="1"/>
        <v>0</v>
      </c>
      <c r="K19" s="2"/>
    </row>
    <row r="20" spans="2:11">
      <c r="B20" s="2"/>
      <c r="C20" s="177" t="s">
        <v>471</v>
      </c>
      <c r="D20" s="178"/>
      <c r="E20" s="144">
        <v>0</v>
      </c>
      <c r="F20" s="9">
        <f>0</f>
        <v>0</v>
      </c>
      <c r="G20" s="8">
        <f t="shared" si="0"/>
        <v>0</v>
      </c>
      <c r="H20" s="144">
        <v>0</v>
      </c>
      <c r="I20" s="9">
        <f>0</f>
        <v>0</v>
      </c>
      <c r="J20" s="8">
        <f t="shared" si="1"/>
        <v>0</v>
      </c>
      <c r="K20" s="2"/>
    </row>
    <row r="21" spans="2:11">
      <c r="B21" s="2"/>
      <c r="C21" s="177" t="s">
        <v>472</v>
      </c>
      <c r="D21" s="178"/>
      <c r="E21" s="144">
        <v>0</v>
      </c>
      <c r="F21" s="9">
        <f>0</f>
        <v>0</v>
      </c>
      <c r="G21" s="8">
        <f t="shared" si="0"/>
        <v>0</v>
      </c>
      <c r="H21" s="144">
        <v>0</v>
      </c>
      <c r="I21" s="9">
        <f>0</f>
        <v>0</v>
      </c>
      <c r="J21" s="8">
        <f t="shared" si="1"/>
        <v>0</v>
      </c>
      <c r="K21" s="2"/>
    </row>
    <row r="22" spans="2:11">
      <c r="B22" s="2"/>
      <c r="C22" s="177" t="s">
        <v>473</v>
      </c>
      <c r="D22" s="178"/>
      <c r="E22" s="144">
        <v>0</v>
      </c>
      <c r="F22" s="9">
        <f>0</f>
        <v>0</v>
      </c>
      <c r="G22" s="8">
        <f t="shared" si="0"/>
        <v>0</v>
      </c>
      <c r="H22" s="144">
        <v>0</v>
      </c>
      <c r="I22" s="9">
        <f>0</f>
        <v>0</v>
      </c>
      <c r="J22" s="8">
        <f t="shared" si="1"/>
        <v>0</v>
      </c>
      <c r="K22" s="2"/>
    </row>
    <row r="23" spans="2:11">
      <c r="B23" s="2"/>
      <c r="C23" s="177" t="s">
        <v>474</v>
      </c>
      <c r="D23" s="178"/>
      <c r="E23" s="144">
        <v>0</v>
      </c>
      <c r="F23" s="9">
        <f>0</f>
        <v>0</v>
      </c>
      <c r="G23" s="8">
        <f t="shared" si="0"/>
        <v>0</v>
      </c>
      <c r="H23" s="144">
        <v>0</v>
      </c>
      <c r="I23" s="9">
        <f>0</f>
        <v>0</v>
      </c>
      <c r="J23" s="8">
        <f t="shared" si="1"/>
        <v>0</v>
      </c>
      <c r="K23" s="2"/>
    </row>
    <row r="24" spans="2:11">
      <c r="B24" s="2"/>
      <c r="C24" s="177" t="s">
        <v>475</v>
      </c>
      <c r="D24" s="178"/>
      <c r="E24" s="144">
        <v>0</v>
      </c>
      <c r="F24" s="9">
        <f>0</f>
        <v>0</v>
      </c>
      <c r="G24" s="8">
        <f t="shared" si="0"/>
        <v>0</v>
      </c>
      <c r="H24" s="144">
        <v>0</v>
      </c>
      <c r="I24" s="9">
        <f>0</f>
        <v>0</v>
      </c>
      <c r="J24" s="8">
        <f t="shared" si="1"/>
        <v>0</v>
      </c>
      <c r="K24" s="2"/>
    </row>
    <row r="25" spans="2:11">
      <c r="B25" s="2"/>
      <c r="C25" s="177" t="s">
        <v>476</v>
      </c>
      <c r="D25" s="178"/>
      <c r="E25" s="144">
        <v>0</v>
      </c>
      <c r="F25" s="9">
        <f>0</f>
        <v>0</v>
      </c>
      <c r="G25" s="8">
        <f t="shared" si="0"/>
        <v>0</v>
      </c>
      <c r="H25" s="144">
        <v>0</v>
      </c>
      <c r="I25" s="9">
        <f>0</f>
        <v>0</v>
      </c>
      <c r="J25" s="8">
        <f t="shared" si="1"/>
        <v>0</v>
      </c>
      <c r="K25" s="2"/>
    </row>
    <row r="26" spans="2:11">
      <c r="B26" s="2"/>
      <c r="C26" s="177" t="s">
        <v>477</v>
      </c>
      <c r="D26" s="178"/>
      <c r="E26" s="144">
        <v>0</v>
      </c>
      <c r="F26" s="9">
        <f>0</f>
        <v>0</v>
      </c>
      <c r="G26" s="8">
        <f t="shared" si="0"/>
        <v>0</v>
      </c>
      <c r="H26" s="144">
        <v>0</v>
      </c>
      <c r="I26" s="9">
        <f>0</f>
        <v>0</v>
      </c>
      <c r="J26" s="8">
        <f t="shared" si="1"/>
        <v>0</v>
      </c>
      <c r="K26" s="2"/>
    </row>
    <row r="27" spans="2:11">
      <c r="B27" s="2"/>
      <c r="C27" s="177" t="s">
        <v>478</v>
      </c>
      <c r="D27" s="178"/>
      <c r="E27" s="144">
        <v>0</v>
      </c>
      <c r="F27" s="144">
        <v>0</v>
      </c>
      <c r="G27" s="8">
        <f t="shared" si="0"/>
        <v>0</v>
      </c>
      <c r="H27" s="144">
        <v>0</v>
      </c>
      <c r="I27" s="144">
        <v>0</v>
      </c>
      <c r="J27" s="8">
        <f t="shared" si="1"/>
        <v>0</v>
      </c>
      <c r="K27" s="2"/>
    </row>
    <row r="28" spans="2:11">
      <c r="B28" s="2"/>
      <c r="C28" s="177" t="s">
        <v>479</v>
      </c>
      <c r="D28" s="178"/>
      <c r="E28" s="144">
        <v>0</v>
      </c>
      <c r="F28" s="9">
        <f>0</f>
        <v>0</v>
      </c>
      <c r="G28" s="8">
        <f t="shared" si="0"/>
        <v>0</v>
      </c>
      <c r="H28" s="144">
        <v>0</v>
      </c>
      <c r="I28" s="9">
        <f>0</f>
        <v>0</v>
      </c>
      <c r="J28" s="8">
        <f t="shared" si="1"/>
        <v>0</v>
      </c>
      <c r="K28" s="2"/>
    </row>
    <row r="29" spans="2:11">
      <c r="B29" s="2"/>
      <c r="C29" s="177" t="s">
        <v>480</v>
      </c>
      <c r="D29" s="178"/>
      <c r="E29" s="144">
        <v>0</v>
      </c>
      <c r="F29" s="9">
        <f>0</f>
        <v>0</v>
      </c>
      <c r="G29" s="8">
        <f t="shared" si="0"/>
        <v>0</v>
      </c>
      <c r="H29" s="144">
        <v>0</v>
      </c>
      <c r="I29" s="9">
        <f>0</f>
        <v>0</v>
      </c>
      <c r="J29" s="8">
        <f t="shared" si="1"/>
        <v>0</v>
      </c>
      <c r="K29" s="2"/>
    </row>
    <row r="30" spans="2:11">
      <c r="B30" s="2"/>
      <c r="C30" s="177" t="s">
        <v>481</v>
      </c>
      <c r="D30" s="178"/>
      <c r="E30" s="144">
        <v>0</v>
      </c>
      <c r="F30" s="9">
        <f>0</f>
        <v>0</v>
      </c>
      <c r="G30" s="8">
        <f t="shared" si="0"/>
        <v>0</v>
      </c>
      <c r="H30" s="144">
        <v>0</v>
      </c>
      <c r="I30" s="9">
        <f>0</f>
        <v>0</v>
      </c>
      <c r="J30" s="8">
        <f t="shared" si="1"/>
        <v>0</v>
      </c>
      <c r="K30" s="2"/>
    </row>
    <row r="31" spans="2:11">
      <c r="B31" s="2"/>
      <c r="C31" s="177" t="s">
        <v>482</v>
      </c>
      <c r="D31" s="178"/>
      <c r="E31" s="144">
        <v>0</v>
      </c>
      <c r="F31" s="9">
        <f>0</f>
        <v>0</v>
      </c>
      <c r="G31" s="8">
        <f t="shared" si="0"/>
        <v>0</v>
      </c>
      <c r="H31" s="144">
        <v>0</v>
      </c>
      <c r="I31" s="9">
        <f>0</f>
        <v>0</v>
      </c>
      <c r="J31" s="8">
        <f t="shared" si="1"/>
        <v>0</v>
      </c>
      <c r="K31" s="2"/>
    </row>
    <row r="32" spans="2:11">
      <c r="B32" s="2"/>
      <c r="C32" s="177" t="s">
        <v>483</v>
      </c>
      <c r="D32" s="178"/>
      <c r="E32" s="144">
        <v>0</v>
      </c>
      <c r="F32" s="9">
        <f>0</f>
        <v>0</v>
      </c>
      <c r="G32" s="8">
        <f t="shared" si="0"/>
        <v>0</v>
      </c>
      <c r="H32" s="144">
        <v>0</v>
      </c>
      <c r="I32" s="9">
        <f>0</f>
        <v>0</v>
      </c>
      <c r="J32" s="8">
        <f t="shared" si="1"/>
        <v>0</v>
      </c>
      <c r="K32" s="2"/>
    </row>
    <row r="33" spans="2:11">
      <c r="B33" s="2"/>
      <c r="C33" s="142" t="s">
        <v>703</v>
      </c>
      <c r="D33" s="143"/>
      <c r="E33" s="8">
        <f t="shared" ref="E33:J33" si="2">IFERROR(SUM(E17:E32),0)</f>
        <v>0</v>
      </c>
      <c r="F33" s="8">
        <f t="shared" si="2"/>
        <v>0</v>
      </c>
      <c r="G33" s="8">
        <f t="shared" si="2"/>
        <v>0</v>
      </c>
      <c r="H33" s="8">
        <f t="shared" si="2"/>
        <v>0</v>
      </c>
      <c r="I33" s="8">
        <f t="shared" si="2"/>
        <v>0</v>
      </c>
      <c r="J33" s="8">
        <f t="shared" si="2"/>
        <v>0</v>
      </c>
      <c r="K33" s="2"/>
    </row>
    <row r="34" spans="2:11">
      <c r="B34" s="2"/>
      <c r="C34" s="142" t="s">
        <v>704</v>
      </c>
      <c r="D34" s="143"/>
      <c r="E34" s="6">
        <f>IFERROR(E35, 0)+IFERROR(E36, 0)+IFERROR(E37, 0)+IFERROR(E38, 0)+IFERROR(E39, 0)+IFERROR(E40, 0)+IFERROR(E41, 0)+IFERROR(E42, 0)+IFERROR(E43, 0)+IFERROR(E44, 0)+IFERROR(E45, 0)+IFERROR(E46, 0)+IFERROR(E47, 0)+IFERROR(E48, 0)+IFERROR(E49, 0)+IFERROR(E50, 0)</f>
        <v>0</v>
      </c>
      <c r="F34" s="6">
        <f>IFERROR(F35, 0)+IFERROR(F36, 0)+IFERROR(F37, 0)+IFERROR(F38, 0)+IFERROR(F39, 0)+IFERROR(F40, 0)+IFERROR(F41, 0)+IFERROR(F42, 0)+IFERROR(F43, 0)+IFERROR(F44, 0)+IFERROR(F45, 0)+IFERROR(F46, 0)+IFERROR(F47, 0)+IFERROR(F48, 0)+IFERROR(F49, 0)+IFERROR(F50, 0)</f>
        <v>0</v>
      </c>
      <c r="G34" s="8">
        <f t="shared" ref="G34:G50" si="3">E34+F34</f>
        <v>0</v>
      </c>
      <c r="H34" s="6">
        <f>IFERROR(H35, 0)+IFERROR(H36, 0)+IFERROR(H37, 0)+IFERROR(H38, 0)+IFERROR(H39, 0)+IFERROR(H40, 0)+IFERROR(H41, 0)+IFERROR(H42, 0)+IFERROR(H43, 0)+IFERROR(H44, 0)+IFERROR(H45, 0)+IFERROR(H46, 0)+IFERROR(H47, 0)+IFERROR(H48, 0)+IFERROR(H49, 0)+IFERROR(H50, 0)</f>
        <v>0</v>
      </c>
      <c r="I34" s="6">
        <f>IFERROR(I35, 0)+IFERROR(I36, 0)+IFERROR(I37, 0)+IFERROR(I38, 0)+IFERROR(I39, 0)+IFERROR(I40, 0)+IFERROR(I41, 0)+IFERROR(I42, 0)+IFERROR(I43, 0)+IFERROR(I44, 0)+IFERROR(I45, 0)+IFERROR(I46, 0)+IFERROR(I47, 0)+IFERROR(I48, 0)+IFERROR(I49, 0)+IFERROR(I50, 0)</f>
        <v>0</v>
      </c>
      <c r="J34" s="8">
        <f t="shared" ref="J34:J50" si="4">H34+I34</f>
        <v>0</v>
      </c>
      <c r="K34" s="2"/>
    </row>
    <row r="35" spans="2:11">
      <c r="B35" s="2"/>
      <c r="C35" s="177" t="s">
        <v>468</v>
      </c>
      <c r="D35" s="178"/>
      <c r="E35" s="144">
        <v>0</v>
      </c>
      <c r="F35" s="9">
        <f>0</f>
        <v>0</v>
      </c>
      <c r="G35" s="8">
        <f t="shared" si="3"/>
        <v>0</v>
      </c>
      <c r="H35" s="144">
        <v>0</v>
      </c>
      <c r="I35" s="9">
        <f>0</f>
        <v>0</v>
      </c>
      <c r="J35" s="8">
        <f t="shared" si="4"/>
        <v>0</v>
      </c>
      <c r="K35" s="2"/>
    </row>
    <row r="36" spans="2:11">
      <c r="B36" s="2"/>
      <c r="C36" s="177" t="s">
        <v>469</v>
      </c>
      <c r="D36" s="178"/>
      <c r="E36" s="144">
        <v>0</v>
      </c>
      <c r="F36" s="9">
        <f>0</f>
        <v>0</v>
      </c>
      <c r="G36" s="8">
        <f t="shared" si="3"/>
        <v>0</v>
      </c>
      <c r="H36" s="144">
        <v>0</v>
      </c>
      <c r="I36" s="9">
        <f>0</f>
        <v>0</v>
      </c>
      <c r="J36" s="8">
        <f t="shared" si="4"/>
        <v>0</v>
      </c>
      <c r="K36" s="2"/>
    </row>
    <row r="37" spans="2:11">
      <c r="B37" s="2"/>
      <c r="C37" s="177" t="s">
        <v>470</v>
      </c>
      <c r="D37" s="178"/>
      <c r="E37" s="144">
        <v>0</v>
      </c>
      <c r="F37" s="9">
        <f>0</f>
        <v>0</v>
      </c>
      <c r="G37" s="8">
        <f t="shared" si="3"/>
        <v>0</v>
      </c>
      <c r="H37" s="144">
        <v>0</v>
      </c>
      <c r="I37" s="9">
        <f>0</f>
        <v>0</v>
      </c>
      <c r="J37" s="8">
        <f t="shared" si="4"/>
        <v>0</v>
      </c>
      <c r="K37" s="2"/>
    </row>
    <row r="38" spans="2:11">
      <c r="B38" s="2"/>
      <c r="C38" s="177" t="s">
        <v>471</v>
      </c>
      <c r="D38" s="178"/>
      <c r="E38" s="144">
        <v>0</v>
      </c>
      <c r="F38" s="9">
        <f>0</f>
        <v>0</v>
      </c>
      <c r="G38" s="8">
        <f t="shared" si="3"/>
        <v>0</v>
      </c>
      <c r="H38" s="144">
        <v>0</v>
      </c>
      <c r="I38" s="9">
        <f>0</f>
        <v>0</v>
      </c>
      <c r="J38" s="8">
        <f t="shared" si="4"/>
        <v>0</v>
      </c>
      <c r="K38" s="2"/>
    </row>
    <row r="39" spans="2:11">
      <c r="B39" s="2"/>
      <c r="C39" s="177" t="s">
        <v>472</v>
      </c>
      <c r="D39" s="178"/>
      <c r="E39" s="144">
        <v>0</v>
      </c>
      <c r="F39" s="9">
        <f>0</f>
        <v>0</v>
      </c>
      <c r="G39" s="8">
        <f t="shared" si="3"/>
        <v>0</v>
      </c>
      <c r="H39" s="144">
        <v>0</v>
      </c>
      <c r="I39" s="9">
        <f>0</f>
        <v>0</v>
      </c>
      <c r="J39" s="8">
        <f t="shared" si="4"/>
        <v>0</v>
      </c>
      <c r="K39" s="2"/>
    </row>
    <row r="40" spans="2:11">
      <c r="B40" s="2"/>
      <c r="C40" s="177" t="s">
        <v>473</v>
      </c>
      <c r="D40" s="178"/>
      <c r="E40" s="144">
        <v>0</v>
      </c>
      <c r="F40" s="9">
        <f>0</f>
        <v>0</v>
      </c>
      <c r="G40" s="8">
        <f t="shared" si="3"/>
        <v>0</v>
      </c>
      <c r="H40" s="144">
        <v>0</v>
      </c>
      <c r="I40" s="9">
        <f>0</f>
        <v>0</v>
      </c>
      <c r="J40" s="8">
        <f t="shared" si="4"/>
        <v>0</v>
      </c>
      <c r="K40" s="2"/>
    </row>
    <row r="41" spans="2:11">
      <c r="B41" s="2"/>
      <c r="C41" s="177" t="s">
        <v>474</v>
      </c>
      <c r="D41" s="178"/>
      <c r="E41" s="144">
        <v>0</v>
      </c>
      <c r="F41" s="9">
        <f>0</f>
        <v>0</v>
      </c>
      <c r="G41" s="8">
        <f t="shared" si="3"/>
        <v>0</v>
      </c>
      <c r="H41" s="144">
        <v>0</v>
      </c>
      <c r="I41" s="9">
        <f>0</f>
        <v>0</v>
      </c>
      <c r="J41" s="8">
        <f t="shared" si="4"/>
        <v>0</v>
      </c>
      <c r="K41" s="2"/>
    </row>
    <row r="42" spans="2:11">
      <c r="B42" s="2"/>
      <c r="C42" s="177" t="s">
        <v>475</v>
      </c>
      <c r="D42" s="178"/>
      <c r="E42" s="144">
        <v>0</v>
      </c>
      <c r="F42" s="9">
        <f>0</f>
        <v>0</v>
      </c>
      <c r="G42" s="8">
        <f t="shared" si="3"/>
        <v>0</v>
      </c>
      <c r="H42" s="144">
        <v>0</v>
      </c>
      <c r="I42" s="9">
        <f>0</f>
        <v>0</v>
      </c>
      <c r="J42" s="8">
        <f t="shared" si="4"/>
        <v>0</v>
      </c>
      <c r="K42" s="2"/>
    </row>
    <row r="43" spans="2:11">
      <c r="B43" s="2"/>
      <c r="C43" s="177" t="s">
        <v>476</v>
      </c>
      <c r="D43" s="178"/>
      <c r="E43" s="144">
        <v>0</v>
      </c>
      <c r="F43" s="9">
        <f>0</f>
        <v>0</v>
      </c>
      <c r="G43" s="8">
        <f t="shared" si="3"/>
        <v>0</v>
      </c>
      <c r="H43" s="144">
        <v>0</v>
      </c>
      <c r="I43" s="9">
        <f>0</f>
        <v>0</v>
      </c>
      <c r="J43" s="8">
        <f t="shared" si="4"/>
        <v>0</v>
      </c>
      <c r="K43" s="2"/>
    </row>
    <row r="44" spans="2:11">
      <c r="B44" s="2"/>
      <c r="C44" s="177" t="s">
        <v>477</v>
      </c>
      <c r="D44" s="178"/>
      <c r="E44" s="144">
        <v>0</v>
      </c>
      <c r="F44" s="9">
        <f>0</f>
        <v>0</v>
      </c>
      <c r="G44" s="8">
        <f t="shared" si="3"/>
        <v>0</v>
      </c>
      <c r="H44" s="144">
        <v>0</v>
      </c>
      <c r="I44" s="9">
        <f>0</f>
        <v>0</v>
      </c>
      <c r="J44" s="8">
        <f t="shared" si="4"/>
        <v>0</v>
      </c>
      <c r="K44" s="2"/>
    </row>
    <row r="45" spans="2:11">
      <c r="B45" s="2"/>
      <c r="C45" s="177" t="s">
        <v>478</v>
      </c>
      <c r="D45" s="178"/>
      <c r="E45" s="144">
        <v>0</v>
      </c>
      <c r="F45" s="144">
        <v>0</v>
      </c>
      <c r="G45" s="8">
        <f t="shared" si="3"/>
        <v>0</v>
      </c>
      <c r="H45" s="144">
        <v>0</v>
      </c>
      <c r="I45" s="144">
        <v>0</v>
      </c>
      <c r="J45" s="8">
        <f t="shared" si="4"/>
        <v>0</v>
      </c>
      <c r="K45" s="2"/>
    </row>
    <row r="46" spans="2:11">
      <c r="B46" s="2"/>
      <c r="C46" s="177" t="s">
        <v>479</v>
      </c>
      <c r="D46" s="178"/>
      <c r="E46" s="144">
        <v>0</v>
      </c>
      <c r="F46" s="9">
        <f>0</f>
        <v>0</v>
      </c>
      <c r="G46" s="8">
        <f t="shared" si="3"/>
        <v>0</v>
      </c>
      <c r="H46" s="144">
        <v>0</v>
      </c>
      <c r="I46" s="9">
        <f>0</f>
        <v>0</v>
      </c>
      <c r="J46" s="8">
        <f t="shared" si="4"/>
        <v>0</v>
      </c>
      <c r="K46" s="2"/>
    </row>
    <row r="47" spans="2:11">
      <c r="B47" s="2"/>
      <c r="C47" s="177" t="s">
        <v>705</v>
      </c>
      <c r="D47" s="178"/>
      <c r="E47" s="144">
        <v>0</v>
      </c>
      <c r="F47" s="9">
        <f>0</f>
        <v>0</v>
      </c>
      <c r="G47" s="8">
        <f t="shared" si="3"/>
        <v>0</v>
      </c>
      <c r="H47" s="144">
        <v>0</v>
      </c>
      <c r="I47" s="9">
        <f>0</f>
        <v>0</v>
      </c>
      <c r="J47" s="8">
        <f t="shared" si="4"/>
        <v>0</v>
      </c>
      <c r="K47" s="2"/>
    </row>
    <row r="48" spans="2:11">
      <c r="B48" s="2"/>
      <c r="C48" s="177" t="s">
        <v>481</v>
      </c>
      <c r="D48" s="178"/>
      <c r="E48" s="144">
        <v>0</v>
      </c>
      <c r="F48" s="9">
        <f>0</f>
        <v>0</v>
      </c>
      <c r="G48" s="8">
        <f t="shared" si="3"/>
        <v>0</v>
      </c>
      <c r="H48" s="144">
        <v>0</v>
      </c>
      <c r="I48" s="9">
        <f>0</f>
        <v>0</v>
      </c>
      <c r="J48" s="8">
        <f t="shared" si="4"/>
        <v>0</v>
      </c>
      <c r="K48" s="2"/>
    </row>
    <row r="49" spans="2:11">
      <c r="B49" s="2"/>
      <c r="C49" s="177" t="s">
        <v>482</v>
      </c>
      <c r="D49" s="178"/>
      <c r="E49" s="144">
        <v>0</v>
      </c>
      <c r="F49" s="9">
        <f>0</f>
        <v>0</v>
      </c>
      <c r="G49" s="8">
        <f t="shared" si="3"/>
        <v>0</v>
      </c>
      <c r="H49" s="144">
        <v>0</v>
      </c>
      <c r="I49" s="9">
        <f>0</f>
        <v>0</v>
      </c>
      <c r="J49" s="8">
        <f t="shared" si="4"/>
        <v>0</v>
      </c>
      <c r="K49" s="2"/>
    </row>
    <row r="50" spans="2:11">
      <c r="B50" s="2"/>
      <c r="C50" s="177" t="s">
        <v>483</v>
      </c>
      <c r="D50" s="178"/>
      <c r="E50" s="144">
        <v>0</v>
      </c>
      <c r="F50" s="9">
        <f>0</f>
        <v>0</v>
      </c>
      <c r="G50" s="8">
        <f t="shared" si="3"/>
        <v>0</v>
      </c>
      <c r="H50" s="144">
        <v>0</v>
      </c>
      <c r="I50" s="9">
        <f>0</f>
        <v>0</v>
      </c>
      <c r="J50" s="8">
        <f t="shared" si="4"/>
        <v>0</v>
      </c>
      <c r="K50" s="2"/>
    </row>
    <row r="51" spans="2:11">
      <c r="B51" s="2"/>
      <c r="C51" s="142" t="s">
        <v>706</v>
      </c>
      <c r="D51" s="143"/>
      <c r="E51" s="8">
        <f t="shared" ref="E51:J51" si="5">IFERROR(SUM(E35:E50),0)</f>
        <v>0</v>
      </c>
      <c r="F51" s="8">
        <f t="shared" si="5"/>
        <v>0</v>
      </c>
      <c r="G51" s="8">
        <f t="shared" si="5"/>
        <v>0</v>
      </c>
      <c r="H51" s="8">
        <f t="shared" si="5"/>
        <v>0</v>
      </c>
      <c r="I51" s="8">
        <f t="shared" si="5"/>
        <v>0</v>
      </c>
      <c r="J51" s="8">
        <f t="shared" si="5"/>
        <v>0</v>
      </c>
      <c r="K51" s="2"/>
    </row>
    <row r="52" spans="2:11">
      <c r="B52" s="2"/>
      <c r="C52" s="142" t="s">
        <v>707</v>
      </c>
      <c r="D52" s="143"/>
      <c r="E52" s="10" t="str">
        <f>""</f>
        <v/>
      </c>
      <c r="F52" s="10" t="str">
        <f>""</f>
        <v/>
      </c>
      <c r="G52" s="10" t="str">
        <f>""</f>
        <v/>
      </c>
      <c r="H52" s="10" t="str">
        <f>""</f>
        <v/>
      </c>
      <c r="I52" s="10" t="str">
        <f>""</f>
        <v/>
      </c>
      <c r="J52" s="10" t="str">
        <f>""</f>
        <v/>
      </c>
      <c r="K52" s="2"/>
    </row>
    <row r="53" spans="2:11">
      <c r="B53" s="2"/>
      <c r="C53" s="2"/>
      <c r="D53" s="2"/>
      <c r="E53" s="2"/>
      <c r="F53" s="2"/>
      <c r="G53" s="2"/>
      <c r="H53" s="2"/>
      <c r="I53" s="2"/>
      <c r="J53" s="2"/>
      <c r="K53" s="2"/>
    </row>
    <row r="54" spans="2:11" ht="5.0999999999999996" customHeight="1">
      <c r="B54" s="2"/>
      <c r="C54" s="2"/>
      <c r="D54" s="2"/>
      <c r="E54" s="2"/>
      <c r="F54" s="2"/>
      <c r="G54" s="2"/>
      <c r="H54" s="2"/>
      <c r="I54" s="2"/>
      <c r="J54" s="2"/>
      <c r="K54" s="2"/>
    </row>
  </sheetData>
  <sheetProtection formatColumns="0" formatRows="0" selectLockedCells="1"/>
  <mergeCells count="120">
    <mergeCell ref="C7:J7"/>
    <mergeCell ref="C8:J8"/>
    <mergeCell ref="C9:J9"/>
    <mergeCell ref="C10:J10"/>
    <mergeCell ref="C11:J11"/>
    <mergeCell ref="C13:J13"/>
    <mergeCell ref="C14:D15"/>
    <mergeCell ref="E15"/>
    <mergeCell ref="F15"/>
    <mergeCell ref="G15"/>
    <mergeCell ref="E14:G14"/>
    <mergeCell ref="H15"/>
    <mergeCell ref="I15"/>
    <mergeCell ref="H14:J14"/>
    <mergeCell ref="J15"/>
    <mergeCell ref="C19:D19"/>
    <mergeCell ref="E19"/>
    <mergeCell ref="H19"/>
    <mergeCell ref="C20:D20"/>
    <mergeCell ref="E20"/>
    <mergeCell ref="H20"/>
    <mergeCell ref="C16:D16"/>
    <mergeCell ref="C17:D17"/>
    <mergeCell ref="E17"/>
    <mergeCell ref="H17"/>
    <mergeCell ref="C18:D18"/>
    <mergeCell ref="E18"/>
    <mergeCell ref="H18"/>
    <mergeCell ref="C23:D23"/>
    <mergeCell ref="E23"/>
    <mergeCell ref="H23"/>
    <mergeCell ref="C24:D24"/>
    <mergeCell ref="E24"/>
    <mergeCell ref="H24"/>
    <mergeCell ref="C21:D21"/>
    <mergeCell ref="E21"/>
    <mergeCell ref="H21"/>
    <mergeCell ref="C22:D22"/>
    <mergeCell ref="E22"/>
    <mergeCell ref="H22"/>
    <mergeCell ref="C27:D27"/>
    <mergeCell ref="E27"/>
    <mergeCell ref="F27"/>
    <mergeCell ref="H27"/>
    <mergeCell ref="I27"/>
    <mergeCell ref="C25:D25"/>
    <mergeCell ref="E25"/>
    <mergeCell ref="H25"/>
    <mergeCell ref="C26:D26"/>
    <mergeCell ref="E26"/>
    <mergeCell ref="H26"/>
    <mergeCell ref="C30:D30"/>
    <mergeCell ref="E30"/>
    <mergeCell ref="H30"/>
    <mergeCell ref="C31:D31"/>
    <mergeCell ref="E31"/>
    <mergeCell ref="H31"/>
    <mergeCell ref="C28:D28"/>
    <mergeCell ref="E28"/>
    <mergeCell ref="H28"/>
    <mergeCell ref="C29:D29"/>
    <mergeCell ref="E29"/>
    <mergeCell ref="H29"/>
    <mergeCell ref="C35:D35"/>
    <mergeCell ref="E35"/>
    <mergeCell ref="H35"/>
    <mergeCell ref="C36:D36"/>
    <mergeCell ref="E36"/>
    <mergeCell ref="H36"/>
    <mergeCell ref="C32:D32"/>
    <mergeCell ref="E32"/>
    <mergeCell ref="H32"/>
    <mergeCell ref="C33:D33"/>
    <mergeCell ref="C34:D34"/>
    <mergeCell ref="C39:D39"/>
    <mergeCell ref="E39"/>
    <mergeCell ref="H39"/>
    <mergeCell ref="C40:D40"/>
    <mergeCell ref="E40"/>
    <mergeCell ref="H40"/>
    <mergeCell ref="C37:D37"/>
    <mergeCell ref="E37"/>
    <mergeCell ref="H37"/>
    <mergeCell ref="C38:D38"/>
    <mergeCell ref="E38"/>
    <mergeCell ref="H38"/>
    <mergeCell ref="I45"/>
    <mergeCell ref="C43:D43"/>
    <mergeCell ref="E43"/>
    <mergeCell ref="H43"/>
    <mergeCell ref="C44:D44"/>
    <mergeCell ref="E44"/>
    <mergeCell ref="H44"/>
    <mergeCell ref="C41:D41"/>
    <mergeCell ref="E41"/>
    <mergeCell ref="H41"/>
    <mergeCell ref="C42:D42"/>
    <mergeCell ref="E42"/>
    <mergeCell ref="H42"/>
    <mergeCell ref="C46:D46"/>
    <mergeCell ref="E46"/>
    <mergeCell ref="H46"/>
    <mergeCell ref="C47:D47"/>
    <mergeCell ref="E47"/>
    <mergeCell ref="H47"/>
    <mergeCell ref="C45:D45"/>
    <mergeCell ref="E45"/>
    <mergeCell ref="F45"/>
    <mergeCell ref="H45"/>
    <mergeCell ref="C50:D50"/>
    <mergeCell ref="E50"/>
    <mergeCell ref="H50"/>
    <mergeCell ref="C51:D51"/>
    <mergeCell ref="C52:D52"/>
    <mergeCell ref="C48:D48"/>
    <mergeCell ref="E48"/>
    <mergeCell ref="H48"/>
    <mergeCell ref="C49:D49"/>
    <mergeCell ref="E49"/>
    <mergeCell ref="H49"/>
  </mergeCells>
  <dataValidations count="68">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E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E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E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E27">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E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E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E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E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E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E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E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E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E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E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E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E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E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E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E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E45">
      <formula1>-1000000000000000000</formula1>
      <formula2>1000000000000000000</formula2>
    </dataValidation>
    <dataValidation type="decimal" showErrorMessage="1" errorTitle="Kesalahan Jenis Data" error="Data yang dimasukkan harus berupa Angka!" sqref="F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E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E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E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E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E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s>
  <printOptions horizontalCentered="1"/>
  <pageMargins left="0.7" right="0.7" top="0.75" bottom="0.75" header="0.3" footer="0.3"/>
  <pageSetup paperSize="150" scale="37" orientation="portrait" horizontalDpi="200" verticalDpi="200" r:id="rId1"/>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pageSetUpPr fitToPage="1"/>
  </sheetPr>
  <dimension ref="A2:M34"/>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E30" sqref="E30"/>
    </sheetView>
  </sheetViews>
  <sheetFormatPr defaultRowHeight="15"/>
  <cols>
    <col min="1" max="1" width="9.140625" style="1" customWidth="1"/>
    <col min="2" max="2" width="1" style="1" customWidth="1"/>
    <col min="3" max="4" width="20" style="1" customWidth="1"/>
    <col min="5" max="12" width="30" style="1" customWidth="1"/>
    <col min="13" max="13" width="1" style="1" customWidth="1"/>
    <col min="14" max="14" width="9.140625" style="1" customWidth="1"/>
    <col min="15" max="16384" width="9.140625" style="1"/>
  </cols>
  <sheetData>
    <row r="2" spans="1:13" ht="5.0999999999999996" customHeight="1">
      <c r="B2" s="5" t="s">
        <v>708</v>
      </c>
      <c r="C2" s="2"/>
      <c r="D2" s="2"/>
      <c r="E2" s="2"/>
      <c r="F2" s="2"/>
      <c r="G2" s="2"/>
      <c r="H2" s="2"/>
      <c r="I2" s="2"/>
      <c r="J2" s="2"/>
      <c r="K2" s="2"/>
      <c r="L2" s="2"/>
      <c r="M2" s="2"/>
    </row>
    <row r="3" spans="1:13" hidden="1">
      <c r="B3" s="5" t="s">
        <v>7</v>
      </c>
      <c r="C3" s="20"/>
      <c r="D3" s="20"/>
      <c r="E3" s="2"/>
      <c r="F3" s="2"/>
      <c r="G3" s="2"/>
      <c r="H3" s="2"/>
      <c r="I3" s="2"/>
      <c r="J3" s="2"/>
      <c r="K3" s="2"/>
      <c r="L3" s="2"/>
      <c r="M3" s="2"/>
    </row>
    <row r="4" spans="1:13" hidden="1">
      <c r="B4" s="2"/>
      <c r="C4" s="20"/>
      <c r="D4" s="20"/>
      <c r="E4" s="2"/>
      <c r="F4" s="2"/>
      <c r="G4" s="2"/>
      <c r="H4" s="2"/>
      <c r="I4" s="2"/>
      <c r="J4" s="2"/>
      <c r="K4" s="2"/>
      <c r="L4" s="2"/>
      <c r="M4" s="2"/>
    </row>
    <row r="5" spans="1:13" hidden="1">
      <c r="B5" s="2"/>
      <c r="C5" s="20"/>
      <c r="D5" s="20"/>
      <c r="E5" s="2"/>
      <c r="F5" s="2"/>
      <c r="G5" s="2"/>
      <c r="H5" s="2"/>
      <c r="I5" s="2"/>
      <c r="J5" s="2"/>
      <c r="K5" s="2"/>
      <c r="L5" s="2"/>
      <c r="M5" s="2"/>
    </row>
    <row r="6" spans="1:13" hidden="1">
      <c r="B6" s="2"/>
      <c r="C6" s="20"/>
      <c r="D6" s="20"/>
      <c r="E6" s="2"/>
      <c r="F6" s="2"/>
      <c r="G6" s="2"/>
      <c r="H6" s="2"/>
      <c r="I6" s="2"/>
      <c r="J6" s="2"/>
      <c r="K6" s="2"/>
      <c r="L6" s="2"/>
      <c r="M6" s="2"/>
    </row>
    <row r="7" spans="1:13" ht="17.25">
      <c r="B7" s="2"/>
      <c r="C7" s="156" t="str">
        <f>UPPER('Data Umum'!D7)</f>
        <v/>
      </c>
      <c r="D7" s="156"/>
      <c r="E7" s="157"/>
      <c r="F7" s="157"/>
      <c r="G7" s="157"/>
      <c r="H7" s="157"/>
      <c r="I7" s="157"/>
      <c r="J7" s="157"/>
      <c r="K7" s="157"/>
      <c r="L7" s="157"/>
      <c r="M7" s="2"/>
    </row>
    <row r="8" spans="1:13">
      <c r="B8" s="2"/>
      <c r="C8" s="158" t="s">
        <v>1095</v>
      </c>
      <c r="D8" s="158"/>
      <c r="E8" s="129"/>
      <c r="F8" s="129"/>
      <c r="G8" s="129"/>
      <c r="H8" s="129"/>
      <c r="I8" s="129"/>
      <c r="J8" s="129"/>
      <c r="K8" s="129"/>
      <c r="L8" s="129"/>
      <c r="M8" s="2"/>
    </row>
    <row r="9" spans="1:13">
      <c r="B9" s="2"/>
      <c r="C9" s="158" t="s">
        <v>709</v>
      </c>
      <c r="D9" s="158"/>
      <c r="E9" s="129"/>
      <c r="F9" s="129"/>
      <c r="G9" s="129"/>
      <c r="H9" s="129"/>
      <c r="I9" s="129"/>
      <c r="J9" s="129"/>
      <c r="K9" s="129"/>
      <c r="L9" s="129"/>
      <c r="M9" s="2"/>
    </row>
    <row r="10" spans="1:13">
      <c r="B10" s="2"/>
      <c r="C10" s="158" t="s">
        <v>710</v>
      </c>
      <c r="D10" s="158"/>
      <c r="E10" s="129"/>
      <c r="F10" s="129"/>
      <c r="G10" s="129"/>
      <c r="H10" s="129"/>
      <c r="I10" s="129"/>
      <c r="J10" s="129"/>
      <c r="K10" s="129"/>
      <c r="L10" s="129"/>
      <c r="M10" s="2"/>
    </row>
    <row r="11" spans="1:13">
      <c r="B11" s="2"/>
      <c r="C11" s="159" t="str">
        <f>""</f>
        <v/>
      </c>
      <c r="D11" s="159"/>
      <c r="E11" s="130"/>
      <c r="F11" s="130"/>
      <c r="G11" s="130"/>
      <c r="H11" s="130"/>
      <c r="I11" s="130"/>
      <c r="J11" s="130"/>
      <c r="K11" s="130"/>
      <c r="L11" s="130"/>
      <c r="M11" s="2"/>
    </row>
    <row r="12" spans="1:13" hidden="1">
      <c r="B12" s="2"/>
      <c r="C12" s="20"/>
      <c r="D12" s="20"/>
      <c r="E12" s="2"/>
      <c r="F12" s="2"/>
      <c r="G12" s="2"/>
      <c r="H12" s="2"/>
      <c r="I12" s="2"/>
      <c r="J12" s="2"/>
      <c r="K12" s="2"/>
      <c r="L12" s="2"/>
      <c r="M12" s="2"/>
    </row>
    <row r="13" spans="1:13">
      <c r="B13" s="2"/>
      <c r="C13" s="160" t="s">
        <v>43</v>
      </c>
      <c r="D13" s="160"/>
      <c r="E13" s="161"/>
      <c r="F13" s="161"/>
      <c r="G13" s="161"/>
      <c r="H13" s="161"/>
      <c r="I13" s="161"/>
      <c r="J13" s="161"/>
      <c r="K13" s="161"/>
      <c r="L13" s="161"/>
      <c r="M13" s="2"/>
    </row>
    <row r="14" spans="1:13">
      <c r="B14" s="2"/>
      <c r="C14" s="127" t="s">
        <v>467</v>
      </c>
      <c r="D14" s="128"/>
      <c r="E14" s="176" t="str">
        <f>"Cadangan Klaim Dalam Proses"</f>
        <v>Cadangan Klaim Dalam Proses</v>
      </c>
      <c r="F14" s="143"/>
      <c r="G14" s="176" t="str">
        <f>"Cadangan Klaim IBNR"</f>
        <v>Cadangan Klaim IBNR</v>
      </c>
      <c r="H14" s="143"/>
      <c r="I14" s="176" t="str">
        <f>"Cadangan Klaim Pembayaran Berkala"</f>
        <v>Cadangan Klaim Pembayaran Berkala</v>
      </c>
      <c r="J14" s="143"/>
      <c r="K14" s="176" t="str">
        <f>"Jumlah Cadangan Klaim"</f>
        <v>Jumlah Cadangan Klaim</v>
      </c>
      <c r="L14" s="143"/>
      <c r="M14" s="2"/>
    </row>
    <row r="15" spans="1:13">
      <c r="B15" s="2"/>
      <c r="C15" s="128"/>
      <c r="D15" s="128"/>
      <c r="E15" s="162" t="str">
        <f>"Per "&amp;IFERROR(CONCATENATE(" Triwulan ",ROMAN(ROUNDUP(MONTH('Data Umum'!D11)/3,0))),"")&amp;" Tahun "&amp;CONCATENATE(TEXT('Data Umum'!D11, "YYYY"))</f>
        <v>Per  Triwulan I Tahun 1900</v>
      </c>
      <c r="F15" s="162" t="str">
        <f>"Per "&amp;IFERROR(CONCATENATE(" Triwulan ",ROMAN(ROUNDUP(MONTH(DATE(YEAR('Data Umum'!D11), MONTH('Data Umum'!D11)-12, DAY('Data Umum'!D11)))/3,0)), " Tahun ", TEXT((DATE(YEAR('Data Umum'!D11), MONTH('Data Umum'!D11)-12, DAY('Data Umum'!D11))), "YYYY")),"")</f>
        <v xml:space="preserve">Per </v>
      </c>
      <c r="G15" s="162" t="str">
        <f>"Per "&amp;IFERROR(CONCATENATE(" Triwulan ",ROMAN(ROUNDUP(MONTH('Data Umum'!D11)/3,0))),"")&amp;" Tahun "&amp;CONCATENATE(TEXT('Data Umum'!D11, "YYYY"))</f>
        <v>Per  Triwulan I Tahun 1900</v>
      </c>
      <c r="H15" s="162" t="str">
        <f>"Per "&amp;IFERROR(CONCATENATE(" Triwulan ",ROMAN(ROUNDUP(MONTH(DATE(YEAR('Data Umum'!D11), MONTH('Data Umum'!D11)-12, DAY('Data Umum'!D11)))/3,0)), " Tahun ", TEXT((DATE(YEAR('Data Umum'!D11), MONTH('Data Umum'!D11)-12, DAY('Data Umum'!D11))), "YYYY")),"")</f>
        <v xml:space="preserve">Per </v>
      </c>
      <c r="I15" s="162" t="str">
        <f>"Per "&amp;IFERROR(CONCATENATE(" Triwulan ",ROMAN(ROUNDUP(MONTH('Data Umum'!D11)/3,0))),"")&amp;" Tahun "&amp;CONCATENATE(TEXT('Data Umum'!D11, "YYYY"))</f>
        <v>Per  Triwulan I Tahun 1900</v>
      </c>
      <c r="J15" s="162" t="str">
        <f>"Per "&amp;IFERROR(CONCATENATE(" Triwulan ",ROMAN(ROUNDUP(MONTH(DATE(YEAR('Data Umum'!D11), MONTH('Data Umum'!D11)-12, DAY('Data Umum'!D11)))/3,0)), " Tahun ", TEXT((DATE(YEAR('Data Umum'!D11), MONTH('Data Umum'!D11)-12, DAY('Data Umum'!D11))), "YYYY")),"")</f>
        <v xml:space="preserve">Per </v>
      </c>
      <c r="K15" s="162" t="str">
        <f>"Per "&amp;IFERROR(CONCATENATE(" Triwulan ",ROMAN(ROUNDUP(MONTH('Data Umum'!D11)/3,0))),"")&amp;" Tahun "&amp;CONCATENATE(TEXT('Data Umum'!D11, "YYYY"))</f>
        <v>Per  Triwulan I Tahun 1900</v>
      </c>
      <c r="L15" s="162" t="str">
        <f>"Per "&amp;IFERROR(CONCATENATE(" Triwulan ",ROMAN(ROUNDUP(MONTH(DATE(YEAR('Data Umum'!D11), MONTH('Data Umum'!D11)-12, DAY('Data Umum'!D11)))/3,0)), " Tahun ", TEXT((DATE(YEAR('Data Umum'!D11), MONTH('Data Umum'!D11)-12, DAY('Data Umum'!D11))), "YYYY")),"")</f>
        <v xml:space="preserve">Per </v>
      </c>
      <c r="M15" s="2"/>
    </row>
    <row r="16" spans="1:13">
      <c r="B16" s="2"/>
      <c r="C16" s="137" t="s">
        <v>468</v>
      </c>
      <c r="D16" s="128"/>
      <c r="E16" s="144">
        <v>0</v>
      </c>
      <c r="F16" s="144">
        <v>0</v>
      </c>
      <c r="G16" s="144">
        <v>0</v>
      </c>
      <c r="H16" s="144">
        <v>0</v>
      </c>
      <c r="I16" s="144">
        <v>0</v>
      </c>
      <c r="J16" s="144">
        <v>0</v>
      </c>
      <c r="K16" s="144">
        <v>0</v>
      </c>
      <c r="L16" s="144">
        <v>0</v>
      </c>
      <c r="M16" s="2"/>
    </row>
    <row r="17" spans="2:13">
      <c r="B17" s="2"/>
      <c r="C17" s="142" t="s">
        <v>469</v>
      </c>
      <c r="D17" s="143"/>
      <c r="E17" s="144">
        <v>0</v>
      </c>
      <c r="F17" s="144">
        <v>0</v>
      </c>
      <c r="G17" s="144">
        <v>0</v>
      </c>
      <c r="H17" s="144">
        <v>0</v>
      </c>
      <c r="I17" s="144">
        <v>0</v>
      </c>
      <c r="J17" s="144">
        <v>0</v>
      </c>
      <c r="K17" s="144">
        <v>0</v>
      </c>
      <c r="L17" s="144">
        <v>0</v>
      </c>
      <c r="M17" s="2"/>
    </row>
    <row r="18" spans="2:13">
      <c r="B18" s="2"/>
      <c r="C18" s="142" t="s">
        <v>470</v>
      </c>
      <c r="D18" s="143"/>
      <c r="E18" s="144">
        <v>0</v>
      </c>
      <c r="F18" s="144">
        <v>0</v>
      </c>
      <c r="G18" s="144">
        <v>0</v>
      </c>
      <c r="H18" s="144">
        <v>0</v>
      </c>
      <c r="I18" s="144">
        <v>0</v>
      </c>
      <c r="J18" s="144">
        <v>0</v>
      </c>
      <c r="K18" s="144">
        <v>0</v>
      </c>
      <c r="L18" s="144">
        <v>0</v>
      </c>
      <c r="M18" s="2"/>
    </row>
    <row r="19" spans="2:13">
      <c r="B19" s="2"/>
      <c r="C19" s="142" t="s">
        <v>471</v>
      </c>
      <c r="D19" s="143"/>
      <c r="E19" s="144">
        <v>0</v>
      </c>
      <c r="F19" s="144">
        <v>0</v>
      </c>
      <c r="G19" s="144">
        <v>0</v>
      </c>
      <c r="H19" s="144">
        <v>0</v>
      </c>
      <c r="I19" s="144">
        <v>0</v>
      </c>
      <c r="J19" s="144">
        <v>0</v>
      </c>
      <c r="K19" s="144">
        <v>0</v>
      </c>
      <c r="L19" s="144">
        <v>0</v>
      </c>
      <c r="M19" s="2"/>
    </row>
    <row r="20" spans="2:13">
      <c r="B20" s="2"/>
      <c r="C20" s="142" t="s">
        <v>472</v>
      </c>
      <c r="D20" s="143"/>
      <c r="E20" s="144">
        <v>0</v>
      </c>
      <c r="F20" s="144">
        <v>0</v>
      </c>
      <c r="G20" s="144">
        <v>0</v>
      </c>
      <c r="H20" s="144">
        <v>0</v>
      </c>
      <c r="I20" s="144">
        <v>0</v>
      </c>
      <c r="J20" s="144">
        <v>0</v>
      </c>
      <c r="K20" s="144">
        <v>0</v>
      </c>
      <c r="L20" s="144">
        <v>0</v>
      </c>
      <c r="M20" s="2"/>
    </row>
    <row r="21" spans="2:13">
      <c r="B21" s="2"/>
      <c r="C21" s="142" t="s">
        <v>473</v>
      </c>
      <c r="D21" s="143"/>
      <c r="E21" s="144">
        <v>0</v>
      </c>
      <c r="F21" s="144">
        <v>0</v>
      </c>
      <c r="G21" s="144">
        <v>0</v>
      </c>
      <c r="H21" s="144">
        <v>0</v>
      </c>
      <c r="I21" s="144">
        <v>0</v>
      </c>
      <c r="J21" s="144">
        <v>0</v>
      </c>
      <c r="K21" s="144">
        <v>0</v>
      </c>
      <c r="L21" s="144">
        <v>0</v>
      </c>
      <c r="M21" s="2"/>
    </row>
    <row r="22" spans="2:13">
      <c r="B22" s="2"/>
      <c r="C22" s="142" t="s">
        <v>474</v>
      </c>
      <c r="D22" s="143"/>
      <c r="E22" s="144">
        <v>0</v>
      </c>
      <c r="F22" s="144">
        <v>0</v>
      </c>
      <c r="G22" s="144">
        <v>0</v>
      </c>
      <c r="H22" s="144">
        <v>0</v>
      </c>
      <c r="I22" s="144">
        <v>0</v>
      </c>
      <c r="J22" s="144">
        <v>0</v>
      </c>
      <c r="K22" s="144">
        <v>0</v>
      </c>
      <c r="L22" s="144">
        <v>0</v>
      </c>
      <c r="M22" s="2"/>
    </row>
    <row r="23" spans="2:13">
      <c r="B23" s="2"/>
      <c r="C23" s="142" t="s">
        <v>475</v>
      </c>
      <c r="D23" s="143"/>
      <c r="E23" s="144">
        <v>0</v>
      </c>
      <c r="F23" s="144">
        <v>0</v>
      </c>
      <c r="G23" s="144">
        <v>0</v>
      </c>
      <c r="H23" s="144">
        <v>0</v>
      </c>
      <c r="I23" s="144">
        <v>0</v>
      </c>
      <c r="J23" s="144">
        <v>0</v>
      </c>
      <c r="K23" s="144">
        <v>0</v>
      </c>
      <c r="L23" s="144">
        <v>0</v>
      </c>
      <c r="M23" s="2"/>
    </row>
    <row r="24" spans="2:13">
      <c r="B24" s="2"/>
      <c r="C24" s="142" t="s">
        <v>476</v>
      </c>
      <c r="D24" s="143"/>
      <c r="E24" s="144">
        <v>0</v>
      </c>
      <c r="F24" s="144">
        <v>0</v>
      </c>
      <c r="G24" s="144">
        <v>0</v>
      </c>
      <c r="H24" s="144">
        <v>0</v>
      </c>
      <c r="I24" s="144">
        <v>0</v>
      </c>
      <c r="J24" s="144">
        <v>0</v>
      </c>
      <c r="K24" s="144">
        <v>0</v>
      </c>
      <c r="L24" s="144">
        <v>0</v>
      </c>
      <c r="M24" s="2"/>
    </row>
    <row r="25" spans="2:13">
      <c r="B25" s="2"/>
      <c r="C25" s="142" t="s">
        <v>477</v>
      </c>
      <c r="D25" s="143"/>
      <c r="E25" s="144">
        <v>0</v>
      </c>
      <c r="F25" s="144">
        <v>0</v>
      </c>
      <c r="G25" s="144">
        <v>0</v>
      </c>
      <c r="H25" s="144">
        <v>0</v>
      </c>
      <c r="I25" s="144">
        <v>0</v>
      </c>
      <c r="J25" s="144">
        <v>0</v>
      </c>
      <c r="K25" s="144">
        <v>0</v>
      </c>
      <c r="L25" s="144">
        <v>0</v>
      </c>
      <c r="M25" s="2"/>
    </row>
    <row r="26" spans="2:13">
      <c r="B26" s="2"/>
      <c r="C26" s="142" t="s">
        <v>480</v>
      </c>
      <c r="D26" s="143"/>
      <c r="E26" s="144">
        <v>0</v>
      </c>
      <c r="F26" s="144">
        <v>0</v>
      </c>
      <c r="G26" s="144">
        <v>0</v>
      </c>
      <c r="H26" s="144">
        <v>0</v>
      </c>
      <c r="I26" s="144">
        <v>0</v>
      </c>
      <c r="J26" s="144">
        <v>0</v>
      </c>
      <c r="K26" s="144">
        <v>0</v>
      </c>
      <c r="L26" s="144">
        <v>0</v>
      </c>
      <c r="M26" s="2"/>
    </row>
    <row r="27" spans="2:13">
      <c r="B27" s="2"/>
      <c r="C27" s="142" t="s">
        <v>481</v>
      </c>
      <c r="D27" s="143"/>
      <c r="E27" s="144">
        <v>0</v>
      </c>
      <c r="F27" s="144">
        <v>0</v>
      </c>
      <c r="G27" s="144">
        <v>0</v>
      </c>
      <c r="H27" s="144">
        <v>0</v>
      </c>
      <c r="I27" s="144">
        <v>0</v>
      </c>
      <c r="J27" s="144">
        <v>0</v>
      </c>
      <c r="K27" s="144">
        <v>0</v>
      </c>
      <c r="L27" s="144">
        <v>0</v>
      </c>
      <c r="M27" s="2"/>
    </row>
    <row r="28" spans="2:13">
      <c r="B28" s="2"/>
      <c r="C28" s="142" t="s">
        <v>482</v>
      </c>
      <c r="D28" s="143"/>
      <c r="E28" s="144">
        <v>0</v>
      </c>
      <c r="F28" s="144">
        <v>0</v>
      </c>
      <c r="G28" s="144">
        <v>0</v>
      </c>
      <c r="H28" s="144">
        <v>0</v>
      </c>
      <c r="I28" s="144">
        <v>0</v>
      </c>
      <c r="J28" s="144">
        <v>0</v>
      </c>
      <c r="K28" s="144">
        <v>0</v>
      </c>
      <c r="L28" s="144">
        <v>0</v>
      </c>
      <c r="M28" s="2"/>
    </row>
    <row r="29" spans="2:13">
      <c r="B29" s="2"/>
      <c r="C29" s="142" t="s">
        <v>479</v>
      </c>
      <c r="D29" s="143"/>
      <c r="E29" s="144">
        <v>0</v>
      </c>
      <c r="F29" s="144">
        <v>0</v>
      </c>
      <c r="G29" s="144">
        <v>0</v>
      </c>
      <c r="H29" s="144">
        <v>0</v>
      </c>
      <c r="I29" s="144">
        <v>0</v>
      </c>
      <c r="J29" s="144">
        <v>0</v>
      </c>
      <c r="K29" s="144">
        <v>0</v>
      </c>
      <c r="L29" s="144">
        <v>0</v>
      </c>
      <c r="M29" s="2"/>
    </row>
    <row r="30" spans="2:13">
      <c r="B30" s="2"/>
      <c r="C30" s="142" t="s">
        <v>478</v>
      </c>
      <c r="D30" s="143"/>
      <c r="E30" s="144">
        <v>0</v>
      </c>
      <c r="F30" s="144">
        <v>0</v>
      </c>
      <c r="G30" s="144">
        <v>0</v>
      </c>
      <c r="H30" s="144">
        <v>0</v>
      </c>
      <c r="I30" s="144">
        <v>0</v>
      </c>
      <c r="J30" s="144">
        <v>0</v>
      </c>
      <c r="K30" s="144">
        <v>0</v>
      </c>
      <c r="L30" s="144">
        <v>0</v>
      </c>
      <c r="M30" s="2"/>
    </row>
    <row r="31" spans="2:13">
      <c r="B31" s="2"/>
      <c r="C31" s="142" t="s">
        <v>711</v>
      </c>
      <c r="D31" s="143"/>
      <c r="E31" s="144">
        <v>0</v>
      </c>
      <c r="F31" s="144">
        <v>0</v>
      </c>
      <c r="G31" s="144">
        <v>0</v>
      </c>
      <c r="H31" s="144">
        <v>0</v>
      </c>
      <c r="I31" s="144">
        <v>0</v>
      </c>
      <c r="J31" s="144">
        <v>0</v>
      </c>
      <c r="K31" s="144">
        <v>0</v>
      </c>
      <c r="L31" s="144">
        <v>0</v>
      </c>
      <c r="M31" s="2"/>
    </row>
    <row r="32" spans="2:13">
      <c r="B32" s="2"/>
      <c r="C32" s="142" t="s">
        <v>410</v>
      </c>
      <c r="D32" s="143"/>
      <c r="E32" s="8">
        <f t="shared" ref="E32:L32" si="0">SUM(E16:E31)</f>
        <v>0</v>
      </c>
      <c r="F32" s="8">
        <f t="shared" si="0"/>
        <v>0</v>
      </c>
      <c r="G32" s="8">
        <f t="shared" si="0"/>
        <v>0</v>
      </c>
      <c r="H32" s="8">
        <f t="shared" si="0"/>
        <v>0</v>
      </c>
      <c r="I32" s="8">
        <f t="shared" si="0"/>
        <v>0</v>
      </c>
      <c r="J32" s="8">
        <f t="shared" si="0"/>
        <v>0</v>
      </c>
      <c r="K32" s="8">
        <f t="shared" si="0"/>
        <v>0</v>
      </c>
      <c r="L32" s="8">
        <f t="shared" si="0"/>
        <v>0</v>
      </c>
      <c r="M32" s="2"/>
    </row>
    <row r="33" spans="2:13">
      <c r="B33" s="2"/>
      <c r="C33" s="2"/>
      <c r="D33" s="2"/>
      <c r="E33" s="2"/>
      <c r="F33" s="2"/>
      <c r="G33" s="2"/>
      <c r="H33" s="2"/>
      <c r="I33" s="2"/>
      <c r="J33" s="2"/>
      <c r="K33" s="2"/>
      <c r="L33" s="2"/>
      <c r="M33" s="2"/>
    </row>
    <row r="34" spans="2:13" ht="5.0999999999999996" customHeight="1">
      <c r="B34" s="2"/>
      <c r="C34" s="2"/>
      <c r="D34" s="2"/>
      <c r="E34" s="2"/>
      <c r="F34" s="2"/>
      <c r="G34" s="2"/>
      <c r="H34" s="2"/>
      <c r="I34" s="2"/>
      <c r="J34" s="2"/>
      <c r="K34" s="2"/>
      <c r="L34" s="2"/>
      <c r="M34" s="2"/>
    </row>
  </sheetData>
  <sheetProtection formatColumns="0" formatRows="0" selectLockedCells="1"/>
  <mergeCells count="164">
    <mergeCell ref="C7:L7"/>
    <mergeCell ref="C8:L8"/>
    <mergeCell ref="C9:L9"/>
    <mergeCell ref="C10:L10"/>
    <mergeCell ref="C11:L11"/>
    <mergeCell ref="C13:L13"/>
    <mergeCell ref="C14:D15"/>
    <mergeCell ref="E15"/>
    <mergeCell ref="F15"/>
    <mergeCell ref="E14:F14"/>
    <mergeCell ref="G15"/>
    <mergeCell ref="H15"/>
    <mergeCell ref="G14:H14"/>
    <mergeCell ref="I15"/>
    <mergeCell ref="J15"/>
    <mergeCell ref="I14:J14"/>
    <mergeCell ref="K15"/>
    <mergeCell ref="K14:L14"/>
    <mergeCell ref="L15"/>
    <mergeCell ref="I16"/>
    <mergeCell ref="J16"/>
    <mergeCell ref="K16"/>
    <mergeCell ref="L16"/>
    <mergeCell ref="C17:D17"/>
    <mergeCell ref="E17"/>
    <mergeCell ref="F17"/>
    <mergeCell ref="G17"/>
    <mergeCell ref="H17"/>
    <mergeCell ref="I17"/>
    <mergeCell ref="J17"/>
    <mergeCell ref="K17"/>
    <mergeCell ref="L17"/>
    <mergeCell ref="C16:D16"/>
    <mergeCell ref="E16"/>
    <mergeCell ref="F16"/>
    <mergeCell ref="G16"/>
    <mergeCell ref="H16"/>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E21"/>
    <mergeCell ref="F21"/>
    <mergeCell ref="G21"/>
    <mergeCell ref="H21"/>
    <mergeCell ref="I21"/>
    <mergeCell ref="J21"/>
    <mergeCell ref="K21"/>
    <mergeCell ref="L21"/>
    <mergeCell ref="C20:D20"/>
    <mergeCell ref="E20"/>
    <mergeCell ref="F20"/>
    <mergeCell ref="G20"/>
    <mergeCell ref="H20"/>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C32:D32"/>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s>
  <dataValidations count="128">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E20">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E25">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E26">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E27">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E28">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E29">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E30">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E31">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s>
  <printOptions horizontalCentered="1"/>
  <pageMargins left="0.7" right="0.7" top="0.75" bottom="0.75" header="0.3" footer="0.3"/>
  <pageSetup paperSize="150" scale="30" orientation="portrait" horizontalDpi="200" verticalDpi="200" r:id="rId1"/>
  <legacy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8">
    <pageSetUpPr fitToPage="1"/>
  </sheetPr>
  <dimension ref="A2:I37"/>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H19" sqref="H19"/>
    </sheetView>
  </sheetViews>
  <sheetFormatPr defaultRowHeight="15"/>
  <cols>
    <col min="1" max="1" width="9.140625" style="1" customWidth="1"/>
    <col min="2" max="2" width="1" style="1" customWidth="1"/>
    <col min="3" max="4" width="20" style="1" customWidth="1"/>
    <col min="5" max="8" width="30" style="1" customWidth="1"/>
    <col min="9" max="9" width="1" style="1" customWidth="1"/>
    <col min="10" max="10" width="9.140625" style="1" customWidth="1"/>
    <col min="11" max="16384" width="9.140625" style="1"/>
  </cols>
  <sheetData>
    <row r="2" spans="1:9" ht="5.0999999999999996" customHeight="1">
      <c r="B2" s="5" t="s">
        <v>712</v>
      </c>
      <c r="C2" s="2"/>
      <c r="D2" s="2"/>
      <c r="E2" s="2"/>
      <c r="F2" s="2"/>
      <c r="G2" s="2"/>
      <c r="H2" s="2"/>
      <c r="I2" s="2"/>
    </row>
    <row r="3" spans="1:9" hidden="1">
      <c r="B3" s="5" t="s">
        <v>7</v>
      </c>
      <c r="C3" s="20"/>
      <c r="D3" s="20"/>
      <c r="E3" s="2"/>
      <c r="F3" s="2"/>
      <c r="G3" s="2"/>
      <c r="H3" s="2"/>
      <c r="I3" s="2"/>
    </row>
    <row r="4" spans="1:9" hidden="1">
      <c r="B4" s="2"/>
      <c r="C4" s="20"/>
      <c r="D4" s="20"/>
      <c r="E4" s="2"/>
      <c r="F4" s="2"/>
      <c r="G4" s="2"/>
      <c r="H4" s="2"/>
      <c r="I4" s="2"/>
    </row>
    <row r="5" spans="1:9" hidden="1">
      <c r="B5" s="2"/>
      <c r="C5" s="20"/>
      <c r="D5" s="20"/>
      <c r="E5" s="2"/>
      <c r="F5" s="2"/>
      <c r="G5" s="2"/>
      <c r="H5" s="2"/>
      <c r="I5" s="2"/>
    </row>
    <row r="6" spans="1:9" hidden="1">
      <c r="B6" s="2"/>
      <c r="C6" s="20"/>
      <c r="D6" s="20"/>
      <c r="E6" s="2"/>
      <c r="F6" s="2"/>
      <c r="G6" s="2"/>
      <c r="H6" s="2"/>
      <c r="I6" s="2"/>
    </row>
    <row r="7" spans="1:9" ht="17.25">
      <c r="B7" s="2"/>
      <c r="C7" s="156" t="str">
        <f>UPPER('Data Umum'!D7)</f>
        <v/>
      </c>
      <c r="D7" s="156"/>
      <c r="E7" s="157"/>
      <c r="F7" s="157"/>
      <c r="G7" s="157"/>
      <c r="H7" s="157"/>
      <c r="I7" s="2"/>
    </row>
    <row r="8" spans="1:9">
      <c r="B8" s="2"/>
      <c r="C8" s="158" t="s">
        <v>1095</v>
      </c>
      <c r="D8" s="158"/>
      <c r="E8" s="129"/>
      <c r="F8" s="129"/>
      <c r="G8" s="129"/>
      <c r="H8" s="129"/>
      <c r="I8" s="2"/>
    </row>
    <row r="9" spans="1:9">
      <c r="B9" s="2"/>
      <c r="C9" s="158" t="s">
        <v>713</v>
      </c>
      <c r="D9" s="158"/>
      <c r="E9" s="129"/>
      <c r="F9" s="129"/>
      <c r="G9" s="129"/>
      <c r="H9" s="129"/>
      <c r="I9" s="2"/>
    </row>
    <row r="10" spans="1:9">
      <c r="B10" s="2"/>
      <c r="C10" s="158" t="s">
        <v>714</v>
      </c>
      <c r="D10" s="158"/>
      <c r="E10" s="129"/>
      <c r="F10" s="129"/>
      <c r="G10" s="129"/>
      <c r="H10" s="129"/>
      <c r="I10" s="2"/>
    </row>
    <row r="11" spans="1:9">
      <c r="B11" s="2"/>
      <c r="C11" s="159" t="str">
        <f>""</f>
        <v/>
      </c>
      <c r="D11" s="159"/>
      <c r="E11" s="130"/>
      <c r="F11" s="130"/>
      <c r="G11" s="130"/>
      <c r="H11" s="130"/>
      <c r="I11" s="2"/>
    </row>
    <row r="12" spans="1:9" hidden="1">
      <c r="B12" s="2"/>
      <c r="C12" s="20"/>
      <c r="D12" s="20"/>
      <c r="E12" s="2"/>
      <c r="F12" s="2"/>
      <c r="G12" s="2"/>
      <c r="H12" s="2"/>
      <c r="I12" s="2"/>
    </row>
    <row r="13" spans="1:9">
      <c r="B13" s="2"/>
      <c r="C13" s="160" t="s">
        <v>113</v>
      </c>
      <c r="D13" s="160"/>
      <c r="E13" s="161"/>
      <c r="F13" s="161"/>
      <c r="G13" s="161"/>
      <c r="H13" s="161"/>
      <c r="I13" s="2"/>
    </row>
    <row r="14" spans="1:9">
      <c r="B14" s="2"/>
      <c r="C14" s="127" t="s">
        <v>467</v>
      </c>
      <c r="D14" s="128"/>
      <c r="E14" s="176" t="str">
        <f>IFERROR(CONCATENATE(" Triwulan ",ROMAN(ROUNDUP(MONTH('Data Umum'!D11)/3,0))),"")&amp;" Tahun "&amp;CONCATENATE(TEXT('Data Umum'!D11, "YYYY"))</f>
        <v xml:space="preserve"> Triwulan I Tahun 1900</v>
      </c>
      <c r="F14" s="143"/>
      <c r="G14" s="176" t="str">
        <f>IFERROR(CONCATENATE(" Triwulan ",ROMAN(ROUNDUP(MONTH(DATE(YEAR('Data Umum'!D11), MONTH('Data Umum'!D11)-12, DAY('Data Umum'!D11)))/3,0)), " Tahun ", TEXT((DATE(YEAR('Data Umum'!D11), MONTH('Data Umum'!D11)-12, DAY('Data Umum'!D11))), "YYYY")),"")</f>
        <v/>
      </c>
      <c r="H14" s="143"/>
      <c r="I14" s="2"/>
    </row>
    <row r="15" spans="1:9">
      <c r="B15" s="2"/>
      <c r="C15" s="128"/>
      <c r="D15" s="128"/>
      <c r="E15" s="162" t="str">
        <f>"Retensi Sendiri*"</f>
        <v>Retensi Sendiri*</v>
      </c>
      <c r="F15" s="162" t="str">
        <f>"Reasuransi"</f>
        <v>Reasuransi</v>
      </c>
      <c r="G15" s="162" t="str">
        <f>"Retensi Sendiri"</f>
        <v>Retensi Sendiri</v>
      </c>
      <c r="H15" s="162" t="str">
        <f>"Reasuransi"</f>
        <v>Reasuransi</v>
      </c>
      <c r="I15" s="2"/>
    </row>
    <row r="16" spans="1:9">
      <c r="B16" s="2"/>
      <c r="C16" s="137" t="s">
        <v>468</v>
      </c>
      <c r="D16" s="128"/>
      <c r="E16" s="144">
        <v>0</v>
      </c>
      <c r="F16" s="144">
        <v>0</v>
      </c>
      <c r="G16" s="144">
        <v>0</v>
      </c>
      <c r="H16" s="144">
        <v>0</v>
      </c>
      <c r="I16" s="2"/>
    </row>
    <row r="17" spans="2:9">
      <c r="B17" s="2"/>
      <c r="C17" s="142" t="s">
        <v>469</v>
      </c>
      <c r="D17" s="143"/>
      <c r="E17" s="144">
        <v>0</v>
      </c>
      <c r="F17" s="144">
        <v>0</v>
      </c>
      <c r="G17" s="144">
        <v>0</v>
      </c>
      <c r="H17" s="144">
        <v>0</v>
      </c>
      <c r="I17" s="2"/>
    </row>
    <row r="18" spans="2:9">
      <c r="B18" s="2"/>
      <c r="C18" s="142" t="s">
        <v>470</v>
      </c>
      <c r="D18" s="143"/>
      <c r="E18" s="144">
        <v>0</v>
      </c>
      <c r="F18" s="144">
        <v>0</v>
      </c>
      <c r="G18" s="144">
        <v>0</v>
      </c>
      <c r="H18" s="144">
        <v>0</v>
      </c>
      <c r="I18" s="2"/>
    </row>
    <row r="19" spans="2:9">
      <c r="B19" s="2"/>
      <c r="C19" s="142" t="s">
        <v>471</v>
      </c>
      <c r="D19" s="143"/>
      <c r="E19" s="144">
        <v>0</v>
      </c>
      <c r="F19" s="144">
        <v>0</v>
      </c>
      <c r="G19" s="144">
        <v>0</v>
      </c>
      <c r="H19" s="144">
        <v>0</v>
      </c>
      <c r="I19" s="2"/>
    </row>
    <row r="20" spans="2:9">
      <c r="B20" s="2"/>
      <c r="C20" s="142" t="s">
        <v>472</v>
      </c>
      <c r="D20" s="143"/>
      <c r="E20" s="144">
        <v>0</v>
      </c>
      <c r="F20" s="144">
        <v>0</v>
      </c>
      <c r="G20" s="144">
        <v>0</v>
      </c>
      <c r="H20" s="144">
        <v>0</v>
      </c>
      <c r="I20" s="2"/>
    </row>
    <row r="21" spans="2:9">
      <c r="B21" s="2"/>
      <c r="C21" s="142" t="s">
        <v>473</v>
      </c>
      <c r="D21" s="143"/>
      <c r="E21" s="144">
        <v>0</v>
      </c>
      <c r="F21" s="144">
        <v>0</v>
      </c>
      <c r="G21" s="144">
        <v>0</v>
      </c>
      <c r="H21" s="144">
        <v>0</v>
      </c>
      <c r="I21" s="2"/>
    </row>
    <row r="22" spans="2:9">
      <c r="B22" s="2"/>
      <c r="C22" s="142" t="s">
        <v>474</v>
      </c>
      <c r="D22" s="143"/>
      <c r="E22" s="144">
        <v>0</v>
      </c>
      <c r="F22" s="144">
        <v>0</v>
      </c>
      <c r="G22" s="144">
        <v>0</v>
      </c>
      <c r="H22" s="144">
        <v>0</v>
      </c>
      <c r="I22" s="2"/>
    </row>
    <row r="23" spans="2:9">
      <c r="B23" s="2"/>
      <c r="C23" s="142" t="s">
        <v>475</v>
      </c>
      <c r="D23" s="143"/>
      <c r="E23" s="144">
        <v>0</v>
      </c>
      <c r="F23" s="144">
        <v>0</v>
      </c>
      <c r="G23" s="144">
        <v>0</v>
      </c>
      <c r="H23" s="144">
        <v>0</v>
      </c>
      <c r="I23" s="2"/>
    </row>
    <row r="24" spans="2:9">
      <c r="B24" s="2"/>
      <c r="C24" s="142" t="s">
        <v>476</v>
      </c>
      <c r="D24" s="143"/>
      <c r="E24" s="144">
        <v>0</v>
      </c>
      <c r="F24" s="144">
        <v>0</v>
      </c>
      <c r="G24" s="144">
        <v>0</v>
      </c>
      <c r="H24" s="144">
        <v>0</v>
      </c>
      <c r="I24" s="2"/>
    </row>
    <row r="25" spans="2:9">
      <c r="B25" s="2"/>
      <c r="C25" s="142" t="s">
        <v>477</v>
      </c>
      <c r="D25" s="143"/>
      <c r="E25" s="144">
        <v>0</v>
      </c>
      <c r="F25" s="144">
        <v>0</v>
      </c>
      <c r="G25" s="144">
        <v>0</v>
      </c>
      <c r="H25" s="144">
        <v>0</v>
      </c>
      <c r="I25" s="2"/>
    </row>
    <row r="26" spans="2:9">
      <c r="B26" s="2"/>
      <c r="C26" s="142" t="s">
        <v>478</v>
      </c>
      <c r="D26" s="143"/>
      <c r="E26" s="144">
        <v>0</v>
      </c>
      <c r="F26" s="144">
        <v>0</v>
      </c>
      <c r="G26" s="144">
        <v>0</v>
      </c>
      <c r="H26" s="144">
        <v>0</v>
      </c>
      <c r="I26" s="2"/>
    </row>
    <row r="27" spans="2:9">
      <c r="B27" s="2"/>
      <c r="C27" s="142" t="s">
        <v>479</v>
      </c>
      <c r="D27" s="143"/>
      <c r="E27" s="144">
        <v>0</v>
      </c>
      <c r="F27" s="144">
        <v>0</v>
      </c>
      <c r="G27" s="144">
        <v>0</v>
      </c>
      <c r="H27" s="144">
        <v>0</v>
      </c>
      <c r="I27" s="2"/>
    </row>
    <row r="28" spans="2:9">
      <c r="B28" s="2"/>
      <c r="C28" s="142" t="s">
        <v>480</v>
      </c>
      <c r="D28" s="143"/>
      <c r="E28" s="144">
        <v>0</v>
      </c>
      <c r="F28" s="144">
        <v>0</v>
      </c>
      <c r="G28" s="144">
        <v>0</v>
      </c>
      <c r="H28" s="144">
        <v>0</v>
      </c>
      <c r="I28" s="2"/>
    </row>
    <row r="29" spans="2:9">
      <c r="B29" s="2"/>
      <c r="C29" s="142" t="s">
        <v>481</v>
      </c>
      <c r="D29" s="143"/>
      <c r="E29" s="144">
        <v>0</v>
      </c>
      <c r="F29" s="144">
        <v>0</v>
      </c>
      <c r="G29" s="144">
        <v>0</v>
      </c>
      <c r="H29" s="144">
        <v>0</v>
      </c>
      <c r="I29" s="2"/>
    </row>
    <row r="30" spans="2:9">
      <c r="B30" s="2"/>
      <c r="C30" s="142" t="s">
        <v>482</v>
      </c>
      <c r="D30" s="143"/>
      <c r="E30" s="144">
        <v>0</v>
      </c>
      <c r="F30" s="144">
        <v>0</v>
      </c>
      <c r="G30" s="144">
        <v>0</v>
      </c>
      <c r="H30" s="144">
        <v>0</v>
      </c>
      <c r="I30" s="2"/>
    </row>
    <row r="31" spans="2:9">
      <c r="B31" s="2"/>
      <c r="C31" s="142" t="s">
        <v>715</v>
      </c>
      <c r="D31" s="143"/>
      <c r="E31" s="144">
        <v>0</v>
      </c>
      <c r="F31" s="144">
        <v>0</v>
      </c>
      <c r="G31" s="144">
        <v>0</v>
      </c>
      <c r="H31" s="144">
        <v>0</v>
      </c>
      <c r="I31" s="2"/>
    </row>
    <row r="32" spans="2:9">
      <c r="B32" s="2"/>
      <c r="C32" s="142" t="s">
        <v>410</v>
      </c>
      <c r="D32" s="143"/>
      <c r="E32" s="8">
        <f>SUM(E16:E31)</f>
        <v>0</v>
      </c>
      <c r="F32" s="8">
        <f>SUM(F16:F31)</f>
        <v>0</v>
      </c>
      <c r="G32" s="8">
        <f>SUM(G16:G31)</f>
        <v>0</v>
      </c>
      <c r="H32" s="8">
        <f>SUM(H16:H31)</f>
        <v>0</v>
      </c>
      <c r="I32" s="2"/>
    </row>
    <row r="33" spans="2:9">
      <c r="B33" s="2"/>
      <c r="C33" s="142" t="s">
        <v>716</v>
      </c>
      <c r="D33" s="143"/>
      <c r="E33" s="10" t="str">
        <f>""</f>
        <v/>
      </c>
      <c r="F33" s="10" t="str">
        <f>""</f>
        <v/>
      </c>
      <c r="G33" s="10" t="str">
        <f>""</f>
        <v/>
      </c>
      <c r="H33" s="10" t="str">
        <f>""</f>
        <v/>
      </c>
      <c r="I33" s="2"/>
    </row>
    <row r="34" spans="2:9">
      <c r="B34" s="2"/>
      <c r="C34" s="142" t="s">
        <v>717</v>
      </c>
      <c r="D34" s="143"/>
      <c r="E34" s="10" t="str">
        <f>""</f>
        <v/>
      </c>
      <c r="F34" s="10" t="str">
        <f>""</f>
        <v/>
      </c>
      <c r="G34" s="10" t="str">
        <f>""</f>
        <v/>
      </c>
      <c r="H34" s="10" t="str">
        <f>""</f>
        <v/>
      </c>
      <c r="I34" s="2"/>
    </row>
    <row r="35" spans="2:9">
      <c r="B35" s="2"/>
      <c r="C35" s="142" t="s">
        <v>718</v>
      </c>
      <c r="D35" s="143"/>
      <c r="E35" s="10" t="str">
        <f>""</f>
        <v/>
      </c>
      <c r="F35" s="10" t="str">
        <f>""</f>
        <v/>
      </c>
      <c r="G35" s="10" t="str">
        <f>""</f>
        <v/>
      </c>
      <c r="H35" s="10" t="str">
        <f>""</f>
        <v/>
      </c>
      <c r="I35" s="2"/>
    </row>
    <row r="36" spans="2:9">
      <c r="B36" s="2"/>
      <c r="C36" s="2"/>
      <c r="D36" s="2"/>
      <c r="E36" s="2"/>
      <c r="F36" s="2"/>
      <c r="G36" s="2"/>
      <c r="H36" s="2"/>
      <c r="I36" s="2"/>
    </row>
    <row r="37" spans="2:9" ht="5.0999999999999996" customHeight="1">
      <c r="B37" s="2"/>
      <c r="C37" s="2"/>
      <c r="D37" s="2"/>
      <c r="E37" s="2"/>
      <c r="F37" s="2"/>
      <c r="G37" s="2"/>
      <c r="H37" s="2"/>
      <c r="I37" s="2"/>
    </row>
  </sheetData>
  <sheetProtection formatColumns="0" formatRows="0" selectLockedCells="1"/>
  <mergeCells count="97">
    <mergeCell ref="C7:H7"/>
    <mergeCell ref="C8:H8"/>
    <mergeCell ref="C9:H9"/>
    <mergeCell ref="C10:H10"/>
    <mergeCell ref="C11:H11"/>
    <mergeCell ref="C13:H13"/>
    <mergeCell ref="C14:D15"/>
    <mergeCell ref="E15"/>
    <mergeCell ref="F15"/>
    <mergeCell ref="E14:F14"/>
    <mergeCell ref="G15"/>
    <mergeCell ref="G14:H14"/>
    <mergeCell ref="H15"/>
    <mergeCell ref="C16:D16"/>
    <mergeCell ref="E16"/>
    <mergeCell ref="F16"/>
    <mergeCell ref="G16"/>
    <mergeCell ref="H16"/>
    <mergeCell ref="C17:D17"/>
    <mergeCell ref="E17"/>
    <mergeCell ref="F17"/>
    <mergeCell ref="G17"/>
    <mergeCell ref="H17"/>
    <mergeCell ref="C18:D18"/>
    <mergeCell ref="E18"/>
    <mergeCell ref="F18"/>
    <mergeCell ref="G18"/>
    <mergeCell ref="H18"/>
    <mergeCell ref="C19:D19"/>
    <mergeCell ref="E19"/>
    <mergeCell ref="F19"/>
    <mergeCell ref="G19"/>
    <mergeCell ref="H19"/>
    <mergeCell ref="C20:D20"/>
    <mergeCell ref="E20"/>
    <mergeCell ref="F20"/>
    <mergeCell ref="G20"/>
    <mergeCell ref="H20"/>
    <mergeCell ref="C21:D21"/>
    <mergeCell ref="E21"/>
    <mergeCell ref="F21"/>
    <mergeCell ref="G21"/>
    <mergeCell ref="H21"/>
    <mergeCell ref="C22:D22"/>
    <mergeCell ref="E22"/>
    <mergeCell ref="F22"/>
    <mergeCell ref="G22"/>
    <mergeCell ref="H22"/>
    <mergeCell ref="C23:D23"/>
    <mergeCell ref="E23"/>
    <mergeCell ref="F23"/>
    <mergeCell ref="G23"/>
    <mergeCell ref="H23"/>
    <mergeCell ref="C24:D24"/>
    <mergeCell ref="E24"/>
    <mergeCell ref="F24"/>
    <mergeCell ref="G24"/>
    <mergeCell ref="H24"/>
    <mergeCell ref="C25:D25"/>
    <mergeCell ref="E25"/>
    <mergeCell ref="F25"/>
    <mergeCell ref="G25"/>
    <mergeCell ref="H25"/>
    <mergeCell ref="C26:D26"/>
    <mergeCell ref="E26"/>
    <mergeCell ref="F26"/>
    <mergeCell ref="G26"/>
    <mergeCell ref="H26"/>
    <mergeCell ref="C27:D27"/>
    <mergeCell ref="E27"/>
    <mergeCell ref="F27"/>
    <mergeCell ref="G27"/>
    <mergeCell ref="H27"/>
    <mergeCell ref="C28:D28"/>
    <mergeCell ref="E28"/>
    <mergeCell ref="F28"/>
    <mergeCell ref="G28"/>
    <mergeCell ref="H28"/>
    <mergeCell ref="C29:D29"/>
    <mergeCell ref="E29"/>
    <mergeCell ref="F29"/>
    <mergeCell ref="G29"/>
    <mergeCell ref="H29"/>
    <mergeCell ref="E31"/>
    <mergeCell ref="F31"/>
    <mergeCell ref="G31"/>
    <mergeCell ref="H31"/>
    <mergeCell ref="C30:D30"/>
    <mergeCell ref="E30"/>
    <mergeCell ref="F30"/>
    <mergeCell ref="G30"/>
    <mergeCell ref="H30"/>
    <mergeCell ref="C32:D32"/>
    <mergeCell ref="C33:D33"/>
    <mergeCell ref="C34:D34"/>
    <mergeCell ref="C35:D35"/>
    <mergeCell ref="C31:D31"/>
  </mergeCells>
  <dataValidations count="64">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E20">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E25">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E26">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E27">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E28">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E29">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E30">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E31">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s>
  <printOptions horizontalCentered="1"/>
  <pageMargins left="0.7" right="0.7" top="0.75" bottom="0.75" header="0.3" footer="0.3"/>
  <pageSetup paperSize="150" scale="51" orientation="portrait" horizontalDpi="200" verticalDpi="200" r:id="rId1"/>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9">
    <pageSetUpPr fitToPage="1"/>
  </sheetPr>
  <dimension ref="A2:V47"/>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13" sqref="C13:U13"/>
    </sheetView>
  </sheetViews>
  <sheetFormatPr defaultRowHeight="15"/>
  <cols>
    <col min="1" max="1" width="9.140625" style="1" customWidth="1"/>
    <col min="2" max="2" width="1" style="1" customWidth="1"/>
    <col min="3" max="4" width="20" style="1" customWidth="1"/>
    <col min="5" max="21" width="30" style="1" customWidth="1"/>
    <col min="22" max="22" width="1" style="1" customWidth="1"/>
    <col min="23" max="23" width="9.140625" style="1" customWidth="1"/>
    <col min="24" max="16384" width="9.140625" style="1"/>
  </cols>
  <sheetData>
    <row r="2" spans="1:22" ht="5.0999999999999996" customHeight="1">
      <c r="B2" s="5" t="s">
        <v>36</v>
      </c>
      <c r="C2" s="2"/>
      <c r="D2" s="2"/>
      <c r="E2" s="2"/>
      <c r="F2" s="2"/>
      <c r="G2" s="2"/>
      <c r="H2" s="2"/>
      <c r="I2" s="2"/>
      <c r="J2" s="2"/>
      <c r="K2" s="2"/>
      <c r="L2" s="2"/>
      <c r="M2" s="2"/>
      <c r="N2" s="2"/>
      <c r="O2" s="2"/>
      <c r="P2" s="2"/>
      <c r="Q2" s="2"/>
      <c r="R2" s="2"/>
      <c r="S2" s="2"/>
      <c r="T2" s="2"/>
      <c r="U2" s="2"/>
      <c r="V2" s="2"/>
    </row>
    <row r="3" spans="1:22" hidden="1">
      <c r="B3" s="5" t="s">
        <v>7</v>
      </c>
      <c r="C3" s="20"/>
      <c r="D3" s="20"/>
      <c r="E3" s="2"/>
      <c r="F3" s="2"/>
      <c r="G3" s="2"/>
      <c r="H3" s="2"/>
      <c r="I3" s="2"/>
      <c r="J3" s="2"/>
      <c r="K3" s="2"/>
      <c r="L3" s="2"/>
      <c r="M3" s="2"/>
      <c r="N3" s="2"/>
      <c r="O3" s="2"/>
      <c r="P3" s="2"/>
      <c r="Q3" s="2"/>
      <c r="R3" s="2"/>
      <c r="S3" s="2"/>
      <c r="T3" s="2"/>
      <c r="U3" s="2"/>
      <c r="V3" s="2"/>
    </row>
    <row r="4" spans="1:22" hidden="1">
      <c r="B4" s="2"/>
      <c r="C4" s="20"/>
      <c r="D4" s="20"/>
      <c r="E4" s="2"/>
      <c r="F4" s="2"/>
      <c r="G4" s="2"/>
      <c r="H4" s="2"/>
      <c r="I4" s="2"/>
      <c r="J4" s="2"/>
      <c r="K4" s="2"/>
      <c r="L4" s="2"/>
      <c r="M4" s="2"/>
      <c r="N4" s="2"/>
      <c r="O4" s="2"/>
      <c r="P4" s="2"/>
      <c r="Q4" s="2"/>
      <c r="R4" s="2"/>
      <c r="S4" s="2"/>
      <c r="T4" s="2"/>
      <c r="U4" s="2"/>
      <c r="V4" s="2"/>
    </row>
    <row r="5" spans="1:22" hidden="1">
      <c r="B5" s="2"/>
      <c r="C5" s="20"/>
      <c r="D5" s="20"/>
      <c r="E5" s="2"/>
      <c r="F5" s="2"/>
      <c r="G5" s="2"/>
      <c r="H5" s="2"/>
      <c r="I5" s="2"/>
      <c r="J5" s="2"/>
      <c r="K5" s="2"/>
      <c r="L5" s="2"/>
      <c r="M5" s="2"/>
      <c r="N5" s="2"/>
      <c r="O5" s="2"/>
      <c r="P5" s="2"/>
      <c r="Q5" s="2"/>
      <c r="R5" s="2"/>
      <c r="S5" s="2"/>
      <c r="T5" s="2"/>
      <c r="U5" s="2"/>
      <c r="V5" s="2"/>
    </row>
    <row r="6" spans="1:22" hidden="1">
      <c r="B6" s="2"/>
      <c r="C6" s="20"/>
      <c r="D6" s="20"/>
      <c r="E6" s="2"/>
      <c r="F6" s="2"/>
      <c r="G6" s="2"/>
      <c r="H6" s="2"/>
      <c r="I6" s="2"/>
      <c r="J6" s="2"/>
      <c r="K6" s="2"/>
      <c r="L6" s="2"/>
      <c r="M6" s="2"/>
      <c r="N6" s="2"/>
      <c r="O6" s="2"/>
      <c r="P6" s="2"/>
      <c r="Q6" s="2"/>
      <c r="R6" s="2"/>
      <c r="S6" s="2"/>
      <c r="T6" s="2"/>
      <c r="U6" s="2"/>
      <c r="V6" s="2"/>
    </row>
    <row r="7" spans="1:22" ht="17.25">
      <c r="B7" s="2"/>
      <c r="C7" s="156" t="str">
        <f>UPPER('Data Umum'!D7)</f>
        <v/>
      </c>
      <c r="D7" s="156"/>
      <c r="E7" s="157"/>
      <c r="F7" s="157"/>
      <c r="G7" s="157"/>
      <c r="H7" s="157"/>
      <c r="I7" s="157"/>
      <c r="J7" s="157"/>
      <c r="K7" s="157"/>
      <c r="L7" s="157"/>
      <c r="M7" s="157"/>
      <c r="N7" s="157"/>
      <c r="O7" s="157"/>
      <c r="P7" s="157"/>
      <c r="Q7" s="157"/>
      <c r="R7" s="157"/>
      <c r="S7" s="157"/>
      <c r="T7" s="157"/>
      <c r="U7" s="157"/>
      <c r="V7" s="2"/>
    </row>
    <row r="8" spans="1:22">
      <c r="B8" s="2"/>
      <c r="C8" s="158" t="s">
        <v>1095</v>
      </c>
      <c r="D8" s="158"/>
      <c r="E8" s="129"/>
      <c r="F8" s="129"/>
      <c r="G8" s="129"/>
      <c r="H8" s="129"/>
      <c r="I8" s="129"/>
      <c r="J8" s="129"/>
      <c r="K8" s="129"/>
      <c r="L8" s="129"/>
      <c r="M8" s="129"/>
      <c r="N8" s="129"/>
      <c r="O8" s="129"/>
      <c r="P8" s="129"/>
      <c r="Q8" s="129"/>
      <c r="R8" s="129"/>
      <c r="S8" s="129"/>
      <c r="T8" s="129"/>
      <c r="U8" s="129"/>
      <c r="V8" s="2"/>
    </row>
    <row r="9" spans="1:22">
      <c r="B9" s="2"/>
      <c r="C9" s="158" t="s">
        <v>719</v>
      </c>
      <c r="D9" s="158"/>
      <c r="E9" s="129"/>
      <c r="F9" s="129"/>
      <c r="G9" s="129"/>
      <c r="H9" s="129"/>
      <c r="I9" s="129"/>
      <c r="J9" s="129"/>
      <c r="K9" s="129"/>
      <c r="L9" s="129"/>
      <c r="M9" s="129"/>
      <c r="N9" s="129"/>
      <c r="O9" s="129"/>
      <c r="P9" s="129"/>
      <c r="Q9" s="129"/>
      <c r="R9" s="129"/>
      <c r="S9" s="129"/>
      <c r="T9" s="129"/>
      <c r="U9" s="129"/>
      <c r="V9" s="2"/>
    </row>
    <row r="10" spans="1:22">
      <c r="B10" s="2"/>
      <c r="C10" s="158" t="s">
        <v>720</v>
      </c>
      <c r="D10" s="158"/>
      <c r="E10" s="129"/>
      <c r="F10" s="129"/>
      <c r="G10" s="129"/>
      <c r="H10" s="129"/>
      <c r="I10" s="129"/>
      <c r="J10" s="129"/>
      <c r="K10" s="129"/>
      <c r="L10" s="129"/>
      <c r="M10" s="129"/>
      <c r="N10" s="129"/>
      <c r="O10" s="129"/>
      <c r="P10" s="129"/>
      <c r="Q10" s="129"/>
      <c r="R10" s="129"/>
      <c r="S10" s="129"/>
      <c r="T10" s="129"/>
      <c r="U10" s="129"/>
      <c r="V10" s="2"/>
    </row>
    <row r="11" spans="1:22">
      <c r="B11" s="2"/>
      <c r="C11" s="159" t="str">
        <f>""</f>
        <v/>
      </c>
      <c r="D11" s="159"/>
      <c r="E11" s="130"/>
      <c r="F11" s="130"/>
      <c r="G11" s="130"/>
      <c r="H11" s="130"/>
      <c r="I11" s="130"/>
      <c r="J11" s="130"/>
      <c r="K11" s="130"/>
      <c r="L11" s="130"/>
      <c r="M11" s="130"/>
      <c r="N11" s="130"/>
      <c r="O11" s="130"/>
      <c r="P11" s="130"/>
      <c r="Q11" s="130"/>
      <c r="R11" s="130"/>
      <c r="S11" s="130"/>
      <c r="T11" s="130"/>
      <c r="U11" s="130"/>
      <c r="V11" s="2"/>
    </row>
    <row r="12" spans="1:22" hidden="1">
      <c r="B12" s="2"/>
      <c r="C12" s="20"/>
      <c r="D12" s="20"/>
      <c r="E12" s="2"/>
      <c r="F12" s="2"/>
      <c r="G12" s="2"/>
      <c r="H12" s="2"/>
      <c r="I12" s="2"/>
      <c r="J12" s="2"/>
      <c r="K12" s="2"/>
      <c r="L12" s="2"/>
      <c r="M12" s="2"/>
      <c r="N12" s="2"/>
      <c r="O12" s="2"/>
      <c r="P12" s="2"/>
      <c r="Q12" s="2"/>
      <c r="R12" s="2"/>
      <c r="S12" s="2"/>
      <c r="T12" s="2"/>
      <c r="U12" s="2"/>
      <c r="V12" s="2"/>
    </row>
    <row r="13" spans="1:22">
      <c r="B13" s="2"/>
      <c r="C13" s="160" t="s">
        <v>113</v>
      </c>
      <c r="D13" s="160"/>
      <c r="E13" s="161"/>
      <c r="F13" s="161"/>
      <c r="G13" s="161"/>
      <c r="H13" s="161"/>
      <c r="I13" s="161"/>
      <c r="J13" s="161"/>
      <c r="K13" s="161"/>
      <c r="L13" s="161"/>
      <c r="M13" s="161"/>
      <c r="N13" s="161"/>
      <c r="O13" s="161"/>
      <c r="P13" s="161"/>
      <c r="Q13" s="161"/>
      <c r="R13" s="161"/>
      <c r="S13" s="161"/>
      <c r="T13" s="161"/>
      <c r="U13" s="161"/>
      <c r="V13" s="2"/>
    </row>
    <row r="14" spans="1:22">
      <c r="B14" s="2"/>
      <c r="C14" s="127" t="s">
        <v>44</v>
      </c>
      <c r="D14" s="128"/>
      <c r="E14" s="162" t="str">
        <f>"Harta Benda (Property)"</f>
        <v>Harta Benda (Property)</v>
      </c>
      <c r="F14" s="162" t="str">
        <f>"Kendaraan Bermotor (Own Damage, Third Party Liability, dan Personal Accident)"</f>
        <v>Kendaraan Bermotor (Own Damage, Third Party Liability, dan Personal Accident)</v>
      </c>
      <c r="G14" s="162" t="str">
        <f>"Pengangkutan (Marine Cargo)"</f>
        <v>Pengangkutan (Marine Cargo)</v>
      </c>
      <c r="H14" s="162" t="str">
        <f>"Rangka Kapal (Marine Hull)"</f>
        <v>Rangka Kapal (Marine Hull)</v>
      </c>
      <c r="I14" s="162" t="str">
        <f>"Rangka Pesawat (Aviation Hull)"</f>
        <v>Rangka Pesawat (Aviation Hull)</v>
      </c>
      <c r="J14" s="162" t="str">
        <f>"Satelit"</f>
        <v>Satelit</v>
      </c>
      <c r="K14" s="162" t="str">
        <f>"Energi Onshore (Oil and Gas)"</f>
        <v>Energi Onshore (Oil and Gas)</v>
      </c>
      <c r="L14" s="162" t="str">
        <f>"Energi Offshore (Oil and Gas)"</f>
        <v>Energi Offshore (Oil and Gas)</v>
      </c>
      <c r="M14" s="162" t="str">
        <f>"Rekayasa (Engineering)"</f>
        <v>Rekayasa (Engineering)</v>
      </c>
      <c r="N14" s="162" t="str">
        <f>"Tanggung Gugat (Liability)"</f>
        <v>Tanggung Gugat (Liability)</v>
      </c>
      <c r="O14" s="162" t="str">
        <f>"Kecelakaan Diri"</f>
        <v>Kecelakaan Diri</v>
      </c>
      <c r="P14" s="162" t="str">
        <f>"Kesehatan"</f>
        <v>Kesehatan</v>
      </c>
      <c r="Q14" s="162" t="str">
        <f>"Kredit (Credit) "</f>
        <v xml:space="preserve">Kredit (Credit) </v>
      </c>
      <c r="R14" s="162" t="str">
        <f>"Suretyship"</f>
        <v>Suretyship</v>
      </c>
      <c r="S14" s="162" t="str">
        <f>"Aneka"</f>
        <v>Aneka</v>
      </c>
      <c r="T14" s="162" t="str">
        <f>"Jiwa*)"</f>
        <v>Jiwa*)</v>
      </c>
      <c r="U14" s="162" t="str">
        <f>"Jumlah"</f>
        <v>Jumlah</v>
      </c>
      <c r="V14" s="2"/>
    </row>
    <row r="15" spans="1:22">
      <c r="B15" s="2"/>
      <c r="C15" s="128"/>
      <c r="D15" s="128"/>
      <c r="E15" s="163"/>
      <c r="F15" s="163"/>
      <c r="G15" s="163"/>
      <c r="H15" s="163"/>
      <c r="I15" s="163"/>
      <c r="J15" s="163"/>
      <c r="K15" s="163"/>
      <c r="L15" s="163"/>
      <c r="M15" s="163"/>
      <c r="N15" s="163"/>
      <c r="O15" s="163"/>
      <c r="P15" s="163"/>
      <c r="Q15" s="163"/>
      <c r="R15" s="163"/>
      <c r="S15" s="163"/>
      <c r="T15" s="163"/>
      <c r="U15" s="163"/>
      <c r="V15" s="2"/>
    </row>
    <row r="16" spans="1:22">
      <c r="B16" s="2"/>
      <c r="C16" s="137" t="s">
        <v>721</v>
      </c>
      <c r="D16" s="128"/>
      <c r="E16" s="10" t="str">
        <f>""</f>
        <v/>
      </c>
      <c r="F16" s="10" t="str">
        <f>""</f>
        <v/>
      </c>
      <c r="G16" s="10" t="str">
        <f>""</f>
        <v/>
      </c>
      <c r="H16" s="10" t="str">
        <f>""</f>
        <v/>
      </c>
      <c r="I16" s="10" t="str">
        <f>""</f>
        <v/>
      </c>
      <c r="J16" s="10" t="str">
        <f>""</f>
        <v/>
      </c>
      <c r="K16" s="10" t="str">
        <f>""</f>
        <v/>
      </c>
      <c r="L16" s="10" t="str">
        <f>""</f>
        <v/>
      </c>
      <c r="M16" s="10" t="str">
        <f>""</f>
        <v/>
      </c>
      <c r="N16" s="10" t="str">
        <f>""</f>
        <v/>
      </c>
      <c r="O16" s="10" t="str">
        <f>""</f>
        <v/>
      </c>
      <c r="P16" s="10" t="str">
        <f>""</f>
        <v/>
      </c>
      <c r="Q16" s="10" t="str">
        <f>""</f>
        <v/>
      </c>
      <c r="R16" s="10" t="str">
        <f>""</f>
        <v/>
      </c>
      <c r="S16" s="10" t="str">
        <f>""</f>
        <v/>
      </c>
      <c r="T16" s="10" t="str">
        <f>""</f>
        <v/>
      </c>
      <c r="U16" s="10" t="str">
        <f>""</f>
        <v/>
      </c>
      <c r="V16" s="2"/>
    </row>
    <row r="17" spans="2:22">
      <c r="B17" s="2"/>
      <c r="C17" s="177" t="s">
        <v>116</v>
      </c>
      <c r="D17" s="178"/>
      <c r="E17" s="10" t="str">
        <f>""</f>
        <v/>
      </c>
      <c r="F17" s="10" t="str">
        <f>""</f>
        <v/>
      </c>
      <c r="G17" s="10" t="str">
        <f>""</f>
        <v/>
      </c>
      <c r="H17" s="10" t="str">
        <f>""</f>
        <v/>
      </c>
      <c r="I17" s="10" t="str">
        <f>""</f>
        <v/>
      </c>
      <c r="J17" s="10" t="str">
        <f>""</f>
        <v/>
      </c>
      <c r="K17" s="10" t="str">
        <f>""</f>
        <v/>
      </c>
      <c r="L17" s="10" t="str">
        <f>""</f>
        <v/>
      </c>
      <c r="M17" s="10" t="str">
        <f>""</f>
        <v/>
      </c>
      <c r="N17" s="10" t="str">
        <f>""</f>
        <v/>
      </c>
      <c r="O17" s="10" t="str">
        <f>""</f>
        <v/>
      </c>
      <c r="P17" s="10" t="str">
        <f>""</f>
        <v/>
      </c>
      <c r="Q17" s="10" t="str">
        <f>""</f>
        <v/>
      </c>
      <c r="R17" s="10" t="str">
        <f>""</f>
        <v/>
      </c>
      <c r="S17" s="10" t="str">
        <f>""</f>
        <v/>
      </c>
      <c r="T17" s="10" t="str">
        <f>""</f>
        <v/>
      </c>
      <c r="U17" s="10" t="str">
        <f>""</f>
        <v/>
      </c>
      <c r="V17" s="2"/>
    </row>
    <row r="18" spans="2:22">
      <c r="B18" s="2"/>
      <c r="C18" s="180" t="s">
        <v>117</v>
      </c>
      <c r="D18" s="181"/>
      <c r="E18" s="144">
        <v>0</v>
      </c>
      <c r="F18" s="144">
        <v>0</v>
      </c>
      <c r="G18" s="144">
        <v>0</v>
      </c>
      <c r="H18" s="144">
        <v>0</v>
      </c>
      <c r="I18" s="144">
        <v>0</v>
      </c>
      <c r="J18" s="144">
        <v>0</v>
      </c>
      <c r="K18" s="144">
        <v>0</v>
      </c>
      <c r="L18" s="144">
        <v>0</v>
      </c>
      <c r="M18" s="144">
        <v>0</v>
      </c>
      <c r="N18" s="144">
        <v>0</v>
      </c>
      <c r="O18" s="144">
        <v>0</v>
      </c>
      <c r="P18" s="144">
        <v>0</v>
      </c>
      <c r="Q18" s="144">
        <v>0</v>
      </c>
      <c r="R18" s="144">
        <v>0</v>
      </c>
      <c r="S18" s="144">
        <v>0</v>
      </c>
      <c r="T18" s="144">
        <v>0</v>
      </c>
      <c r="U18" s="8">
        <f>IFERROR((SUM(E18:T18)),0)</f>
        <v>0</v>
      </c>
      <c r="V18" s="2"/>
    </row>
    <row r="19" spans="2:22">
      <c r="B19" s="2"/>
      <c r="C19" s="180" t="s">
        <v>118</v>
      </c>
      <c r="D19" s="181"/>
      <c r="E19" s="144">
        <v>0</v>
      </c>
      <c r="F19" s="144">
        <v>0</v>
      </c>
      <c r="G19" s="144">
        <v>0</v>
      </c>
      <c r="H19" s="144">
        <v>0</v>
      </c>
      <c r="I19" s="144">
        <v>0</v>
      </c>
      <c r="J19" s="144">
        <v>0</v>
      </c>
      <c r="K19" s="144">
        <v>0</v>
      </c>
      <c r="L19" s="144">
        <v>0</v>
      </c>
      <c r="M19" s="144">
        <v>0</v>
      </c>
      <c r="N19" s="144">
        <v>0</v>
      </c>
      <c r="O19" s="144">
        <v>0</v>
      </c>
      <c r="P19" s="144">
        <v>0</v>
      </c>
      <c r="Q19" s="144">
        <v>0</v>
      </c>
      <c r="R19" s="144">
        <v>0</v>
      </c>
      <c r="S19" s="144">
        <v>0</v>
      </c>
      <c r="T19" s="144">
        <v>0</v>
      </c>
      <c r="U19" s="8">
        <f>IFERROR((SUM(E19:T19)),0)</f>
        <v>0</v>
      </c>
      <c r="V19" s="2"/>
    </row>
    <row r="20" spans="2:22">
      <c r="B20" s="2"/>
      <c r="C20" s="180" t="s">
        <v>119</v>
      </c>
      <c r="D20" s="181"/>
      <c r="E20" s="8">
        <f t="shared" ref="E20:U20" si="0">IFERROR((E18+E19),0)</f>
        <v>0</v>
      </c>
      <c r="F20" s="8">
        <f t="shared" si="0"/>
        <v>0</v>
      </c>
      <c r="G20" s="8">
        <f t="shared" si="0"/>
        <v>0</v>
      </c>
      <c r="H20" s="8">
        <f t="shared" si="0"/>
        <v>0</v>
      </c>
      <c r="I20" s="8">
        <f t="shared" si="0"/>
        <v>0</v>
      </c>
      <c r="J20" s="8">
        <f t="shared" si="0"/>
        <v>0</v>
      </c>
      <c r="K20" s="8">
        <f t="shared" si="0"/>
        <v>0</v>
      </c>
      <c r="L20" s="8">
        <f t="shared" si="0"/>
        <v>0</v>
      </c>
      <c r="M20" s="8">
        <f t="shared" si="0"/>
        <v>0</v>
      </c>
      <c r="N20" s="8">
        <f t="shared" si="0"/>
        <v>0</v>
      </c>
      <c r="O20" s="8">
        <f t="shared" si="0"/>
        <v>0</v>
      </c>
      <c r="P20" s="8">
        <f t="shared" si="0"/>
        <v>0</v>
      </c>
      <c r="Q20" s="8">
        <f t="shared" si="0"/>
        <v>0</v>
      </c>
      <c r="R20" s="8">
        <f t="shared" si="0"/>
        <v>0</v>
      </c>
      <c r="S20" s="8">
        <f t="shared" si="0"/>
        <v>0</v>
      </c>
      <c r="T20" s="8">
        <f t="shared" si="0"/>
        <v>0</v>
      </c>
      <c r="U20" s="8">
        <f t="shared" si="0"/>
        <v>0</v>
      </c>
      <c r="V20" s="2"/>
    </row>
    <row r="21" spans="2:22">
      <c r="B21" s="2"/>
      <c r="C21" s="180" t="s">
        <v>120</v>
      </c>
      <c r="D21" s="181"/>
      <c r="E21" s="144">
        <v>0</v>
      </c>
      <c r="F21" s="144">
        <v>0</v>
      </c>
      <c r="G21" s="144">
        <v>0</v>
      </c>
      <c r="H21" s="144">
        <v>0</v>
      </c>
      <c r="I21" s="144">
        <v>0</v>
      </c>
      <c r="J21" s="144">
        <v>0</v>
      </c>
      <c r="K21" s="144">
        <v>0</v>
      </c>
      <c r="L21" s="144">
        <v>0</v>
      </c>
      <c r="M21" s="144">
        <v>0</v>
      </c>
      <c r="N21" s="144">
        <v>0</v>
      </c>
      <c r="O21" s="144">
        <v>0</v>
      </c>
      <c r="P21" s="144">
        <v>0</v>
      </c>
      <c r="Q21" s="144">
        <v>0</v>
      </c>
      <c r="R21" s="144">
        <v>0</v>
      </c>
      <c r="S21" s="144">
        <v>0</v>
      </c>
      <c r="T21" s="144">
        <v>0</v>
      </c>
      <c r="U21" s="8">
        <f>IFERROR((SUM(E21:T21)),0)</f>
        <v>0</v>
      </c>
      <c r="V21" s="2"/>
    </row>
    <row r="22" spans="2:22">
      <c r="B22" s="2"/>
      <c r="C22" s="180" t="s">
        <v>121</v>
      </c>
      <c r="D22" s="181"/>
      <c r="E22" s="8">
        <f t="shared" ref="E22:U22" si="1">IFERROR((E20-E21),0)</f>
        <v>0</v>
      </c>
      <c r="F22" s="8">
        <f t="shared" si="1"/>
        <v>0</v>
      </c>
      <c r="G22" s="8">
        <f t="shared" si="1"/>
        <v>0</v>
      </c>
      <c r="H22" s="8">
        <f t="shared" si="1"/>
        <v>0</v>
      </c>
      <c r="I22" s="8">
        <f t="shared" si="1"/>
        <v>0</v>
      </c>
      <c r="J22" s="8">
        <f t="shared" si="1"/>
        <v>0</v>
      </c>
      <c r="K22" s="8">
        <f t="shared" si="1"/>
        <v>0</v>
      </c>
      <c r="L22" s="8">
        <f t="shared" si="1"/>
        <v>0</v>
      </c>
      <c r="M22" s="8">
        <f t="shared" si="1"/>
        <v>0</v>
      </c>
      <c r="N22" s="8">
        <f t="shared" si="1"/>
        <v>0</v>
      </c>
      <c r="O22" s="8">
        <f t="shared" si="1"/>
        <v>0</v>
      </c>
      <c r="P22" s="8">
        <f t="shared" si="1"/>
        <v>0</v>
      </c>
      <c r="Q22" s="8">
        <f t="shared" si="1"/>
        <v>0</v>
      </c>
      <c r="R22" s="8">
        <f t="shared" si="1"/>
        <v>0</v>
      </c>
      <c r="S22" s="8">
        <f t="shared" si="1"/>
        <v>0</v>
      </c>
      <c r="T22" s="8">
        <f t="shared" si="1"/>
        <v>0</v>
      </c>
      <c r="U22" s="8">
        <f t="shared" si="1"/>
        <v>0</v>
      </c>
      <c r="V22" s="2"/>
    </row>
    <row r="23" spans="2:22">
      <c r="B23" s="2"/>
      <c r="C23" s="177" t="s">
        <v>122</v>
      </c>
      <c r="D23" s="178"/>
      <c r="E23" s="10" t="str">
        <f>""</f>
        <v/>
      </c>
      <c r="F23" s="10" t="str">
        <f>""</f>
        <v/>
      </c>
      <c r="G23" s="10" t="str">
        <f>""</f>
        <v/>
      </c>
      <c r="H23" s="10" t="str">
        <f>""</f>
        <v/>
      </c>
      <c r="I23" s="10" t="str">
        <f>""</f>
        <v/>
      </c>
      <c r="J23" s="10" t="str">
        <f>""</f>
        <v/>
      </c>
      <c r="K23" s="10" t="str">
        <f>""</f>
        <v/>
      </c>
      <c r="L23" s="10" t="str">
        <f>""</f>
        <v/>
      </c>
      <c r="M23" s="10" t="str">
        <f>""</f>
        <v/>
      </c>
      <c r="N23" s="10" t="str">
        <f>""</f>
        <v/>
      </c>
      <c r="O23" s="10" t="str">
        <f>""</f>
        <v/>
      </c>
      <c r="P23" s="10" t="str">
        <f>""</f>
        <v/>
      </c>
      <c r="Q23" s="10" t="str">
        <f>""</f>
        <v/>
      </c>
      <c r="R23" s="10" t="str">
        <f>""</f>
        <v/>
      </c>
      <c r="S23" s="10" t="str">
        <f>""</f>
        <v/>
      </c>
      <c r="T23" s="10" t="str">
        <f>""</f>
        <v/>
      </c>
      <c r="U23" s="10" t="str">
        <f>""</f>
        <v/>
      </c>
      <c r="V23" s="2"/>
    </row>
    <row r="24" spans="2:22">
      <c r="B24" s="2"/>
      <c r="C24" s="180" t="s">
        <v>123</v>
      </c>
      <c r="D24" s="181"/>
      <c r="E24" s="144">
        <v>0</v>
      </c>
      <c r="F24" s="144">
        <v>0</v>
      </c>
      <c r="G24" s="144">
        <v>0</v>
      </c>
      <c r="H24" s="144">
        <v>0</v>
      </c>
      <c r="I24" s="144">
        <v>0</v>
      </c>
      <c r="J24" s="144">
        <v>0</v>
      </c>
      <c r="K24" s="144">
        <v>0</v>
      </c>
      <c r="L24" s="144">
        <v>0</v>
      </c>
      <c r="M24" s="144">
        <v>0</v>
      </c>
      <c r="N24" s="144">
        <v>0</v>
      </c>
      <c r="O24" s="144">
        <v>0</v>
      </c>
      <c r="P24" s="144">
        <v>0</v>
      </c>
      <c r="Q24" s="144">
        <v>0</v>
      </c>
      <c r="R24" s="144">
        <v>0</v>
      </c>
      <c r="S24" s="144">
        <v>0</v>
      </c>
      <c r="T24" s="144">
        <v>0</v>
      </c>
      <c r="U24" s="8">
        <f>IFERROR((SUM(E24:T24)),0)</f>
        <v>0</v>
      </c>
      <c r="V24" s="2"/>
    </row>
    <row r="25" spans="2:22">
      <c r="B25" s="2"/>
      <c r="C25" s="180" t="s">
        <v>722</v>
      </c>
      <c r="D25" s="181"/>
      <c r="E25" s="144">
        <v>0</v>
      </c>
      <c r="F25" s="144">
        <v>0</v>
      </c>
      <c r="G25" s="144">
        <v>0</v>
      </c>
      <c r="H25" s="144">
        <v>0</v>
      </c>
      <c r="I25" s="144">
        <v>0</v>
      </c>
      <c r="J25" s="144">
        <v>0</v>
      </c>
      <c r="K25" s="144">
        <v>0</v>
      </c>
      <c r="L25" s="144">
        <v>0</v>
      </c>
      <c r="M25" s="144">
        <v>0</v>
      </c>
      <c r="N25" s="144">
        <v>0</v>
      </c>
      <c r="O25" s="144">
        <v>0</v>
      </c>
      <c r="P25" s="144">
        <v>0</v>
      </c>
      <c r="Q25" s="144">
        <v>0</v>
      </c>
      <c r="R25" s="144">
        <v>0</v>
      </c>
      <c r="S25" s="144">
        <v>0</v>
      </c>
      <c r="T25" s="144">
        <v>0</v>
      </c>
      <c r="U25" s="8">
        <f>IFERROR((SUM(E25:T25)),0)</f>
        <v>0</v>
      </c>
      <c r="V25" s="2"/>
    </row>
    <row r="26" spans="2:22">
      <c r="B26" s="2"/>
      <c r="C26" s="180" t="s">
        <v>723</v>
      </c>
      <c r="D26" s="181"/>
      <c r="E26" s="8">
        <f t="shared" ref="E26:U26" si="2">IFERROR((E24-E25),0)</f>
        <v>0</v>
      </c>
      <c r="F26" s="8">
        <f t="shared" si="2"/>
        <v>0</v>
      </c>
      <c r="G26" s="8">
        <f t="shared" si="2"/>
        <v>0</v>
      </c>
      <c r="H26" s="8">
        <f t="shared" si="2"/>
        <v>0</v>
      </c>
      <c r="I26" s="8">
        <f t="shared" si="2"/>
        <v>0</v>
      </c>
      <c r="J26" s="8">
        <f t="shared" si="2"/>
        <v>0</v>
      </c>
      <c r="K26" s="8">
        <f t="shared" si="2"/>
        <v>0</v>
      </c>
      <c r="L26" s="8">
        <f t="shared" si="2"/>
        <v>0</v>
      </c>
      <c r="M26" s="8">
        <f t="shared" si="2"/>
        <v>0</v>
      </c>
      <c r="N26" s="8">
        <f t="shared" si="2"/>
        <v>0</v>
      </c>
      <c r="O26" s="8">
        <f t="shared" si="2"/>
        <v>0</v>
      </c>
      <c r="P26" s="8">
        <f t="shared" si="2"/>
        <v>0</v>
      </c>
      <c r="Q26" s="8">
        <f t="shared" si="2"/>
        <v>0</v>
      </c>
      <c r="R26" s="8">
        <f t="shared" si="2"/>
        <v>0</v>
      </c>
      <c r="S26" s="8">
        <f t="shared" si="2"/>
        <v>0</v>
      </c>
      <c r="T26" s="8">
        <f t="shared" si="2"/>
        <v>0</v>
      </c>
      <c r="U26" s="8">
        <f t="shared" si="2"/>
        <v>0</v>
      </c>
      <c r="V26" s="2"/>
    </row>
    <row r="27" spans="2:22">
      <c r="B27" s="2"/>
      <c r="C27" s="177" t="s">
        <v>724</v>
      </c>
      <c r="D27" s="178"/>
      <c r="E27" s="8">
        <f t="shared" ref="E27:U27" si="3">IFERROR((E22-E26),0)</f>
        <v>0</v>
      </c>
      <c r="F27" s="8">
        <f t="shared" si="3"/>
        <v>0</v>
      </c>
      <c r="G27" s="8">
        <f t="shared" si="3"/>
        <v>0</v>
      </c>
      <c r="H27" s="8">
        <f t="shared" si="3"/>
        <v>0</v>
      </c>
      <c r="I27" s="8">
        <f t="shared" si="3"/>
        <v>0</v>
      </c>
      <c r="J27" s="8">
        <f t="shared" si="3"/>
        <v>0</v>
      </c>
      <c r="K27" s="8">
        <f t="shared" si="3"/>
        <v>0</v>
      </c>
      <c r="L27" s="8">
        <f t="shared" si="3"/>
        <v>0</v>
      </c>
      <c r="M27" s="8">
        <f t="shared" si="3"/>
        <v>0</v>
      </c>
      <c r="N27" s="8">
        <f t="shared" si="3"/>
        <v>0</v>
      </c>
      <c r="O27" s="8">
        <f t="shared" si="3"/>
        <v>0</v>
      </c>
      <c r="P27" s="8">
        <f t="shared" si="3"/>
        <v>0</v>
      </c>
      <c r="Q27" s="8">
        <f t="shared" si="3"/>
        <v>0</v>
      </c>
      <c r="R27" s="8">
        <f t="shared" si="3"/>
        <v>0</v>
      </c>
      <c r="S27" s="8">
        <f t="shared" si="3"/>
        <v>0</v>
      </c>
      <c r="T27" s="8">
        <f t="shared" si="3"/>
        <v>0</v>
      </c>
      <c r="U27" s="8">
        <f t="shared" si="3"/>
        <v>0</v>
      </c>
      <c r="V27" s="2"/>
    </row>
    <row r="28" spans="2:22">
      <c r="B28" s="2"/>
      <c r="C28" s="177" t="s">
        <v>127</v>
      </c>
      <c r="D28" s="178"/>
      <c r="E28" s="10" t="str">
        <f>""</f>
        <v/>
      </c>
      <c r="F28" s="10" t="str">
        <f>""</f>
        <v/>
      </c>
      <c r="G28" s="10" t="str">
        <f>""</f>
        <v/>
      </c>
      <c r="H28" s="10" t="str">
        <f>""</f>
        <v/>
      </c>
      <c r="I28" s="10" t="str">
        <f>""</f>
        <v/>
      </c>
      <c r="J28" s="10" t="str">
        <f>""</f>
        <v/>
      </c>
      <c r="K28" s="10" t="str">
        <f>""</f>
        <v/>
      </c>
      <c r="L28" s="10" t="str">
        <f>""</f>
        <v/>
      </c>
      <c r="M28" s="10" t="str">
        <f>""</f>
        <v/>
      </c>
      <c r="N28" s="10" t="str">
        <f>""</f>
        <v/>
      </c>
      <c r="O28" s="10" t="str">
        <f>""</f>
        <v/>
      </c>
      <c r="P28" s="10" t="str">
        <f>""</f>
        <v/>
      </c>
      <c r="Q28" s="10" t="str">
        <f>""</f>
        <v/>
      </c>
      <c r="R28" s="10" t="str">
        <f>""</f>
        <v/>
      </c>
      <c r="S28" s="10" t="str">
        <f>""</f>
        <v/>
      </c>
      <c r="T28" s="10" t="str">
        <f>""</f>
        <v/>
      </c>
      <c r="U28" s="10" t="str">
        <f>""</f>
        <v/>
      </c>
      <c r="V28" s="2"/>
    </row>
    <row r="29" spans="2:22">
      <c r="B29" s="2"/>
      <c r="C29" s="180" t="s">
        <v>725</v>
      </c>
      <c r="D29" s="181"/>
      <c r="E29" s="144">
        <v>0</v>
      </c>
      <c r="F29" s="144">
        <v>0</v>
      </c>
      <c r="G29" s="144">
        <v>0</v>
      </c>
      <c r="H29" s="144">
        <v>0</v>
      </c>
      <c r="I29" s="144">
        <v>0</v>
      </c>
      <c r="J29" s="144">
        <v>0</v>
      </c>
      <c r="K29" s="144">
        <v>0</v>
      </c>
      <c r="L29" s="144">
        <v>0</v>
      </c>
      <c r="M29" s="144">
        <v>0</v>
      </c>
      <c r="N29" s="144">
        <v>0</v>
      </c>
      <c r="O29" s="144">
        <v>0</v>
      </c>
      <c r="P29" s="144">
        <v>0</v>
      </c>
      <c r="Q29" s="144">
        <v>0</v>
      </c>
      <c r="R29" s="144">
        <v>0</v>
      </c>
      <c r="S29" s="144">
        <v>0</v>
      </c>
      <c r="T29" s="144">
        <v>0</v>
      </c>
      <c r="U29" s="8">
        <f>IFERROR((SUM(E29:T29)),0)</f>
        <v>0</v>
      </c>
      <c r="V29" s="2"/>
    </row>
    <row r="30" spans="2:22">
      <c r="B30" s="2"/>
      <c r="C30" s="180" t="s">
        <v>726</v>
      </c>
      <c r="D30" s="181"/>
      <c r="E30" s="144">
        <v>0</v>
      </c>
      <c r="F30" s="144">
        <v>0</v>
      </c>
      <c r="G30" s="144">
        <v>0</v>
      </c>
      <c r="H30" s="144">
        <v>0</v>
      </c>
      <c r="I30" s="144">
        <v>0</v>
      </c>
      <c r="J30" s="144">
        <v>0</v>
      </c>
      <c r="K30" s="144">
        <v>0</v>
      </c>
      <c r="L30" s="144">
        <v>0</v>
      </c>
      <c r="M30" s="144">
        <v>0</v>
      </c>
      <c r="N30" s="144">
        <v>0</v>
      </c>
      <c r="O30" s="144">
        <v>0</v>
      </c>
      <c r="P30" s="144">
        <v>0</v>
      </c>
      <c r="Q30" s="144">
        <v>0</v>
      </c>
      <c r="R30" s="144">
        <v>0</v>
      </c>
      <c r="S30" s="144">
        <v>0</v>
      </c>
      <c r="T30" s="144">
        <v>0</v>
      </c>
      <c r="U30" s="8">
        <f>IFERROR((SUM(E30:T30)),0)</f>
        <v>0</v>
      </c>
      <c r="V30" s="2"/>
    </row>
    <row r="31" spans="2:22">
      <c r="B31" s="2"/>
      <c r="C31" s="180" t="s">
        <v>130</v>
      </c>
      <c r="D31" s="181"/>
      <c r="E31" s="144">
        <v>0</v>
      </c>
      <c r="F31" s="144">
        <v>0</v>
      </c>
      <c r="G31" s="144">
        <v>0</v>
      </c>
      <c r="H31" s="144">
        <v>0</v>
      </c>
      <c r="I31" s="144">
        <v>0</v>
      </c>
      <c r="J31" s="144">
        <v>0</v>
      </c>
      <c r="K31" s="144">
        <v>0</v>
      </c>
      <c r="L31" s="144">
        <v>0</v>
      </c>
      <c r="M31" s="144">
        <v>0</v>
      </c>
      <c r="N31" s="144">
        <v>0</v>
      </c>
      <c r="O31" s="144">
        <v>0</v>
      </c>
      <c r="P31" s="144">
        <v>0</v>
      </c>
      <c r="Q31" s="144">
        <v>0</v>
      </c>
      <c r="R31" s="144">
        <v>0</v>
      </c>
      <c r="S31" s="144">
        <v>0</v>
      </c>
      <c r="T31" s="144">
        <v>0</v>
      </c>
      <c r="U31" s="8">
        <f>IFERROR((SUM(E31:T31)),0)</f>
        <v>0</v>
      </c>
      <c r="V31" s="2"/>
    </row>
    <row r="32" spans="2:22">
      <c r="B32" s="2"/>
      <c r="C32" s="180" t="s">
        <v>727</v>
      </c>
      <c r="D32" s="181"/>
      <c r="E32" s="8">
        <f t="shared" ref="E32:U32" si="4">IFERROR((SUM(E29:E31)),0)</f>
        <v>0</v>
      </c>
      <c r="F32" s="8">
        <f t="shared" si="4"/>
        <v>0</v>
      </c>
      <c r="G32" s="8">
        <f t="shared" si="4"/>
        <v>0</v>
      </c>
      <c r="H32" s="8">
        <f t="shared" si="4"/>
        <v>0</v>
      </c>
      <c r="I32" s="8">
        <f t="shared" si="4"/>
        <v>0</v>
      </c>
      <c r="J32" s="8">
        <f t="shared" si="4"/>
        <v>0</v>
      </c>
      <c r="K32" s="8">
        <f t="shared" si="4"/>
        <v>0</v>
      </c>
      <c r="L32" s="8">
        <f t="shared" si="4"/>
        <v>0</v>
      </c>
      <c r="M32" s="8">
        <f t="shared" si="4"/>
        <v>0</v>
      </c>
      <c r="N32" s="8">
        <f t="shared" si="4"/>
        <v>0</v>
      </c>
      <c r="O32" s="8">
        <f t="shared" si="4"/>
        <v>0</v>
      </c>
      <c r="P32" s="8">
        <f t="shared" si="4"/>
        <v>0</v>
      </c>
      <c r="Q32" s="8">
        <f t="shared" si="4"/>
        <v>0</v>
      </c>
      <c r="R32" s="8">
        <f t="shared" si="4"/>
        <v>0</v>
      </c>
      <c r="S32" s="8">
        <f t="shared" si="4"/>
        <v>0</v>
      </c>
      <c r="T32" s="8">
        <f t="shared" si="4"/>
        <v>0</v>
      </c>
      <c r="U32" s="8">
        <f t="shared" si="4"/>
        <v>0</v>
      </c>
      <c r="V32" s="2"/>
    </row>
    <row r="33" spans="2:22">
      <c r="B33" s="2"/>
      <c r="C33" s="177" t="s">
        <v>728</v>
      </c>
      <c r="D33" s="178"/>
      <c r="E33" s="8">
        <f t="shared" ref="E33:U33" si="5">IFERROR((E27+E32),0)</f>
        <v>0</v>
      </c>
      <c r="F33" s="8">
        <f t="shared" si="5"/>
        <v>0</v>
      </c>
      <c r="G33" s="8">
        <f t="shared" si="5"/>
        <v>0</v>
      </c>
      <c r="H33" s="8">
        <f t="shared" si="5"/>
        <v>0</v>
      </c>
      <c r="I33" s="8">
        <f t="shared" si="5"/>
        <v>0</v>
      </c>
      <c r="J33" s="8">
        <f t="shared" si="5"/>
        <v>0</v>
      </c>
      <c r="K33" s="8">
        <f t="shared" si="5"/>
        <v>0</v>
      </c>
      <c r="L33" s="8">
        <f t="shared" si="5"/>
        <v>0</v>
      </c>
      <c r="M33" s="8">
        <f t="shared" si="5"/>
        <v>0</v>
      </c>
      <c r="N33" s="8">
        <f t="shared" si="5"/>
        <v>0</v>
      </c>
      <c r="O33" s="8">
        <f t="shared" si="5"/>
        <v>0</v>
      </c>
      <c r="P33" s="8">
        <f t="shared" si="5"/>
        <v>0</v>
      </c>
      <c r="Q33" s="8">
        <f t="shared" si="5"/>
        <v>0</v>
      </c>
      <c r="R33" s="8">
        <f t="shared" si="5"/>
        <v>0</v>
      </c>
      <c r="S33" s="8">
        <f t="shared" si="5"/>
        <v>0</v>
      </c>
      <c r="T33" s="8">
        <f t="shared" si="5"/>
        <v>0</v>
      </c>
      <c r="U33" s="8">
        <f t="shared" si="5"/>
        <v>0</v>
      </c>
      <c r="V33" s="2"/>
    </row>
    <row r="34" spans="2:22">
      <c r="B34" s="2"/>
      <c r="C34" s="177" t="s">
        <v>133</v>
      </c>
      <c r="D34" s="178"/>
      <c r="E34" s="144">
        <v>0</v>
      </c>
      <c r="F34" s="144">
        <v>0</v>
      </c>
      <c r="G34" s="144">
        <v>0</v>
      </c>
      <c r="H34" s="144">
        <v>0</v>
      </c>
      <c r="I34" s="144">
        <v>0</v>
      </c>
      <c r="J34" s="144">
        <v>0</v>
      </c>
      <c r="K34" s="144">
        <v>0</v>
      </c>
      <c r="L34" s="144">
        <v>0</v>
      </c>
      <c r="M34" s="144">
        <v>0</v>
      </c>
      <c r="N34" s="144">
        <v>0</v>
      </c>
      <c r="O34" s="144">
        <v>0</v>
      </c>
      <c r="P34" s="144">
        <v>0</v>
      </c>
      <c r="Q34" s="144">
        <v>0</v>
      </c>
      <c r="R34" s="144">
        <v>0</v>
      </c>
      <c r="S34" s="144">
        <v>0</v>
      </c>
      <c r="T34" s="144">
        <v>0</v>
      </c>
      <c r="U34" s="8">
        <f>IFERROR((SUM(E34:T34)),0)</f>
        <v>0</v>
      </c>
      <c r="V34" s="2"/>
    </row>
    <row r="35" spans="2:22">
      <c r="B35" s="2"/>
      <c r="C35" s="142" t="s">
        <v>115</v>
      </c>
      <c r="D35" s="143"/>
      <c r="E35" s="8">
        <f t="shared" ref="E35:U35" si="6">IFERROR((E33+E34),0)</f>
        <v>0</v>
      </c>
      <c r="F35" s="8">
        <f t="shared" si="6"/>
        <v>0</v>
      </c>
      <c r="G35" s="8">
        <f t="shared" si="6"/>
        <v>0</v>
      </c>
      <c r="H35" s="8">
        <f t="shared" si="6"/>
        <v>0</v>
      </c>
      <c r="I35" s="8">
        <f t="shared" si="6"/>
        <v>0</v>
      </c>
      <c r="J35" s="8">
        <f t="shared" si="6"/>
        <v>0</v>
      </c>
      <c r="K35" s="8">
        <f t="shared" si="6"/>
        <v>0</v>
      </c>
      <c r="L35" s="8">
        <f t="shared" si="6"/>
        <v>0</v>
      </c>
      <c r="M35" s="8">
        <f t="shared" si="6"/>
        <v>0</v>
      </c>
      <c r="N35" s="8">
        <f t="shared" si="6"/>
        <v>0</v>
      </c>
      <c r="O35" s="8">
        <f t="shared" si="6"/>
        <v>0</v>
      </c>
      <c r="P35" s="8">
        <f t="shared" si="6"/>
        <v>0</v>
      </c>
      <c r="Q35" s="8">
        <f t="shared" si="6"/>
        <v>0</v>
      </c>
      <c r="R35" s="8">
        <f t="shared" si="6"/>
        <v>0</v>
      </c>
      <c r="S35" s="8">
        <f t="shared" si="6"/>
        <v>0</v>
      </c>
      <c r="T35" s="8">
        <f t="shared" si="6"/>
        <v>0</v>
      </c>
      <c r="U35" s="8">
        <f t="shared" si="6"/>
        <v>0</v>
      </c>
      <c r="V35" s="2"/>
    </row>
    <row r="36" spans="2:22">
      <c r="B36" s="2"/>
      <c r="C36" s="142" t="s">
        <v>729</v>
      </c>
      <c r="D36" s="143"/>
      <c r="E36" s="10" t="str">
        <f>""</f>
        <v/>
      </c>
      <c r="F36" s="10" t="str">
        <f>""</f>
        <v/>
      </c>
      <c r="G36" s="10" t="str">
        <f>""</f>
        <v/>
      </c>
      <c r="H36" s="10" t="str">
        <f>""</f>
        <v/>
      </c>
      <c r="I36" s="10" t="str">
        <f>""</f>
        <v/>
      </c>
      <c r="J36" s="10" t="str">
        <f>""</f>
        <v/>
      </c>
      <c r="K36" s="10" t="str">
        <f>""</f>
        <v/>
      </c>
      <c r="L36" s="10" t="str">
        <f>""</f>
        <v/>
      </c>
      <c r="M36" s="10" t="str">
        <f>""</f>
        <v/>
      </c>
      <c r="N36" s="10" t="str">
        <f>""</f>
        <v/>
      </c>
      <c r="O36" s="10" t="str">
        <f>""</f>
        <v/>
      </c>
      <c r="P36" s="10" t="str">
        <f>""</f>
        <v/>
      </c>
      <c r="Q36" s="10" t="str">
        <f>""</f>
        <v/>
      </c>
      <c r="R36" s="10" t="str">
        <f>""</f>
        <v/>
      </c>
      <c r="S36" s="10" t="str">
        <f>""</f>
        <v/>
      </c>
      <c r="T36" s="10" t="str">
        <f>""</f>
        <v/>
      </c>
      <c r="U36" s="10" t="str">
        <f>""</f>
        <v/>
      </c>
      <c r="V36" s="2"/>
    </row>
    <row r="37" spans="2:22">
      <c r="B37" s="2"/>
      <c r="C37" s="177" t="s">
        <v>730</v>
      </c>
      <c r="D37" s="178"/>
      <c r="E37" s="10" t="str">
        <f>""</f>
        <v/>
      </c>
      <c r="F37" s="10" t="str">
        <f>""</f>
        <v/>
      </c>
      <c r="G37" s="10" t="str">
        <f>""</f>
        <v/>
      </c>
      <c r="H37" s="10" t="str">
        <f>""</f>
        <v/>
      </c>
      <c r="I37" s="10" t="str">
        <f>""</f>
        <v/>
      </c>
      <c r="J37" s="10" t="str">
        <f>""</f>
        <v/>
      </c>
      <c r="K37" s="10" t="str">
        <f>""</f>
        <v/>
      </c>
      <c r="L37" s="10" t="str">
        <f>""</f>
        <v/>
      </c>
      <c r="M37" s="10" t="str">
        <f>""</f>
        <v/>
      </c>
      <c r="N37" s="10" t="str">
        <f>""</f>
        <v/>
      </c>
      <c r="O37" s="10" t="str">
        <f>""</f>
        <v/>
      </c>
      <c r="P37" s="10" t="str">
        <f>""</f>
        <v/>
      </c>
      <c r="Q37" s="10" t="str">
        <f>""</f>
        <v/>
      </c>
      <c r="R37" s="10" t="str">
        <f>""</f>
        <v/>
      </c>
      <c r="S37" s="10" t="str">
        <f>""</f>
        <v/>
      </c>
      <c r="T37" s="10" t="str">
        <f>""</f>
        <v/>
      </c>
      <c r="U37" s="10" t="str">
        <f>""</f>
        <v/>
      </c>
      <c r="V37" s="2"/>
    </row>
    <row r="38" spans="2:22">
      <c r="B38" s="2"/>
      <c r="C38" s="180" t="s">
        <v>731</v>
      </c>
      <c r="D38" s="181"/>
      <c r="E38" s="144">
        <v>0</v>
      </c>
      <c r="F38" s="144">
        <v>0</v>
      </c>
      <c r="G38" s="144">
        <v>0</v>
      </c>
      <c r="H38" s="144">
        <v>0</v>
      </c>
      <c r="I38" s="144">
        <v>0</v>
      </c>
      <c r="J38" s="144">
        <v>0</v>
      </c>
      <c r="K38" s="144">
        <v>0</v>
      </c>
      <c r="L38" s="144">
        <v>0</v>
      </c>
      <c r="M38" s="144">
        <v>0</v>
      </c>
      <c r="N38" s="144">
        <v>0</v>
      </c>
      <c r="O38" s="144">
        <v>0</v>
      </c>
      <c r="P38" s="144">
        <v>0</v>
      </c>
      <c r="Q38" s="144">
        <v>0</v>
      </c>
      <c r="R38" s="144">
        <v>0</v>
      </c>
      <c r="S38" s="144">
        <v>0</v>
      </c>
      <c r="T38" s="144">
        <v>0</v>
      </c>
      <c r="U38" s="8">
        <f>IFERROR((SUM(E38:T38)),0)</f>
        <v>0</v>
      </c>
      <c r="V38" s="2"/>
    </row>
    <row r="39" spans="2:22">
      <c r="B39" s="2"/>
      <c r="C39" s="180" t="s">
        <v>732</v>
      </c>
      <c r="D39" s="181"/>
      <c r="E39" s="144">
        <v>0</v>
      </c>
      <c r="F39" s="144">
        <v>0</v>
      </c>
      <c r="G39" s="144">
        <v>0</v>
      </c>
      <c r="H39" s="144">
        <v>0</v>
      </c>
      <c r="I39" s="144">
        <v>0</v>
      </c>
      <c r="J39" s="144">
        <v>0</v>
      </c>
      <c r="K39" s="144">
        <v>0</v>
      </c>
      <c r="L39" s="144">
        <v>0</v>
      </c>
      <c r="M39" s="144">
        <v>0</v>
      </c>
      <c r="N39" s="144">
        <v>0</v>
      </c>
      <c r="O39" s="144">
        <v>0</v>
      </c>
      <c r="P39" s="144">
        <v>0</v>
      </c>
      <c r="Q39" s="144">
        <v>0</v>
      </c>
      <c r="R39" s="144">
        <v>0</v>
      </c>
      <c r="S39" s="144">
        <v>0</v>
      </c>
      <c r="T39" s="144">
        <v>0</v>
      </c>
      <c r="U39" s="8">
        <f>IFERROR((SUM(E39:T39)),0)</f>
        <v>0</v>
      </c>
      <c r="V39" s="2"/>
    </row>
    <row r="40" spans="2:22">
      <c r="B40" s="2"/>
      <c r="C40" s="180" t="s">
        <v>733</v>
      </c>
      <c r="D40" s="181"/>
      <c r="E40" s="144">
        <v>0</v>
      </c>
      <c r="F40" s="144">
        <v>0</v>
      </c>
      <c r="G40" s="144">
        <v>0</v>
      </c>
      <c r="H40" s="144">
        <v>0</v>
      </c>
      <c r="I40" s="144">
        <v>0</v>
      </c>
      <c r="J40" s="144">
        <v>0</v>
      </c>
      <c r="K40" s="144">
        <v>0</v>
      </c>
      <c r="L40" s="144">
        <v>0</v>
      </c>
      <c r="M40" s="144">
        <v>0</v>
      </c>
      <c r="N40" s="144">
        <v>0</v>
      </c>
      <c r="O40" s="144">
        <v>0</v>
      </c>
      <c r="P40" s="144">
        <v>0</v>
      </c>
      <c r="Q40" s="144">
        <v>0</v>
      </c>
      <c r="R40" s="144">
        <v>0</v>
      </c>
      <c r="S40" s="144">
        <v>0</v>
      </c>
      <c r="T40" s="144">
        <v>0</v>
      </c>
      <c r="U40" s="8">
        <f>IFERROR((SUM(E40:T40)),0)</f>
        <v>0</v>
      </c>
      <c r="V40" s="2"/>
    </row>
    <row r="41" spans="2:22">
      <c r="B41" s="2"/>
      <c r="C41" s="180" t="s">
        <v>140</v>
      </c>
      <c r="D41" s="181"/>
      <c r="E41" s="8">
        <f t="shared" ref="E41:U41" si="7">IFERROR((E38-E39+E40),0)</f>
        <v>0</v>
      </c>
      <c r="F41" s="8">
        <f t="shared" si="7"/>
        <v>0</v>
      </c>
      <c r="G41" s="8">
        <f t="shared" si="7"/>
        <v>0</v>
      </c>
      <c r="H41" s="8">
        <f t="shared" si="7"/>
        <v>0</v>
      </c>
      <c r="I41" s="8">
        <f t="shared" si="7"/>
        <v>0</v>
      </c>
      <c r="J41" s="8">
        <f t="shared" si="7"/>
        <v>0</v>
      </c>
      <c r="K41" s="8">
        <f t="shared" si="7"/>
        <v>0</v>
      </c>
      <c r="L41" s="8">
        <f t="shared" si="7"/>
        <v>0</v>
      </c>
      <c r="M41" s="8">
        <f t="shared" si="7"/>
        <v>0</v>
      </c>
      <c r="N41" s="8">
        <f t="shared" si="7"/>
        <v>0</v>
      </c>
      <c r="O41" s="8">
        <f t="shared" si="7"/>
        <v>0</v>
      </c>
      <c r="P41" s="8">
        <f t="shared" si="7"/>
        <v>0</v>
      </c>
      <c r="Q41" s="8">
        <f t="shared" si="7"/>
        <v>0</v>
      </c>
      <c r="R41" s="8">
        <f t="shared" si="7"/>
        <v>0</v>
      </c>
      <c r="S41" s="8">
        <f t="shared" si="7"/>
        <v>0</v>
      </c>
      <c r="T41" s="8">
        <f t="shared" si="7"/>
        <v>0</v>
      </c>
      <c r="U41" s="8">
        <f t="shared" si="7"/>
        <v>0</v>
      </c>
      <c r="V41" s="2"/>
    </row>
    <row r="42" spans="2:22">
      <c r="B42" s="2"/>
      <c r="C42" s="177" t="s">
        <v>141</v>
      </c>
      <c r="D42" s="178"/>
      <c r="E42" s="144">
        <v>0</v>
      </c>
      <c r="F42" s="144">
        <v>0</v>
      </c>
      <c r="G42" s="144">
        <v>0</v>
      </c>
      <c r="H42" s="144">
        <v>0</v>
      </c>
      <c r="I42" s="144">
        <v>0</v>
      </c>
      <c r="J42" s="144">
        <v>0</v>
      </c>
      <c r="K42" s="144">
        <v>0</v>
      </c>
      <c r="L42" s="144">
        <v>0</v>
      </c>
      <c r="M42" s="144">
        <v>0</v>
      </c>
      <c r="N42" s="144">
        <v>0</v>
      </c>
      <c r="O42" s="144">
        <v>0</v>
      </c>
      <c r="P42" s="144">
        <v>0</v>
      </c>
      <c r="Q42" s="144">
        <v>0</v>
      </c>
      <c r="R42" s="144">
        <v>0</v>
      </c>
      <c r="S42" s="144">
        <v>0</v>
      </c>
      <c r="T42" s="144">
        <v>0</v>
      </c>
      <c r="U42" s="8">
        <f>IFERROR((SUM(E42:T42)),0)</f>
        <v>0</v>
      </c>
      <c r="V42" s="2"/>
    </row>
    <row r="43" spans="2:22">
      <c r="B43" s="2"/>
      <c r="C43" s="142" t="s">
        <v>135</v>
      </c>
      <c r="D43" s="143"/>
      <c r="E43" s="8">
        <f t="shared" ref="E43:U43" si="8">IFERROR((E41+E42),0)</f>
        <v>0</v>
      </c>
      <c r="F43" s="8">
        <f t="shared" si="8"/>
        <v>0</v>
      </c>
      <c r="G43" s="8">
        <f t="shared" si="8"/>
        <v>0</v>
      </c>
      <c r="H43" s="8">
        <f t="shared" si="8"/>
        <v>0</v>
      </c>
      <c r="I43" s="8">
        <f t="shared" si="8"/>
        <v>0</v>
      </c>
      <c r="J43" s="8">
        <f t="shared" si="8"/>
        <v>0</v>
      </c>
      <c r="K43" s="8">
        <f t="shared" si="8"/>
        <v>0</v>
      </c>
      <c r="L43" s="8">
        <f t="shared" si="8"/>
        <v>0</v>
      </c>
      <c r="M43" s="8">
        <f t="shared" si="8"/>
        <v>0</v>
      </c>
      <c r="N43" s="8">
        <f t="shared" si="8"/>
        <v>0</v>
      </c>
      <c r="O43" s="8">
        <f t="shared" si="8"/>
        <v>0</v>
      </c>
      <c r="P43" s="8">
        <f t="shared" si="8"/>
        <v>0</v>
      </c>
      <c r="Q43" s="8">
        <f t="shared" si="8"/>
        <v>0</v>
      </c>
      <c r="R43" s="8">
        <f t="shared" si="8"/>
        <v>0</v>
      </c>
      <c r="S43" s="8">
        <f t="shared" si="8"/>
        <v>0</v>
      </c>
      <c r="T43" s="8">
        <f t="shared" si="8"/>
        <v>0</v>
      </c>
      <c r="U43" s="8">
        <f t="shared" si="8"/>
        <v>0</v>
      </c>
      <c r="V43" s="2"/>
    </row>
    <row r="44" spans="2:22">
      <c r="B44" s="2"/>
      <c r="C44" s="142" t="s">
        <v>143</v>
      </c>
      <c r="D44" s="143"/>
      <c r="E44" s="8">
        <f t="shared" ref="E44:U44" si="9">IFERROR((E35-E43),0)</f>
        <v>0</v>
      </c>
      <c r="F44" s="8">
        <f t="shared" si="9"/>
        <v>0</v>
      </c>
      <c r="G44" s="8">
        <f t="shared" si="9"/>
        <v>0</v>
      </c>
      <c r="H44" s="8">
        <f t="shared" si="9"/>
        <v>0</v>
      </c>
      <c r="I44" s="8">
        <f t="shared" si="9"/>
        <v>0</v>
      </c>
      <c r="J44" s="8">
        <f t="shared" si="9"/>
        <v>0</v>
      </c>
      <c r="K44" s="8">
        <f t="shared" si="9"/>
        <v>0</v>
      </c>
      <c r="L44" s="8">
        <f t="shared" si="9"/>
        <v>0</v>
      </c>
      <c r="M44" s="8">
        <f t="shared" si="9"/>
        <v>0</v>
      </c>
      <c r="N44" s="8">
        <f t="shared" si="9"/>
        <v>0</v>
      </c>
      <c r="O44" s="8">
        <f t="shared" si="9"/>
        <v>0</v>
      </c>
      <c r="P44" s="8">
        <f t="shared" si="9"/>
        <v>0</v>
      </c>
      <c r="Q44" s="8">
        <f t="shared" si="9"/>
        <v>0</v>
      </c>
      <c r="R44" s="8">
        <f t="shared" si="9"/>
        <v>0</v>
      </c>
      <c r="S44" s="8">
        <f t="shared" si="9"/>
        <v>0</v>
      </c>
      <c r="T44" s="8">
        <f t="shared" si="9"/>
        <v>0</v>
      </c>
      <c r="U44" s="8">
        <f t="shared" si="9"/>
        <v>0</v>
      </c>
      <c r="V44" s="2"/>
    </row>
    <row r="45" spans="2:22">
      <c r="B45" s="2"/>
      <c r="C45" s="142" t="s">
        <v>734</v>
      </c>
      <c r="D45" s="143"/>
      <c r="E45" s="10" t="str">
        <f>""</f>
        <v/>
      </c>
      <c r="F45" s="10" t="str">
        <f>""</f>
        <v/>
      </c>
      <c r="G45" s="10" t="str">
        <f>""</f>
        <v/>
      </c>
      <c r="H45" s="10" t="str">
        <f>""</f>
        <v/>
      </c>
      <c r="I45" s="10" t="str">
        <f>""</f>
        <v/>
      </c>
      <c r="J45" s="10" t="str">
        <f>""</f>
        <v/>
      </c>
      <c r="K45" s="10" t="str">
        <f>""</f>
        <v/>
      </c>
      <c r="L45" s="10" t="str">
        <f>""</f>
        <v/>
      </c>
      <c r="M45" s="10" t="str">
        <f>""</f>
        <v/>
      </c>
      <c r="N45" s="10" t="str">
        <f>""</f>
        <v/>
      </c>
      <c r="O45" s="10" t="str">
        <f>""</f>
        <v/>
      </c>
      <c r="P45" s="10" t="str">
        <f>""</f>
        <v/>
      </c>
      <c r="Q45" s="10" t="str">
        <f>""</f>
        <v/>
      </c>
      <c r="R45" s="10" t="str">
        <f>""</f>
        <v/>
      </c>
      <c r="S45" s="10" t="str">
        <f>""</f>
        <v/>
      </c>
      <c r="T45" s="10" t="str">
        <f>""</f>
        <v/>
      </c>
      <c r="U45" s="10" t="str">
        <f>""</f>
        <v/>
      </c>
      <c r="V45" s="2"/>
    </row>
    <row r="46" spans="2:22">
      <c r="B46" s="2"/>
      <c r="C46" s="2"/>
      <c r="D46" s="2"/>
      <c r="E46" s="2"/>
      <c r="F46" s="2"/>
      <c r="G46" s="2"/>
      <c r="H46" s="2"/>
      <c r="I46" s="2"/>
      <c r="J46" s="2"/>
      <c r="K46" s="2"/>
      <c r="L46" s="2"/>
      <c r="M46" s="2"/>
      <c r="N46" s="2"/>
      <c r="O46" s="2"/>
      <c r="P46" s="2"/>
      <c r="Q46" s="2"/>
      <c r="R46" s="2"/>
      <c r="S46" s="2"/>
      <c r="T46" s="2"/>
      <c r="U46" s="2"/>
      <c r="V46" s="2"/>
    </row>
    <row r="47" spans="2:22" ht="5.0999999999999996" customHeight="1">
      <c r="B47" s="2"/>
      <c r="C47" s="2"/>
      <c r="D47" s="2"/>
      <c r="E47" s="2"/>
      <c r="F47" s="2"/>
      <c r="G47" s="2"/>
      <c r="H47" s="2"/>
      <c r="I47" s="2"/>
      <c r="J47" s="2"/>
      <c r="K47" s="2"/>
      <c r="L47" s="2"/>
      <c r="M47" s="2"/>
      <c r="N47" s="2"/>
      <c r="O47" s="2"/>
      <c r="P47" s="2"/>
      <c r="Q47" s="2"/>
      <c r="R47" s="2"/>
      <c r="S47" s="2"/>
      <c r="T47" s="2"/>
      <c r="U47" s="2"/>
      <c r="V47" s="2"/>
    </row>
  </sheetData>
  <sheetProtection formatColumns="0" formatRows="0" selectLockedCells="1"/>
  <mergeCells count="262">
    <mergeCell ref="S14:S15"/>
    <mergeCell ref="T14:T15"/>
    <mergeCell ref="S18"/>
    <mergeCell ref="T18"/>
    <mergeCell ref="R18"/>
    <mergeCell ref="C7:U7"/>
    <mergeCell ref="C8:U8"/>
    <mergeCell ref="C9:U9"/>
    <mergeCell ref="C10:U10"/>
    <mergeCell ref="C11:U11"/>
    <mergeCell ref="U14:U15"/>
    <mergeCell ref="C16:D16"/>
    <mergeCell ref="C17:D17"/>
    <mergeCell ref="C13:U13"/>
    <mergeCell ref="C14:D15"/>
    <mergeCell ref="E14:E15"/>
    <mergeCell ref="F14:F15"/>
    <mergeCell ref="G14:G15"/>
    <mergeCell ref="H14:H15"/>
    <mergeCell ref="I14:I15"/>
    <mergeCell ref="J14:J15"/>
    <mergeCell ref="K14:K15"/>
    <mergeCell ref="L14:L15"/>
    <mergeCell ref="M14:M15"/>
    <mergeCell ref="N14:N15"/>
    <mergeCell ref="O14:O15"/>
    <mergeCell ref="P14:P15"/>
    <mergeCell ref="Q14:Q15"/>
    <mergeCell ref="R14:R15"/>
    <mergeCell ref="Q19"/>
    <mergeCell ref="N18"/>
    <mergeCell ref="O18"/>
    <mergeCell ref="P18"/>
    <mergeCell ref="Q18"/>
    <mergeCell ref="C19:D19"/>
    <mergeCell ref="E19"/>
    <mergeCell ref="F19"/>
    <mergeCell ref="G19"/>
    <mergeCell ref="H19"/>
    <mergeCell ref="I19"/>
    <mergeCell ref="J19"/>
    <mergeCell ref="K19"/>
    <mergeCell ref="L19"/>
    <mergeCell ref="L18"/>
    <mergeCell ref="M18"/>
    <mergeCell ref="C18:D18"/>
    <mergeCell ref="E18"/>
    <mergeCell ref="F18"/>
    <mergeCell ref="G18"/>
    <mergeCell ref="H18"/>
    <mergeCell ref="I18"/>
    <mergeCell ref="J18"/>
    <mergeCell ref="K18"/>
    <mergeCell ref="Q21"/>
    <mergeCell ref="R21"/>
    <mergeCell ref="S21"/>
    <mergeCell ref="T21"/>
    <mergeCell ref="R19"/>
    <mergeCell ref="S19"/>
    <mergeCell ref="T19"/>
    <mergeCell ref="C20:D20"/>
    <mergeCell ref="C21:D21"/>
    <mergeCell ref="E21"/>
    <mergeCell ref="F21"/>
    <mergeCell ref="G21"/>
    <mergeCell ref="H21"/>
    <mergeCell ref="I21"/>
    <mergeCell ref="J21"/>
    <mergeCell ref="K21"/>
    <mergeCell ref="L21"/>
    <mergeCell ref="M21"/>
    <mergeCell ref="N21"/>
    <mergeCell ref="O21"/>
    <mergeCell ref="M19"/>
    <mergeCell ref="N19"/>
    <mergeCell ref="O19"/>
    <mergeCell ref="P19"/>
    <mergeCell ref="I24"/>
    <mergeCell ref="J24"/>
    <mergeCell ref="K24"/>
    <mergeCell ref="C22:D22"/>
    <mergeCell ref="C23:D23"/>
    <mergeCell ref="C24:D24"/>
    <mergeCell ref="E24"/>
    <mergeCell ref="F24"/>
    <mergeCell ref="P21"/>
    <mergeCell ref="T25"/>
    <mergeCell ref="Q24"/>
    <mergeCell ref="R24"/>
    <mergeCell ref="S24"/>
    <mergeCell ref="T24"/>
    <mergeCell ref="C25:D25"/>
    <mergeCell ref="E25"/>
    <mergeCell ref="F25"/>
    <mergeCell ref="G25"/>
    <mergeCell ref="H25"/>
    <mergeCell ref="I25"/>
    <mergeCell ref="J25"/>
    <mergeCell ref="K25"/>
    <mergeCell ref="L25"/>
    <mergeCell ref="M25"/>
    <mergeCell ref="N25"/>
    <mergeCell ref="O25"/>
    <mergeCell ref="L24"/>
    <mergeCell ref="M24"/>
    <mergeCell ref="N24"/>
    <mergeCell ref="O24"/>
    <mergeCell ref="P24"/>
    <mergeCell ref="G24"/>
    <mergeCell ref="H24"/>
    <mergeCell ref="C26:D26"/>
    <mergeCell ref="C27:D27"/>
    <mergeCell ref="C28:D28"/>
    <mergeCell ref="C29:D29"/>
    <mergeCell ref="E29"/>
    <mergeCell ref="P25"/>
    <mergeCell ref="Q25"/>
    <mergeCell ref="R25"/>
    <mergeCell ref="S25"/>
    <mergeCell ref="T29"/>
    <mergeCell ref="K29"/>
    <mergeCell ref="L29"/>
    <mergeCell ref="M29"/>
    <mergeCell ref="N29"/>
    <mergeCell ref="O29"/>
    <mergeCell ref="F29"/>
    <mergeCell ref="G29"/>
    <mergeCell ref="H29"/>
    <mergeCell ref="I29"/>
    <mergeCell ref="J29"/>
    <mergeCell ref="C30:D30"/>
    <mergeCell ref="E30"/>
    <mergeCell ref="F30"/>
    <mergeCell ref="G30"/>
    <mergeCell ref="H30"/>
    <mergeCell ref="P29"/>
    <mergeCell ref="Q29"/>
    <mergeCell ref="R29"/>
    <mergeCell ref="S29"/>
    <mergeCell ref="N30"/>
    <mergeCell ref="O30"/>
    <mergeCell ref="P30"/>
    <mergeCell ref="Q30"/>
    <mergeCell ref="R30"/>
    <mergeCell ref="I30"/>
    <mergeCell ref="J30"/>
    <mergeCell ref="K30"/>
    <mergeCell ref="L30"/>
    <mergeCell ref="M30"/>
    <mergeCell ref="F34"/>
    <mergeCell ref="G34"/>
    <mergeCell ref="H34"/>
    <mergeCell ref="R31"/>
    <mergeCell ref="S31"/>
    <mergeCell ref="T31"/>
    <mergeCell ref="C32:D32"/>
    <mergeCell ref="C33:D33"/>
    <mergeCell ref="S30"/>
    <mergeCell ref="T30"/>
    <mergeCell ref="C31:D31"/>
    <mergeCell ref="E31"/>
    <mergeCell ref="F31"/>
    <mergeCell ref="G31"/>
    <mergeCell ref="H31"/>
    <mergeCell ref="I31"/>
    <mergeCell ref="J31"/>
    <mergeCell ref="K31"/>
    <mergeCell ref="L31"/>
    <mergeCell ref="M31"/>
    <mergeCell ref="N31"/>
    <mergeCell ref="O31"/>
    <mergeCell ref="P31"/>
    <mergeCell ref="Q31"/>
    <mergeCell ref="L38"/>
    <mergeCell ref="M38"/>
    <mergeCell ref="C38:D38"/>
    <mergeCell ref="E38"/>
    <mergeCell ref="F38"/>
    <mergeCell ref="G38"/>
    <mergeCell ref="H38"/>
    <mergeCell ref="S34"/>
    <mergeCell ref="T34"/>
    <mergeCell ref="C35:D35"/>
    <mergeCell ref="C36:D36"/>
    <mergeCell ref="C37:D37"/>
    <mergeCell ref="N34"/>
    <mergeCell ref="O34"/>
    <mergeCell ref="P34"/>
    <mergeCell ref="Q34"/>
    <mergeCell ref="R34"/>
    <mergeCell ref="I34"/>
    <mergeCell ref="J34"/>
    <mergeCell ref="K34"/>
    <mergeCell ref="L34"/>
    <mergeCell ref="M34"/>
    <mergeCell ref="C34:D34"/>
    <mergeCell ref="E34"/>
    <mergeCell ref="S38"/>
    <mergeCell ref="T38"/>
    <mergeCell ref="C39:D39"/>
    <mergeCell ref="E39"/>
    <mergeCell ref="F39"/>
    <mergeCell ref="G39"/>
    <mergeCell ref="H39"/>
    <mergeCell ref="I39"/>
    <mergeCell ref="J39"/>
    <mergeCell ref="K39"/>
    <mergeCell ref="L39"/>
    <mergeCell ref="M39"/>
    <mergeCell ref="N39"/>
    <mergeCell ref="O39"/>
    <mergeCell ref="P39"/>
    <mergeCell ref="Q39"/>
    <mergeCell ref="N38"/>
    <mergeCell ref="O38"/>
    <mergeCell ref="P38"/>
    <mergeCell ref="Q38"/>
    <mergeCell ref="R38"/>
    <mergeCell ref="I38"/>
    <mergeCell ref="J38"/>
    <mergeCell ref="K38"/>
    <mergeCell ref="Q40"/>
    <mergeCell ref="R40"/>
    <mergeCell ref="S40"/>
    <mergeCell ref="T40"/>
    <mergeCell ref="C41:D41"/>
    <mergeCell ref="R39"/>
    <mergeCell ref="S39"/>
    <mergeCell ref="T39"/>
    <mergeCell ref="C40:D40"/>
    <mergeCell ref="E40"/>
    <mergeCell ref="F40"/>
    <mergeCell ref="G40"/>
    <mergeCell ref="H40"/>
    <mergeCell ref="I40"/>
    <mergeCell ref="J40"/>
    <mergeCell ref="K40"/>
    <mergeCell ref="L40"/>
    <mergeCell ref="M40"/>
    <mergeCell ref="N40"/>
    <mergeCell ref="O40"/>
    <mergeCell ref="P40"/>
    <mergeCell ref="S42"/>
    <mergeCell ref="T42"/>
    <mergeCell ref="C43:D43"/>
    <mergeCell ref="C44:D44"/>
    <mergeCell ref="C45:D45"/>
    <mergeCell ref="N42"/>
    <mergeCell ref="O42"/>
    <mergeCell ref="P42"/>
    <mergeCell ref="Q42"/>
    <mergeCell ref="R42"/>
    <mergeCell ref="I42"/>
    <mergeCell ref="J42"/>
    <mergeCell ref="K42"/>
    <mergeCell ref="L42"/>
    <mergeCell ref="M42"/>
    <mergeCell ref="C42:D42"/>
    <mergeCell ref="E42"/>
    <mergeCell ref="F42"/>
    <mergeCell ref="G42"/>
    <mergeCell ref="H42"/>
  </mergeCells>
  <dataValidations count="208">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N18">
      <formula1>-1000000000000000000</formula1>
      <formula2>1000000000000000000</formula2>
    </dataValidation>
    <dataValidation type="decimal" showErrorMessage="1" errorTitle="Kesalahan Jenis Data" error="Data yang dimasukkan harus berupa Angka!" sqref="O18">
      <formula1>-1000000000000000000</formula1>
      <formula2>1000000000000000000</formula2>
    </dataValidation>
    <dataValidation type="decimal" showErrorMessage="1" errorTitle="Kesalahan Jenis Data" error="Data yang dimasukkan harus berupa Angka!" sqref="P18">
      <formula1>-1000000000000000000</formula1>
      <formula2>1000000000000000000</formula2>
    </dataValidation>
    <dataValidation type="decimal" showErrorMessage="1" errorTitle="Kesalahan Jenis Data" error="Data yang dimasukkan harus berupa Angka!" sqref="Q18">
      <formula1>-1000000000000000000</formula1>
      <formula2>1000000000000000000</formula2>
    </dataValidation>
    <dataValidation type="decimal" showErrorMessage="1" errorTitle="Kesalahan Jenis Data" error="Data yang dimasukkan harus berupa Angka!" sqref="R18">
      <formula1>-1000000000000000000</formula1>
      <formula2>1000000000000000000</formula2>
    </dataValidation>
    <dataValidation type="decimal" showErrorMessage="1" errorTitle="Kesalahan Jenis Data" error="Data yang dimasukkan harus berupa Angka!" sqref="S18">
      <formula1>-1000000000000000000</formula1>
      <formula2>1000000000000000000</formula2>
    </dataValidation>
    <dataValidation type="decimal" showErrorMessage="1" errorTitle="Kesalahan Jenis Data" error="Data yang dimasukkan harus berupa Angka!" sqref="T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N19">
      <formula1>-1000000000000000000</formula1>
      <formula2>1000000000000000000</formula2>
    </dataValidation>
    <dataValidation type="decimal" showErrorMessage="1" errorTitle="Kesalahan Jenis Data" error="Data yang dimasukkan harus berupa Angka!" sqref="O19">
      <formula1>-1000000000000000000</formula1>
      <formula2>1000000000000000000</formula2>
    </dataValidation>
    <dataValidation type="decimal" showErrorMessage="1" errorTitle="Kesalahan Jenis Data" error="Data yang dimasukkan harus berupa Angka!" sqref="P19">
      <formula1>-1000000000000000000</formula1>
      <formula2>1000000000000000000</formula2>
    </dataValidation>
    <dataValidation type="decimal" showErrorMessage="1" errorTitle="Kesalahan Jenis Data" error="Data yang dimasukkan harus berupa Angka!" sqref="Q19">
      <formula1>-1000000000000000000</formula1>
      <formula2>1000000000000000000</formula2>
    </dataValidation>
    <dataValidation type="decimal" showErrorMessage="1" errorTitle="Kesalahan Jenis Data" error="Data yang dimasukkan harus berupa Angka!" sqref="R19">
      <formula1>-1000000000000000000</formula1>
      <formula2>1000000000000000000</formula2>
    </dataValidation>
    <dataValidation type="decimal" showErrorMessage="1" errorTitle="Kesalahan Jenis Data" error="Data yang dimasukkan harus berupa Angka!" sqref="S19">
      <formula1>-1000000000000000000</formula1>
      <formula2>1000000000000000000</formula2>
    </dataValidation>
    <dataValidation type="decimal" showErrorMessage="1" errorTitle="Kesalahan Jenis Data" error="Data yang dimasukkan harus berupa Angka!" sqref="T19">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N21">
      <formula1>-1000000000000000000</formula1>
      <formula2>1000000000000000000</formula2>
    </dataValidation>
    <dataValidation type="decimal" showErrorMessage="1" errorTitle="Kesalahan Jenis Data" error="Data yang dimasukkan harus berupa Angka!" sqref="O21">
      <formula1>-1000000000000000000</formula1>
      <formula2>1000000000000000000</formula2>
    </dataValidation>
    <dataValidation type="decimal" showErrorMessage="1" errorTitle="Kesalahan Jenis Data" error="Data yang dimasukkan harus berupa Angka!" sqref="P21">
      <formula1>-1000000000000000000</formula1>
      <formula2>1000000000000000000</formula2>
    </dataValidation>
    <dataValidation type="decimal" showErrorMessage="1" errorTitle="Kesalahan Jenis Data" error="Data yang dimasukkan harus berupa Angka!" sqref="Q21">
      <formula1>-1000000000000000000</formula1>
      <formula2>1000000000000000000</formula2>
    </dataValidation>
    <dataValidation type="decimal" showErrorMessage="1" errorTitle="Kesalahan Jenis Data" error="Data yang dimasukkan harus berupa Angka!" sqref="R21">
      <formula1>-1000000000000000000</formula1>
      <formula2>1000000000000000000</formula2>
    </dataValidation>
    <dataValidation type="decimal" showErrorMessage="1" errorTitle="Kesalahan Jenis Data" error="Data yang dimasukkan harus berupa Angka!" sqref="S21">
      <formula1>-1000000000000000000</formula1>
      <formula2>1000000000000000000</formula2>
    </dataValidation>
    <dataValidation type="decimal" showErrorMessage="1" errorTitle="Kesalahan Jenis Data" error="Data yang dimasukkan harus berupa Angka!" sqref="T21">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N24">
      <formula1>-1000000000000000000</formula1>
      <formula2>1000000000000000000</formula2>
    </dataValidation>
    <dataValidation type="decimal" showErrorMessage="1" errorTitle="Kesalahan Jenis Data" error="Data yang dimasukkan harus berupa Angka!" sqref="O24">
      <formula1>-1000000000000000000</formula1>
      <formula2>1000000000000000000</formula2>
    </dataValidation>
    <dataValidation type="decimal" showErrorMessage="1" errorTitle="Kesalahan Jenis Data" error="Data yang dimasukkan harus berupa Angka!" sqref="P24">
      <formula1>-1000000000000000000</formula1>
      <formula2>1000000000000000000</formula2>
    </dataValidation>
    <dataValidation type="decimal" showErrorMessage="1" errorTitle="Kesalahan Jenis Data" error="Data yang dimasukkan harus berupa Angka!" sqref="Q24">
      <formula1>-1000000000000000000</formula1>
      <formula2>1000000000000000000</formula2>
    </dataValidation>
    <dataValidation type="decimal" showErrorMessage="1" errorTitle="Kesalahan Jenis Data" error="Data yang dimasukkan harus berupa Angka!" sqref="R24">
      <formula1>-1000000000000000000</formula1>
      <formula2>1000000000000000000</formula2>
    </dataValidation>
    <dataValidation type="decimal" showErrorMessage="1" errorTitle="Kesalahan Jenis Data" error="Data yang dimasukkan harus berupa Angka!" sqref="S24">
      <formula1>-1000000000000000000</formula1>
      <formula2>1000000000000000000</formula2>
    </dataValidation>
    <dataValidation type="decimal" showErrorMessage="1" errorTitle="Kesalahan Jenis Data" error="Data yang dimasukkan harus berupa Angka!" sqref="T24">
      <formula1>-1000000000000000000</formula1>
      <formula2>1000000000000000000</formula2>
    </dataValidation>
    <dataValidation type="decimal" showErrorMessage="1" errorTitle="Kesalahan Jenis Data" error="Data yang dimasukkan harus berupa Angka!" sqref="E25">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M25">
      <formula1>-1000000000000000000</formula1>
      <formula2>1000000000000000000</formula2>
    </dataValidation>
    <dataValidation type="decimal" showErrorMessage="1" errorTitle="Kesalahan Jenis Data" error="Data yang dimasukkan harus berupa Angka!" sqref="N25">
      <formula1>-1000000000000000000</formula1>
      <formula2>1000000000000000000</formula2>
    </dataValidation>
    <dataValidation type="decimal" showErrorMessage="1" errorTitle="Kesalahan Jenis Data" error="Data yang dimasukkan harus berupa Angka!" sqref="O25">
      <formula1>-1000000000000000000</formula1>
      <formula2>1000000000000000000</formula2>
    </dataValidation>
    <dataValidation type="decimal" showErrorMessage="1" errorTitle="Kesalahan Jenis Data" error="Data yang dimasukkan harus berupa Angka!" sqref="P25">
      <formula1>-1000000000000000000</formula1>
      <formula2>1000000000000000000</formula2>
    </dataValidation>
    <dataValidation type="decimal" showErrorMessage="1" errorTitle="Kesalahan Jenis Data" error="Data yang dimasukkan harus berupa Angka!" sqref="Q25">
      <formula1>-1000000000000000000</formula1>
      <formula2>1000000000000000000</formula2>
    </dataValidation>
    <dataValidation type="decimal" showErrorMessage="1" errorTitle="Kesalahan Jenis Data" error="Data yang dimasukkan harus berupa Angka!" sqref="R25">
      <formula1>-1000000000000000000</formula1>
      <formula2>1000000000000000000</formula2>
    </dataValidation>
    <dataValidation type="decimal" showErrorMessage="1" errorTitle="Kesalahan Jenis Data" error="Data yang dimasukkan harus berupa Angka!" sqref="S25">
      <formula1>-1000000000000000000</formula1>
      <formula2>1000000000000000000</formula2>
    </dataValidation>
    <dataValidation type="decimal" showErrorMessage="1" errorTitle="Kesalahan Jenis Data" error="Data yang dimasukkan harus berupa Angka!" sqref="T25">
      <formula1>-1000000000000000000</formula1>
      <formula2>1000000000000000000</formula2>
    </dataValidation>
    <dataValidation type="decimal" showErrorMessage="1" errorTitle="Kesalahan Jenis Data" error="Data yang dimasukkan harus berupa Angka!" sqref="E29">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M29">
      <formula1>-1000000000000000000</formula1>
      <formula2>1000000000000000000</formula2>
    </dataValidation>
    <dataValidation type="decimal" showErrorMessage="1" errorTitle="Kesalahan Jenis Data" error="Data yang dimasukkan harus berupa Angka!" sqref="N29">
      <formula1>-1000000000000000000</formula1>
      <formula2>1000000000000000000</formula2>
    </dataValidation>
    <dataValidation type="decimal" showErrorMessage="1" errorTitle="Kesalahan Jenis Data" error="Data yang dimasukkan harus berupa Angka!" sqref="O29">
      <formula1>-1000000000000000000</formula1>
      <formula2>1000000000000000000</formula2>
    </dataValidation>
    <dataValidation type="decimal" showErrorMessage="1" errorTitle="Kesalahan Jenis Data" error="Data yang dimasukkan harus berupa Angka!" sqref="P29">
      <formula1>-1000000000000000000</formula1>
      <formula2>1000000000000000000</formula2>
    </dataValidation>
    <dataValidation type="decimal" showErrorMessage="1" errorTitle="Kesalahan Jenis Data" error="Data yang dimasukkan harus berupa Angka!" sqref="Q29">
      <formula1>-1000000000000000000</formula1>
      <formula2>1000000000000000000</formula2>
    </dataValidation>
    <dataValidation type="decimal" showErrorMessage="1" errorTitle="Kesalahan Jenis Data" error="Data yang dimasukkan harus berupa Angka!" sqref="R29">
      <formula1>-1000000000000000000</formula1>
      <formula2>1000000000000000000</formula2>
    </dataValidation>
    <dataValidation type="decimal" showErrorMessage="1" errorTitle="Kesalahan Jenis Data" error="Data yang dimasukkan harus berupa Angka!" sqref="S29">
      <formula1>-1000000000000000000</formula1>
      <formula2>1000000000000000000</formula2>
    </dataValidation>
    <dataValidation type="decimal" showErrorMessage="1" errorTitle="Kesalahan Jenis Data" error="Data yang dimasukkan harus berupa Angka!" sqref="T29">
      <formula1>-1000000000000000000</formula1>
      <formula2>1000000000000000000</formula2>
    </dataValidation>
    <dataValidation type="decimal" showErrorMessage="1" errorTitle="Kesalahan Jenis Data" error="Data yang dimasukkan harus berupa Angka!" sqref="E30">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M30">
      <formula1>-1000000000000000000</formula1>
      <formula2>1000000000000000000</formula2>
    </dataValidation>
    <dataValidation type="decimal" showErrorMessage="1" errorTitle="Kesalahan Jenis Data" error="Data yang dimasukkan harus berupa Angka!" sqref="N30">
      <formula1>-1000000000000000000</formula1>
      <formula2>1000000000000000000</formula2>
    </dataValidation>
    <dataValidation type="decimal" showErrorMessage="1" errorTitle="Kesalahan Jenis Data" error="Data yang dimasukkan harus berupa Angka!" sqref="O30">
      <formula1>-1000000000000000000</formula1>
      <formula2>1000000000000000000</formula2>
    </dataValidation>
    <dataValidation type="decimal" showErrorMessage="1" errorTitle="Kesalahan Jenis Data" error="Data yang dimasukkan harus berupa Angka!" sqref="P30">
      <formula1>-1000000000000000000</formula1>
      <formula2>1000000000000000000</formula2>
    </dataValidation>
    <dataValidation type="decimal" showErrorMessage="1" errorTitle="Kesalahan Jenis Data" error="Data yang dimasukkan harus berupa Angka!" sqref="Q30">
      <formula1>-1000000000000000000</formula1>
      <formula2>1000000000000000000</formula2>
    </dataValidation>
    <dataValidation type="decimal" showErrorMessage="1" errorTitle="Kesalahan Jenis Data" error="Data yang dimasukkan harus berupa Angka!" sqref="R30">
      <formula1>-1000000000000000000</formula1>
      <formula2>1000000000000000000</formula2>
    </dataValidation>
    <dataValidation type="decimal" showErrorMessage="1" errorTitle="Kesalahan Jenis Data" error="Data yang dimasukkan harus berupa Angka!" sqref="S30">
      <formula1>-1000000000000000000</formula1>
      <formula2>1000000000000000000</formula2>
    </dataValidation>
    <dataValidation type="decimal" showErrorMessage="1" errorTitle="Kesalahan Jenis Data" error="Data yang dimasukkan harus berupa Angka!" sqref="T30">
      <formula1>-1000000000000000000</formula1>
      <formula2>1000000000000000000</formula2>
    </dataValidation>
    <dataValidation type="decimal" showErrorMessage="1" errorTitle="Kesalahan Jenis Data" error="Data yang dimasukkan harus berupa Angka!" sqref="E31">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M31">
      <formula1>-1000000000000000000</formula1>
      <formula2>1000000000000000000</formula2>
    </dataValidation>
    <dataValidation type="decimal" showErrorMessage="1" errorTitle="Kesalahan Jenis Data" error="Data yang dimasukkan harus berupa Angka!" sqref="N31">
      <formula1>-1000000000000000000</formula1>
      <formula2>1000000000000000000</formula2>
    </dataValidation>
    <dataValidation type="decimal" showErrorMessage="1" errorTitle="Kesalahan Jenis Data" error="Data yang dimasukkan harus berupa Angka!" sqref="O31">
      <formula1>-1000000000000000000</formula1>
      <formula2>1000000000000000000</formula2>
    </dataValidation>
    <dataValidation type="decimal" showErrorMessage="1" errorTitle="Kesalahan Jenis Data" error="Data yang dimasukkan harus berupa Angka!" sqref="P31">
      <formula1>-1000000000000000000</formula1>
      <formula2>1000000000000000000</formula2>
    </dataValidation>
    <dataValidation type="decimal" showErrorMessage="1" errorTitle="Kesalahan Jenis Data" error="Data yang dimasukkan harus berupa Angka!" sqref="Q31">
      <formula1>-1000000000000000000</formula1>
      <formula2>1000000000000000000</formula2>
    </dataValidation>
    <dataValidation type="decimal" showErrorMessage="1" errorTitle="Kesalahan Jenis Data" error="Data yang dimasukkan harus berupa Angka!" sqref="R31">
      <formula1>-1000000000000000000</formula1>
      <formula2>1000000000000000000</formula2>
    </dataValidation>
    <dataValidation type="decimal" showErrorMessage="1" errorTitle="Kesalahan Jenis Data" error="Data yang dimasukkan harus berupa Angka!" sqref="S31">
      <formula1>-1000000000000000000</formula1>
      <formula2>1000000000000000000</formula2>
    </dataValidation>
    <dataValidation type="decimal" showErrorMessage="1" errorTitle="Kesalahan Jenis Data" error="Data yang dimasukkan harus berupa Angka!" sqref="T31">
      <formula1>-1000000000000000000</formula1>
      <formula2>1000000000000000000</formula2>
    </dataValidation>
    <dataValidation type="decimal" showErrorMessage="1" errorTitle="Kesalahan Jenis Data" error="Data yang dimasukkan harus berupa Angka!" sqref="E34">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M34">
      <formula1>-1000000000000000000</formula1>
      <formula2>1000000000000000000</formula2>
    </dataValidation>
    <dataValidation type="decimal" showErrorMessage="1" errorTitle="Kesalahan Jenis Data" error="Data yang dimasukkan harus berupa Angka!" sqref="N34">
      <formula1>-1000000000000000000</formula1>
      <formula2>1000000000000000000</formula2>
    </dataValidation>
    <dataValidation type="decimal" showErrorMessage="1" errorTitle="Kesalahan Jenis Data" error="Data yang dimasukkan harus berupa Angka!" sqref="O34">
      <formula1>-1000000000000000000</formula1>
      <formula2>1000000000000000000</formula2>
    </dataValidation>
    <dataValidation type="decimal" showErrorMessage="1" errorTitle="Kesalahan Jenis Data" error="Data yang dimasukkan harus berupa Angka!" sqref="P34">
      <formula1>-1000000000000000000</formula1>
      <formula2>1000000000000000000</formula2>
    </dataValidation>
    <dataValidation type="decimal" showErrorMessage="1" errorTitle="Kesalahan Jenis Data" error="Data yang dimasukkan harus berupa Angka!" sqref="Q34">
      <formula1>-1000000000000000000</formula1>
      <formula2>1000000000000000000</formula2>
    </dataValidation>
    <dataValidation type="decimal" showErrorMessage="1" errorTitle="Kesalahan Jenis Data" error="Data yang dimasukkan harus berupa Angka!" sqref="R34">
      <formula1>-1000000000000000000</formula1>
      <formula2>1000000000000000000</formula2>
    </dataValidation>
    <dataValidation type="decimal" showErrorMessage="1" errorTitle="Kesalahan Jenis Data" error="Data yang dimasukkan harus berupa Angka!" sqref="S34">
      <formula1>-1000000000000000000</formula1>
      <formula2>1000000000000000000</formula2>
    </dataValidation>
    <dataValidation type="decimal" showErrorMessage="1" errorTitle="Kesalahan Jenis Data" error="Data yang dimasukkan harus berupa Angka!" sqref="T34">
      <formula1>-1000000000000000000</formula1>
      <formula2>1000000000000000000</formula2>
    </dataValidation>
    <dataValidation type="decimal" showErrorMessage="1" errorTitle="Kesalahan Jenis Data" error="Data yang dimasukkan harus berupa Angka!" sqref="E38">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M38">
      <formula1>-1000000000000000000</formula1>
      <formula2>1000000000000000000</formula2>
    </dataValidation>
    <dataValidation type="decimal" showErrorMessage="1" errorTitle="Kesalahan Jenis Data" error="Data yang dimasukkan harus berupa Angka!" sqref="N38">
      <formula1>-1000000000000000000</formula1>
      <formula2>1000000000000000000</formula2>
    </dataValidation>
    <dataValidation type="decimal" showErrorMessage="1" errorTitle="Kesalahan Jenis Data" error="Data yang dimasukkan harus berupa Angka!" sqref="O38">
      <formula1>-1000000000000000000</formula1>
      <formula2>1000000000000000000</formula2>
    </dataValidation>
    <dataValidation type="decimal" showErrorMessage="1" errorTitle="Kesalahan Jenis Data" error="Data yang dimasukkan harus berupa Angka!" sqref="P38">
      <formula1>-1000000000000000000</formula1>
      <formula2>1000000000000000000</formula2>
    </dataValidation>
    <dataValidation type="decimal" showErrorMessage="1" errorTitle="Kesalahan Jenis Data" error="Data yang dimasukkan harus berupa Angka!" sqref="Q38">
      <formula1>-1000000000000000000</formula1>
      <formula2>1000000000000000000</formula2>
    </dataValidation>
    <dataValidation type="decimal" showErrorMessage="1" errorTitle="Kesalahan Jenis Data" error="Data yang dimasukkan harus berupa Angka!" sqref="R38">
      <formula1>-1000000000000000000</formula1>
      <formula2>1000000000000000000</formula2>
    </dataValidation>
    <dataValidation type="decimal" showErrorMessage="1" errorTitle="Kesalahan Jenis Data" error="Data yang dimasukkan harus berupa Angka!" sqref="S38">
      <formula1>-1000000000000000000</formula1>
      <formula2>1000000000000000000</formula2>
    </dataValidation>
    <dataValidation type="decimal" showErrorMessage="1" errorTitle="Kesalahan Jenis Data" error="Data yang dimasukkan harus berupa Angka!" sqref="T38">
      <formula1>-1000000000000000000</formula1>
      <formula2>1000000000000000000</formula2>
    </dataValidation>
    <dataValidation type="decimal" showErrorMessage="1" errorTitle="Kesalahan Jenis Data" error="Data yang dimasukkan harus berupa Angka!" sqref="E39">
      <formula1>-1000000000000000000</formula1>
      <formula2>1000000000000000000</formula2>
    </dataValidation>
    <dataValidation type="decimal" showErrorMessage="1" errorTitle="Kesalahan Jenis Data" error="Data yang dimasukkan harus berupa Angka!" sqref="F39">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M39">
      <formula1>-1000000000000000000</formula1>
      <formula2>1000000000000000000</formula2>
    </dataValidation>
    <dataValidation type="decimal" showErrorMessage="1" errorTitle="Kesalahan Jenis Data" error="Data yang dimasukkan harus berupa Angka!" sqref="N39">
      <formula1>-1000000000000000000</formula1>
      <formula2>1000000000000000000</formula2>
    </dataValidation>
    <dataValidation type="decimal" showErrorMessage="1" errorTitle="Kesalahan Jenis Data" error="Data yang dimasukkan harus berupa Angka!" sqref="O39">
      <formula1>-1000000000000000000</formula1>
      <formula2>1000000000000000000</formula2>
    </dataValidation>
    <dataValidation type="decimal" showErrorMessage="1" errorTitle="Kesalahan Jenis Data" error="Data yang dimasukkan harus berupa Angka!" sqref="P39">
      <formula1>-1000000000000000000</formula1>
      <formula2>1000000000000000000</formula2>
    </dataValidation>
    <dataValidation type="decimal" showErrorMessage="1" errorTitle="Kesalahan Jenis Data" error="Data yang dimasukkan harus berupa Angka!" sqref="Q39">
      <formula1>-1000000000000000000</formula1>
      <formula2>1000000000000000000</formula2>
    </dataValidation>
    <dataValidation type="decimal" showErrorMessage="1" errorTitle="Kesalahan Jenis Data" error="Data yang dimasukkan harus berupa Angka!" sqref="R39">
      <formula1>-1000000000000000000</formula1>
      <formula2>1000000000000000000</formula2>
    </dataValidation>
    <dataValidation type="decimal" showErrorMessage="1" errorTitle="Kesalahan Jenis Data" error="Data yang dimasukkan harus berupa Angka!" sqref="S39">
      <formula1>-1000000000000000000</formula1>
      <formula2>1000000000000000000</formula2>
    </dataValidation>
    <dataValidation type="decimal" showErrorMessage="1" errorTitle="Kesalahan Jenis Data" error="Data yang dimasukkan harus berupa Angka!" sqref="T39">
      <formula1>-1000000000000000000</formula1>
      <formula2>1000000000000000000</formula2>
    </dataValidation>
    <dataValidation type="decimal" showErrorMessage="1" errorTitle="Kesalahan Jenis Data" error="Data yang dimasukkan harus berupa Angka!" sqref="E40">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M40">
      <formula1>-1000000000000000000</formula1>
      <formula2>1000000000000000000</formula2>
    </dataValidation>
    <dataValidation type="decimal" showErrorMessage="1" errorTitle="Kesalahan Jenis Data" error="Data yang dimasukkan harus berupa Angka!" sqref="N40">
      <formula1>-1000000000000000000</formula1>
      <formula2>1000000000000000000</formula2>
    </dataValidation>
    <dataValidation type="decimal" showErrorMessage="1" errorTitle="Kesalahan Jenis Data" error="Data yang dimasukkan harus berupa Angka!" sqref="O40">
      <formula1>-1000000000000000000</formula1>
      <formula2>1000000000000000000</formula2>
    </dataValidation>
    <dataValidation type="decimal" showErrorMessage="1" errorTitle="Kesalahan Jenis Data" error="Data yang dimasukkan harus berupa Angka!" sqref="P40">
      <formula1>-1000000000000000000</formula1>
      <formula2>1000000000000000000</formula2>
    </dataValidation>
    <dataValidation type="decimal" showErrorMessage="1" errorTitle="Kesalahan Jenis Data" error="Data yang dimasukkan harus berupa Angka!" sqref="Q40">
      <formula1>-1000000000000000000</formula1>
      <formula2>1000000000000000000</formula2>
    </dataValidation>
    <dataValidation type="decimal" showErrorMessage="1" errorTitle="Kesalahan Jenis Data" error="Data yang dimasukkan harus berupa Angka!" sqref="R40">
      <formula1>-1000000000000000000</formula1>
      <formula2>1000000000000000000</formula2>
    </dataValidation>
    <dataValidation type="decimal" showErrorMessage="1" errorTitle="Kesalahan Jenis Data" error="Data yang dimasukkan harus berupa Angka!" sqref="S40">
      <formula1>-1000000000000000000</formula1>
      <formula2>1000000000000000000</formula2>
    </dataValidation>
    <dataValidation type="decimal" showErrorMessage="1" errorTitle="Kesalahan Jenis Data" error="Data yang dimasukkan harus berupa Angka!" sqref="T40">
      <formula1>-1000000000000000000</formula1>
      <formula2>1000000000000000000</formula2>
    </dataValidation>
    <dataValidation type="decimal" showErrorMessage="1" errorTitle="Kesalahan Jenis Data" error="Data yang dimasukkan harus berupa Angka!" sqref="E42">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M42">
      <formula1>-1000000000000000000</formula1>
      <formula2>1000000000000000000</formula2>
    </dataValidation>
    <dataValidation type="decimal" showErrorMessage="1" errorTitle="Kesalahan Jenis Data" error="Data yang dimasukkan harus berupa Angka!" sqref="N42">
      <formula1>-1000000000000000000</formula1>
      <formula2>1000000000000000000</formula2>
    </dataValidation>
    <dataValidation type="decimal" showErrorMessage="1" errorTitle="Kesalahan Jenis Data" error="Data yang dimasukkan harus berupa Angka!" sqref="O42">
      <formula1>-1000000000000000000</formula1>
      <formula2>1000000000000000000</formula2>
    </dataValidation>
    <dataValidation type="decimal" showErrorMessage="1" errorTitle="Kesalahan Jenis Data" error="Data yang dimasukkan harus berupa Angka!" sqref="P42">
      <formula1>-1000000000000000000</formula1>
      <formula2>1000000000000000000</formula2>
    </dataValidation>
    <dataValidation type="decimal" showErrorMessage="1" errorTitle="Kesalahan Jenis Data" error="Data yang dimasukkan harus berupa Angka!" sqref="Q42">
      <formula1>-1000000000000000000</formula1>
      <formula2>1000000000000000000</formula2>
    </dataValidation>
    <dataValidation type="decimal" showErrorMessage="1" errorTitle="Kesalahan Jenis Data" error="Data yang dimasukkan harus berupa Angka!" sqref="R42">
      <formula1>-1000000000000000000</formula1>
      <formula2>1000000000000000000</formula2>
    </dataValidation>
    <dataValidation type="decimal" showErrorMessage="1" errorTitle="Kesalahan Jenis Data" error="Data yang dimasukkan harus berupa Angka!" sqref="S42">
      <formula1>-1000000000000000000</formula1>
      <formula2>1000000000000000000</formula2>
    </dataValidation>
    <dataValidation type="decimal" showErrorMessage="1" errorTitle="Kesalahan Jenis Data" error="Data yang dimasukkan harus berupa Angka!" sqref="T42">
      <formula1>-1000000000000000000</formula1>
      <formula2>1000000000000000000</formula2>
    </dataValidation>
  </dataValidations>
  <printOptions horizontalCentered="1"/>
  <pageMargins left="0.7" right="0.7" top="0.75" bottom="0.75" header="0.3" footer="0.3"/>
  <pageSetup paperSize="150" scale="15" orientation="portrait" horizontalDpi="200" verticalDpi="20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G45"/>
  <sheetViews>
    <sheetView showGridLines="0" view="pageBreakPreview" zoomScale="85" zoomScaleNormal="85" zoomScaleSheetLayoutView="85" workbookViewId="0">
      <selection activeCell="E40" sqref="E40"/>
    </sheetView>
  </sheetViews>
  <sheetFormatPr defaultRowHeight="15"/>
  <cols>
    <col min="1" max="1" width="9.140625" style="1" customWidth="1"/>
    <col min="2" max="2" width="1" style="1" customWidth="1"/>
    <col min="3" max="3" width="51.7109375" style="1" bestFit="1" customWidth="1"/>
    <col min="4" max="6" width="20.7109375" style="1" customWidth="1"/>
    <col min="7" max="7" width="1" style="1" customWidth="1"/>
    <col min="8" max="8" width="9.140625" style="1" customWidth="1"/>
    <col min="9" max="16384" width="9.140625" style="1"/>
  </cols>
  <sheetData>
    <row r="2" spans="2:7" ht="5.0999999999999996" customHeight="1">
      <c r="B2" s="5" t="s">
        <v>197</v>
      </c>
      <c r="C2" s="2"/>
      <c r="D2" s="2"/>
      <c r="E2" s="2"/>
      <c r="F2" s="2"/>
      <c r="G2" s="2"/>
    </row>
    <row r="3" spans="2:7" hidden="1">
      <c r="B3" s="5" t="s">
        <v>7</v>
      </c>
      <c r="C3" s="20"/>
      <c r="D3" s="2"/>
      <c r="E3" s="2"/>
      <c r="F3" s="2"/>
      <c r="G3" s="2"/>
    </row>
    <row r="4" spans="2:7" hidden="1">
      <c r="B4" s="2"/>
      <c r="C4" s="20"/>
      <c r="D4" s="2"/>
      <c r="E4" s="2"/>
      <c r="F4" s="2"/>
      <c r="G4" s="2"/>
    </row>
    <row r="5" spans="2:7" hidden="1">
      <c r="B5" s="2"/>
      <c r="C5" s="20"/>
      <c r="D5" s="2"/>
      <c r="E5" s="2"/>
      <c r="F5" s="2"/>
      <c r="G5" s="2"/>
    </row>
    <row r="6" spans="2:7" hidden="1">
      <c r="B6" s="2"/>
      <c r="C6" s="29"/>
      <c r="D6" s="2"/>
      <c r="E6" s="2"/>
      <c r="F6" s="2"/>
      <c r="G6" s="2"/>
    </row>
    <row r="7" spans="2:7" ht="17.25">
      <c r="B7" s="2"/>
      <c r="C7" s="123" t="str">
        <f>UPPER('Data Umum'!D7)</f>
        <v/>
      </c>
      <c r="D7" s="123"/>
      <c r="E7" s="123"/>
      <c r="F7" s="123"/>
      <c r="G7" s="2"/>
    </row>
    <row r="8" spans="2:7">
      <c r="B8" s="2"/>
      <c r="C8" s="124" t="s">
        <v>1095</v>
      </c>
      <c r="D8" s="124"/>
      <c r="E8" s="124"/>
      <c r="F8" s="124"/>
      <c r="G8" s="2"/>
    </row>
    <row r="9" spans="2:7">
      <c r="B9" s="2"/>
      <c r="C9" s="124" t="s">
        <v>198</v>
      </c>
      <c r="D9" s="124"/>
      <c r="E9" s="124"/>
      <c r="F9" s="124"/>
      <c r="G9" s="2"/>
    </row>
    <row r="10" spans="2:7">
      <c r="B10" s="2"/>
      <c r="C10" s="124"/>
      <c r="D10" s="124"/>
      <c r="E10" s="124"/>
      <c r="F10" s="124"/>
      <c r="G10" s="2"/>
    </row>
    <row r="11" spans="2:7">
      <c r="B11" s="2"/>
      <c r="C11" s="125" t="s">
        <v>1061</v>
      </c>
      <c r="D11" s="125"/>
      <c r="E11" s="125"/>
      <c r="F11" s="125"/>
      <c r="G11" s="2"/>
    </row>
    <row r="12" spans="2:7" hidden="1">
      <c r="B12" s="2"/>
      <c r="C12" s="31"/>
      <c r="D12" s="31"/>
      <c r="E12" s="31"/>
      <c r="F12" s="31"/>
      <c r="G12" s="2"/>
    </row>
    <row r="13" spans="2:7">
      <c r="B13" s="2"/>
      <c r="C13" s="126" t="s">
        <v>199</v>
      </c>
      <c r="D13" s="126"/>
      <c r="E13" s="126"/>
      <c r="F13" s="126"/>
      <c r="G13" s="2"/>
    </row>
    <row r="14" spans="2:7">
      <c r="B14" s="2"/>
      <c r="C14" s="127" t="s">
        <v>34</v>
      </c>
      <c r="D14" s="127" t="str">
        <f>"Keterangan"</f>
        <v>Keterangan</v>
      </c>
      <c r="E14" s="133" t="s">
        <v>1056</v>
      </c>
      <c r="F14" s="133" t="s">
        <v>1058</v>
      </c>
      <c r="G14" s="2"/>
    </row>
    <row r="15" spans="2:7">
      <c r="B15" s="2"/>
      <c r="C15" s="128"/>
      <c r="D15" s="128"/>
      <c r="E15" s="128"/>
      <c r="F15" s="128"/>
      <c r="G15" s="2"/>
    </row>
    <row r="16" spans="2:7">
      <c r="B16" s="2"/>
      <c r="C16" s="40" t="s">
        <v>200</v>
      </c>
      <c r="D16" s="39"/>
      <c r="E16" s="34"/>
      <c r="F16" s="34"/>
      <c r="G16" s="2"/>
    </row>
    <row r="17" spans="2:7">
      <c r="B17" s="2"/>
      <c r="C17" s="41" t="s">
        <v>201</v>
      </c>
      <c r="D17" s="39"/>
      <c r="E17" s="121"/>
      <c r="F17" s="121"/>
      <c r="G17" s="2"/>
    </row>
    <row r="18" spans="2:7">
      <c r="B18" s="2"/>
      <c r="C18" s="41" t="s">
        <v>202</v>
      </c>
      <c r="D18" s="39"/>
      <c r="E18" s="34"/>
      <c r="F18" s="34"/>
      <c r="G18" s="2"/>
    </row>
    <row r="19" spans="2:7">
      <c r="B19" s="2"/>
      <c r="C19" s="42" t="s">
        <v>103</v>
      </c>
      <c r="D19" s="39"/>
      <c r="E19" s="121"/>
      <c r="F19" s="121"/>
      <c r="G19" s="2"/>
    </row>
    <row r="20" spans="2:7" ht="15" customHeight="1">
      <c r="B20" s="2"/>
      <c r="C20" s="42" t="s">
        <v>203</v>
      </c>
      <c r="D20" s="39"/>
      <c r="E20" s="121"/>
      <c r="F20" s="121"/>
      <c r="G20" s="2"/>
    </row>
    <row r="21" spans="2:7" ht="15" customHeight="1">
      <c r="B21" s="2"/>
      <c r="C21" s="42" t="s">
        <v>204</v>
      </c>
      <c r="D21" s="39"/>
      <c r="E21" s="34"/>
      <c r="F21" s="34"/>
      <c r="G21" s="2"/>
    </row>
    <row r="22" spans="2:7">
      <c r="B22" s="2"/>
      <c r="C22" s="43" t="s">
        <v>205</v>
      </c>
      <c r="D22" s="121"/>
      <c r="E22" s="121"/>
      <c r="F22" s="121"/>
      <c r="G22" s="2"/>
    </row>
    <row r="23" spans="2:7">
      <c r="B23" s="2"/>
      <c r="C23" s="43" t="s">
        <v>207</v>
      </c>
      <c r="D23" s="121"/>
      <c r="E23" s="121"/>
      <c r="F23" s="121"/>
      <c r="G23" s="2"/>
    </row>
    <row r="24" spans="2:7">
      <c r="B24" s="2"/>
      <c r="C24" s="43" t="s">
        <v>208</v>
      </c>
      <c r="D24" s="121"/>
      <c r="E24" s="121"/>
      <c r="F24" s="121"/>
      <c r="G24" s="2"/>
    </row>
    <row r="25" spans="2:7">
      <c r="B25" s="2"/>
      <c r="C25" s="43" t="s">
        <v>209</v>
      </c>
      <c r="D25" s="121"/>
      <c r="E25" s="121"/>
      <c r="F25" s="121"/>
      <c r="G25" s="2"/>
    </row>
    <row r="26" spans="2:7">
      <c r="B26" s="2"/>
      <c r="C26" s="43" t="s">
        <v>210</v>
      </c>
      <c r="D26" s="121"/>
      <c r="E26" s="121"/>
      <c r="F26" s="121"/>
      <c r="G26" s="2"/>
    </row>
    <row r="27" spans="2:7" ht="15" customHeight="1">
      <c r="B27" s="2"/>
      <c r="C27" s="41" t="s">
        <v>211</v>
      </c>
      <c r="D27" s="39"/>
      <c r="E27" s="36"/>
      <c r="F27" s="36"/>
      <c r="G27" s="2"/>
    </row>
    <row r="28" spans="2:7">
      <c r="B28" s="2"/>
      <c r="C28" s="41" t="s">
        <v>212</v>
      </c>
      <c r="D28" s="39"/>
      <c r="E28" s="34"/>
      <c r="F28" s="34"/>
      <c r="G28" s="2"/>
    </row>
    <row r="29" spans="2:7" ht="15" customHeight="1">
      <c r="B29" s="2"/>
      <c r="C29" s="42" t="s">
        <v>213</v>
      </c>
      <c r="D29" s="39"/>
      <c r="E29" s="121"/>
      <c r="F29" s="121"/>
      <c r="G29" s="2"/>
    </row>
    <row r="30" spans="2:7" ht="15" customHeight="1">
      <c r="B30" s="2"/>
      <c r="C30" s="42" t="s">
        <v>214</v>
      </c>
      <c r="D30" s="39"/>
      <c r="E30" s="34"/>
      <c r="F30" s="34"/>
      <c r="G30" s="2"/>
    </row>
    <row r="31" spans="2:7">
      <c r="B31" s="2"/>
      <c r="C31" s="43" t="s">
        <v>215</v>
      </c>
      <c r="D31" s="121"/>
      <c r="E31" s="121"/>
      <c r="F31" s="121"/>
      <c r="G31" s="2"/>
    </row>
    <row r="32" spans="2:7">
      <c r="B32" s="2"/>
      <c r="C32" s="43" t="s">
        <v>216</v>
      </c>
      <c r="D32" s="121"/>
      <c r="E32" s="121"/>
      <c r="F32" s="121"/>
      <c r="G32" s="2"/>
    </row>
    <row r="33" spans="2:7">
      <c r="B33" s="2"/>
      <c r="C33" s="43" t="s">
        <v>217</v>
      </c>
      <c r="D33" s="121"/>
      <c r="E33" s="121"/>
      <c r="F33" s="121"/>
      <c r="G33" s="2"/>
    </row>
    <row r="34" spans="2:7">
      <c r="B34" s="2"/>
      <c r="C34" s="43" t="s">
        <v>218</v>
      </c>
      <c r="D34" s="121"/>
      <c r="E34" s="121"/>
      <c r="F34" s="121"/>
      <c r="G34" s="2"/>
    </row>
    <row r="35" spans="2:7">
      <c r="B35" s="2"/>
      <c r="C35" s="43" t="s">
        <v>219</v>
      </c>
      <c r="D35" s="121"/>
      <c r="E35" s="121"/>
      <c r="F35" s="121"/>
      <c r="G35" s="2"/>
    </row>
    <row r="36" spans="2:7" ht="15" customHeight="1">
      <c r="B36" s="2"/>
      <c r="C36" s="41" t="s">
        <v>220</v>
      </c>
      <c r="D36" s="39"/>
      <c r="E36" s="36"/>
      <c r="F36" s="36"/>
      <c r="G36" s="2"/>
    </row>
    <row r="37" spans="2:7">
      <c r="B37" s="2"/>
      <c r="C37" s="40" t="s">
        <v>221</v>
      </c>
      <c r="D37" s="39"/>
      <c r="E37" s="36"/>
      <c r="F37" s="36"/>
      <c r="G37" s="2"/>
    </row>
    <row r="38" spans="2:7">
      <c r="B38" s="2"/>
      <c r="C38" s="40" t="s">
        <v>222</v>
      </c>
      <c r="D38" s="39"/>
      <c r="E38" s="36"/>
      <c r="F38" s="36"/>
      <c r="G38" s="2"/>
    </row>
    <row r="39" spans="2:7">
      <c r="B39" s="2"/>
      <c r="C39" s="40" t="s">
        <v>223</v>
      </c>
      <c r="D39" s="39"/>
      <c r="E39" s="121"/>
      <c r="F39" s="121"/>
      <c r="G39" s="2"/>
    </row>
    <row r="40" spans="2:7" ht="15" customHeight="1">
      <c r="B40" s="2"/>
      <c r="C40" s="40" t="s">
        <v>224</v>
      </c>
      <c r="D40" s="39"/>
      <c r="E40" s="36"/>
      <c r="F40" s="36"/>
      <c r="G40" s="2"/>
    </row>
    <row r="41" spans="2:7" ht="15" customHeight="1">
      <c r="B41" s="2"/>
      <c r="C41" s="40" t="s">
        <v>225</v>
      </c>
      <c r="D41" s="39"/>
      <c r="E41" s="121"/>
      <c r="F41" s="121"/>
      <c r="G41" s="2"/>
    </row>
    <row r="42" spans="2:7" ht="15" customHeight="1">
      <c r="B42" s="2"/>
      <c r="C42" s="40" t="s">
        <v>226</v>
      </c>
      <c r="D42" s="39"/>
      <c r="E42" s="121"/>
      <c r="F42" s="121"/>
      <c r="G42" s="2"/>
    </row>
    <row r="43" spans="2:7">
      <c r="B43" s="2"/>
      <c r="C43" s="40" t="s">
        <v>227</v>
      </c>
      <c r="D43" s="39"/>
      <c r="E43" s="36"/>
      <c r="F43" s="36"/>
      <c r="G43" s="2"/>
    </row>
    <row r="44" spans="2:7">
      <c r="B44" s="2"/>
      <c r="C44" s="2"/>
      <c r="D44" s="2"/>
      <c r="E44" s="2"/>
      <c r="F44" s="2"/>
      <c r="G44" s="2"/>
    </row>
    <row r="45" spans="2:7" ht="5.0999999999999996" customHeight="1">
      <c r="B45" s="2"/>
      <c r="C45" s="2"/>
      <c r="D45" s="2"/>
      <c r="E45" s="2"/>
      <c r="F45" s="2"/>
      <c r="G45" s="2"/>
    </row>
  </sheetData>
  <sheetProtection formatColumns="0" formatRows="0" selectLockedCells="1"/>
  <mergeCells count="54">
    <mergeCell ref="C7:F7"/>
    <mergeCell ref="C8:F8"/>
    <mergeCell ref="C9:F9"/>
    <mergeCell ref="C10:F10"/>
    <mergeCell ref="C11:F11"/>
    <mergeCell ref="E17"/>
    <mergeCell ref="F17"/>
    <mergeCell ref="C13:F13"/>
    <mergeCell ref="C14:C15"/>
    <mergeCell ref="D14:D15"/>
    <mergeCell ref="E14:E15"/>
    <mergeCell ref="F14:F15"/>
    <mergeCell ref="D22"/>
    <mergeCell ref="E22"/>
    <mergeCell ref="F22"/>
    <mergeCell ref="E19"/>
    <mergeCell ref="F19"/>
    <mergeCell ref="E20"/>
    <mergeCell ref="F20"/>
    <mergeCell ref="D23"/>
    <mergeCell ref="E23"/>
    <mergeCell ref="F23"/>
    <mergeCell ref="D24"/>
    <mergeCell ref="E24"/>
    <mergeCell ref="F24"/>
    <mergeCell ref="D25"/>
    <mergeCell ref="E25"/>
    <mergeCell ref="F25"/>
    <mergeCell ref="D26"/>
    <mergeCell ref="E26"/>
    <mergeCell ref="F26"/>
    <mergeCell ref="D31"/>
    <mergeCell ref="E31"/>
    <mergeCell ref="F31"/>
    <mergeCell ref="E29"/>
    <mergeCell ref="F29"/>
    <mergeCell ref="D32"/>
    <mergeCell ref="E32"/>
    <mergeCell ref="F32"/>
    <mergeCell ref="D33"/>
    <mergeCell ref="E33"/>
    <mergeCell ref="F33"/>
    <mergeCell ref="D34"/>
    <mergeCell ref="E34"/>
    <mergeCell ref="F34"/>
    <mergeCell ref="D35"/>
    <mergeCell ref="E35"/>
    <mergeCell ref="F35"/>
    <mergeCell ref="E42"/>
    <mergeCell ref="F42"/>
    <mergeCell ref="F39"/>
    <mergeCell ref="E41"/>
    <mergeCell ref="F41"/>
    <mergeCell ref="E39"/>
  </mergeCells>
  <dataValidations count="1">
    <dataValidation type="decimal" showErrorMessage="1" errorTitle="Kesalahan Jenis Data" error="Data yang dimasukkan harus berupa Angka!" sqref="E41:F42 E39:F39 E31:F35 E29:F29 E22:F26 E19:F20 E17:F17">
      <formula1>-1000000000000000000</formula1>
      <formula2>1000000000000000000</formula2>
    </dataValidation>
  </dataValidations>
  <printOptions horizontalCentered="1"/>
  <pageMargins left="0.7" right="0.7" top="0.75" bottom="0.75" header="0.3" footer="0.3"/>
  <pageSetup paperSize="150" scale="76" orientation="portrait" horizontalDpi="200" verticalDpi="200"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pageSetUpPr fitToPage="1"/>
  </sheetPr>
  <dimension ref="A2:V55"/>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13" sqref="C13:U13"/>
    </sheetView>
  </sheetViews>
  <sheetFormatPr defaultRowHeight="15"/>
  <cols>
    <col min="1" max="1" width="9.140625" style="1" customWidth="1"/>
    <col min="2" max="2" width="1" style="1" customWidth="1"/>
    <col min="3" max="4" width="20" style="1" customWidth="1"/>
    <col min="5" max="21" width="30" style="1" customWidth="1"/>
    <col min="22" max="22" width="1" style="1" customWidth="1"/>
    <col min="23" max="23" width="9.140625" style="1" customWidth="1"/>
    <col min="24" max="16384" width="9.140625" style="1"/>
  </cols>
  <sheetData>
    <row r="2" spans="1:22" ht="5.0999999999999996" customHeight="1">
      <c r="B2" s="5" t="s">
        <v>735</v>
      </c>
      <c r="C2" s="2"/>
      <c r="D2" s="2"/>
      <c r="E2" s="2"/>
      <c r="F2" s="2"/>
      <c r="G2" s="2"/>
      <c r="H2" s="2"/>
      <c r="I2" s="2"/>
      <c r="J2" s="2"/>
      <c r="K2" s="2"/>
      <c r="L2" s="2"/>
      <c r="M2" s="2"/>
      <c r="N2" s="2"/>
      <c r="O2" s="2"/>
      <c r="P2" s="2"/>
      <c r="Q2" s="2"/>
      <c r="R2" s="2"/>
      <c r="S2" s="2"/>
      <c r="T2" s="2"/>
      <c r="U2" s="2"/>
      <c r="V2" s="2"/>
    </row>
    <row r="3" spans="1:22" hidden="1">
      <c r="B3" s="5" t="s">
        <v>7</v>
      </c>
      <c r="C3" s="20"/>
      <c r="D3" s="20"/>
      <c r="E3" s="2"/>
      <c r="F3" s="2"/>
      <c r="G3" s="2"/>
      <c r="H3" s="2"/>
      <c r="I3" s="2"/>
      <c r="J3" s="2"/>
      <c r="K3" s="2"/>
      <c r="L3" s="2"/>
      <c r="M3" s="2"/>
      <c r="N3" s="2"/>
      <c r="O3" s="2"/>
      <c r="P3" s="2"/>
      <c r="Q3" s="2"/>
      <c r="R3" s="2"/>
      <c r="S3" s="2"/>
      <c r="T3" s="2"/>
      <c r="U3" s="2"/>
      <c r="V3" s="2"/>
    </row>
    <row r="4" spans="1:22" hidden="1">
      <c r="B4" s="2"/>
      <c r="C4" s="20"/>
      <c r="D4" s="20"/>
      <c r="E4" s="2"/>
      <c r="F4" s="2"/>
      <c r="G4" s="2"/>
      <c r="H4" s="2"/>
      <c r="I4" s="2"/>
      <c r="J4" s="2"/>
      <c r="K4" s="2"/>
      <c r="L4" s="2"/>
      <c r="M4" s="2"/>
      <c r="N4" s="2"/>
      <c r="O4" s="2"/>
      <c r="P4" s="2"/>
      <c r="Q4" s="2"/>
      <c r="R4" s="2"/>
      <c r="S4" s="2"/>
      <c r="T4" s="2"/>
      <c r="U4" s="2"/>
      <c r="V4" s="2"/>
    </row>
    <row r="5" spans="1:22" hidden="1">
      <c r="B5" s="2"/>
      <c r="C5" s="20"/>
      <c r="D5" s="20"/>
      <c r="E5" s="2"/>
      <c r="F5" s="2"/>
      <c r="G5" s="2"/>
      <c r="H5" s="2"/>
      <c r="I5" s="2"/>
      <c r="J5" s="2"/>
      <c r="K5" s="2"/>
      <c r="L5" s="2"/>
      <c r="M5" s="2"/>
      <c r="N5" s="2"/>
      <c r="O5" s="2"/>
      <c r="P5" s="2"/>
      <c r="Q5" s="2"/>
      <c r="R5" s="2"/>
      <c r="S5" s="2"/>
      <c r="T5" s="2"/>
      <c r="U5" s="2"/>
      <c r="V5" s="2"/>
    </row>
    <row r="6" spans="1:22" hidden="1">
      <c r="B6" s="2"/>
      <c r="C6" s="20"/>
      <c r="D6" s="20"/>
      <c r="E6" s="2"/>
      <c r="F6" s="2"/>
      <c r="G6" s="2"/>
      <c r="H6" s="2"/>
      <c r="I6" s="2"/>
      <c r="J6" s="2"/>
      <c r="K6" s="2"/>
      <c r="L6" s="2"/>
      <c r="M6" s="2"/>
      <c r="N6" s="2"/>
      <c r="O6" s="2"/>
      <c r="P6" s="2"/>
      <c r="Q6" s="2"/>
      <c r="R6" s="2"/>
      <c r="S6" s="2"/>
      <c r="T6" s="2"/>
      <c r="U6" s="2"/>
      <c r="V6" s="2"/>
    </row>
    <row r="7" spans="1:22" ht="17.25">
      <c r="B7" s="2"/>
      <c r="C7" s="156" t="str">
        <f>UPPER('Data Umum'!D7)</f>
        <v/>
      </c>
      <c r="D7" s="156"/>
      <c r="E7" s="157"/>
      <c r="F7" s="157"/>
      <c r="G7" s="157"/>
      <c r="H7" s="157"/>
      <c r="I7" s="157"/>
      <c r="J7" s="157"/>
      <c r="K7" s="157"/>
      <c r="L7" s="157"/>
      <c r="M7" s="157"/>
      <c r="N7" s="157"/>
      <c r="O7" s="157"/>
      <c r="P7" s="157"/>
      <c r="Q7" s="157"/>
      <c r="R7" s="157"/>
      <c r="S7" s="157"/>
      <c r="T7" s="157"/>
      <c r="U7" s="157"/>
      <c r="V7" s="2"/>
    </row>
    <row r="8" spans="1:22">
      <c r="B8" s="2"/>
      <c r="C8" s="158" t="s">
        <v>1095</v>
      </c>
      <c r="D8" s="158"/>
      <c r="E8" s="129"/>
      <c r="F8" s="129"/>
      <c r="G8" s="129"/>
      <c r="H8" s="129"/>
      <c r="I8" s="129"/>
      <c r="J8" s="129"/>
      <c r="K8" s="129"/>
      <c r="L8" s="129"/>
      <c r="M8" s="129"/>
      <c r="N8" s="129"/>
      <c r="O8" s="129"/>
      <c r="P8" s="129"/>
      <c r="Q8" s="129"/>
      <c r="R8" s="129"/>
      <c r="S8" s="129"/>
      <c r="T8" s="129"/>
      <c r="U8" s="129"/>
      <c r="V8" s="2"/>
    </row>
    <row r="9" spans="1:22">
      <c r="B9" s="2"/>
      <c r="C9" s="158" t="s">
        <v>736</v>
      </c>
      <c r="D9" s="158"/>
      <c r="E9" s="129"/>
      <c r="F9" s="129"/>
      <c r="G9" s="129"/>
      <c r="H9" s="129"/>
      <c r="I9" s="129"/>
      <c r="J9" s="129"/>
      <c r="K9" s="129"/>
      <c r="L9" s="129"/>
      <c r="M9" s="129"/>
      <c r="N9" s="129"/>
      <c r="O9" s="129"/>
      <c r="P9" s="129"/>
      <c r="Q9" s="129"/>
      <c r="R9" s="129"/>
      <c r="S9" s="129"/>
      <c r="T9" s="129"/>
      <c r="U9" s="129"/>
      <c r="V9" s="2"/>
    </row>
    <row r="10" spans="1:22">
      <c r="B10" s="2"/>
      <c r="C10" s="158" t="s">
        <v>737</v>
      </c>
      <c r="D10" s="158"/>
      <c r="E10" s="129"/>
      <c r="F10" s="129"/>
      <c r="G10" s="129"/>
      <c r="H10" s="129"/>
      <c r="I10" s="129"/>
      <c r="J10" s="129"/>
      <c r="K10" s="129"/>
      <c r="L10" s="129"/>
      <c r="M10" s="129"/>
      <c r="N10" s="129"/>
      <c r="O10" s="129"/>
      <c r="P10" s="129"/>
      <c r="Q10" s="129"/>
      <c r="R10" s="129"/>
      <c r="S10" s="129"/>
      <c r="T10" s="129"/>
      <c r="U10" s="129"/>
      <c r="V10" s="2"/>
    </row>
    <row r="11" spans="1:22">
      <c r="B11" s="2"/>
      <c r="C11" s="159" t="str">
        <f>""</f>
        <v/>
      </c>
      <c r="D11" s="159"/>
      <c r="E11" s="130"/>
      <c r="F11" s="130"/>
      <c r="G11" s="130"/>
      <c r="H11" s="130"/>
      <c r="I11" s="130"/>
      <c r="J11" s="130"/>
      <c r="K11" s="130"/>
      <c r="L11" s="130"/>
      <c r="M11" s="130"/>
      <c r="N11" s="130"/>
      <c r="O11" s="130"/>
      <c r="P11" s="130"/>
      <c r="Q11" s="130"/>
      <c r="R11" s="130"/>
      <c r="S11" s="130"/>
      <c r="T11" s="130"/>
      <c r="U11" s="130"/>
      <c r="V11" s="2"/>
    </row>
    <row r="12" spans="1:22" hidden="1">
      <c r="B12" s="2"/>
      <c r="C12" s="20"/>
      <c r="D12" s="20"/>
      <c r="E12" s="2"/>
      <c r="F12" s="2"/>
      <c r="G12" s="2"/>
      <c r="H12" s="2"/>
      <c r="I12" s="2"/>
      <c r="J12" s="2"/>
      <c r="K12" s="2"/>
      <c r="L12" s="2"/>
      <c r="M12" s="2"/>
      <c r="N12" s="2"/>
      <c r="O12" s="2"/>
      <c r="P12" s="2"/>
      <c r="Q12" s="2"/>
      <c r="R12" s="2"/>
      <c r="S12" s="2"/>
      <c r="T12" s="2"/>
      <c r="U12" s="2"/>
      <c r="V12" s="2"/>
    </row>
    <row r="13" spans="1:22">
      <c r="B13" s="2"/>
      <c r="C13" s="160" t="s">
        <v>43</v>
      </c>
      <c r="D13" s="160"/>
      <c r="E13" s="161"/>
      <c r="F13" s="161"/>
      <c r="G13" s="161"/>
      <c r="H13" s="161"/>
      <c r="I13" s="161"/>
      <c r="J13" s="161"/>
      <c r="K13" s="161"/>
      <c r="L13" s="161"/>
      <c r="M13" s="161"/>
      <c r="N13" s="161"/>
      <c r="O13" s="161"/>
      <c r="P13" s="161"/>
      <c r="Q13" s="161"/>
      <c r="R13" s="161"/>
      <c r="S13" s="161"/>
      <c r="T13" s="161"/>
      <c r="U13" s="161"/>
      <c r="V13" s="2"/>
    </row>
    <row r="14" spans="1:22">
      <c r="B14" s="2"/>
      <c r="C14" s="127" t="s">
        <v>44</v>
      </c>
      <c r="D14" s="128"/>
      <c r="E14" s="162" t="str">
        <f>"Harta Benda (Property)"</f>
        <v>Harta Benda (Property)</v>
      </c>
      <c r="F14" s="162" t="str">
        <f>"Kendaraan Bermotor (Own Damage, Third Party Liability, dan Personal Accident)"</f>
        <v>Kendaraan Bermotor (Own Damage, Third Party Liability, dan Personal Accident)</v>
      </c>
      <c r="G14" s="162" t="str">
        <f>"Pengangkutan (Marine Cargo)"</f>
        <v>Pengangkutan (Marine Cargo)</v>
      </c>
      <c r="H14" s="162" t="str">
        <f>"Rangka Kapal (Marine Hull)"</f>
        <v>Rangka Kapal (Marine Hull)</v>
      </c>
      <c r="I14" s="162" t="str">
        <f>"Rangka Pesawat (Aviation Hull)"</f>
        <v>Rangka Pesawat (Aviation Hull)</v>
      </c>
      <c r="J14" s="162" t="str">
        <f>"Satelit"</f>
        <v>Satelit</v>
      </c>
      <c r="K14" s="162" t="str">
        <f>"Energi Onshore (Oil and Gas)"</f>
        <v>Energi Onshore (Oil and Gas)</v>
      </c>
      <c r="L14" s="162" t="str">
        <f>"Energi Offshore (Oil and Gas)"</f>
        <v>Energi Offshore (Oil and Gas)</v>
      </c>
      <c r="M14" s="162" t="str">
        <f>"Rekayasa (Engineering)"</f>
        <v>Rekayasa (Engineering)</v>
      </c>
      <c r="N14" s="162" t="str">
        <f>"Tanggung Gugat (Liability)"</f>
        <v>Tanggung Gugat (Liability)</v>
      </c>
      <c r="O14" s="162" t="str">
        <f>"Kecelakaan Diri"</f>
        <v>Kecelakaan Diri</v>
      </c>
      <c r="P14" s="162" t="str">
        <f>"Kesehatan"</f>
        <v>Kesehatan</v>
      </c>
      <c r="Q14" s="162" t="str">
        <f>"Kredit (Credit) "</f>
        <v xml:space="preserve">Kredit (Credit) </v>
      </c>
      <c r="R14" s="162" t="str">
        <f>"Suretyship"</f>
        <v>Suretyship</v>
      </c>
      <c r="S14" s="162" t="str">
        <f>"Aneka"</f>
        <v>Aneka</v>
      </c>
      <c r="T14" s="162" t="str">
        <f>"Jiwa"</f>
        <v>Jiwa</v>
      </c>
      <c r="U14" s="162" t="str">
        <f>"Jumlah"</f>
        <v>Jumlah</v>
      </c>
      <c r="V14" s="2"/>
    </row>
    <row r="15" spans="1:22">
      <c r="B15" s="2"/>
      <c r="C15" s="128"/>
      <c r="D15" s="128"/>
      <c r="E15" s="163"/>
      <c r="F15" s="163"/>
      <c r="G15" s="163"/>
      <c r="H15" s="163"/>
      <c r="I15" s="163"/>
      <c r="J15" s="163"/>
      <c r="K15" s="163"/>
      <c r="L15" s="163"/>
      <c r="M15" s="163"/>
      <c r="N15" s="163"/>
      <c r="O15" s="163"/>
      <c r="P15" s="163"/>
      <c r="Q15" s="163"/>
      <c r="R15" s="163"/>
      <c r="S15" s="163"/>
      <c r="T15" s="163"/>
      <c r="U15" s="163"/>
      <c r="V15" s="2"/>
    </row>
    <row r="16" spans="1:22">
      <c r="B16" s="2"/>
      <c r="C16" s="137" t="s">
        <v>116</v>
      </c>
      <c r="D16" s="128"/>
      <c r="E16" s="6">
        <f t="shared" ref="E16:T16" si="0">IFERROR(E17, 0)+IFERROR(E21, 0)+IFERROR(E25, 0)+IFERROR(E29, 0)</f>
        <v>0</v>
      </c>
      <c r="F16" s="6">
        <f t="shared" si="0"/>
        <v>0</v>
      </c>
      <c r="G16" s="6">
        <f t="shared" si="0"/>
        <v>0</v>
      </c>
      <c r="H16" s="6">
        <f t="shared" si="0"/>
        <v>0</v>
      </c>
      <c r="I16" s="6">
        <f t="shared" si="0"/>
        <v>0</v>
      </c>
      <c r="J16" s="6">
        <f t="shared" si="0"/>
        <v>0</v>
      </c>
      <c r="K16" s="6">
        <f t="shared" si="0"/>
        <v>0</v>
      </c>
      <c r="L16" s="6">
        <f t="shared" si="0"/>
        <v>0</v>
      </c>
      <c r="M16" s="6">
        <f t="shared" si="0"/>
        <v>0</v>
      </c>
      <c r="N16" s="6">
        <f t="shared" si="0"/>
        <v>0</v>
      </c>
      <c r="O16" s="6">
        <f t="shared" si="0"/>
        <v>0</v>
      </c>
      <c r="P16" s="6">
        <f t="shared" si="0"/>
        <v>0</v>
      </c>
      <c r="Q16" s="6">
        <f t="shared" si="0"/>
        <v>0</v>
      </c>
      <c r="R16" s="6">
        <f t="shared" si="0"/>
        <v>0</v>
      </c>
      <c r="S16" s="6">
        <f t="shared" si="0"/>
        <v>0</v>
      </c>
      <c r="T16" s="6">
        <f t="shared" si="0"/>
        <v>0</v>
      </c>
      <c r="U16" s="17" t="str">
        <f>""</f>
        <v/>
      </c>
      <c r="V16" s="2"/>
    </row>
    <row r="17" spans="2:22">
      <c r="B17" s="2"/>
      <c r="C17" s="177" t="s">
        <v>117</v>
      </c>
      <c r="D17" s="178"/>
      <c r="E17" s="6">
        <f t="shared" ref="E17:T17" si="1">IFERROR(E18, 0)+IFERROR(E19, 0)+IFERROR(E20, 0)</f>
        <v>0</v>
      </c>
      <c r="F17" s="6">
        <f t="shared" si="1"/>
        <v>0</v>
      </c>
      <c r="G17" s="6">
        <f t="shared" si="1"/>
        <v>0</v>
      </c>
      <c r="H17" s="6">
        <f t="shared" si="1"/>
        <v>0</v>
      </c>
      <c r="I17" s="6">
        <f t="shared" si="1"/>
        <v>0</v>
      </c>
      <c r="J17" s="6">
        <f t="shared" si="1"/>
        <v>0</v>
      </c>
      <c r="K17" s="6">
        <f t="shared" si="1"/>
        <v>0</v>
      </c>
      <c r="L17" s="6">
        <f t="shared" si="1"/>
        <v>0</v>
      </c>
      <c r="M17" s="6">
        <f t="shared" si="1"/>
        <v>0</v>
      </c>
      <c r="N17" s="6">
        <f t="shared" si="1"/>
        <v>0</v>
      </c>
      <c r="O17" s="6">
        <f t="shared" si="1"/>
        <v>0</v>
      </c>
      <c r="P17" s="6">
        <f t="shared" si="1"/>
        <v>0</v>
      </c>
      <c r="Q17" s="6">
        <f t="shared" si="1"/>
        <v>0</v>
      </c>
      <c r="R17" s="6">
        <f t="shared" si="1"/>
        <v>0</v>
      </c>
      <c r="S17" s="6">
        <f t="shared" si="1"/>
        <v>0</v>
      </c>
      <c r="T17" s="6">
        <f t="shared" si="1"/>
        <v>0</v>
      </c>
      <c r="U17" s="8" t="str">
        <f>""</f>
        <v/>
      </c>
      <c r="V17" s="2"/>
    </row>
    <row r="18" spans="2:22">
      <c r="B18" s="2"/>
      <c r="C18" s="180" t="s">
        <v>738</v>
      </c>
      <c r="D18" s="181"/>
      <c r="E18" s="144">
        <v>0</v>
      </c>
      <c r="F18" s="144">
        <v>0</v>
      </c>
      <c r="G18" s="144">
        <v>0</v>
      </c>
      <c r="H18" s="144">
        <v>0</v>
      </c>
      <c r="I18" s="144">
        <v>0</v>
      </c>
      <c r="J18" s="144">
        <v>0</v>
      </c>
      <c r="K18" s="144">
        <v>0</v>
      </c>
      <c r="L18" s="144">
        <v>0</v>
      </c>
      <c r="M18" s="144">
        <v>0</v>
      </c>
      <c r="N18" s="144">
        <v>0</v>
      </c>
      <c r="O18" s="144">
        <v>0</v>
      </c>
      <c r="P18" s="144">
        <v>0</v>
      </c>
      <c r="Q18" s="144">
        <v>0</v>
      </c>
      <c r="R18" s="144">
        <v>0</v>
      </c>
      <c r="S18" s="144">
        <v>0</v>
      </c>
      <c r="T18" s="144">
        <v>0</v>
      </c>
      <c r="U18" s="8">
        <f>SUM(E18:T18)</f>
        <v>0</v>
      </c>
      <c r="V18" s="2"/>
    </row>
    <row r="19" spans="2:22">
      <c r="B19" s="2"/>
      <c r="C19" s="180" t="s">
        <v>739</v>
      </c>
      <c r="D19" s="181"/>
      <c r="E19" s="144">
        <v>0</v>
      </c>
      <c r="F19" s="144">
        <v>0</v>
      </c>
      <c r="G19" s="144">
        <v>0</v>
      </c>
      <c r="H19" s="144">
        <v>0</v>
      </c>
      <c r="I19" s="144">
        <v>0</v>
      </c>
      <c r="J19" s="144">
        <v>0</v>
      </c>
      <c r="K19" s="144">
        <v>0</v>
      </c>
      <c r="L19" s="144">
        <v>0</v>
      </c>
      <c r="M19" s="144">
        <v>0</v>
      </c>
      <c r="N19" s="144">
        <v>0</v>
      </c>
      <c r="O19" s="144">
        <v>0</v>
      </c>
      <c r="P19" s="144">
        <v>0</v>
      </c>
      <c r="Q19" s="144">
        <v>0</v>
      </c>
      <c r="R19" s="144">
        <v>0</v>
      </c>
      <c r="S19" s="144">
        <v>0</v>
      </c>
      <c r="T19" s="144">
        <v>0</v>
      </c>
      <c r="U19" s="8">
        <f>SUM(E19:T19)</f>
        <v>0</v>
      </c>
      <c r="V19" s="2"/>
    </row>
    <row r="20" spans="2:22">
      <c r="B20" s="2"/>
      <c r="C20" s="180" t="s">
        <v>740</v>
      </c>
      <c r="D20" s="181"/>
      <c r="E20" s="144">
        <v>0</v>
      </c>
      <c r="F20" s="144">
        <v>0</v>
      </c>
      <c r="G20" s="144">
        <v>0</v>
      </c>
      <c r="H20" s="144">
        <v>0</v>
      </c>
      <c r="I20" s="144">
        <v>0</v>
      </c>
      <c r="J20" s="144">
        <v>0</v>
      </c>
      <c r="K20" s="144">
        <v>0</v>
      </c>
      <c r="L20" s="144">
        <v>0</v>
      </c>
      <c r="M20" s="144">
        <v>0</v>
      </c>
      <c r="N20" s="144">
        <v>0</v>
      </c>
      <c r="O20" s="144">
        <v>0</v>
      </c>
      <c r="P20" s="144">
        <v>0</v>
      </c>
      <c r="Q20" s="144">
        <v>0</v>
      </c>
      <c r="R20" s="144">
        <v>0</v>
      </c>
      <c r="S20" s="144">
        <v>0</v>
      </c>
      <c r="T20" s="144">
        <v>0</v>
      </c>
      <c r="U20" s="8">
        <f>SUM(E20:T20)</f>
        <v>0</v>
      </c>
      <c r="V20" s="2"/>
    </row>
    <row r="21" spans="2:22">
      <c r="B21" s="2"/>
      <c r="C21" s="177" t="s">
        <v>118</v>
      </c>
      <c r="D21" s="178"/>
      <c r="E21" s="6">
        <f t="shared" ref="E21:T21" si="2">IFERROR(E22, 0)+IFERROR(E23, 0)+IFERROR(E24, 0)</f>
        <v>0</v>
      </c>
      <c r="F21" s="6">
        <f t="shared" si="2"/>
        <v>0</v>
      </c>
      <c r="G21" s="6">
        <f t="shared" si="2"/>
        <v>0</v>
      </c>
      <c r="H21" s="6">
        <f t="shared" si="2"/>
        <v>0</v>
      </c>
      <c r="I21" s="6">
        <f t="shared" si="2"/>
        <v>0</v>
      </c>
      <c r="J21" s="6">
        <f t="shared" si="2"/>
        <v>0</v>
      </c>
      <c r="K21" s="6">
        <f t="shared" si="2"/>
        <v>0</v>
      </c>
      <c r="L21" s="6">
        <f t="shared" si="2"/>
        <v>0</v>
      </c>
      <c r="M21" s="6">
        <f t="shared" si="2"/>
        <v>0</v>
      </c>
      <c r="N21" s="6">
        <f t="shared" si="2"/>
        <v>0</v>
      </c>
      <c r="O21" s="6">
        <f t="shared" si="2"/>
        <v>0</v>
      </c>
      <c r="P21" s="6">
        <f t="shared" si="2"/>
        <v>0</v>
      </c>
      <c r="Q21" s="6">
        <f t="shared" si="2"/>
        <v>0</v>
      </c>
      <c r="R21" s="6">
        <f t="shared" si="2"/>
        <v>0</v>
      </c>
      <c r="S21" s="6">
        <f t="shared" si="2"/>
        <v>0</v>
      </c>
      <c r="T21" s="6">
        <f t="shared" si="2"/>
        <v>0</v>
      </c>
      <c r="U21" s="8" t="str">
        <f>""</f>
        <v/>
      </c>
      <c r="V21" s="2"/>
    </row>
    <row r="22" spans="2:22">
      <c r="B22" s="2"/>
      <c r="C22" s="180" t="s">
        <v>738</v>
      </c>
      <c r="D22" s="181"/>
      <c r="E22" s="144">
        <v>0</v>
      </c>
      <c r="F22" s="144">
        <v>0</v>
      </c>
      <c r="G22" s="144">
        <v>0</v>
      </c>
      <c r="H22" s="144">
        <v>0</v>
      </c>
      <c r="I22" s="144">
        <v>0</v>
      </c>
      <c r="J22" s="144">
        <v>0</v>
      </c>
      <c r="K22" s="144">
        <v>0</v>
      </c>
      <c r="L22" s="144">
        <v>0</v>
      </c>
      <c r="M22" s="144">
        <v>0</v>
      </c>
      <c r="N22" s="144">
        <v>0</v>
      </c>
      <c r="O22" s="144">
        <v>0</v>
      </c>
      <c r="P22" s="144">
        <v>0</v>
      </c>
      <c r="Q22" s="144">
        <v>0</v>
      </c>
      <c r="R22" s="144">
        <v>0</v>
      </c>
      <c r="S22" s="144">
        <v>0</v>
      </c>
      <c r="T22" s="144">
        <v>0</v>
      </c>
      <c r="U22" s="8">
        <f>SUM(E22:T22)</f>
        <v>0</v>
      </c>
      <c r="V22" s="2"/>
    </row>
    <row r="23" spans="2:22">
      <c r="B23" s="2"/>
      <c r="C23" s="180" t="s">
        <v>739</v>
      </c>
      <c r="D23" s="181"/>
      <c r="E23" s="144">
        <v>0</v>
      </c>
      <c r="F23" s="144">
        <v>0</v>
      </c>
      <c r="G23" s="144">
        <v>0</v>
      </c>
      <c r="H23" s="144">
        <v>0</v>
      </c>
      <c r="I23" s="144">
        <v>0</v>
      </c>
      <c r="J23" s="144">
        <v>0</v>
      </c>
      <c r="K23" s="144">
        <v>0</v>
      </c>
      <c r="L23" s="144">
        <v>0</v>
      </c>
      <c r="M23" s="144">
        <v>0</v>
      </c>
      <c r="N23" s="144">
        <v>0</v>
      </c>
      <c r="O23" s="144">
        <v>0</v>
      </c>
      <c r="P23" s="144">
        <v>0</v>
      </c>
      <c r="Q23" s="144">
        <v>0</v>
      </c>
      <c r="R23" s="144">
        <v>0</v>
      </c>
      <c r="S23" s="144">
        <v>0</v>
      </c>
      <c r="T23" s="144">
        <v>0</v>
      </c>
      <c r="U23" s="8">
        <f>SUM(E23:T23)</f>
        <v>0</v>
      </c>
      <c r="V23" s="2"/>
    </row>
    <row r="24" spans="2:22">
      <c r="B24" s="2"/>
      <c r="C24" s="180" t="s">
        <v>740</v>
      </c>
      <c r="D24" s="181"/>
      <c r="E24" s="144">
        <v>0</v>
      </c>
      <c r="F24" s="144">
        <v>0</v>
      </c>
      <c r="G24" s="144">
        <v>0</v>
      </c>
      <c r="H24" s="144">
        <v>0</v>
      </c>
      <c r="I24" s="144">
        <v>0</v>
      </c>
      <c r="J24" s="144">
        <v>0</v>
      </c>
      <c r="K24" s="144">
        <v>0</v>
      </c>
      <c r="L24" s="144">
        <v>0</v>
      </c>
      <c r="M24" s="144">
        <v>0</v>
      </c>
      <c r="N24" s="144">
        <v>0</v>
      </c>
      <c r="O24" s="144">
        <v>0</v>
      </c>
      <c r="P24" s="144">
        <v>0</v>
      </c>
      <c r="Q24" s="144">
        <v>0</v>
      </c>
      <c r="R24" s="144">
        <v>0</v>
      </c>
      <c r="S24" s="144">
        <v>0</v>
      </c>
      <c r="T24" s="144">
        <v>0</v>
      </c>
      <c r="U24" s="8">
        <f>SUM(E24:T24)</f>
        <v>0</v>
      </c>
      <c r="V24" s="2"/>
    </row>
    <row r="25" spans="2:22">
      <c r="B25" s="2"/>
      <c r="C25" s="177" t="s">
        <v>741</v>
      </c>
      <c r="D25" s="178"/>
      <c r="E25" s="6">
        <f t="shared" ref="E25:T25" si="3">IFERROR(E26, 0)+IFERROR(E27, 0)+IFERROR(E28, 0)</f>
        <v>0</v>
      </c>
      <c r="F25" s="6">
        <f t="shared" si="3"/>
        <v>0</v>
      </c>
      <c r="G25" s="6">
        <f t="shared" si="3"/>
        <v>0</v>
      </c>
      <c r="H25" s="6">
        <f t="shared" si="3"/>
        <v>0</v>
      </c>
      <c r="I25" s="6">
        <f t="shared" si="3"/>
        <v>0</v>
      </c>
      <c r="J25" s="6">
        <f t="shared" si="3"/>
        <v>0</v>
      </c>
      <c r="K25" s="6">
        <f t="shared" si="3"/>
        <v>0</v>
      </c>
      <c r="L25" s="6">
        <f t="shared" si="3"/>
        <v>0</v>
      </c>
      <c r="M25" s="6">
        <f t="shared" si="3"/>
        <v>0</v>
      </c>
      <c r="N25" s="6">
        <f t="shared" si="3"/>
        <v>0</v>
      </c>
      <c r="O25" s="6">
        <f t="shared" si="3"/>
        <v>0</v>
      </c>
      <c r="P25" s="6">
        <f t="shared" si="3"/>
        <v>0</v>
      </c>
      <c r="Q25" s="6">
        <f t="shared" si="3"/>
        <v>0</v>
      </c>
      <c r="R25" s="6">
        <f t="shared" si="3"/>
        <v>0</v>
      </c>
      <c r="S25" s="6">
        <f t="shared" si="3"/>
        <v>0</v>
      </c>
      <c r="T25" s="6">
        <f t="shared" si="3"/>
        <v>0</v>
      </c>
      <c r="U25" s="8" t="str">
        <f>""</f>
        <v/>
      </c>
      <c r="V25" s="2"/>
    </row>
    <row r="26" spans="2:22">
      <c r="B26" s="2"/>
      <c r="C26" s="180" t="s">
        <v>738</v>
      </c>
      <c r="D26" s="181"/>
      <c r="E26" s="8">
        <f t="shared" ref="E26:U26" si="4">E18+E22</f>
        <v>0</v>
      </c>
      <c r="F26" s="8">
        <f t="shared" si="4"/>
        <v>0</v>
      </c>
      <c r="G26" s="8">
        <f t="shared" si="4"/>
        <v>0</v>
      </c>
      <c r="H26" s="8">
        <f t="shared" si="4"/>
        <v>0</v>
      </c>
      <c r="I26" s="8">
        <f t="shared" si="4"/>
        <v>0</v>
      </c>
      <c r="J26" s="8">
        <f t="shared" si="4"/>
        <v>0</v>
      </c>
      <c r="K26" s="8">
        <f t="shared" si="4"/>
        <v>0</v>
      </c>
      <c r="L26" s="8">
        <f t="shared" si="4"/>
        <v>0</v>
      </c>
      <c r="M26" s="8">
        <f t="shared" si="4"/>
        <v>0</v>
      </c>
      <c r="N26" s="8">
        <f t="shared" si="4"/>
        <v>0</v>
      </c>
      <c r="O26" s="8">
        <f t="shared" si="4"/>
        <v>0</v>
      </c>
      <c r="P26" s="8">
        <f t="shared" si="4"/>
        <v>0</v>
      </c>
      <c r="Q26" s="8">
        <f t="shared" si="4"/>
        <v>0</v>
      </c>
      <c r="R26" s="8">
        <f t="shared" si="4"/>
        <v>0</v>
      </c>
      <c r="S26" s="8">
        <f t="shared" si="4"/>
        <v>0</v>
      </c>
      <c r="T26" s="8">
        <f t="shared" si="4"/>
        <v>0</v>
      </c>
      <c r="U26" s="8">
        <f t="shared" si="4"/>
        <v>0</v>
      </c>
      <c r="V26" s="2"/>
    </row>
    <row r="27" spans="2:22">
      <c r="B27" s="2"/>
      <c r="C27" s="180" t="s">
        <v>739</v>
      </c>
      <c r="D27" s="181"/>
      <c r="E27" s="8">
        <f t="shared" ref="E27:U27" si="5">E19+E23</f>
        <v>0</v>
      </c>
      <c r="F27" s="8">
        <f t="shared" si="5"/>
        <v>0</v>
      </c>
      <c r="G27" s="8">
        <f t="shared" si="5"/>
        <v>0</v>
      </c>
      <c r="H27" s="8">
        <f t="shared" si="5"/>
        <v>0</v>
      </c>
      <c r="I27" s="8">
        <f t="shared" si="5"/>
        <v>0</v>
      </c>
      <c r="J27" s="8">
        <f t="shared" si="5"/>
        <v>0</v>
      </c>
      <c r="K27" s="8">
        <f t="shared" si="5"/>
        <v>0</v>
      </c>
      <c r="L27" s="8">
        <f t="shared" si="5"/>
        <v>0</v>
      </c>
      <c r="M27" s="8">
        <f t="shared" si="5"/>
        <v>0</v>
      </c>
      <c r="N27" s="8">
        <f t="shared" si="5"/>
        <v>0</v>
      </c>
      <c r="O27" s="8">
        <f t="shared" si="5"/>
        <v>0</v>
      </c>
      <c r="P27" s="8">
        <f t="shared" si="5"/>
        <v>0</v>
      </c>
      <c r="Q27" s="8">
        <f t="shared" si="5"/>
        <v>0</v>
      </c>
      <c r="R27" s="8">
        <f t="shared" si="5"/>
        <v>0</v>
      </c>
      <c r="S27" s="8">
        <f t="shared" si="5"/>
        <v>0</v>
      </c>
      <c r="T27" s="8">
        <f t="shared" si="5"/>
        <v>0</v>
      </c>
      <c r="U27" s="8">
        <f t="shared" si="5"/>
        <v>0</v>
      </c>
      <c r="V27" s="2"/>
    </row>
    <row r="28" spans="2:22">
      <c r="B28" s="2"/>
      <c r="C28" s="180" t="s">
        <v>740</v>
      </c>
      <c r="D28" s="181"/>
      <c r="E28" s="8">
        <f t="shared" ref="E28:U28" si="6">E20+E24</f>
        <v>0</v>
      </c>
      <c r="F28" s="8">
        <f t="shared" si="6"/>
        <v>0</v>
      </c>
      <c r="G28" s="8">
        <f t="shared" si="6"/>
        <v>0</v>
      </c>
      <c r="H28" s="8">
        <f t="shared" si="6"/>
        <v>0</v>
      </c>
      <c r="I28" s="8">
        <f t="shared" si="6"/>
        <v>0</v>
      </c>
      <c r="J28" s="8">
        <f t="shared" si="6"/>
        <v>0</v>
      </c>
      <c r="K28" s="8">
        <f t="shared" si="6"/>
        <v>0</v>
      </c>
      <c r="L28" s="8">
        <f t="shared" si="6"/>
        <v>0</v>
      </c>
      <c r="M28" s="8">
        <f t="shared" si="6"/>
        <v>0</v>
      </c>
      <c r="N28" s="8">
        <f t="shared" si="6"/>
        <v>0</v>
      </c>
      <c r="O28" s="8">
        <f t="shared" si="6"/>
        <v>0</v>
      </c>
      <c r="P28" s="8">
        <f t="shared" si="6"/>
        <v>0</v>
      </c>
      <c r="Q28" s="8">
        <f t="shared" si="6"/>
        <v>0</v>
      </c>
      <c r="R28" s="8">
        <f t="shared" si="6"/>
        <v>0</v>
      </c>
      <c r="S28" s="8">
        <f t="shared" si="6"/>
        <v>0</v>
      </c>
      <c r="T28" s="8">
        <f t="shared" si="6"/>
        <v>0</v>
      </c>
      <c r="U28" s="8">
        <f t="shared" si="6"/>
        <v>0</v>
      </c>
      <c r="V28" s="2"/>
    </row>
    <row r="29" spans="2:22">
      <c r="B29" s="2"/>
      <c r="C29" s="177" t="s">
        <v>742</v>
      </c>
      <c r="D29" s="178"/>
      <c r="E29" s="6">
        <f t="shared" ref="E29:T29" si="7">IFERROR(E30, 0)+IFERROR(E31, 0)+IFERROR(E32, 0)</f>
        <v>0</v>
      </c>
      <c r="F29" s="6">
        <f t="shared" si="7"/>
        <v>0</v>
      </c>
      <c r="G29" s="6">
        <f t="shared" si="7"/>
        <v>0</v>
      </c>
      <c r="H29" s="6">
        <f t="shared" si="7"/>
        <v>0</v>
      </c>
      <c r="I29" s="6">
        <f t="shared" si="7"/>
        <v>0</v>
      </c>
      <c r="J29" s="6">
        <f t="shared" si="7"/>
        <v>0</v>
      </c>
      <c r="K29" s="6">
        <f t="shared" si="7"/>
        <v>0</v>
      </c>
      <c r="L29" s="6">
        <f t="shared" si="7"/>
        <v>0</v>
      </c>
      <c r="M29" s="6">
        <f t="shared" si="7"/>
        <v>0</v>
      </c>
      <c r="N29" s="6">
        <f t="shared" si="7"/>
        <v>0</v>
      </c>
      <c r="O29" s="6">
        <f t="shared" si="7"/>
        <v>0</v>
      </c>
      <c r="P29" s="6">
        <f t="shared" si="7"/>
        <v>0</v>
      </c>
      <c r="Q29" s="6">
        <f t="shared" si="7"/>
        <v>0</v>
      </c>
      <c r="R29" s="6">
        <f t="shared" si="7"/>
        <v>0</v>
      </c>
      <c r="S29" s="6">
        <f t="shared" si="7"/>
        <v>0</v>
      </c>
      <c r="T29" s="6">
        <f t="shared" si="7"/>
        <v>0</v>
      </c>
      <c r="U29" s="8" t="str">
        <f>""</f>
        <v/>
      </c>
      <c r="V29" s="2"/>
    </row>
    <row r="30" spans="2:22">
      <c r="B30" s="2"/>
      <c r="C30" s="180" t="s">
        <v>738</v>
      </c>
      <c r="D30" s="181"/>
      <c r="E30" s="144">
        <v>0</v>
      </c>
      <c r="F30" s="144">
        <v>0</v>
      </c>
      <c r="G30" s="144">
        <v>0</v>
      </c>
      <c r="H30" s="144">
        <v>0</v>
      </c>
      <c r="I30" s="144">
        <v>0</v>
      </c>
      <c r="J30" s="144">
        <v>0</v>
      </c>
      <c r="K30" s="144">
        <v>0</v>
      </c>
      <c r="L30" s="144">
        <v>0</v>
      </c>
      <c r="M30" s="144">
        <v>0</v>
      </c>
      <c r="N30" s="144">
        <v>0</v>
      </c>
      <c r="O30" s="144">
        <v>0</v>
      </c>
      <c r="P30" s="144">
        <v>0</v>
      </c>
      <c r="Q30" s="144">
        <v>0</v>
      </c>
      <c r="R30" s="144">
        <v>0</v>
      </c>
      <c r="S30" s="144">
        <v>0</v>
      </c>
      <c r="T30" s="144">
        <v>0</v>
      </c>
      <c r="U30" s="8">
        <f>SUM(E30:T30)</f>
        <v>0</v>
      </c>
      <c r="V30" s="2"/>
    </row>
    <row r="31" spans="2:22">
      <c r="B31" s="2"/>
      <c r="C31" s="180" t="s">
        <v>739</v>
      </c>
      <c r="D31" s="181"/>
      <c r="E31" s="144">
        <v>0</v>
      </c>
      <c r="F31" s="144">
        <v>0</v>
      </c>
      <c r="G31" s="144">
        <v>0</v>
      </c>
      <c r="H31" s="144">
        <v>0</v>
      </c>
      <c r="I31" s="144">
        <v>0</v>
      </c>
      <c r="J31" s="144">
        <v>0</v>
      </c>
      <c r="K31" s="144">
        <v>0</v>
      </c>
      <c r="L31" s="144">
        <v>0</v>
      </c>
      <c r="M31" s="144">
        <v>0</v>
      </c>
      <c r="N31" s="144">
        <v>0</v>
      </c>
      <c r="O31" s="144">
        <v>0</v>
      </c>
      <c r="P31" s="144">
        <v>0</v>
      </c>
      <c r="Q31" s="144">
        <v>0</v>
      </c>
      <c r="R31" s="144">
        <v>0</v>
      </c>
      <c r="S31" s="144">
        <v>0</v>
      </c>
      <c r="T31" s="144">
        <v>0</v>
      </c>
      <c r="U31" s="8">
        <f>SUM(E31:T31)</f>
        <v>0</v>
      </c>
      <c r="V31" s="2"/>
    </row>
    <row r="32" spans="2:22">
      <c r="B32" s="2"/>
      <c r="C32" s="180" t="s">
        <v>740</v>
      </c>
      <c r="D32" s="181"/>
      <c r="E32" s="144">
        <v>0</v>
      </c>
      <c r="F32" s="144">
        <v>0</v>
      </c>
      <c r="G32" s="144">
        <v>0</v>
      </c>
      <c r="H32" s="144">
        <v>0</v>
      </c>
      <c r="I32" s="144">
        <v>0</v>
      </c>
      <c r="J32" s="144">
        <v>0</v>
      </c>
      <c r="K32" s="144">
        <v>0</v>
      </c>
      <c r="L32" s="144">
        <v>0</v>
      </c>
      <c r="M32" s="144">
        <v>0</v>
      </c>
      <c r="N32" s="144">
        <v>0</v>
      </c>
      <c r="O32" s="144">
        <v>0</v>
      </c>
      <c r="P32" s="144">
        <v>0</v>
      </c>
      <c r="Q32" s="144">
        <v>0</v>
      </c>
      <c r="R32" s="144">
        <v>0</v>
      </c>
      <c r="S32" s="144">
        <v>0</v>
      </c>
      <c r="T32" s="144">
        <v>0</v>
      </c>
      <c r="U32" s="8">
        <f>SUM(E32:T32)</f>
        <v>0</v>
      </c>
      <c r="V32" s="2"/>
    </row>
    <row r="33" spans="2:22">
      <c r="B33" s="2"/>
      <c r="C33" s="142" t="s">
        <v>121</v>
      </c>
      <c r="D33" s="143"/>
      <c r="E33" s="8">
        <f t="shared" ref="E33:T33" si="8">SUM(E26:E28)-SUM(E30:E32)</f>
        <v>0</v>
      </c>
      <c r="F33" s="8">
        <f t="shared" si="8"/>
        <v>0</v>
      </c>
      <c r="G33" s="8">
        <f t="shared" si="8"/>
        <v>0</v>
      </c>
      <c r="H33" s="8">
        <f t="shared" si="8"/>
        <v>0</v>
      </c>
      <c r="I33" s="8">
        <f t="shared" si="8"/>
        <v>0</v>
      </c>
      <c r="J33" s="8">
        <f t="shared" si="8"/>
        <v>0</v>
      </c>
      <c r="K33" s="8">
        <f t="shared" si="8"/>
        <v>0</v>
      </c>
      <c r="L33" s="8">
        <f t="shared" si="8"/>
        <v>0</v>
      </c>
      <c r="M33" s="8">
        <f t="shared" si="8"/>
        <v>0</v>
      </c>
      <c r="N33" s="8">
        <f t="shared" si="8"/>
        <v>0</v>
      </c>
      <c r="O33" s="8">
        <f t="shared" si="8"/>
        <v>0</v>
      </c>
      <c r="P33" s="8">
        <f t="shared" si="8"/>
        <v>0</v>
      </c>
      <c r="Q33" s="8">
        <f t="shared" si="8"/>
        <v>0</v>
      </c>
      <c r="R33" s="8">
        <f t="shared" si="8"/>
        <v>0</v>
      </c>
      <c r="S33" s="8">
        <f t="shared" si="8"/>
        <v>0</v>
      </c>
      <c r="T33" s="8">
        <f t="shared" si="8"/>
        <v>0</v>
      </c>
      <c r="U33" s="8">
        <f>SUM(E33:T33)</f>
        <v>0</v>
      </c>
      <c r="V33" s="2"/>
    </row>
    <row r="34" spans="2:22">
      <c r="B34" s="2"/>
      <c r="C34" s="142" t="s">
        <v>122</v>
      </c>
      <c r="D34" s="143"/>
      <c r="E34" s="6">
        <f t="shared" ref="E34:T34" si="9">IFERROR(E35, 0)+IFERROR(E39, 0)</f>
        <v>0</v>
      </c>
      <c r="F34" s="6">
        <f t="shared" si="9"/>
        <v>0</v>
      </c>
      <c r="G34" s="6">
        <f t="shared" si="9"/>
        <v>0</v>
      </c>
      <c r="H34" s="6">
        <f t="shared" si="9"/>
        <v>0</v>
      </c>
      <c r="I34" s="6">
        <f t="shared" si="9"/>
        <v>0</v>
      </c>
      <c r="J34" s="6">
        <f t="shared" si="9"/>
        <v>0</v>
      </c>
      <c r="K34" s="6">
        <f t="shared" si="9"/>
        <v>0</v>
      </c>
      <c r="L34" s="6">
        <f t="shared" si="9"/>
        <v>0</v>
      </c>
      <c r="M34" s="6">
        <f t="shared" si="9"/>
        <v>0</v>
      </c>
      <c r="N34" s="6">
        <f t="shared" si="9"/>
        <v>0</v>
      </c>
      <c r="O34" s="6">
        <f t="shared" si="9"/>
        <v>0</v>
      </c>
      <c r="P34" s="6">
        <f t="shared" si="9"/>
        <v>0</v>
      </c>
      <c r="Q34" s="6">
        <f t="shared" si="9"/>
        <v>0</v>
      </c>
      <c r="R34" s="6">
        <f t="shared" si="9"/>
        <v>0</v>
      </c>
      <c r="S34" s="6">
        <f t="shared" si="9"/>
        <v>0</v>
      </c>
      <c r="T34" s="6">
        <f t="shared" si="9"/>
        <v>0</v>
      </c>
      <c r="U34" s="8" t="str">
        <f>""</f>
        <v/>
      </c>
      <c r="V34" s="2"/>
    </row>
    <row r="35" spans="2:22">
      <c r="B35" s="2"/>
      <c r="C35" s="177" t="s">
        <v>123</v>
      </c>
      <c r="D35" s="178"/>
      <c r="E35" s="6">
        <f t="shared" ref="E35:T35" si="10">IFERROR(E36, 0)+IFERROR(E37, 0)+IFERROR(E38, 0)</f>
        <v>0</v>
      </c>
      <c r="F35" s="6">
        <f t="shared" si="10"/>
        <v>0</v>
      </c>
      <c r="G35" s="6">
        <f t="shared" si="10"/>
        <v>0</v>
      </c>
      <c r="H35" s="6">
        <f t="shared" si="10"/>
        <v>0</v>
      </c>
      <c r="I35" s="6">
        <f t="shared" si="10"/>
        <v>0</v>
      </c>
      <c r="J35" s="6">
        <f t="shared" si="10"/>
        <v>0</v>
      </c>
      <c r="K35" s="6">
        <f t="shared" si="10"/>
        <v>0</v>
      </c>
      <c r="L35" s="6">
        <f t="shared" si="10"/>
        <v>0</v>
      </c>
      <c r="M35" s="6">
        <f t="shared" si="10"/>
        <v>0</v>
      </c>
      <c r="N35" s="6">
        <f t="shared" si="10"/>
        <v>0</v>
      </c>
      <c r="O35" s="6">
        <f t="shared" si="10"/>
        <v>0</v>
      </c>
      <c r="P35" s="6">
        <f t="shared" si="10"/>
        <v>0</v>
      </c>
      <c r="Q35" s="6">
        <f t="shared" si="10"/>
        <v>0</v>
      </c>
      <c r="R35" s="6">
        <f t="shared" si="10"/>
        <v>0</v>
      </c>
      <c r="S35" s="6">
        <f t="shared" si="10"/>
        <v>0</v>
      </c>
      <c r="T35" s="6">
        <f t="shared" si="10"/>
        <v>0</v>
      </c>
      <c r="U35" s="8" t="str">
        <f>""</f>
        <v/>
      </c>
      <c r="V35" s="2"/>
    </row>
    <row r="36" spans="2:22">
      <c r="B36" s="2"/>
      <c r="C36" s="180" t="s">
        <v>738</v>
      </c>
      <c r="D36" s="181"/>
      <c r="E36" s="144">
        <v>0</v>
      </c>
      <c r="F36" s="144">
        <v>0</v>
      </c>
      <c r="G36" s="144">
        <v>0</v>
      </c>
      <c r="H36" s="144">
        <v>0</v>
      </c>
      <c r="I36" s="144">
        <v>0</v>
      </c>
      <c r="J36" s="144">
        <v>0</v>
      </c>
      <c r="K36" s="144">
        <v>0</v>
      </c>
      <c r="L36" s="144">
        <v>0</v>
      </c>
      <c r="M36" s="144">
        <v>0</v>
      </c>
      <c r="N36" s="144">
        <v>0</v>
      </c>
      <c r="O36" s="144">
        <v>0</v>
      </c>
      <c r="P36" s="144">
        <v>0</v>
      </c>
      <c r="Q36" s="144">
        <v>0</v>
      </c>
      <c r="R36" s="144">
        <v>0</v>
      </c>
      <c r="S36" s="144">
        <v>0</v>
      </c>
      <c r="T36" s="144">
        <v>0</v>
      </c>
      <c r="U36" s="8">
        <f>SUM(E36:T36)</f>
        <v>0</v>
      </c>
      <c r="V36" s="2"/>
    </row>
    <row r="37" spans="2:22">
      <c r="B37" s="2"/>
      <c r="C37" s="180" t="s">
        <v>739</v>
      </c>
      <c r="D37" s="181"/>
      <c r="E37" s="144">
        <v>0</v>
      </c>
      <c r="F37" s="144">
        <v>0</v>
      </c>
      <c r="G37" s="144">
        <v>0</v>
      </c>
      <c r="H37" s="144">
        <v>0</v>
      </c>
      <c r="I37" s="144">
        <v>0</v>
      </c>
      <c r="J37" s="144">
        <v>0</v>
      </c>
      <c r="K37" s="144">
        <v>0</v>
      </c>
      <c r="L37" s="144">
        <v>0</v>
      </c>
      <c r="M37" s="144">
        <v>0</v>
      </c>
      <c r="N37" s="144">
        <v>0</v>
      </c>
      <c r="O37" s="144">
        <v>0</v>
      </c>
      <c r="P37" s="144">
        <v>0</v>
      </c>
      <c r="Q37" s="144">
        <v>0</v>
      </c>
      <c r="R37" s="144">
        <v>0</v>
      </c>
      <c r="S37" s="144">
        <v>0</v>
      </c>
      <c r="T37" s="144">
        <v>0</v>
      </c>
      <c r="U37" s="8">
        <f>SUM(E37:T37)</f>
        <v>0</v>
      </c>
      <c r="V37" s="2"/>
    </row>
    <row r="38" spans="2:22">
      <c r="B38" s="2"/>
      <c r="C38" s="180" t="s">
        <v>740</v>
      </c>
      <c r="D38" s="181"/>
      <c r="E38" s="144">
        <v>0</v>
      </c>
      <c r="F38" s="144">
        <v>0</v>
      </c>
      <c r="G38" s="144">
        <v>0</v>
      </c>
      <c r="H38" s="144">
        <v>0</v>
      </c>
      <c r="I38" s="144">
        <v>0</v>
      </c>
      <c r="J38" s="144">
        <v>0</v>
      </c>
      <c r="K38" s="144">
        <v>0</v>
      </c>
      <c r="L38" s="144">
        <v>0</v>
      </c>
      <c r="M38" s="144">
        <v>0</v>
      </c>
      <c r="N38" s="144">
        <v>0</v>
      </c>
      <c r="O38" s="144">
        <v>0</v>
      </c>
      <c r="P38" s="144">
        <v>0</v>
      </c>
      <c r="Q38" s="144">
        <v>0</v>
      </c>
      <c r="R38" s="144">
        <v>0</v>
      </c>
      <c r="S38" s="144">
        <v>0</v>
      </c>
      <c r="T38" s="144">
        <v>0</v>
      </c>
      <c r="U38" s="8">
        <f>SUM(E38:T38)</f>
        <v>0</v>
      </c>
      <c r="V38" s="2"/>
    </row>
    <row r="39" spans="2:22">
      <c r="B39" s="2"/>
      <c r="C39" s="177" t="s">
        <v>722</v>
      </c>
      <c r="D39" s="178"/>
      <c r="E39" s="6">
        <f t="shared" ref="E39:T39" si="11">IFERROR(E40, 0)+IFERROR(E41, 0)+IFERROR(E42, 0)</f>
        <v>0</v>
      </c>
      <c r="F39" s="6">
        <f t="shared" si="11"/>
        <v>0</v>
      </c>
      <c r="G39" s="6">
        <f t="shared" si="11"/>
        <v>0</v>
      </c>
      <c r="H39" s="6">
        <f t="shared" si="11"/>
        <v>0</v>
      </c>
      <c r="I39" s="6">
        <f t="shared" si="11"/>
        <v>0</v>
      </c>
      <c r="J39" s="6">
        <f t="shared" si="11"/>
        <v>0</v>
      </c>
      <c r="K39" s="6">
        <f t="shared" si="11"/>
        <v>0</v>
      </c>
      <c r="L39" s="6">
        <f t="shared" si="11"/>
        <v>0</v>
      </c>
      <c r="M39" s="6">
        <f t="shared" si="11"/>
        <v>0</v>
      </c>
      <c r="N39" s="6">
        <f t="shared" si="11"/>
        <v>0</v>
      </c>
      <c r="O39" s="6">
        <f t="shared" si="11"/>
        <v>0</v>
      </c>
      <c r="P39" s="6">
        <f t="shared" si="11"/>
        <v>0</v>
      </c>
      <c r="Q39" s="6">
        <f t="shared" si="11"/>
        <v>0</v>
      </c>
      <c r="R39" s="6">
        <f t="shared" si="11"/>
        <v>0</v>
      </c>
      <c r="S39" s="6">
        <f t="shared" si="11"/>
        <v>0</v>
      </c>
      <c r="T39" s="6">
        <f t="shared" si="11"/>
        <v>0</v>
      </c>
      <c r="U39" s="8" t="str">
        <f>""</f>
        <v/>
      </c>
      <c r="V39" s="2"/>
    </row>
    <row r="40" spans="2:22">
      <c r="B40" s="2"/>
      <c r="C40" s="180" t="s">
        <v>738</v>
      </c>
      <c r="D40" s="181"/>
      <c r="E40" s="144">
        <v>0</v>
      </c>
      <c r="F40" s="144">
        <v>0</v>
      </c>
      <c r="G40" s="144">
        <v>0</v>
      </c>
      <c r="H40" s="144">
        <v>0</v>
      </c>
      <c r="I40" s="144">
        <v>0</v>
      </c>
      <c r="J40" s="144">
        <v>0</v>
      </c>
      <c r="K40" s="144">
        <v>0</v>
      </c>
      <c r="L40" s="144">
        <v>0</v>
      </c>
      <c r="M40" s="144">
        <v>0</v>
      </c>
      <c r="N40" s="144">
        <v>0</v>
      </c>
      <c r="O40" s="144">
        <v>0</v>
      </c>
      <c r="P40" s="144">
        <v>0</v>
      </c>
      <c r="Q40" s="144">
        <v>0</v>
      </c>
      <c r="R40" s="144">
        <v>0</v>
      </c>
      <c r="S40" s="144">
        <v>0</v>
      </c>
      <c r="T40" s="144">
        <v>0</v>
      </c>
      <c r="U40" s="8">
        <f>SUM(E40:T40)</f>
        <v>0</v>
      </c>
      <c r="V40" s="2"/>
    </row>
    <row r="41" spans="2:22">
      <c r="B41" s="2"/>
      <c r="C41" s="180" t="s">
        <v>739</v>
      </c>
      <c r="D41" s="181"/>
      <c r="E41" s="144">
        <v>0</v>
      </c>
      <c r="F41" s="144">
        <v>0</v>
      </c>
      <c r="G41" s="144">
        <v>0</v>
      </c>
      <c r="H41" s="144">
        <v>0</v>
      </c>
      <c r="I41" s="144">
        <v>0</v>
      </c>
      <c r="J41" s="144">
        <v>0</v>
      </c>
      <c r="K41" s="144">
        <v>0</v>
      </c>
      <c r="L41" s="144">
        <v>0</v>
      </c>
      <c r="M41" s="144">
        <v>0</v>
      </c>
      <c r="N41" s="144">
        <v>0</v>
      </c>
      <c r="O41" s="144">
        <v>0</v>
      </c>
      <c r="P41" s="144">
        <v>0</v>
      </c>
      <c r="Q41" s="144">
        <v>0</v>
      </c>
      <c r="R41" s="144">
        <v>0</v>
      </c>
      <c r="S41" s="144">
        <v>0</v>
      </c>
      <c r="T41" s="144">
        <v>0</v>
      </c>
      <c r="U41" s="8">
        <f>SUM(E41:T41)</f>
        <v>0</v>
      </c>
      <c r="V41" s="2"/>
    </row>
    <row r="42" spans="2:22">
      <c r="B42" s="2"/>
      <c r="C42" s="180" t="s">
        <v>740</v>
      </c>
      <c r="D42" s="181"/>
      <c r="E42" s="144">
        <v>0</v>
      </c>
      <c r="F42" s="144">
        <v>0</v>
      </c>
      <c r="G42" s="144">
        <v>0</v>
      </c>
      <c r="H42" s="144">
        <v>0</v>
      </c>
      <c r="I42" s="144">
        <v>0</v>
      </c>
      <c r="J42" s="144">
        <v>0</v>
      </c>
      <c r="K42" s="144">
        <v>0</v>
      </c>
      <c r="L42" s="144">
        <v>0</v>
      </c>
      <c r="M42" s="144">
        <v>0</v>
      </c>
      <c r="N42" s="144">
        <v>0</v>
      </c>
      <c r="O42" s="144">
        <v>0</v>
      </c>
      <c r="P42" s="144">
        <v>0</v>
      </c>
      <c r="Q42" s="144">
        <v>0</v>
      </c>
      <c r="R42" s="144">
        <v>0</v>
      </c>
      <c r="S42" s="144">
        <v>0</v>
      </c>
      <c r="T42" s="144">
        <v>0</v>
      </c>
      <c r="U42" s="8">
        <f>SUM(E42:T42)</f>
        <v>0</v>
      </c>
      <c r="V42" s="2"/>
    </row>
    <row r="43" spans="2:22">
      <c r="B43" s="2"/>
      <c r="C43" s="142" t="s">
        <v>723</v>
      </c>
      <c r="D43" s="143"/>
      <c r="E43" s="8">
        <f t="shared" ref="E43:T43" si="12">SUM(E36:E38)-SUM(E40:E42)</f>
        <v>0</v>
      </c>
      <c r="F43" s="8">
        <f t="shared" si="12"/>
        <v>0</v>
      </c>
      <c r="G43" s="8">
        <f t="shared" si="12"/>
        <v>0</v>
      </c>
      <c r="H43" s="8">
        <f t="shared" si="12"/>
        <v>0</v>
      </c>
      <c r="I43" s="8">
        <f t="shared" si="12"/>
        <v>0</v>
      </c>
      <c r="J43" s="8">
        <f t="shared" si="12"/>
        <v>0</v>
      </c>
      <c r="K43" s="8">
        <f t="shared" si="12"/>
        <v>0</v>
      </c>
      <c r="L43" s="8">
        <f t="shared" si="12"/>
        <v>0</v>
      </c>
      <c r="M43" s="8">
        <f t="shared" si="12"/>
        <v>0</v>
      </c>
      <c r="N43" s="8">
        <f t="shared" si="12"/>
        <v>0</v>
      </c>
      <c r="O43" s="8">
        <f t="shared" si="12"/>
        <v>0</v>
      </c>
      <c r="P43" s="8">
        <f t="shared" si="12"/>
        <v>0</v>
      </c>
      <c r="Q43" s="8">
        <f t="shared" si="12"/>
        <v>0</v>
      </c>
      <c r="R43" s="8">
        <f t="shared" si="12"/>
        <v>0</v>
      </c>
      <c r="S43" s="8">
        <f t="shared" si="12"/>
        <v>0</v>
      </c>
      <c r="T43" s="8">
        <f t="shared" si="12"/>
        <v>0</v>
      </c>
      <c r="U43" s="8">
        <f>SUM(E43:T43)</f>
        <v>0</v>
      </c>
      <c r="V43" s="2"/>
    </row>
    <row r="44" spans="2:22">
      <c r="B44" s="2"/>
      <c r="C44" s="142" t="s">
        <v>730</v>
      </c>
      <c r="D44" s="143"/>
      <c r="E44" s="6">
        <f t="shared" ref="E44:T44" si="13">IFERROR(E45, 0)+IFERROR(E49, 0)</f>
        <v>0</v>
      </c>
      <c r="F44" s="6">
        <f t="shared" si="13"/>
        <v>0</v>
      </c>
      <c r="G44" s="6">
        <f t="shared" si="13"/>
        <v>0</v>
      </c>
      <c r="H44" s="6">
        <f t="shared" si="13"/>
        <v>0</v>
      </c>
      <c r="I44" s="6">
        <f t="shared" si="13"/>
        <v>0</v>
      </c>
      <c r="J44" s="6">
        <f t="shared" si="13"/>
        <v>0</v>
      </c>
      <c r="K44" s="6">
        <f t="shared" si="13"/>
        <v>0</v>
      </c>
      <c r="L44" s="6">
        <f t="shared" si="13"/>
        <v>0</v>
      </c>
      <c r="M44" s="6">
        <f t="shared" si="13"/>
        <v>0</v>
      </c>
      <c r="N44" s="6">
        <f t="shared" si="13"/>
        <v>0</v>
      </c>
      <c r="O44" s="6">
        <f t="shared" si="13"/>
        <v>0</v>
      </c>
      <c r="P44" s="6">
        <f t="shared" si="13"/>
        <v>0</v>
      </c>
      <c r="Q44" s="6">
        <f t="shared" si="13"/>
        <v>0</v>
      </c>
      <c r="R44" s="6">
        <f t="shared" si="13"/>
        <v>0</v>
      </c>
      <c r="S44" s="6">
        <f t="shared" si="13"/>
        <v>0</v>
      </c>
      <c r="T44" s="6">
        <f t="shared" si="13"/>
        <v>0</v>
      </c>
      <c r="U44" s="8" t="str">
        <f>""</f>
        <v/>
      </c>
      <c r="V44" s="2"/>
    </row>
    <row r="45" spans="2:22">
      <c r="B45" s="2"/>
      <c r="C45" s="177" t="s">
        <v>731</v>
      </c>
      <c r="D45" s="178"/>
      <c r="E45" s="6">
        <f t="shared" ref="E45:T45" si="14">IFERROR(E46, 0)+IFERROR(E47, 0)+IFERROR(E48, 0)</f>
        <v>0</v>
      </c>
      <c r="F45" s="6">
        <f t="shared" si="14"/>
        <v>0</v>
      </c>
      <c r="G45" s="6">
        <f t="shared" si="14"/>
        <v>0</v>
      </c>
      <c r="H45" s="6">
        <f t="shared" si="14"/>
        <v>0</v>
      </c>
      <c r="I45" s="6">
        <f t="shared" si="14"/>
        <v>0</v>
      </c>
      <c r="J45" s="6">
        <f t="shared" si="14"/>
        <v>0</v>
      </c>
      <c r="K45" s="6">
        <f t="shared" si="14"/>
        <v>0</v>
      </c>
      <c r="L45" s="6">
        <f t="shared" si="14"/>
        <v>0</v>
      </c>
      <c r="M45" s="6">
        <f t="shared" si="14"/>
        <v>0</v>
      </c>
      <c r="N45" s="6">
        <f t="shared" si="14"/>
        <v>0</v>
      </c>
      <c r="O45" s="6">
        <f t="shared" si="14"/>
        <v>0</v>
      </c>
      <c r="P45" s="6">
        <f t="shared" si="14"/>
        <v>0</v>
      </c>
      <c r="Q45" s="6">
        <f t="shared" si="14"/>
        <v>0</v>
      </c>
      <c r="R45" s="6">
        <f t="shared" si="14"/>
        <v>0</v>
      </c>
      <c r="S45" s="6">
        <f t="shared" si="14"/>
        <v>0</v>
      </c>
      <c r="T45" s="6">
        <f t="shared" si="14"/>
        <v>0</v>
      </c>
      <c r="U45" s="8" t="str">
        <f>""</f>
        <v/>
      </c>
      <c r="V45" s="2"/>
    </row>
    <row r="46" spans="2:22">
      <c r="B46" s="2"/>
      <c r="C46" s="180" t="s">
        <v>738</v>
      </c>
      <c r="D46" s="181"/>
      <c r="E46" s="144">
        <v>0</v>
      </c>
      <c r="F46" s="144">
        <v>0</v>
      </c>
      <c r="G46" s="144">
        <v>0</v>
      </c>
      <c r="H46" s="144">
        <v>0</v>
      </c>
      <c r="I46" s="144">
        <v>0</v>
      </c>
      <c r="J46" s="144">
        <v>0</v>
      </c>
      <c r="K46" s="144">
        <v>0</v>
      </c>
      <c r="L46" s="144">
        <v>0</v>
      </c>
      <c r="M46" s="144">
        <v>0</v>
      </c>
      <c r="N46" s="144">
        <v>0</v>
      </c>
      <c r="O46" s="144">
        <v>0</v>
      </c>
      <c r="P46" s="144">
        <v>0</v>
      </c>
      <c r="Q46" s="144">
        <v>0</v>
      </c>
      <c r="R46" s="144">
        <v>0</v>
      </c>
      <c r="S46" s="144">
        <v>0</v>
      </c>
      <c r="T46" s="144">
        <v>0</v>
      </c>
      <c r="U46" s="8">
        <f>SUM(E46:T46)</f>
        <v>0</v>
      </c>
      <c r="V46" s="2"/>
    </row>
    <row r="47" spans="2:22">
      <c r="B47" s="2"/>
      <c r="C47" s="180" t="s">
        <v>739</v>
      </c>
      <c r="D47" s="181"/>
      <c r="E47" s="144">
        <v>0</v>
      </c>
      <c r="F47" s="144">
        <v>0</v>
      </c>
      <c r="G47" s="144">
        <v>0</v>
      </c>
      <c r="H47" s="144">
        <v>0</v>
      </c>
      <c r="I47" s="144">
        <v>0</v>
      </c>
      <c r="J47" s="144">
        <v>0</v>
      </c>
      <c r="K47" s="144">
        <v>0</v>
      </c>
      <c r="L47" s="144">
        <v>0</v>
      </c>
      <c r="M47" s="144">
        <v>0</v>
      </c>
      <c r="N47" s="144">
        <v>0</v>
      </c>
      <c r="O47" s="144">
        <v>0</v>
      </c>
      <c r="P47" s="144">
        <v>0</v>
      </c>
      <c r="Q47" s="144">
        <v>0</v>
      </c>
      <c r="R47" s="144">
        <v>0</v>
      </c>
      <c r="S47" s="144">
        <v>0</v>
      </c>
      <c r="T47" s="144">
        <v>0</v>
      </c>
      <c r="U47" s="8">
        <f>SUM(E47:T47)</f>
        <v>0</v>
      </c>
      <c r="V47" s="2"/>
    </row>
    <row r="48" spans="2:22">
      <c r="B48" s="2"/>
      <c r="C48" s="180" t="s">
        <v>740</v>
      </c>
      <c r="D48" s="181"/>
      <c r="E48" s="144">
        <v>0</v>
      </c>
      <c r="F48" s="144">
        <v>0</v>
      </c>
      <c r="G48" s="144">
        <v>0</v>
      </c>
      <c r="H48" s="144">
        <v>0</v>
      </c>
      <c r="I48" s="144">
        <v>0</v>
      </c>
      <c r="J48" s="144">
        <v>0</v>
      </c>
      <c r="K48" s="144">
        <v>0</v>
      </c>
      <c r="L48" s="144">
        <v>0</v>
      </c>
      <c r="M48" s="144">
        <v>0</v>
      </c>
      <c r="N48" s="144">
        <v>0</v>
      </c>
      <c r="O48" s="144">
        <v>0</v>
      </c>
      <c r="P48" s="144">
        <v>0</v>
      </c>
      <c r="Q48" s="144">
        <v>0</v>
      </c>
      <c r="R48" s="144">
        <v>0</v>
      </c>
      <c r="S48" s="144">
        <v>0</v>
      </c>
      <c r="T48" s="144">
        <v>0</v>
      </c>
      <c r="U48" s="8">
        <f>SUM(E48:T48)</f>
        <v>0</v>
      </c>
      <c r="V48" s="2"/>
    </row>
    <row r="49" spans="2:22">
      <c r="B49" s="2"/>
      <c r="C49" s="177" t="s">
        <v>732</v>
      </c>
      <c r="D49" s="178"/>
      <c r="E49" s="6">
        <f t="shared" ref="E49:T49" si="15">IFERROR(E50, 0)+IFERROR(E51, 0)+IFERROR(E52, 0)</f>
        <v>0</v>
      </c>
      <c r="F49" s="6">
        <f t="shared" si="15"/>
        <v>0</v>
      </c>
      <c r="G49" s="6">
        <f t="shared" si="15"/>
        <v>0</v>
      </c>
      <c r="H49" s="6">
        <f t="shared" si="15"/>
        <v>0</v>
      </c>
      <c r="I49" s="6">
        <f t="shared" si="15"/>
        <v>0</v>
      </c>
      <c r="J49" s="6">
        <f t="shared" si="15"/>
        <v>0</v>
      </c>
      <c r="K49" s="6">
        <f t="shared" si="15"/>
        <v>0</v>
      </c>
      <c r="L49" s="6">
        <f t="shared" si="15"/>
        <v>0</v>
      </c>
      <c r="M49" s="6">
        <f t="shared" si="15"/>
        <v>0</v>
      </c>
      <c r="N49" s="6">
        <f t="shared" si="15"/>
        <v>0</v>
      </c>
      <c r="O49" s="6">
        <f t="shared" si="15"/>
        <v>0</v>
      </c>
      <c r="P49" s="6">
        <f t="shared" si="15"/>
        <v>0</v>
      </c>
      <c r="Q49" s="6">
        <f t="shared" si="15"/>
        <v>0</v>
      </c>
      <c r="R49" s="6">
        <f t="shared" si="15"/>
        <v>0</v>
      </c>
      <c r="S49" s="6">
        <f t="shared" si="15"/>
        <v>0</v>
      </c>
      <c r="T49" s="6">
        <f t="shared" si="15"/>
        <v>0</v>
      </c>
      <c r="U49" s="8" t="str">
        <f>""</f>
        <v/>
      </c>
      <c r="V49" s="2"/>
    </row>
    <row r="50" spans="2:22">
      <c r="B50" s="2"/>
      <c r="C50" s="180" t="s">
        <v>738</v>
      </c>
      <c r="D50" s="181"/>
      <c r="E50" s="144">
        <v>0</v>
      </c>
      <c r="F50" s="144">
        <v>0</v>
      </c>
      <c r="G50" s="144">
        <v>0</v>
      </c>
      <c r="H50" s="144">
        <v>0</v>
      </c>
      <c r="I50" s="144">
        <v>0</v>
      </c>
      <c r="J50" s="144">
        <v>0</v>
      </c>
      <c r="K50" s="144">
        <v>0</v>
      </c>
      <c r="L50" s="144">
        <v>0</v>
      </c>
      <c r="M50" s="144">
        <v>0</v>
      </c>
      <c r="N50" s="144">
        <v>0</v>
      </c>
      <c r="O50" s="144">
        <v>0</v>
      </c>
      <c r="P50" s="144">
        <v>0</v>
      </c>
      <c r="Q50" s="144">
        <v>0</v>
      </c>
      <c r="R50" s="144">
        <v>0</v>
      </c>
      <c r="S50" s="144">
        <v>0</v>
      </c>
      <c r="T50" s="144">
        <v>0</v>
      </c>
      <c r="U50" s="8">
        <f>SUM(E50:T50)</f>
        <v>0</v>
      </c>
      <c r="V50" s="2"/>
    </row>
    <row r="51" spans="2:22">
      <c r="B51" s="2"/>
      <c r="C51" s="180" t="s">
        <v>739</v>
      </c>
      <c r="D51" s="181"/>
      <c r="E51" s="144">
        <v>0</v>
      </c>
      <c r="F51" s="144">
        <v>0</v>
      </c>
      <c r="G51" s="144">
        <v>0</v>
      </c>
      <c r="H51" s="144">
        <v>0</v>
      </c>
      <c r="I51" s="144">
        <v>0</v>
      </c>
      <c r="J51" s="144">
        <v>0</v>
      </c>
      <c r="K51" s="144">
        <v>0</v>
      </c>
      <c r="L51" s="144">
        <v>0</v>
      </c>
      <c r="M51" s="144">
        <v>0</v>
      </c>
      <c r="N51" s="144">
        <v>0</v>
      </c>
      <c r="O51" s="144">
        <v>0</v>
      </c>
      <c r="P51" s="144">
        <v>0</v>
      </c>
      <c r="Q51" s="144">
        <v>0</v>
      </c>
      <c r="R51" s="144">
        <v>0</v>
      </c>
      <c r="S51" s="144">
        <v>0</v>
      </c>
      <c r="T51" s="144">
        <v>0</v>
      </c>
      <c r="U51" s="8">
        <f>SUM(E51:T51)</f>
        <v>0</v>
      </c>
      <c r="V51" s="2"/>
    </row>
    <row r="52" spans="2:22">
      <c r="B52" s="2"/>
      <c r="C52" s="180" t="s">
        <v>740</v>
      </c>
      <c r="D52" s="181"/>
      <c r="E52" s="144">
        <v>0</v>
      </c>
      <c r="F52" s="144">
        <v>0</v>
      </c>
      <c r="G52" s="144">
        <v>0</v>
      </c>
      <c r="H52" s="144">
        <v>0</v>
      </c>
      <c r="I52" s="144">
        <v>0</v>
      </c>
      <c r="J52" s="144">
        <v>0</v>
      </c>
      <c r="K52" s="144">
        <v>0</v>
      </c>
      <c r="L52" s="144">
        <v>0</v>
      </c>
      <c r="M52" s="144">
        <v>0</v>
      </c>
      <c r="N52" s="144">
        <v>0</v>
      </c>
      <c r="O52" s="144">
        <v>0</v>
      </c>
      <c r="P52" s="144">
        <v>0</v>
      </c>
      <c r="Q52" s="144">
        <v>0</v>
      </c>
      <c r="R52" s="144">
        <v>0</v>
      </c>
      <c r="S52" s="144">
        <v>0</v>
      </c>
      <c r="T52" s="144">
        <v>0</v>
      </c>
      <c r="U52" s="8">
        <f>SUM(E52:T52)</f>
        <v>0</v>
      </c>
      <c r="V52" s="2"/>
    </row>
    <row r="53" spans="2:22">
      <c r="B53" s="2"/>
      <c r="C53" s="142" t="s">
        <v>743</v>
      </c>
      <c r="D53" s="143"/>
      <c r="E53" s="8">
        <f t="shared" ref="E53:T53" si="16">SUM(E46:E48)-SUM(E50:E52)</f>
        <v>0</v>
      </c>
      <c r="F53" s="8">
        <f t="shared" si="16"/>
        <v>0</v>
      </c>
      <c r="G53" s="8">
        <f t="shared" si="16"/>
        <v>0</v>
      </c>
      <c r="H53" s="8">
        <f t="shared" si="16"/>
        <v>0</v>
      </c>
      <c r="I53" s="8">
        <f t="shared" si="16"/>
        <v>0</v>
      </c>
      <c r="J53" s="8">
        <f t="shared" si="16"/>
        <v>0</v>
      </c>
      <c r="K53" s="8">
        <f t="shared" si="16"/>
        <v>0</v>
      </c>
      <c r="L53" s="8">
        <f t="shared" si="16"/>
        <v>0</v>
      </c>
      <c r="M53" s="8">
        <f t="shared" si="16"/>
        <v>0</v>
      </c>
      <c r="N53" s="8">
        <f t="shared" si="16"/>
        <v>0</v>
      </c>
      <c r="O53" s="8">
        <f t="shared" si="16"/>
        <v>0</v>
      </c>
      <c r="P53" s="8">
        <f t="shared" si="16"/>
        <v>0</v>
      </c>
      <c r="Q53" s="8">
        <f t="shared" si="16"/>
        <v>0</v>
      </c>
      <c r="R53" s="8">
        <f t="shared" si="16"/>
        <v>0</v>
      </c>
      <c r="S53" s="8">
        <f t="shared" si="16"/>
        <v>0</v>
      </c>
      <c r="T53" s="8">
        <f t="shared" si="16"/>
        <v>0</v>
      </c>
      <c r="U53" s="8">
        <f>SUM(E53:T53)</f>
        <v>0</v>
      </c>
      <c r="V53" s="2"/>
    </row>
    <row r="54" spans="2:22">
      <c r="B54" s="2"/>
      <c r="C54" s="2"/>
      <c r="D54" s="2"/>
      <c r="E54" s="2"/>
      <c r="F54" s="2"/>
      <c r="G54" s="2"/>
      <c r="H54" s="2"/>
      <c r="I54" s="2"/>
      <c r="J54" s="2"/>
      <c r="K54" s="2"/>
      <c r="L54" s="2"/>
      <c r="M54" s="2"/>
      <c r="N54" s="2"/>
      <c r="O54" s="2"/>
      <c r="P54" s="2"/>
      <c r="Q54" s="2"/>
      <c r="R54" s="2"/>
      <c r="S54" s="2"/>
      <c r="T54" s="2"/>
      <c r="U54" s="2"/>
      <c r="V54" s="2"/>
    </row>
    <row r="55" spans="2:22" ht="5.0999999999999996" customHeight="1">
      <c r="B55" s="2"/>
      <c r="C55" s="2"/>
      <c r="D55" s="2"/>
      <c r="E55" s="2"/>
      <c r="F55" s="2"/>
      <c r="G55" s="2"/>
      <c r="H55" s="2"/>
      <c r="I55" s="2"/>
      <c r="J55" s="2"/>
      <c r="K55" s="2"/>
      <c r="L55" s="2"/>
      <c r="M55" s="2"/>
      <c r="N55" s="2"/>
      <c r="O55" s="2"/>
      <c r="P55" s="2"/>
      <c r="Q55" s="2"/>
      <c r="R55" s="2"/>
      <c r="S55" s="2"/>
      <c r="T55" s="2"/>
      <c r="U55" s="2"/>
      <c r="V55" s="2"/>
    </row>
  </sheetData>
  <sheetProtection formatColumns="0" formatRows="0" selectLockedCells="1"/>
  <mergeCells count="398">
    <mergeCell ref="K14:K15"/>
    <mergeCell ref="L14:L15"/>
    <mergeCell ref="M14:M15"/>
    <mergeCell ref="N14:N15"/>
    <mergeCell ref="O14:O15"/>
    <mergeCell ref="P14:P15"/>
    <mergeCell ref="Q14:Q15"/>
    <mergeCell ref="R14:R15"/>
    <mergeCell ref="S14:S15"/>
    <mergeCell ref="T14:T15"/>
    <mergeCell ref="S18"/>
    <mergeCell ref="T18"/>
    <mergeCell ref="R18"/>
    <mergeCell ref="I18"/>
    <mergeCell ref="J18"/>
    <mergeCell ref="K18"/>
    <mergeCell ref="C7:U7"/>
    <mergeCell ref="C8:U8"/>
    <mergeCell ref="C9:U9"/>
    <mergeCell ref="C10:U10"/>
    <mergeCell ref="C11:U11"/>
    <mergeCell ref="U14:U15"/>
    <mergeCell ref="C16:D16"/>
    <mergeCell ref="C17:D17"/>
    <mergeCell ref="C13:U13"/>
    <mergeCell ref="C14:D15"/>
    <mergeCell ref="E14:E15"/>
    <mergeCell ref="F14:F15"/>
    <mergeCell ref="G14:G15"/>
    <mergeCell ref="H14:H15"/>
    <mergeCell ref="I14:I15"/>
    <mergeCell ref="J14:J15"/>
    <mergeCell ref="N18"/>
    <mergeCell ref="O18"/>
    <mergeCell ref="P18"/>
    <mergeCell ref="Q18"/>
    <mergeCell ref="C19:D19"/>
    <mergeCell ref="E19"/>
    <mergeCell ref="F19"/>
    <mergeCell ref="G19"/>
    <mergeCell ref="H19"/>
    <mergeCell ref="I19"/>
    <mergeCell ref="J19"/>
    <mergeCell ref="K19"/>
    <mergeCell ref="L19"/>
    <mergeCell ref="L18"/>
    <mergeCell ref="M18"/>
    <mergeCell ref="C18:D18"/>
    <mergeCell ref="E18"/>
    <mergeCell ref="F18"/>
    <mergeCell ref="G18"/>
    <mergeCell ref="H18"/>
    <mergeCell ref="S20"/>
    <mergeCell ref="T20"/>
    <mergeCell ref="C21:D21"/>
    <mergeCell ref="R19"/>
    <mergeCell ref="S19"/>
    <mergeCell ref="T19"/>
    <mergeCell ref="C20:D20"/>
    <mergeCell ref="E20"/>
    <mergeCell ref="F20"/>
    <mergeCell ref="G20"/>
    <mergeCell ref="H20"/>
    <mergeCell ref="I20"/>
    <mergeCell ref="J20"/>
    <mergeCell ref="K20"/>
    <mergeCell ref="L20"/>
    <mergeCell ref="M20"/>
    <mergeCell ref="N20"/>
    <mergeCell ref="O20"/>
    <mergeCell ref="P20"/>
    <mergeCell ref="M19"/>
    <mergeCell ref="N19"/>
    <mergeCell ref="O19"/>
    <mergeCell ref="P19"/>
    <mergeCell ref="Q19"/>
    <mergeCell ref="L22"/>
    <mergeCell ref="M22"/>
    <mergeCell ref="C22:D22"/>
    <mergeCell ref="E22"/>
    <mergeCell ref="F22"/>
    <mergeCell ref="G22"/>
    <mergeCell ref="H22"/>
    <mergeCell ref="Q20"/>
    <mergeCell ref="R20"/>
    <mergeCell ref="S22"/>
    <mergeCell ref="T22"/>
    <mergeCell ref="C23:D23"/>
    <mergeCell ref="E23"/>
    <mergeCell ref="F23"/>
    <mergeCell ref="G23"/>
    <mergeCell ref="H23"/>
    <mergeCell ref="I23"/>
    <mergeCell ref="J23"/>
    <mergeCell ref="K23"/>
    <mergeCell ref="L23"/>
    <mergeCell ref="M23"/>
    <mergeCell ref="N23"/>
    <mergeCell ref="O23"/>
    <mergeCell ref="P23"/>
    <mergeCell ref="Q23"/>
    <mergeCell ref="N22"/>
    <mergeCell ref="O22"/>
    <mergeCell ref="P22"/>
    <mergeCell ref="Q22"/>
    <mergeCell ref="R22"/>
    <mergeCell ref="I22"/>
    <mergeCell ref="J22"/>
    <mergeCell ref="K22"/>
    <mergeCell ref="Q24"/>
    <mergeCell ref="R24"/>
    <mergeCell ref="S24"/>
    <mergeCell ref="T24"/>
    <mergeCell ref="C25:D25"/>
    <mergeCell ref="R23"/>
    <mergeCell ref="S23"/>
    <mergeCell ref="T23"/>
    <mergeCell ref="C24:D24"/>
    <mergeCell ref="E24"/>
    <mergeCell ref="F24"/>
    <mergeCell ref="G24"/>
    <mergeCell ref="H24"/>
    <mergeCell ref="I24"/>
    <mergeCell ref="J24"/>
    <mergeCell ref="K24"/>
    <mergeCell ref="L24"/>
    <mergeCell ref="M24"/>
    <mergeCell ref="N24"/>
    <mergeCell ref="O24"/>
    <mergeCell ref="P24"/>
    <mergeCell ref="M30"/>
    <mergeCell ref="N30"/>
    <mergeCell ref="E30"/>
    <mergeCell ref="F30"/>
    <mergeCell ref="G30"/>
    <mergeCell ref="H30"/>
    <mergeCell ref="I30"/>
    <mergeCell ref="C26:D26"/>
    <mergeCell ref="C27:D27"/>
    <mergeCell ref="C28:D28"/>
    <mergeCell ref="C29:D29"/>
    <mergeCell ref="C30:D30"/>
    <mergeCell ref="T30"/>
    <mergeCell ref="C31:D31"/>
    <mergeCell ref="E31"/>
    <mergeCell ref="F31"/>
    <mergeCell ref="G31"/>
    <mergeCell ref="H31"/>
    <mergeCell ref="I31"/>
    <mergeCell ref="J31"/>
    <mergeCell ref="K31"/>
    <mergeCell ref="L31"/>
    <mergeCell ref="M31"/>
    <mergeCell ref="N31"/>
    <mergeCell ref="O31"/>
    <mergeCell ref="P31"/>
    <mergeCell ref="Q31"/>
    <mergeCell ref="R31"/>
    <mergeCell ref="O30"/>
    <mergeCell ref="P30"/>
    <mergeCell ref="Q30"/>
    <mergeCell ref="R30"/>
    <mergeCell ref="S30"/>
    <mergeCell ref="J30"/>
    <mergeCell ref="K30"/>
    <mergeCell ref="L30"/>
    <mergeCell ref="T32"/>
    <mergeCell ref="C33:D33"/>
    <mergeCell ref="C34:D34"/>
    <mergeCell ref="S31"/>
    <mergeCell ref="T31"/>
    <mergeCell ref="C32:D32"/>
    <mergeCell ref="E32"/>
    <mergeCell ref="F32"/>
    <mergeCell ref="G32"/>
    <mergeCell ref="H32"/>
    <mergeCell ref="I32"/>
    <mergeCell ref="J32"/>
    <mergeCell ref="K32"/>
    <mergeCell ref="L32"/>
    <mergeCell ref="M32"/>
    <mergeCell ref="N32"/>
    <mergeCell ref="O32"/>
    <mergeCell ref="P32"/>
    <mergeCell ref="Q32"/>
    <mergeCell ref="C35:D35"/>
    <mergeCell ref="C36:D36"/>
    <mergeCell ref="E36"/>
    <mergeCell ref="F36"/>
    <mergeCell ref="G36"/>
    <mergeCell ref="R32"/>
    <mergeCell ref="S32"/>
    <mergeCell ref="R36"/>
    <mergeCell ref="S36"/>
    <mergeCell ref="T36"/>
    <mergeCell ref="C37:D37"/>
    <mergeCell ref="E37"/>
    <mergeCell ref="F37"/>
    <mergeCell ref="G37"/>
    <mergeCell ref="H37"/>
    <mergeCell ref="I37"/>
    <mergeCell ref="J37"/>
    <mergeCell ref="K37"/>
    <mergeCell ref="L37"/>
    <mergeCell ref="M37"/>
    <mergeCell ref="N37"/>
    <mergeCell ref="O37"/>
    <mergeCell ref="P37"/>
    <mergeCell ref="M36"/>
    <mergeCell ref="N36"/>
    <mergeCell ref="O36"/>
    <mergeCell ref="P36"/>
    <mergeCell ref="Q36"/>
    <mergeCell ref="H36"/>
    <mergeCell ref="I36"/>
    <mergeCell ref="J36"/>
    <mergeCell ref="K36"/>
    <mergeCell ref="L36"/>
    <mergeCell ref="R38"/>
    <mergeCell ref="S38"/>
    <mergeCell ref="T38"/>
    <mergeCell ref="Q37"/>
    <mergeCell ref="R37"/>
    <mergeCell ref="S37"/>
    <mergeCell ref="T37"/>
    <mergeCell ref="C38:D38"/>
    <mergeCell ref="E38"/>
    <mergeCell ref="F38"/>
    <mergeCell ref="G38"/>
    <mergeCell ref="H38"/>
    <mergeCell ref="I38"/>
    <mergeCell ref="J38"/>
    <mergeCell ref="K38"/>
    <mergeCell ref="L38"/>
    <mergeCell ref="M38"/>
    <mergeCell ref="N38"/>
    <mergeCell ref="O38"/>
    <mergeCell ref="K40"/>
    <mergeCell ref="L40"/>
    <mergeCell ref="C39:D39"/>
    <mergeCell ref="C40:D40"/>
    <mergeCell ref="E40"/>
    <mergeCell ref="F40"/>
    <mergeCell ref="G40"/>
    <mergeCell ref="P38"/>
    <mergeCell ref="Q38"/>
    <mergeCell ref="R40"/>
    <mergeCell ref="S40"/>
    <mergeCell ref="T40"/>
    <mergeCell ref="C41:D41"/>
    <mergeCell ref="E41"/>
    <mergeCell ref="F41"/>
    <mergeCell ref="G41"/>
    <mergeCell ref="H41"/>
    <mergeCell ref="I41"/>
    <mergeCell ref="J41"/>
    <mergeCell ref="K41"/>
    <mergeCell ref="L41"/>
    <mergeCell ref="M41"/>
    <mergeCell ref="N41"/>
    <mergeCell ref="O41"/>
    <mergeCell ref="P41"/>
    <mergeCell ref="M40"/>
    <mergeCell ref="N40"/>
    <mergeCell ref="O40"/>
    <mergeCell ref="P40"/>
    <mergeCell ref="Q40"/>
    <mergeCell ref="H40"/>
    <mergeCell ref="I40"/>
    <mergeCell ref="J40"/>
    <mergeCell ref="T42"/>
    <mergeCell ref="Q41"/>
    <mergeCell ref="R41"/>
    <mergeCell ref="S41"/>
    <mergeCell ref="T41"/>
    <mergeCell ref="C42:D42"/>
    <mergeCell ref="E42"/>
    <mergeCell ref="F42"/>
    <mergeCell ref="G42"/>
    <mergeCell ref="H42"/>
    <mergeCell ref="I42"/>
    <mergeCell ref="J42"/>
    <mergeCell ref="K42"/>
    <mergeCell ref="L42"/>
    <mergeCell ref="M42"/>
    <mergeCell ref="N42"/>
    <mergeCell ref="O42"/>
    <mergeCell ref="C43:D43"/>
    <mergeCell ref="C44:D44"/>
    <mergeCell ref="C45:D45"/>
    <mergeCell ref="C46:D46"/>
    <mergeCell ref="E46"/>
    <mergeCell ref="P42"/>
    <mergeCell ref="Q42"/>
    <mergeCell ref="R42"/>
    <mergeCell ref="S42"/>
    <mergeCell ref="R46"/>
    <mergeCell ref="S46"/>
    <mergeCell ref="T46"/>
    <mergeCell ref="K46"/>
    <mergeCell ref="L46"/>
    <mergeCell ref="M46"/>
    <mergeCell ref="N46"/>
    <mergeCell ref="O46"/>
    <mergeCell ref="F46"/>
    <mergeCell ref="G46"/>
    <mergeCell ref="H46"/>
    <mergeCell ref="I46"/>
    <mergeCell ref="J46"/>
    <mergeCell ref="L47"/>
    <mergeCell ref="M47"/>
    <mergeCell ref="C47:D47"/>
    <mergeCell ref="E47"/>
    <mergeCell ref="F47"/>
    <mergeCell ref="G47"/>
    <mergeCell ref="H47"/>
    <mergeCell ref="P46"/>
    <mergeCell ref="Q46"/>
    <mergeCell ref="S47"/>
    <mergeCell ref="T47"/>
    <mergeCell ref="C48:D48"/>
    <mergeCell ref="E48"/>
    <mergeCell ref="F48"/>
    <mergeCell ref="G48"/>
    <mergeCell ref="H48"/>
    <mergeCell ref="I48"/>
    <mergeCell ref="J48"/>
    <mergeCell ref="K48"/>
    <mergeCell ref="L48"/>
    <mergeCell ref="M48"/>
    <mergeCell ref="N48"/>
    <mergeCell ref="O48"/>
    <mergeCell ref="P48"/>
    <mergeCell ref="Q48"/>
    <mergeCell ref="N47"/>
    <mergeCell ref="O47"/>
    <mergeCell ref="P47"/>
    <mergeCell ref="Q47"/>
    <mergeCell ref="R47"/>
    <mergeCell ref="I47"/>
    <mergeCell ref="J47"/>
    <mergeCell ref="K47"/>
    <mergeCell ref="P50"/>
    <mergeCell ref="Q50"/>
    <mergeCell ref="R50"/>
    <mergeCell ref="S50"/>
    <mergeCell ref="T50"/>
    <mergeCell ref="R48"/>
    <mergeCell ref="S48"/>
    <mergeCell ref="T48"/>
    <mergeCell ref="C49:D49"/>
    <mergeCell ref="C50:D50"/>
    <mergeCell ref="E50"/>
    <mergeCell ref="F50"/>
    <mergeCell ref="G50"/>
    <mergeCell ref="H50"/>
    <mergeCell ref="I50"/>
    <mergeCell ref="J50"/>
    <mergeCell ref="K50"/>
    <mergeCell ref="L50"/>
    <mergeCell ref="M50"/>
    <mergeCell ref="N50"/>
    <mergeCell ref="O50"/>
    <mergeCell ref="R51"/>
    <mergeCell ref="I51"/>
    <mergeCell ref="J51"/>
    <mergeCell ref="K51"/>
    <mergeCell ref="L51"/>
    <mergeCell ref="M51"/>
    <mergeCell ref="C51:D51"/>
    <mergeCell ref="E51"/>
    <mergeCell ref="F51"/>
    <mergeCell ref="G51"/>
    <mergeCell ref="H51"/>
    <mergeCell ref="R52"/>
    <mergeCell ref="S52"/>
    <mergeCell ref="T52"/>
    <mergeCell ref="C53:D53"/>
    <mergeCell ref="S51"/>
    <mergeCell ref="T51"/>
    <mergeCell ref="C52:D52"/>
    <mergeCell ref="E52"/>
    <mergeCell ref="F52"/>
    <mergeCell ref="G52"/>
    <mergeCell ref="H52"/>
    <mergeCell ref="I52"/>
    <mergeCell ref="J52"/>
    <mergeCell ref="K52"/>
    <mergeCell ref="L52"/>
    <mergeCell ref="M52"/>
    <mergeCell ref="N52"/>
    <mergeCell ref="O52"/>
    <mergeCell ref="P52"/>
    <mergeCell ref="Q52"/>
    <mergeCell ref="N51"/>
    <mergeCell ref="O51"/>
    <mergeCell ref="P51"/>
    <mergeCell ref="Q51"/>
  </mergeCells>
  <dataValidations count="336">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N18">
      <formula1>-1000000000000000000</formula1>
      <formula2>1000000000000000000</formula2>
    </dataValidation>
    <dataValidation type="decimal" showErrorMessage="1" errorTitle="Kesalahan Jenis Data" error="Data yang dimasukkan harus berupa Angka!" sqref="O18">
      <formula1>-1000000000000000000</formula1>
      <formula2>1000000000000000000</formula2>
    </dataValidation>
    <dataValidation type="decimal" showErrorMessage="1" errorTitle="Kesalahan Jenis Data" error="Data yang dimasukkan harus berupa Angka!" sqref="P18">
      <formula1>-1000000000000000000</formula1>
      <formula2>1000000000000000000</formula2>
    </dataValidation>
    <dataValidation type="decimal" showErrorMessage="1" errorTitle="Kesalahan Jenis Data" error="Data yang dimasukkan harus berupa Angka!" sqref="Q18">
      <formula1>-1000000000000000000</formula1>
      <formula2>1000000000000000000</formula2>
    </dataValidation>
    <dataValidation type="decimal" showErrorMessage="1" errorTitle="Kesalahan Jenis Data" error="Data yang dimasukkan harus berupa Angka!" sqref="R18">
      <formula1>-1000000000000000000</formula1>
      <formula2>1000000000000000000</formula2>
    </dataValidation>
    <dataValidation type="decimal" showErrorMessage="1" errorTitle="Kesalahan Jenis Data" error="Data yang dimasukkan harus berupa Angka!" sqref="S18">
      <formula1>-1000000000000000000</formula1>
      <formula2>1000000000000000000</formula2>
    </dataValidation>
    <dataValidation type="decimal" showErrorMessage="1" errorTitle="Kesalahan Jenis Data" error="Data yang dimasukkan harus berupa Angka!" sqref="T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N19">
      <formula1>-1000000000000000000</formula1>
      <formula2>1000000000000000000</formula2>
    </dataValidation>
    <dataValidation type="decimal" showErrorMessage="1" errorTitle="Kesalahan Jenis Data" error="Data yang dimasukkan harus berupa Angka!" sqref="O19">
      <formula1>-1000000000000000000</formula1>
      <formula2>1000000000000000000</formula2>
    </dataValidation>
    <dataValidation type="decimal" showErrorMessage="1" errorTitle="Kesalahan Jenis Data" error="Data yang dimasukkan harus berupa Angka!" sqref="P19">
      <formula1>-1000000000000000000</formula1>
      <formula2>1000000000000000000</formula2>
    </dataValidation>
    <dataValidation type="decimal" showErrorMessage="1" errorTitle="Kesalahan Jenis Data" error="Data yang dimasukkan harus berupa Angka!" sqref="Q19">
      <formula1>-1000000000000000000</formula1>
      <formula2>1000000000000000000</formula2>
    </dataValidation>
    <dataValidation type="decimal" showErrorMessage="1" errorTitle="Kesalahan Jenis Data" error="Data yang dimasukkan harus berupa Angka!" sqref="R19">
      <formula1>-1000000000000000000</formula1>
      <formula2>1000000000000000000</formula2>
    </dataValidation>
    <dataValidation type="decimal" showErrorMessage="1" errorTitle="Kesalahan Jenis Data" error="Data yang dimasukkan harus berupa Angka!" sqref="S19">
      <formula1>-1000000000000000000</formula1>
      <formula2>1000000000000000000</formula2>
    </dataValidation>
    <dataValidation type="decimal" showErrorMessage="1" errorTitle="Kesalahan Jenis Data" error="Data yang dimasukkan harus berupa Angka!" sqref="T19">
      <formula1>-1000000000000000000</formula1>
      <formula2>1000000000000000000</formula2>
    </dataValidation>
    <dataValidation type="decimal" showErrorMessage="1" errorTitle="Kesalahan Jenis Data" error="Data yang dimasukkan harus berupa Angka!" sqref="E20">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N20">
      <formula1>-1000000000000000000</formula1>
      <formula2>1000000000000000000</formula2>
    </dataValidation>
    <dataValidation type="decimal" showErrorMessage="1" errorTitle="Kesalahan Jenis Data" error="Data yang dimasukkan harus berupa Angka!" sqref="O20">
      <formula1>-1000000000000000000</formula1>
      <formula2>1000000000000000000</formula2>
    </dataValidation>
    <dataValidation type="decimal" showErrorMessage="1" errorTitle="Kesalahan Jenis Data" error="Data yang dimasukkan harus berupa Angka!" sqref="P20">
      <formula1>-1000000000000000000</formula1>
      <formula2>1000000000000000000</formula2>
    </dataValidation>
    <dataValidation type="decimal" showErrorMessage="1" errorTitle="Kesalahan Jenis Data" error="Data yang dimasukkan harus berupa Angka!" sqref="Q20">
      <formula1>-1000000000000000000</formula1>
      <formula2>1000000000000000000</formula2>
    </dataValidation>
    <dataValidation type="decimal" showErrorMessage="1" errorTitle="Kesalahan Jenis Data" error="Data yang dimasukkan harus berupa Angka!" sqref="R20">
      <formula1>-1000000000000000000</formula1>
      <formula2>1000000000000000000</formula2>
    </dataValidation>
    <dataValidation type="decimal" showErrorMessage="1" errorTitle="Kesalahan Jenis Data" error="Data yang dimasukkan harus berupa Angka!" sqref="S20">
      <formula1>-1000000000000000000</formula1>
      <formula2>1000000000000000000</formula2>
    </dataValidation>
    <dataValidation type="decimal" showErrorMessage="1" errorTitle="Kesalahan Jenis Data" error="Data yang dimasukkan harus berupa Angka!" sqref="T20">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N22">
      <formula1>-1000000000000000000</formula1>
      <formula2>1000000000000000000</formula2>
    </dataValidation>
    <dataValidation type="decimal" showErrorMessage="1" errorTitle="Kesalahan Jenis Data" error="Data yang dimasukkan harus berupa Angka!" sqref="O22">
      <formula1>-1000000000000000000</formula1>
      <formula2>1000000000000000000</formula2>
    </dataValidation>
    <dataValidation type="decimal" showErrorMessage="1" errorTitle="Kesalahan Jenis Data" error="Data yang dimasukkan harus berupa Angka!" sqref="P22">
      <formula1>-1000000000000000000</formula1>
      <formula2>1000000000000000000</formula2>
    </dataValidation>
    <dataValidation type="decimal" showErrorMessage="1" errorTitle="Kesalahan Jenis Data" error="Data yang dimasukkan harus berupa Angka!" sqref="Q22">
      <formula1>-1000000000000000000</formula1>
      <formula2>1000000000000000000</formula2>
    </dataValidation>
    <dataValidation type="decimal" showErrorMessage="1" errorTitle="Kesalahan Jenis Data" error="Data yang dimasukkan harus berupa Angka!" sqref="R22">
      <formula1>-1000000000000000000</formula1>
      <formula2>1000000000000000000</formula2>
    </dataValidation>
    <dataValidation type="decimal" showErrorMessage="1" errorTitle="Kesalahan Jenis Data" error="Data yang dimasukkan harus berupa Angka!" sqref="S22">
      <formula1>-1000000000000000000</formula1>
      <formula2>1000000000000000000</formula2>
    </dataValidation>
    <dataValidation type="decimal" showErrorMessage="1" errorTitle="Kesalahan Jenis Data" error="Data yang dimasukkan harus berupa Angka!" sqref="T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N23">
      <formula1>-1000000000000000000</formula1>
      <formula2>1000000000000000000</formula2>
    </dataValidation>
    <dataValidation type="decimal" showErrorMessage="1" errorTitle="Kesalahan Jenis Data" error="Data yang dimasukkan harus berupa Angka!" sqref="O23">
      <formula1>-1000000000000000000</formula1>
      <formula2>1000000000000000000</formula2>
    </dataValidation>
    <dataValidation type="decimal" showErrorMessage="1" errorTitle="Kesalahan Jenis Data" error="Data yang dimasukkan harus berupa Angka!" sqref="P23">
      <formula1>-1000000000000000000</formula1>
      <formula2>1000000000000000000</formula2>
    </dataValidation>
    <dataValidation type="decimal" showErrorMessage="1" errorTitle="Kesalahan Jenis Data" error="Data yang dimasukkan harus berupa Angka!" sqref="Q23">
      <formula1>-1000000000000000000</formula1>
      <formula2>1000000000000000000</formula2>
    </dataValidation>
    <dataValidation type="decimal" showErrorMessage="1" errorTitle="Kesalahan Jenis Data" error="Data yang dimasukkan harus berupa Angka!" sqref="R23">
      <formula1>-1000000000000000000</formula1>
      <formula2>1000000000000000000</formula2>
    </dataValidation>
    <dataValidation type="decimal" showErrorMessage="1" errorTitle="Kesalahan Jenis Data" error="Data yang dimasukkan harus berupa Angka!" sqref="S23">
      <formula1>-1000000000000000000</formula1>
      <formula2>1000000000000000000</formula2>
    </dataValidation>
    <dataValidation type="decimal" showErrorMessage="1" errorTitle="Kesalahan Jenis Data" error="Data yang dimasukkan harus berupa Angka!" sqref="T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N24">
      <formula1>-1000000000000000000</formula1>
      <formula2>1000000000000000000</formula2>
    </dataValidation>
    <dataValidation type="decimal" showErrorMessage="1" errorTitle="Kesalahan Jenis Data" error="Data yang dimasukkan harus berupa Angka!" sqref="O24">
      <formula1>-1000000000000000000</formula1>
      <formula2>1000000000000000000</formula2>
    </dataValidation>
    <dataValidation type="decimal" showErrorMessage="1" errorTitle="Kesalahan Jenis Data" error="Data yang dimasukkan harus berupa Angka!" sqref="P24">
      <formula1>-1000000000000000000</formula1>
      <formula2>1000000000000000000</formula2>
    </dataValidation>
    <dataValidation type="decimal" showErrorMessage="1" errorTitle="Kesalahan Jenis Data" error="Data yang dimasukkan harus berupa Angka!" sqref="Q24">
      <formula1>-1000000000000000000</formula1>
      <formula2>1000000000000000000</formula2>
    </dataValidation>
    <dataValidation type="decimal" showErrorMessage="1" errorTitle="Kesalahan Jenis Data" error="Data yang dimasukkan harus berupa Angka!" sqref="R24">
      <formula1>-1000000000000000000</formula1>
      <formula2>1000000000000000000</formula2>
    </dataValidation>
    <dataValidation type="decimal" showErrorMessage="1" errorTitle="Kesalahan Jenis Data" error="Data yang dimasukkan harus berupa Angka!" sqref="S24">
      <formula1>-1000000000000000000</formula1>
      <formula2>1000000000000000000</formula2>
    </dataValidation>
    <dataValidation type="decimal" showErrorMessage="1" errorTitle="Kesalahan Jenis Data" error="Data yang dimasukkan harus berupa Angka!" sqref="T24">
      <formula1>-1000000000000000000</formula1>
      <formula2>1000000000000000000</formula2>
    </dataValidation>
    <dataValidation type="decimal" showErrorMessage="1" errorTitle="Kesalahan Jenis Data" error="Data yang dimasukkan harus berupa Angka!" sqref="E30">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M30">
      <formula1>-1000000000000000000</formula1>
      <formula2>1000000000000000000</formula2>
    </dataValidation>
    <dataValidation type="decimal" showErrorMessage="1" errorTitle="Kesalahan Jenis Data" error="Data yang dimasukkan harus berupa Angka!" sqref="N30">
      <formula1>-1000000000000000000</formula1>
      <formula2>1000000000000000000</formula2>
    </dataValidation>
    <dataValidation type="decimal" showErrorMessage="1" errorTitle="Kesalahan Jenis Data" error="Data yang dimasukkan harus berupa Angka!" sqref="O30">
      <formula1>-1000000000000000000</formula1>
      <formula2>1000000000000000000</formula2>
    </dataValidation>
    <dataValidation type="decimal" showErrorMessage="1" errorTitle="Kesalahan Jenis Data" error="Data yang dimasukkan harus berupa Angka!" sqref="P30">
      <formula1>-1000000000000000000</formula1>
      <formula2>1000000000000000000</formula2>
    </dataValidation>
    <dataValidation type="decimal" showErrorMessage="1" errorTitle="Kesalahan Jenis Data" error="Data yang dimasukkan harus berupa Angka!" sqref="Q30">
      <formula1>-1000000000000000000</formula1>
      <formula2>1000000000000000000</formula2>
    </dataValidation>
    <dataValidation type="decimal" showErrorMessage="1" errorTitle="Kesalahan Jenis Data" error="Data yang dimasukkan harus berupa Angka!" sqref="R30">
      <formula1>-1000000000000000000</formula1>
      <formula2>1000000000000000000</formula2>
    </dataValidation>
    <dataValidation type="decimal" showErrorMessage="1" errorTitle="Kesalahan Jenis Data" error="Data yang dimasukkan harus berupa Angka!" sqref="S30">
      <formula1>-1000000000000000000</formula1>
      <formula2>1000000000000000000</formula2>
    </dataValidation>
    <dataValidation type="decimal" showErrorMessage="1" errorTitle="Kesalahan Jenis Data" error="Data yang dimasukkan harus berupa Angka!" sqref="T30">
      <formula1>-1000000000000000000</formula1>
      <formula2>1000000000000000000</formula2>
    </dataValidation>
    <dataValidation type="decimal" showErrorMessage="1" errorTitle="Kesalahan Jenis Data" error="Data yang dimasukkan harus berupa Angka!" sqref="E31">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M31">
      <formula1>-1000000000000000000</formula1>
      <formula2>1000000000000000000</formula2>
    </dataValidation>
    <dataValidation type="decimal" showErrorMessage="1" errorTitle="Kesalahan Jenis Data" error="Data yang dimasukkan harus berupa Angka!" sqref="N31">
      <formula1>-1000000000000000000</formula1>
      <formula2>1000000000000000000</formula2>
    </dataValidation>
    <dataValidation type="decimal" showErrorMessage="1" errorTitle="Kesalahan Jenis Data" error="Data yang dimasukkan harus berupa Angka!" sqref="O31">
      <formula1>-1000000000000000000</formula1>
      <formula2>1000000000000000000</formula2>
    </dataValidation>
    <dataValidation type="decimal" showErrorMessage="1" errorTitle="Kesalahan Jenis Data" error="Data yang dimasukkan harus berupa Angka!" sqref="P31">
      <formula1>-1000000000000000000</formula1>
      <formula2>1000000000000000000</formula2>
    </dataValidation>
    <dataValidation type="decimal" showErrorMessage="1" errorTitle="Kesalahan Jenis Data" error="Data yang dimasukkan harus berupa Angka!" sqref="Q31">
      <formula1>-1000000000000000000</formula1>
      <formula2>1000000000000000000</formula2>
    </dataValidation>
    <dataValidation type="decimal" showErrorMessage="1" errorTitle="Kesalahan Jenis Data" error="Data yang dimasukkan harus berupa Angka!" sqref="R31">
      <formula1>-1000000000000000000</formula1>
      <formula2>1000000000000000000</formula2>
    </dataValidation>
    <dataValidation type="decimal" showErrorMessage="1" errorTitle="Kesalahan Jenis Data" error="Data yang dimasukkan harus berupa Angka!" sqref="S31">
      <formula1>-1000000000000000000</formula1>
      <formula2>1000000000000000000</formula2>
    </dataValidation>
    <dataValidation type="decimal" showErrorMessage="1" errorTitle="Kesalahan Jenis Data" error="Data yang dimasukkan harus berupa Angka!" sqref="T31">
      <formula1>-1000000000000000000</formula1>
      <formula2>1000000000000000000</formula2>
    </dataValidation>
    <dataValidation type="decimal" showErrorMessage="1" errorTitle="Kesalahan Jenis Data" error="Data yang dimasukkan harus berupa Angka!" sqref="E32">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M32">
      <formula1>-1000000000000000000</formula1>
      <formula2>1000000000000000000</formula2>
    </dataValidation>
    <dataValidation type="decimal" showErrorMessage="1" errorTitle="Kesalahan Jenis Data" error="Data yang dimasukkan harus berupa Angka!" sqref="N32">
      <formula1>-1000000000000000000</formula1>
      <formula2>1000000000000000000</formula2>
    </dataValidation>
    <dataValidation type="decimal" showErrorMessage="1" errorTitle="Kesalahan Jenis Data" error="Data yang dimasukkan harus berupa Angka!" sqref="O32">
      <formula1>-1000000000000000000</formula1>
      <formula2>1000000000000000000</formula2>
    </dataValidation>
    <dataValidation type="decimal" showErrorMessage="1" errorTitle="Kesalahan Jenis Data" error="Data yang dimasukkan harus berupa Angka!" sqref="P32">
      <formula1>-1000000000000000000</formula1>
      <formula2>1000000000000000000</formula2>
    </dataValidation>
    <dataValidation type="decimal" showErrorMessage="1" errorTitle="Kesalahan Jenis Data" error="Data yang dimasukkan harus berupa Angka!" sqref="Q32">
      <formula1>-1000000000000000000</formula1>
      <formula2>1000000000000000000</formula2>
    </dataValidation>
    <dataValidation type="decimal" showErrorMessage="1" errorTitle="Kesalahan Jenis Data" error="Data yang dimasukkan harus berupa Angka!" sqref="R32">
      <formula1>-1000000000000000000</formula1>
      <formula2>1000000000000000000</formula2>
    </dataValidation>
    <dataValidation type="decimal" showErrorMessage="1" errorTitle="Kesalahan Jenis Data" error="Data yang dimasukkan harus berupa Angka!" sqref="S32">
      <formula1>-1000000000000000000</formula1>
      <formula2>1000000000000000000</formula2>
    </dataValidation>
    <dataValidation type="decimal" showErrorMessage="1" errorTitle="Kesalahan Jenis Data" error="Data yang dimasukkan harus berupa Angka!" sqref="T32">
      <formula1>-1000000000000000000</formula1>
      <formula2>1000000000000000000</formula2>
    </dataValidation>
    <dataValidation type="decimal" showErrorMessage="1" errorTitle="Kesalahan Jenis Data" error="Data yang dimasukkan harus berupa Angka!" sqref="E36">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M36">
      <formula1>-1000000000000000000</formula1>
      <formula2>1000000000000000000</formula2>
    </dataValidation>
    <dataValidation type="decimal" showErrorMessage="1" errorTitle="Kesalahan Jenis Data" error="Data yang dimasukkan harus berupa Angka!" sqref="N36">
      <formula1>-1000000000000000000</formula1>
      <formula2>1000000000000000000</formula2>
    </dataValidation>
    <dataValidation type="decimal" showErrorMessage="1" errorTitle="Kesalahan Jenis Data" error="Data yang dimasukkan harus berupa Angka!" sqref="O36">
      <formula1>-1000000000000000000</formula1>
      <formula2>1000000000000000000</formula2>
    </dataValidation>
    <dataValidation type="decimal" showErrorMessage="1" errorTitle="Kesalahan Jenis Data" error="Data yang dimasukkan harus berupa Angka!" sqref="P36">
      <formula1>-1000000000000000000</formula1>
      <formula2>1000000000000000000</formula2>
    </dataValidation>
    <dataValidation type="decimal" showErrorMessage="1" errorTitle="Kesalahan Jenis Data" error="Data yang dimasukkan harus berupa Angka!" sqref="Q36">
      <formula1>-1000000000000000000</formula1>
      <formula2>1000000000000000000</formula2>
    </dataValidation>
    <dataValidation type="decimal" showErrorMessage="1" errorTitle="Kesalahan Jenis Data" error="Data yang dimasukkan harus berupa Angka!" sqref="R36">
      <formula1>-1000000000000000000</formula1>
      <formula2>1000000000000000000</formula2>
    </dataValidation>
    <dataValidation type="decimal" showErrorMessage="1" errorTitle="Kesalahan Jenis Data" error="Data yang dimasukkan harus berupa Angka!" sqref="S36">
      <formula1>-1000000000000000000</formula1>
      <formula2>1000000000000000000</formula2>
    </dataValidation>
    <dataValidation type="decimal" showErrorMessage="1" errorTitle="Kesalahan Jenis Data" error="Data yang dimasukkan harus berupa Angka!" sqref="T36">
      <formula1>-1000000000000000000</formula1>
      <formula2>1000000000000000000</formula2>
    </dataValidation>
    <dataValidation type="decimal" showErrorMessage="1" errorTitle="Kesalahan Jenis Data" error="Data yang dimasukkan harus berupa Angka!" sqref="E37">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M37">
      <formula1>-1000000000000000000</formula1>
      <formula2>1000000000000000000</formula2>
    </dataValidation>
    <dataValidation type="decimal" showErrorMessage="1" errorTitle="Kesalahan Jenis Data" error="Data yang dimasukkan harus berupa Angka!" sqref="N37">
      <formula1>-1000000000000000000</formula1>
      <formula2>1000000000000000000</formula2>
    </dataValidation>
    <dataValidation type="decimal" showErrorMessage="1" errorTitle="Kesalahan Jenis Data" error="Data yang dimasukkan harus berupa Angka!" sqref="O37">
      <formula1>-1000000000000000000</formula1>
      <formula2>1000000000000000000</formula2>
    </dataValidation>
    <dataValidation type="decimal" showErrorMessage="1" errorTitle="Kesalahan Jenis Data" error="Data yang dimasukkan harus berupa Angka!" sqref="P37">
      <formula1>-1000000000000000000</formula1>
      <formula2>1000000000000000000</formula2>
    </dataValidation>
    <dataValidation type="decimal" showErrorMessage="1" errorTitle="Kesalahan Jenis Data" error="Data yang dimasukkan harus berupa Angka!" sqref="Q37">
      <formula1>-1000000000000000000</formula1>
      <formula2>1000000000000000000</formula2>
    </dataValidation>
    <dataValidation type="decimal" showErrorMessage="1" errorTitle="Kesalahan Jenis Data" error="Data yang dimasukkan harus berupa Angka!" sqref="R37">
      <formula1>-1000000000000000000</formula1>
      <formula2>1000000000000000000</formula2>
    </dataValidation>
    <dataValidation type="decimal" showErrorMessage="1" errorTitle="Kesalahan Jenis Data" error="Data yang dimasukkan harus berupa Angka!" sqref="S37">
      <formula1>-1000000000000000000</formula1>
      <formula2>1000000000000000000</formula2>
    </dataValidation>
    <dataValidation type="decimal" showErrorMessage="1" errorTitle="Kesalahan Jenis Data" error="Data yang dimasukkan harus berupa Angka!" sqref="T37">
      <formula1>-1000000000000000000</formula1>
      <formula2>1000000000000000000</formula2>
    </dataValidation>
    <dataValidation type="decimal" showErrorMessage="1" errorTitle="Kesalahan Jenis Data" error="Data yang dimasukkan harus berupa Angka!" sqref="E38">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M38">
      <formula1>-1000000000000000000</formula1>
      <formula2>1000000000000000000</formula2>
    </dataValidation>
    <dataValidation type="decimal" showErrorMessage="1" errorTitle="Kesalahan Jenis Data" error="Data yang dimasukkan harus berupa Angka!" sqref="N38">
      <formula1>-1000000000000000000</formula1>
      <formula2>1000000000000000000</formula2>
    </dataValidation>
    <dataValidation type="decimal" showErrorMessage="1" errorTitle="Kesalahan Jenis Data" error="Data yang dimasukkan harus berupa Angka!" sqref="O38">
      <formula1>-1000000000000000000</formula1>
      <formula2>1000000000000000000</formula2>
    </dataValidation>
    <dataValidation type="decimal" showErrorMessage="1" errorTitle="Kesalahan Jenis Data" error="Data yang dimasukkan harus berupa Angka!" sqref="P38">
      <formula1>-1000000000000000000</formula1>
      <formula2>1000000000000000000</formula2>
    </dataValidation>
    <dataValidation type="decimal" showErrorMessage="1" errorTitle="Kesalahan Jenis Data" error="Data yang dimasukkan harus berupa Angka!" sqref="Q38">
      <formula1>-1000000000000000000</formula1>
      <formula2>1000000000000000000</formula2>
    </dataValidation>
    <dataValidation type="decimal" showErrorMessage="1" errorTitle="Kesalahan Jenis Data" error="Data yang dimasukkan harus berupa Angka!" sqref="R38">
      <formula1>-1000000000000000000</formula1>
      <formula2>1000000000000000000</formula2>
    </dataValidation>
    <dataValidation type="decimal" showErrorMessage="1" errorTitle="Kesalahan Jenis Data" error="Data yang dimasukkan harus berupa Angka!" sqref="S38">
      <formula1>-1000000000000000000</formula1>
      <formula2>1000000000000000000</formula2>
    </dataValidation>
    <dataValidation type="decimal" showErrorMessage="1" errorTitle="Kesalahan Jenis Data" error="Data yang dimasukkan harus berupa Angka!" sqref="T38">
      <formula1>-1000000000000000000</formula1>
      <formula2>1000000000000000000</formula2>
    </dataValidation>
    <dataValidation type="decimal" showErrorMessage="1" errorTitle="Kesalahan Jenis Data" error="Data yang dimasukkan harus berupa Angka!" sqref="E40">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M40">
      <formula1>-1000000000000000000</formula1>
      <formula2>1000000000000000000</formula2>
    </dataValidation>
    <dataValidation type="decimal" showErrorMessage="1" errorTitle="Kesalahan Jenis Data" error="Data yang dimasukkan harus berupa Angka!" sqref="N40">
      <formula1>-1000000000000000000</formula1>
      <formula2>1000000000000000000</formula2>
    </dataValidation>
    <dataValidation type="decimal" showErrorMessage="1" errorTitle="Kesalahan Jenis Data" error="Data yang dimasukkan harus berupa Angka!" sqref="O40">
      <formula1>-1000000000000000000</formula1>
      <formula2>1000000000000000000</formula2>
    </dataValidation>
    <dataValidation type="decimal" showErrorMessage="1" errorTitle="Kesalahan Jenis Data" error="Data yang dimasukkan harus berupa Angka!" sqref="P40">
      <formula1>-1000000000000000000</formula1>
      <formula2>1000000000000000000</formula2>
    </dataValidation>
    <dataValidation type="decimal" showErrorMessage="1" errorTitle="Kesalahan Jenis Data" error="Data yang dimasukkan harus berupa Angka!" sqref="Q40">
      <formula1>-1000000000000000000</formula1>
      <formula2>1000000000000000000</formula2>
    </dataValidation>
    <dataValidation type="decimal" showErrorMessage="1" errorTitle="Kesalahan Jenis Data" error="Data yang dimasukkan harus berupa Angka!" sqref="R40">
      <formula1>-1000000000000000000</formula1>
      <formula2>1000000000000000000</formula2>
    </dataValidation>
    <dataValidation type="decimal" showErrorMessage="1" errorTitle="Kesalahan Jenis Data" error="Data yang dimasukkan harus berupa Angka!" sqref="S40">
      <formula1>-1000000000000000000</formula1>
      <formula2>1000000000000000000</formula2>
    </dataValidation>
    <dataValidation type="decimal" showErrorMessage="1" errorTitle="Kesalahan Jenis Data" error="Data yang dimasukkan harus berupa Angka!" sqref="T40">
      <formula1>-1000000000000000000</formula1>
      <formula2>1000000000000000000</formula2>
    </dataValidation>
    <dataValidation type="decimal" showErrorMessage="1" errorTitle="Kesalahan Jenis Data" error="Data yang dimasukkan harus berupa Angka!" sqref="E41">
      <formula1>-1000000000000000000</formula1>
      <formula2>1000000000000000000</formula2>
    </dataValidation>
    <dataValidation type="decimal" showErrorMessage="1" errorTitle="Kesalahan Jenis Data" error="Data yang dimasukkan harus berupa Angka!" sqref="F41">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M41">
      <formula1>-1000000000000000000</formula1>
      <formula2>1000000000000000000</formula2>
    </dataValidation>
    <dataValidation type="decimal" showErrorMessage="1" errorTitle="Kesalahan Jenis Data" error="Data yang dimasukkan harus berupa Angka!" sqref="N41">
      <formula1>-1000000000000000000</formula1>
      <formula2>1000000000000000000</formula2>
    </dataValidation>
    <dataValidation type="decimal" showErrorMessage="1" errorTitle="Kesalahan Jenis Data" error="Data yang dimasukkan harus berupa Angka!" sqref="O41">
      <formula1>-1000000000000000000</formula1>
      <formula2>1000000000000000000</formula2>
    </dataValidation>
    <dataValidation type="decimal" showErrorMessage="1" errorTitle="Kesalahan Jenis Data" error="Data yang dimasukkan harus berupa Angka!" sqref="P41">
      <formula1>-1000000000000000000</formula1>
      <formula2>1000000000000000000</formula2>
    </dataValidation>
    <dataValidation type="decimal" showErrorMessage="1" errorTitle="Kesalahan Jenis Data" error="Data yang dimasukkan harus berupa Angka!" sqref="Q41">
      <formula1>-1000000000000000000</formula1>
      <formula2>1000000000000000000</formula2>
    </dataValidation>
    <dataValidation type="decimal" showErrorMessage="1" errorTitle="Kesalahan Jenis Data" error="Data yang dimasukkan harus berupa Angka!" sqref="R41">
      <formula1>-1000000000000000000</formula1>
      <formula2>1000000000000000000</formula2>
    </dataValidation>
    <dataValidation type="decimal" showErrorMessage="1" errorTitle="Kesalahan Jenis Data" error="Data yang dimasukkan harus berupa Angka!" sqref="S41">
      <formula1>-1000000000000000000</formula1>
      <formula2>1000000000000000000</formula2>
    </dataValidation>
    <dataValidation type="decimal" showErrorMessage="1" errorTitle="Kesalahan Jenis Data" error="Data yang dimasukkan harus berupa Angka!" sqref="T41">
      <formula1>-1000000000000000000</formula1>
      <formula2>1000000000000000000</formula2>
    </dataValidation>
    <dataValidation type="decimal" showErrorMessage="1" errorTitle="Kesalahan Jenis Data" error="Data yang dimasukkan harus berupa Angka!" sqref="E42">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M42">
      <formula1>-1000000000000000000</formula1>
      <formula2>1000000000000000000</formula2>
    </dataValidation>
    <dataValidation type="decimal" showErrorMessage="1" errorTitle="Kesalahan Jenis Data" error="Data yang dimasukkan harus berupa Angka!" sqref="N42">
      <formula1>-1000000000000000000</formula1>
      <formula2>1000000000000000000</formula2>
    </dataValidation>
    <dataValidation type="decimal" showErrorMessage="1" errorTitle="Kesalahan Jenis Data" error="Data yang dimasukkan harus berupa Angka!" sqref="O42">
      <formula1>-1000000000000000000</formula1>
      <formula2>1000000000000000000</formula2>
    </dataValidation>
    <dataValidation type="decimal" showErrorMessage="1" errorTitle="Kesalahan Jenis Data" error="Data yang dimasukkan harus berupa Angka!" sqref="P42">
      <formula1>-1000000000000000000</formula1>
      <formula2>1000000000000000000</formula2>
    </dataValidation>
    <dataValidation type="decimal" showErrorMessage="1" errorTitle="Kesalahan Jenis Data" error="Data yang dimasukkan harus berupa Angka!" sqref="Q42">
      <formula1>-1000000000000000000</formula1>
      <formula2>1000000000000000000</formula2>
    </dataValidation>
    <dataValidation type="decimal" showErrorMessage="1" errorTitle="Kesalahan Jenis Data" error="Data yang dimasukkan harus berupa Angka!" sqref="R42">
      <formula1>-1000000000000000000</formula1>
      <formula2>1000000000000000000</formula2>
    </dataValidation>
    <dataValidation type="decimal" showErrorMessage="1" errorTitle="Kesalahan Jenis Data" error="Data yang dimasukkan harus berupa Angka!" sqref="S42">
      <formula1>-1000000000000000000</formula1>
      <formula2>1000000000000000000</formula2>
    </dataValidation>
    <dataValidation type="decimal" showErrorMessage="1" errorTitle="Kesalahan Jenis Data" error="Data yang dimasukkan harus berupa Angka!" sqref="T42">
      <formula1>-1000000000000000000</formula1>
      <formula2>1000000000000000000</formula2>
    </dataValidation>
    <dataValidation type="decimal" showErrorMessage="1" errorTitle="Kesalahan Jenis Data" error="Data yang dimasukkan harus berupa Angka!" sqref="E46">
      <formula1>-1000000000000000000</formula1>
      <formula2>1000000000000000000</formula2>
    </dataValidation>
    <dataValidation type="decimal" showErrorMessage="1" errorTitle="Kesalahan Jenis Data" error="Data yang dimasukkan harus berupa Angka!" sqref="F46">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M46">
      <formula1>-1000000000000000000</formula1>
      <formula2>1000000000000000000</formula2>
    </dataValidation>
    <dataValidation type="decimal" showErrorMessage="1" errorTitle="Kesalahan Jenis Data" error="Data yang dimasukkan harus berupa Angka!" sqref="N46">
      <formula1>-1000000000000000000</formula1>
      <formula2>1000000000000000000</formula2>
    </dataValidation>
    <dataValidation type="decimal" showErrorMessage="1" errorTitle="Kesalahan Jenis Data" error="Data yang dimasukkan harus berupa Angka!" sqref="O46">
      <formula1>-1000000000000000000</formula1>
      <formula2>1000000000000000000</formula2>
    </dataValidation>
    <dataValidation type="decimal" showErrorMessage="1" errorTitle="Kesalahan Jenis Data" error="Data yang dimasukkan harus berupa Angka!" sqref="P46">
      <formula1>-1000000000000000000</formula1>
      <formula2>1000000000000000000</formula2>
    </dataValidation>
    <dataValidation type="decimal" showErrorMessage="1" errorTitle="Kesalahan Jenis Data" error="Data yang dimasukkan harus berupa Angka!" sqref="Q46">
      <formula1>-1000000000000000000</formula1>
      <formula2>1000000000000000000</formula2>
    </dataValidation>
    <dataValidation type="decimal" showErrorMessage="1" errorTitle="Kesalahan Jenis Data" error="Data yang dimasukkan harus berupa Angka!" sqref="R46">
      <formula1>-1000000000000000000</formula1>
      <formula2>1000000000000000000</formula2>
    </dataValidation>
    <dataValidation type="decimal" showErrorMessage="1" errorTitle="Kesalahan Jenis Data" error="Data yang dimasukkan harus berupa Angka!" sqref="S46">
      <formula1>-1000000000000000000</formula1>
      <formula2>1000000000000000000</formula2>
    </dataValidation>
    <dataValidation type="decimal" showErrorMessage="1" errorTitle="Kesalahan Jenis Data" error="Data yang dimasukkan harus berupa Angka!" sqref="T46">
      <formula1>-1000000000000000000</formula1>
      <formula2>1000000000000000000</formula2>
    </dataValidation>
    <dataValidation type="decimal" showErrorMessage="1" errorTitle="Kesalahan Jenis Data" error="Data yang dimasukkan harus berupa Angka!" sqref="E47">
      <formula1>-1000000000000000000</formula1>
      <formula2>1000000000000000000</formula2>
    </dataValidation>
    <dataValidation type="decimal" showErrorMessage="1" errorTitle="Kesalahan Jenis Data" error="Data yang dimasukkan harus berupa Angka!" sqref="F47">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M47">
      <formula1>-1000000000000000000</formula1>
      <formula2>1000000000000000000</formula2>
    </dataValidation>
    <dataValidation type="decimal" showErrorMessage="1" errorTitle="Kesalahan Jenis Data" error="Data yang dimasukkan harus berupa Angka!" sqref="N47">
      <formula1>-1000000000000000000</formula1>
      <formula2>1000000000000000000</formula2>
    </dataValidation>
    <dataValidation type="decimal" showErrorMessage="1" errorTitle="Kesalahan Jenis Data" error="Data yang dimasukkan harus berupa Angka!" sqref="O47">
      <formula1>-1000000000000000000</formula1>
      <formula2>1000000000000000000</formula2>
    </dataValidation>
    <dataValidation type="decimal" showErrorMessage="1" errorTitle="Kesalahan Jenis Data" error="Data yang dimasukkan harus berupa Angka!" sqref="P47">
      <formula1>-1000000000000000000</formula1>
      <formula2>1000000000000000000</formula2>
    </dataValidation>
    <dataValidation type="decimal" showErrorMessage="1" errorTitle="Kesalahan Jenis Data" error="Data yang dimasukkan harus berupa Angka!" sqref="Q47">
      <formula1>-1000000000000000000</formula1>
      <formula2>1000000000000000000</formula2>
    </dataValidation>
    <dataValidation type="decimal" showErrorMessage="1" errorTitle="Kesalahan Jenis Data" error="Data yang dimasukkan harus berupa Angka!" sqref="R47">
      <formula1>-1000000000000000000</formula1>
      <formula2>1000000000000000000</formula2>
    </dataValidation>
    <dataValidation type="decimal" showErrorMessage="1" errorTitle="Kesalahan Jenis Data" error="Data yang dimasukkan harus berupa Angka!" sqref="S47">
      <formula1>-1000000000000000000</formula1>
      <formula2>1000000000000000000</formula2>
    </dataValidation>
    <dataValidation type="decimal" showErrorMessage="1" errorTitle="Kesalahan Jenis Data" error="Data yang dimasukkan harus berupa Angka!" sqref="T47">
      <formula1>-1000000000000000000</formula1>
      <formula2>1000000000000000000</formula2>
    </dataValidation>
    <dataValidation type="decimal" showErrorMessage="1" errorTitle="Kesalahan Jenis Data" error="Data yang dimasukkan harus berupa Angka!" sqref="E48">
      <formula1>-1000000000000000000</formula1>
      <formula2>1000000000000000000</formula2>
    </dataValidation>
    <dataValidation type="decimal" showErrorMessage="1" errorTitle="Kesalahan Jenis Data" error="Data yang dimasukkan harus berupa Angka!" sqref="F48">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M48">
      <formula1>-1000000000000000000</formula1>
      <formula2>1000000000000000000</formula2>
    </dataValidation>
    <dataValidation type="decimal" showErrorMessage="1" errorTitle="Kesalahan Jenis Data" error="Data yang dimasukkan harus berupa Angka!" sqref="N48">
      <formula1>-1000000000000000000</formula1>
      <formula2>1000000000000000000</formula2>
    </dataValidation>
    <dataValidation type="decimal" showErrorMessage="1" errorTitle="Kesalahan Jenis Data" error="Data yang dimasukkan harus berupa Angka!" sqref="O48">
      <formula1>-1000000000000000000</formula1>
      <formula2>1000000000000000000</formula2>
    </dataValidation>
    <dataValidation type="decimal" showErrorMessage="1" errorTitle="Kesalahan Jenis Data" error="Data yang dimasukkan harus berupa Angka!" sqref="P48">
      <formula1>-1000000000000000000</formula1>
      <formula2>1000000000000000000</formula2>
    </dataValidation>
    <dataValidation type="decimal" showErrorMessage="1" errorTitle="Kesalahan Jenis Data" error="Data yang dimasukkan harus berupa Angka!" sqref="Q48">
      <formula1>-1000000000000000000</formula1>
      <formula2>1000000000000000000</formula2>
    </dataValidation>
    <dataValidation type="decimal" showErrorMessage="1" errorTitle="Kesalahan Jenis Data" error="Data yang dimasukkan harus berupa Angka!" sqref="R48">
      <formula1>-1000000000000000000</formula1>
      <formula2>1000000000000000000</formula2>
    </dataValidation>
    <dataValidation type="decimal" showErrorMessage="1" errorTitle="Kesalahan Jenis Data" error="Data yang dimasukkan harus berupa Angka!" sqref="S48">
      <formula1>-1000000000000000000</formula1>
      <formula2>1000000000000000000</formula2>
    </dataValidation>
    <dataValidation type="decimal" showErrorMessage="1" errorTitle="Kesalahan Jenis Data" error="Data yang dimasukkan harus berupa Angka!" sqref="T48">
      <formula1>-1000000000000000000</formula1>
      <formula2>1000000000000000000</formula2>
    </dataValidation>
    <dataValidation type="decimal" showErrorMessage="1" errorTitle="Kesalahan Jenis Data" error="Data yang dimasukkan harus berupa Angka!" sqref="E50">
      <formula1>-1000000000000000000</formula1>
      <formula2>1000000000000000000</formula2>
    </dataValidation>
    <dataValidation type="decimal" showErrorMessage="1" errorTitle="Kesalahan Jenis Data" error="Data yang dimasukkan harus berupa Angka!" sqref="F50">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M50">
      <formula1>-1000000000000000000</formula1>
      <formula2>1000000000000000000</formula2>
    </dataValidation>
    <dataValidation type="decimal" showErrorMessage="1" errorTitle="Kesalahan Jenis Data" error="Data yang dimasukkan harus berupa Angka!" sqref="N50">
      <formula1>-1000000000000000000</formula1>
      <formula2>1000000000000000000</formula2>
    </dataValidation>
    <dataValidation type="decimal" showErrorMessage="1" errorTitle="Kesalahan Jenis Data" error="Data yang dimasukkan harus berupa Angka!" sqref="O50">
      <formula1>-1000000000000000000</formula1>
      <formula2>1000000000000000000</formula2>
    </dataValidation>
    <dataValidation type="decimal" showErrorMessage="1" errorTitle="Kesalahan Jenis Data" error="Data yang dimasukkan harus berupa Angka!" sqref="P50">
      <formula1>-1000000000000000000</formula1>
      <formula2>1000000000000000000</formula2>
    </dataValidation>
    <dataValidation type="decimal" showErrorMessage="1" errorTitle="Kesalahan Jenis Data" error="Data yang dimasukkan harus berupa Angka!" sqref="Q50">
      <formula1>-1000000000000000000</formula1>
      <formula2>1000000000000000000</formula2>
    </dataValidation>
    <dataValidation type="decimal" showErrorMessage="1" errorTitle="Kesalahan Jenis Data" error="Data yang dimasukkan harus berupa Angka!" sqref="R50">
      <formula1>-1000000000000000000</formula1>
      <formula2>1000000000000000000</formula2>
    </dataValidation>
    <dataValidation type="decimal" showErrorMessage="1" errorTitle="Kesalahan Jenis Data" error="Data yang dimasukkan harus berupa Angka!" sqref="S50">
      <formula1>-1000000000000000000</formula1>
      <formula2>1000000000000000000</formula2>
    </dataValidation>
    <dataValidation type="decimal" showErrorMessage="1" errorTitle="Kesalahan Jenis Data" error="Data yang dimasukkan harus berupa Angka!" sqref="T50">
      <formula1>-1000000000000000000</formula1>
      <formula2>1000000000000000000</formula2>
    </dataValidation>
    <dataValidation type="decimal" showErrorMessage="1" errorTitle="Kesalahan Jenis Data" error="Data yang dimasukkan harus berupa Angka!" sqref="E51">
      <formula1>-1000000000000000000</formula1>
      <formula2>1000000000000000000</formula2>
    </dataValidation>
    <dataValidation type="decimal" showErrorMessage="1" errorTitle="Kesalahan Jenis Data" error="Data yang dimasukkan harus berupa Angka!" sqref="F51">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M51">
      <formula1>-1000000000000000000</formula1>
      <formula2>1000000000000000000</formula2>
    </dataValidation>
    <dataValidation type="decimal" showErrorMessage="1" errorTitle="Kesalahan Jenis Data" error="Data yang dimasukkan harus berupa Angka!" sqref="N51">
      <formula1>-1000000000000000000</formula1>
      <formula2>1000000000000000000</formula2>
    </dataValidation>
    <dataValidation type="decimal" showErrorMessage="1" errorTitle="Kesalahan Jenis Data" error="Data yang dimasukkan harus berupa Angka!" sqref="O51">
      <formula1>-1000000000000000000</formula1>
      <formula2>1000000000000000000</formula2>
    </dataValidation>
    <dataValidation type="decimal" showErrorMessage="1" errorTitle="Kesalahan Jenis Data" error="Data yang dimasukkan harus berupa Angka!" sqref="P51">
      <formula1>-1000000000000000000</formula1>
      <formula2>1000000000000000000</formula2>
    </dataValidation>
    <dataValidation type="decimal" showErrorMessage="1" errorTitle="Kesalahan Jenis Data" error="Data yang dimasukkan harus berupa Angka!" sqref="Q51">
      <formula1>-1000000000000000000</formula1>
      <formula2>1000000000000000000</formula2>
    </dataValidation>
    <dataValidation type="decimal" showErrorMessage="1" errorTitle="Kesalahan Jenis Data" error="Data yang dimasukkan harus berupa Angka!" sqref="R51">
      <formula1>-1000000000000000000</formula1>
      <formula2>1000000000000000000</formula2>
    </dataValidation>
    <dataValidation type="decimal" showErrorMessage="1" errorTitle="Kesalahan Jenis Data" error="Data yang dimasukkan harus berupa Angka!" sqref="S51">
      <formula1>-1000000000000000000</formula1>
      <formula2>1000000000000000000</formula2>
    </dataValidation>
    <dataValidation type="decimal" showErrorMessage="1" errorTitle="Kesalahan Jenis Data" error="Data yang dimasukkan harus berupa Angka!" sqref="T51">
      <formula1>-1000000000000000000</formula1>
      <formula2>1000000000000000000</formula2>
    </dataValidation>
    <dataValidation type="decimal" showErrorMessage="1" errorTitle="Kesalahan Jenis Data" error="Data yang dimasukkan harus berupa Angka!" sqref="E52">
      <formula1>-1000000000000000000</formula1>
      <formula2>1000000000000000000</formula2>
    </dataValidation>
    <dataValidation type="decimal" showErrorMessage="1" errorTitle="Kesalahan Jenis Data" error="Data yang dimasukkan harus berupa Angka!" sqref="F52">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M52">
      <formula1>-1000000000000000000</formula1>
      <formula2>1000000000000000000</formula2>
    </dataValidation>
    <dataValidation type="decimal" showErrorMessage="1" errorTitle="Kesalahan Jenis Data" error="Data yang dimasukkan harus berupa Angka!" sqref="N52">
      <formula1>-1000000000000000000</formula1>
      <formula2>1000000000000000000</formula2>
    </dataValidation>
    <dataValidation type="decimal" showErrorMessage="1" errorTitle="Kesalahan Jenis Data" error="Data yang dimasukkan harus berupa Angka!" sqref="O52">
      <formula1>-1000000000000000000</formula1>
      <formula2>1000000000000000000</formula2>
    </dataValidation>
    <dataValidation type="decimal" showErrorMessage="1" errorTitle="Kesalahan Jenis Data" error="Data yang dimasukkan harus berupa Angka!" sqref="P52">
      <formula1>-1000000000000000000</formula1>
      <formula2>1000000000000000000</formula2>
    </dataValidation>
    <dataValidation type="decimal" showErrorMessage="1" errorTitle="Kesalahan Jenis Data" error="Data yang dimasukkan harus berupa Angka!" sqref="Q52">
      <formula1>-1000000000000000000</formula1>
      <formula2>1000000000000000000</formula2>
    </dataValidation>
    <dataValidation type="decimal" showErrorMessage="1" errorTitle="Kesalahan Jenis Data" error="Data yang dimasukkan harus berupa Angka!" sqref="R52">
      <formula1>-1000000000000000000</formula1>
      <formula2>1000000000000000000</formula2>
    </dataValidation>
    <dataValidation type="decimal" showErrorMessage="1" errorTitle="Kesalahan Jenis Data" error="Data yang dimasukkan harus berupa Angka!" sqref="S52">
      <formula1>-1000000000000000000</formula1>
      <formula2>1000000000000000000</formula2>
    </dataValidation>
    <dataValidation type="decimal" showErrorMessage="1" errorTitle="Kesalahan Jenis Data" error="Data yang dimasukkan harus berupa Angka!" sqref="T52">
      <formula1>-1000000000000000000</formula1>
      <formula2>1000000000000000000</formula2>
    </dataValidation>
  </dataValidations>
  <printOptions horizontalCentered="1"/>
  <pageMargins left="0.7" right="0.7" top="0.75" bottom="0.75" header="0.3" footer="0.3"/>
  <pageSetup paperSize="150" scale="15" orientation="portrait" horizontalDpi="200" verticalDpi="200" r:id="rId1"/>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pageSetUpPr fitToPage="1"/>
  </sheetPr>
  <dimension ref="A2:K34"/>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E20" sqref="E20"/>
    </sheetView>
  </sheetViews>
  <sheetFormatPr defaultRowHeight="15"/>
  <cols>
    <col min="1" max="1" width="9.140625" style="1" customWidth="1"/>
    <col min="2" max="2" width="1" style="1" customWidth="1"/>
    <col min="3" max="4" width="20" style="1" customWidth="1"/>
    <col min="5" max="10" width="30" style="1" customWidth="1"/>
    <col min="11" max="11" width="1" style="1" customWidth="1"/>
    <col min="12" max="12" width="9.140625" style="1" customWidth="1"/>
    <col min="13" max="16384" width="9.140625" style="1"/>
  </cols>
  <sheetData>
    <row r="2" spans="1:11" ht="5.0999999999999996" customHeight="1">
      <c r="B2" s="5" t="s">
        <v>744</v>
      </c>
      <c r="C2" s="2"/>
      <c r="D2" s="2"/>
      <c r="E2" s="2"/>
      <c r="F2" s="2"/>
      <c r="G2" s="2"/>
      <c r="H2" s="2"/>
      <c r="I2" s="2"/>
      <c r="J2" s="2"/>
      <c r="K2" s="2"/>
    </row>
    <row r="3" spans="1:11" hidden="1">
      <c r="B3" s="5" t="s">
        <v>7</v>
      </c>
      <c r="C3" s="20"/>
      <c r="D3" s="20"/>
      <c r="E3" s="2"/>
      <c r="F3" s="2"/>
      <c r="G3" s="2"/>
      <c r="H3" s="2"/>
      <c r="I3" s="2"/>
      <c r="J3" s="2"/>
      <c r="K3" s="2"/>
    </row>
    <row r="4" spans="1:11" hidden="1">
      <c r="B4" s="2"/>
      <c r="C4" s="20"/>
      <c r="D4" s="20"/>
      <c r="E4" s="2"/>
      <c r="F4" s="2"/>
      <c r="G4" s="2"/>
      <c r="H4" s="2"/>
      <c r="I4" s="2"/>
      <c r="J4" s="2"/>
      <c r="K4" s="2"/>
    </row>
    <row r="5" spans="1:11" hidden="1">
      <c r="B5" s="2"/>
      <c r="C5" s="20"/>
      <c r="D5" s="20"/>
      <c r="E5" s="2"/>
      <c r="F5" s="2"/>
      <c r="G5" s="2"/>
      <c r="H5" s="2"/>
      <c r="I5" s="2"/>
      <c r="J5" s="2"/>
      <c r="K5" s="2"/>
    </row>
    <row r="6" spans="1:11" hidden="1">
      <c r="B6" s="2"/>
      <c r="C6" s="20"/>
      <c r="D6" s="20"/>
      <c r="E6" s="2"/>
      <c r="F6" s="2"/>
      <c r="G6" s="2"/>
      <c r="H6" s="2"/>
      <c r="I6" s="2"/>
      <c r="J6" s="2"/>
      <c r="K6" s="2"/>
    </row>
    <row r="7" spans="1:11" ht="17.25">
      <c r="B7" s="2"/>
      <c r="C7" s="156" t="str">
        <f>UPPER('Data Umum'!D7)</f>
        <v/>
      </c>
      <c r="D7" s="156"/>
      <c r="E7" s="157"/>
      <c r="F7" s="157"/>
      <c r="G7" s="157"/>
      <c r="H7" s="157"/>
      <c r="I7" s="157"/>
      <c r="J7" s="157"/>
      <c r="K7" s="2"/>
    </row>
    <row r="8" spans="1:11">
      <c r="B8" s="2"/>
      <c r="C8" s="158" t="s">
        <v>1095</v>
      </c>
      <c r="D8" s="158"/>
      <c r="E8" s="129"/>
      <c r="F8" s="129"/>
      <c r="G8" s="129"/>
      <c r="H8" s="129"/>
      <c r="I8" s="129"/>
      <c r="J8" s="129"/>
      <c r="K8" s="2"/>
    </row>
    <row r="9" spans="1:11">
      <c r="B9" s="2"/>
      <c r="C9" s="158" t="s">
        <v>745</v>
      </c>
      <c r="D9" s="158"/>
      <c r="E9" s="129"/>
      <c r="F9" s="129"/>
      <c r="G9" s="129"/>
      <c r="H9" s="129"/>
      <c r="I9" s="129"/>
      <c r="J9" s="129"/>
      <c r="K9" s="2"/>
    </row>
    <row r="10" spans="1:11">
      <c r="B10" s="2"/>
      <c r="C10" s="158" t="s">
        <v>746</v>
      </c>
      <c r="D10" s="158"/>
      <c r="E10" s="129"/>
      <c r="F10" s="129"/>
      <c r="G10" s="129"/>
      <c r="H10" s="129"/>
      <c r="I10" s="129"/>
      <c r="J10" s="129"/>
      <c r="K10" s="2"/>
    </row>
    <row r="11" spans="1:11">
      <c r="B11" s="2"/>
      <c r="C11" s="159" t="str">
        <f>""</f>
        <v/>
      </c>
      <c r="D11" s="159"/>
      <c r="E11" s="130"/>
      <c r="F11" s="130"/>
      <c r="G11" s="130"/>
      <c r="H11" s="130"/>
      <c r="I11" s="130"/>
      <c r="J11" s="130"/>
      <c r="K11" s="2"/>
    </row>
    <row r="12" spans="1:11" hidden="1">
      <c r="B12" s="2"/>
      <c r="C12" s="20"/>
      <c r="D12" s="20"/>
      <c r="E12" s="2"/>
      <c r="F12" s="2"/>
      <c r="G12" s="2"/>
      <c r="H12" s="2"/>
      <c r="I12" s="2"/>
      <c r="J12" s="2"/>
      <c r="K12" s="2"/>
    </row>
    <row r="13" spans="1:11">
      <c r="B13" s="2"/>
      <c r="C13" s="160" t="s">
        <v>113</v>
      </c>
      <c r="D13" s="160"/>
      <c r="E13" s="161"/>
      <c r="F13" s="161"/>
      <c r="G13" s="161"/>
      <c r="H13" s="161"/>
      <c r="I13" s="161"/>
      <c r="J13" s="161"/>
      <c r="K13" s="2"/>
    </row>
    <row r="14" spans="1:11">
      <c r="B14" s="2"/>
      <c r="C14" s="127" t="s">
        <v>44</v>
      </c>
      <c r="D14" s="128"/>
      <c r="E14" s="176" t="str">
        <f>"Premi Reasuransi"</f>
        <v>Premi Reasuransi</v>
      </c>
      <c r="F14" s="179"/>
      <c r="G14" s="143"/>
      <c r="H14" s="176" t="str">
        <f>"Komisi Reasuransi"</f>
        <v>Komisi Reasuransi</v>
      </c>
      <c r="I14" s="179"/>
      <c r="J14" s="143"/>
      <c r="K14" s="2"/>
    </row>
    <row r="15" spans="1:11">
      <c r="B15" s="2"/>
      <c r="C15" s="128"/>
      <c r="D15" s="128"/>
      <c r="E15" s="162" t="str">
        <f>"Dalam Negeri"</f>
        <v>Dalam Negeri</v>
      </c>
      <c r="F15" s="162" t="str">
        <f>"ASEAN"</f>
        <v>ASEAN</v>
      </c>
      <c r="G15" s="162" t="str">
        <f>"Lainnya"</f>
        <v>Lainnya</v>
      </c>
      <c r="H15" s="162" t="str">
        <f>"Dalam Negeri"</f>
        <v>Dalam Negeri</v>
      </c>
      <c r="I15" s="162" t="str">
        <f>"ASEAN"</f>
        <v>ASEAN</v>
      </c>
      <c r="J15" s="162" t="str">
        <f>"Lainnya"</f>
        <v>Lainnya</v>
      </c>
      <c r="K15" s="2"/>
    </row>
    <row r="16" spans="1:11">
      <c r="B16" s="2"/>
      <c r="C16" s="137" t="s">
        <v>468</v>
      </c>
      <c r="D16" s="128"/>
      <c r="E16" s="144">
        <v>0</v>
      </c>
      <c r="F16" s="144">
        <v>0</v>
      </c>
      <c r="G16" s="144">
        <v>0</v>
      </c>
      <c r="H16" s="144">
        <v>0</v>
      </c>
      <c r="I16" s="144">
        <v>0</v>
      </c>
      <c r="J16" s="144">
        <v>0</v>
      </c>
      <c r="K16" s="2"/>
    </row>
    <row r="17" spans="2:11">
      <c r="B17" s="2"/>
      <c r="C17" s="142" t="s">
        <v>469</v>
      </c>
      <c r="D17" s="143"/>
      <c r="E17" s="144">
        <v>0</v>
      </c>
      <c r="F17" s="144">
        <v>0</v>
      </c>
      <c r="G17" s="144">
        <v>0</v>
      </c>
      <c r="H17" s="144">
        <v>0</v>
      </c>
      <c r="I17" s="144">
        <v>0</v>
      </c>
      <c r="J17" s="144">
        <v>0</v>
      </c>
      <c r="K17" s="2"/>
    </row>
    <row r="18" spans="2:11">
      <c r="B18" s="2"/>
      <c r="C18" s="142" t="s">
        <v>470</v>
      </c>
      <c r="D18" s="143"/>
      <c r="E18" s="144">
        <v>0</v>
      </c>
      <c r="F18" s="144">
        <v>0</v>
      </c>
      <c r="G18" s="144">
        <v>0</v>
      </c>
      <c r="H18" s="144">
        <v>0</v>
      </c>
      <c r="I18" s="144">
        <v>0</v>
      </c>
      <c r="J18" s="144">
        <v>0</v>
      </c>
      <c r="K18" s="2"/>
    </row>
    <row r="19" spans="2:11">
      <c r="B19" s="2"/>
      <c r="C19" s="142" t="s">
        <v>471</v>
      </c>
      <c r="D19" s="143"/>
      <c r="E19" s="144">
        <v>0</v>
      </c>
      <c r="F19" s="144">
        <v>0</v>
      </c>
      <c r="G19" s="144">
        <v>0</v>
      </c>
      <c r="H19" s="144">
        <v>0</v>
      </c>
      <c r="I19" s="144">
        <v>0</v>
      </c>
      <c r="J19" s="144">
        <v>0</v>
      </c>
      <c r="K19" s="2"/>
    </row>
    <row r="20" spans="2:11">
      <c r="B20" s="2"/>
      <c r="C20" s="142" t="s">
        <v>472</v>
      </c>
      <c r="D20" s="143"/>
      <c r="E20" s="144">
        <v>0</v>
      </c>
      <c r="F20" s="144">
        <v>0</v>
      </c>
      <c r="G20" s="144">
        <v>0</v>
      </c>
      <c r="H20" s="144">
        <v>0</v>
      </c>
      <c r="I20" s="144">
        <v>0</v>
      </c>
      <c r="J20" s="144">
        <v>0</v>
      </c>
      <c r="K20" s="2"/>
    </row>
    <row r="21" spans="2:11">
      <c r="B21" s="2"/>
      <c r="C21" s="142" t="s">
        <v>473</v>
      </c>
      <c r="D21" s="143"/>
      <c r="E21" s="144">
        <v>0</v>
      </c>
      <c r="F21" s="144">
        <v>0</v>
      </c>
      <c r="G21" s="144">
        <v>0</v>
      </c>
      <c r="H21" s="144">
        <v>0</v>
      </c>
      <c r="I21" s="144">
        <v>0</v>
      </c>
      <c r="J21" s="144">
        <v>0</v>
      </c>
      <c r="K21" s="2"/>
    </row>
    <row r="22" spans="2:11">
      <c r="B22" s="2"/>
      <c r="C22" s="142" t="s">
        <v>474</v>
      </c>
      <c r="D22" s="143"/>
      <c r="E22" s="144">
        <v>0</v>
      </c>
      <c r="F22" s="144">
        <v>0</v>
      </c>
      <c r="G22" s="144">
        <v>0</v>
      </c>
      <c r="H22" s="144">
        <v>0</v>
      </c>
      <c r="I22" s="144">
        <v>0</v>
      </c>
      <c r="J22" s="144">
        <v>0</v>
      </c>
      <c r="K22" s="2"/>
    </row>
    <row r="23" spans="2:11">
      <c r="B23" s="2"/>
      <c r="C23" s="142" t="s">
        <v>475</v>
      </c>
      <c r="D23" s="143"/>
      <c r="E23" s="144">
        <v>0</v>
      </c>
      <c r="F23" s="144">
        <v>0</v>
      </c>
      <c r="G23" s="144">
        <v>0</v>
      </c>
      <c r="H23" s="144">
        <v>0</v>
      </c>
      <c r="I23" s="144">
        <v>0</v>
      </c>
      <c r="J23" s="144">
        <v>0</v>
      </c>
      <c r="K23" s="2"/>
    </row>
    <row r="24" spans="2:11">
      <c r="B24" s="2"/>
      <c r="C24" s="142" t="s">
        <v>476</v>
      </c>
      <c r="D24" s="143"/>
      <c r="E24" s="144">
        <v>0</v>
      </c>
      <c r="F24" s="144">
        <v>0</v>
      </c>
      <c r="G24" s="144">
        <v>0</v>
      </c>
      <c r="H24" s="144">
        <v>0</v>
      </c>
      <c r="I24" s="144">
        <v>0</v>
      </c>
      <c r="J24" s="144">
        <v>0</v>
      </c>
      <c r="K24" s="2"/>
    </row>
    <row r="25" spans="2:11">
      <c r="B25" s="2"/>
      <c r="C25" s="142" t="s">
        <v>477</v>
      </c>
      <c r="D25" s="143"/>
      <c r="E25" s="144">
        <v>0</v>
      </c>
      <c r="F25" s="144">
        <v>0</v>
      </c>
      <c r="G25" s="144">
        <v>0</v>
      </c>
      <c r="H25" s="144">
        <v>0</v>
      </c>
      <c r="I25" s="144">
        <v>0</v>
      </c>
      <c r="J25" s="144">
        <v>0</v>
      </c>
      <c r="K25" s="2"/>
    </row>
    <row r="26" spans="2:11">
      <c r="B26" s="2"/>
      <c r="C26" s="142" t="s">
        <v>478</v>
      </c>
      <c r="D26" s="143"/>
      <c r="E26" s="144">
        <v>0</v>
      </c>
      <c r="F26" s="144">
        <v>0</v>
      </c>
      <c r="G26" s="144">
        <v>0</v>
      </c>
      <c r="H26" s="144">
        <v>0</v>
      </c>
      <c r="I26" s="144">
        <v>0</v>
      </c>
      <c r="J26" s="144">
        <v>0</v>
      </c>
      <c r="K26" s="2"/>
    </row>
    <row r="27" spans="2:11">
      <c r="B27" s="2"/>
      <c r="C27" s="142" t="s">
        <v>479</v>
      </c>
      <c r="D27" s="143"/>
      <c r="E27" s="144">
        <v>0</v>
      </c>
      <c r="F27" s="144">
        <v>0</v>
      </c>
      <c r="G27" s="144">
        <v>0</v>
      </c>
      <c r="H27" s="144">
        <v>0</v>
      </c>
      <c r="I27" s="144">
        <v>0</v>
      </c>
      <c r="J27" s="144">
        <v>0</v>
      </c>
      <c r="K27" s="2"/>
    </row>
    <row r="28" spans="2:11">
      <c r="B28" s="2"/>
      <c r="C28" s="142" t="s">
        <v>480</v>
      </c>
      <c r="D28" s="143"/>
      <c r="E28" s="144">
        <v>0</v>
      </c>
      <c r="F28" s="144">
        <v>0</v>
      </c>
      <c r="G28" s="144">
        <v>0</v>
      </c>
      <c r="H28" s="144">
        <v>0</v>
      </c>
      <c r="I28" s="144">
        <v>0</v>
      </c>
      <c r="J28" s="144">
        <v>0</v>
      </c>
      <c r="K28" s="2"/>
    </row>
    <row r="29" spans="2:11">
      <c r="B29" s="2"/>
      <c r="C29" s="142" t="s">
        <v>481</v>
      </c>
      <c r="D29" s="143"/>
      <c r="E29" s="144">
        <v>0</v>
      </c>
      <c r="F29" s="144">
        <v>0</v>
      </c>
      <c r="G29" s="144">
        <v>0</v>
      </c>
      <c r="H29" s="144">
        <v>0</v>
      </c>
      <c r="I29" s="144">
        <v>0</v>
      </c>
      <c r="J29" s="144">
        <v>0</v>
      </c>
      <c r="K29" s="2"/>
    </row>
    <row r="30" spans="2:11">
      <c r="B30" s="2"/>
      <c r="C30" s="142" t="s">
        <v>482</v>
      </c>
      <c r="D30" s="143"/>
      <c r="E30" s="144">
        <v>0</v>
      </c>
      <c r="F30" s="144">
        <v>0</v>
      </c>
      <c r="G30" s="144">
        <v>0</v>
      </c>
      <c r="H30" s="144">
        <v>0</v>
      </c>
      <c r="I30" s="144">
        <v>0</v>
      </c>
      <c r="J30" s="144">
        <v>0</v>
      </c>
      <c r="K30" s="2"/>
    </row>
    <row r="31" spans="2:11">
      <c r="B31" s="2"/>
      <c r="C31" s="142" t="s">
        <v>483</v>
      </c>
      <c r="D31" s="143"/>
      <c r="E31" s="144">
        <v>0</v>
      </c>
      <c r="F31" s="144">
        <v>0</v>
      </c>
      <c r="G31" s="144">
        <v>0</v>
      </c>
      <c r="H31" s="144">
        <v>0</v>
      </c>
      <c r="I31" s="144">
        <v>0</v>
      </c>
      <c r="J31" s="144">
        <v>0</v>
      </c>
      <c r="K31" s="2"/>
    </row>
    <row r="32" spans="2:11">
      <c r="B32" s="2"/>
      <c r="C32" s="142" t="s">
        <v>410</v>
      </c>
      <c r="D32" s="143"/>
      <c r="E32" s="8">
        <f t="shared" ref="E32:J32" si="0">SUM(E16:E31)</f>
        <v>0</v>
      </c>
      <c r="F32" s="8">
        <f t="shared" si="0"/>
        <v>0</v>
      </c>
      <c r="G32" s="8">
        <f t="shared" si="0"/>
        <v>0</v>
      </c>
      <c r="H32" s="8">
        <f t="shared" si="0"/>
        <v>0</v>
      </c>
      <c r="I32" s="8">
        <f t="shared" si="0"/>
        <v>0</v>
      </c>
      <c r="J32" s="8">
        <f t="shared" si="0"/>
        <v>0</v>
      </c>
      <c r="K32" s="2"/>
    </row>
    <row r="33" spans="2:11">
      <c r="B33" s="2"/>
      <c r="C33" s="2"/>
      <c r="D33" s="2"/>
      <c r="E33" s="2"/>
      <c r="F33" s="2"/>
      <c r="G33" s="2"/>
      <c r="H33" s="2"/>
      <c r="I33" s="2"/>
      <c r="J33" s="2"/>
      <c r="K33" s="2"/>
    </row>
    <row r="34" spans="2:11" ht="5.0999999999999996" customHeight="1">
      <c r="B34" s="2"/>
      <c r="C34" s="2"/>
      <c r="D34" s="2"/>
      <c r="E34" s="2"/>
      <c r="F34" s="2"/>
      <c r="G34" s="2"/>
      <c r="H34" s="2"/>
      <c r="I34" s="2"/>
      <c r="J34" s="2"/>
      <c r="K34" s="2"/>
    </row>
  </sheetData>
  <sheetProtection formatColumns="0" formatRows="0" selectLockedCells="1"/>
  <mergeCells count="128">
    <mergeCell ref="C7:J7"/>
    <mergeCell ref="C8:J8"/>
    <mergeCell ref="C9:J9"/>
    <mergeCell ref="C10:J10"/>
    <mergeCell ref="C11:J11"/>
    <mergeCell ref="C13:J13"/>
    <mergeCell ref="C14:D15"/>
    <mergeCell ref="E15"/>
    <mergeCell ref="F15"/>
    <mergeCell ref="G15"/>
    <mergeCell ref="E14:G14"/>
    <mergeCell ref="H15"/>
    <mergeCell ref="I15"/>
    <mergeCell ref="H14:J14"/>
    <mergeCell ref="J15"/>
    <mergeCell ref="I16"/>
    <mergeCell ref="J16"/>
    <mergeCell ref="C17:D17"/>
    <mergeCell ref="E17"/>
    <mergeCell ref="F17"/>
    <mergeCell ref="G17"/>
    <mergeCell ref="H17"/>
    <mergeCell ref="I17"/>
    <mergeCell ref="J17"/>
    <mergeCell ref="C16:D16"/>
    <mergeCell ref="E16"/>
    <mergeCell ref="F16"/>
    <mergeCell ref="G16"/>
    <mergeCell ref="H16"/>
    <mergeCell ref="I18"/>
    <mergeCell ref="J18"/>
    <mergeCell ref="C19:D19"/>
    <mergeCell ref="E19"/>
    <mergeCell ref="F19"/>
    <mergeCell ref="G19"/>
    <mergeCell ref="H19"/>
    <mergeCell ref="I19"/>
    <mergeCell ref="J19"/>
    <mergeCell ref="C18:D18"/>
    <mergeCell ref="E18"/>
    <mergeCell ref="F18"/>
    <mergeCell ref="G18"/>
    <mergeCell ref="H18"/>
    <mergeCell ref="I20"/>
    <mergeCell ref="J20"/>
    <mergeCell ref="C21:D21"/>
    <mergeCell ref="E21"/>
    <mergeCell ref="F21"/>
    <mergeCell ref="G21"/>
    <mergeCell ref="H21"/>
    <mergeCell ref="I21"/>
    <mergeCell ref="J21"/>
    <mergeCell ref="C20:D20"/>
    <mergeCell ref="E20"/>
    <mergeCell ref="F20"/>
    <mergeCell ref="G20"/>
    <mergeCell ref="H20"/>
    <mergeCell ref="I22"/>
    <mergeCell ref="J22"/>
    <mergeCell ref="C23:D23"/>
    <mergeCell ref="E23"/>
    <mergeCell ref="F23"/>
    <mergeCell ref="G23"/>
    <mergeCell ref="H23"/>
    <mergeCell ref="I23"/>
    <mergeCell ref="J23"/>
    <mergeCell ref="C22:D22"/>
    <mergeCell ref="E22"/>
    <mergeCell ref="F22"/>
    <mergeCell ref="G22"/>
    <mergeCell ref="H22"/>
    <mergeCell ref="I24"/>
    <mergeCell ref="J24"/>
    <mergeCell ref="C25:D25"/>
    <mergeCell ref="E25"/>
    <mergeCell ref="F25"/>
    <mergeCell ref="G25"/>
    <mergeCell ref="H25"/>
    <mergeCell ref="I25"/>
    <mergeCell ref="J25"/>
    <mergeCell ref="C24:D24"/>
    <mergeCell ref="E24"/>
    <mergeCell ref="F24"/>
    <mergeCell ref="G24"/>
    <mergeCell ref="H24"/>
    <mergeCell ref="I26"/>
    <mergeCell ref="J26"/>
    <mergeCell ref="C27:D27"/>
    <mergeCell ref="E27"/>
    <mergeCell ref="F27"/>
    <mergeCell ref="G27"/>
    <mergeCell ref="H27"/>
    <mergeCell ref="I27"/>
    <mergeCell ref="J27"/>
    <mergeCell ref="C26:D26"/>
    <mergeCell ref="E26"/>
    <mergeCell ref="F26"/>
    <mergeCell ref="G26"/>
    <mergeCell ref="H26"/>
    <mergeCell ref="I28"/>
    <mergeCell ref="J28"/>
    <mergeCell ref="C29:D29"/>
    <mergeCell ref="E29"/>
    <mergeCell ref="F29"/>
    <mergeCell ref="G29"/>
    <mergeCell ref="H29"/>
    <mergeCell ref="I29"/>
    <mergeCell ref="J29"/>
    <mergeCell ref="C28:D28"/>
    <mergeCell ref="E28"/>
    <mergeCell ref="F28"/>
    <mergeCell ref="G28"/>
    <mergeCell ref="H28"/>
    <mergeCell ref="C32:D32"/>
    <mergeCell ref="I30"/>
    <mergeCell ref="J30"/>
    <mergeCell ref="C31:D31"/>
    <mergeCell ref="E31"/>
    <mergeCell ref="F31"/>
    <mergeCell ref="G31"/>
    <mergeCell ref="H31"/>
    <mergeCell ref="I31"/>
    <mergeCell ref="J31"/>
    <mergeCell ref="C30:D30"/>
    <mergeCell ref="E30"/>
    <mergeCell ref="F30"/>
    <mergeCell ref="G30"/>
    <mergeCell ref="H30"/>
  </mergeCells>
  <dataValidations count="96">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E20">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E25">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E26">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E27">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E28">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E29">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E30">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E31">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s>
  <printOptions horizontalCentered="1"/>
  <pageMargins left="0.7" right="0.7" top="0.75" bottom="0.75" header="0.3" footer="0.3"/>
  <pageSetup paperSize="150" scale="37" orientation="portrait" horizontalDpi="200" verticalDpi="200" r:id="rId1"/>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2">
    <pageSetUpPr fitToPage="1"/>
  </sheetPr>
  <dimension ref="A2:V50"/>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29" sqref="C29:D29"/>
    </sheetView>
  </sheetViews>
  <sheetFormatPr defaultRowHeight="15"/>
  <cols>
    <col min="1" max="1" width="9.140625" style="1" customWidth="1"/>
    <col min="2" max="2" width="1" style="1" customWidth="1"/>
    <col min="3" max="4" width="20" style="1" customWidth="1"/>
    <col min="5" max="21" width="30" style="1" customWidth="1"/>
    <col min="22" max="22" width="1" style="1" customWidth="1"/>
    <col min="23" max="23" width="9.140625" style="1" customWidth="1"/>
    <col min="24" max="16384" width="9.140625" style="1"/>
  </cols>
  <sheetData>
    <row r="2" spans="1:22" ht="5.0999999999999996" customHeight="1">
      <c r="B2" s="5" t="s">
        <v>747</v>
      </c>
      <c r="C2" s="2"/>
      <c r="D2" s="2"/>
      <c r="E2" s="2"/>
      <c r="F2" s="2"/>
      <c r="G2" s="2"/>
      <c r="H2" s="2"/>
      <c r="I2" s="2"/>
      <c r="J2" s="2"/>
      <c r="K2" s="2"/>
      <c r="L2" s="2"/>
      <c r="M2" s="2"/>
      <c r="N2" s="2"/>
      <c r="O2" s="2"/>
      <c r="P2" s="2"/>
      <c r="Q2" s="2"/>
      <c r="R2" s="2"/>
      <c r="S2" s="2"/>
      <c r="T2" s="2"/>
      <c r="U2" s="2"/>
      <c r="V2" s="2"/>
    </row>
    <row r="3" spans="1:22" hidden="1">
      <c r="B3" s="5" t="s">
        <v>7</v>
      </c>
      <c r="C3" s="20"/>
      <c r="D3" s="20"/>
      <c r="E3" s="2"/>
      <c r="F3" s="2"/>
      <c r="G3" s="2"/>
      <c r="H3" s="2"/>
      <c r="I3" s="2"/>
      <c r="J3" s="2"/>
      <c r="K3" s="2"/>
      <c r="L3" s="2"/>
      <c r="M3" s="2"/>
      <c r="N3" s="2"/>
      <c r="O3" s="2"/>
      <c r="P3" s="2"/>
      <c r="Q3" s="2"/>
      <c r="R3" s="2"/>
      <c r="S3" s="2"/>
      <c r="T3" s="2"/>
      <c r="U3" s="2"/>
      <c r="V3" s="2"/>
    </row>
    <row r="4" spans="1:22" hidden="1">
      <c r="B4" s="2"/>
      <c r="C4" s="20"/>
      <c r="D4" s="20"/>
      <c r="E4" s="2"/>
      <c r="F4" s="2"/>
      <c r="G4" s="2"/>
      <c r="H4" s="2"/>
      <c r="I4" s="2"/>
      <c r="J4" s="2"/>
      <c r="K4" s="2"/>
      <c r="L4" s="2"/>
      <c r="M4" s="2"/>
      <c r="N4" s="2"/>
      <c r="O4" s="2"/>
      <c r="P4" s="2"/>
      <c r="Q4" s="2"/>
      <c r="R4" s="2"/>
      <c r="S4" s="2"/>
      <c r="T4" s="2"/>
      <c r="U4" s="2"/>
      <c r="V4" s="2"/>
    </row>
    <row r="5" spans="1:22" hidden="1">
      <c r="B5" s="2"/>
      <c r="C5" s="20"/>
      <c r="D5" s="20"/>
      <c r="E5" s="2"/>
      <c r="F5" s="2"/>
      <c r="G5" s="2"/>
      <c r="H5" s="2"/>
      <c r="I5" s="2"/>
      <c r="J5" s="2"/>
      <c r="K5" s="2"/>
      <c r="L5" s="2"/>
      <c r="M5" s="2"/>
      <c r="N5" s="2"/>
      <c r="O5" s="2"/>
      <c r="P5" s="2"/>
      <c r="Q5" s="2"/>
      <c r="R5" s="2"/>
      <c r="S5" s="2"/>
      <c r="T5" s="2"/>
      <c r="U5" s="2"/>
      <c r="V5" s="2"/>
    </row>
    <row r="6" spans="1:22" hidden="1">
      <c r="B6" s="2"/>
      <c r="C6" s="20"/>
      <c r="D6" s="20"/>
      <c r="E6" s="2"/>
      <c r="F6" s="2"/>
      <c r="G6" s="2"/>
      <c r="H6" s="2"/>
      <c r="I6" s="2"/>
      <c r="J6" s="2"/>
      <c r="K6" s="2"/>
      <c r="L6" s="2"/>
      <c r="M6" s="2"/>
      <c r="N6" s="2"/>
      <c r="O6" s="2"/>
      <c r="P6" s="2"/>
      <c r="Q6" s="2"/>
      <c r="R6" s="2"/>
      <c r="S6" s="2"/>
      <c r="T6" s="2"/>
      <c r="U6" s="2"/>
      <c r="V6" s="2"/>
    </row>
    <row r="7" spans="1:22" ht="17.25">
      <c r="B7" s="2"/>
      <c r="C7" s="156" t="str">
        <f>UPPER('Data Umum'!D7)</f>
        <v/>
      </c>
      <c r="D7" s="156"/>
      <c r="E7" s="157"/>
      <c r="F7" s="157"/>
      <c r="G7" s="157"/>
      <c r="H7" s="157"/>
      <c r="I7" s="157"/>
      <c r="J7" s="157"/>
      <c r="K7" s="157"/>
      <c r="L7" s="157"/>
      <c r="M7" s="157"/>
      <c r="N7" s="157"/>
      <c r="O7" s="157"/>
      <c r="P7" s="157"/>
      <c r="Q7" s="157"/>
      <c r="R7" s="157"/>
      <c r="S7" s="157"/>
      <c r="T7" s="157"/>
      <c r="U7" s="157"/>
      <c r="V7" s="2"/>
    </row>
    <row r="8" spans="1:22">
      <c r="B8" s="2"/>
      <c r="C8" s="158" t="s">
        <v>1095</v>
      </c>
      <c r="D8" s="158"/>
      <c r="E8" s="129"/>
      <c r="F8" s="129"/>
      <c r="G8" s="129"/>
      <c r="H8" s="129"/>
      <c r="I8" s="129"/>
      <c r="J8" s="129"/>
      <c r="K8" s="129"/>
      <c r="L8" s="129"/>
      <c r="M8" s="129"/>
      <c r="N8" s="129"/>
      <c r="O8" s="129"/>
      <c r="P8" s="129"/>
      <c r="Q8" s="129"/>
      <c r="R8" s="129"/>
      <c r="S8" s="129"/>
      <c r="T8" s="129"/>
      <c r="U8" s="129"/>
      <c r="V8" s="2"/>
    </row>
    <row r="9" spans="1:22">
      <c r="B9" s="2"/>
      <c r="C9" s="158" t="s">
        <v>748</v>
      </c>
      <c r="D9" s="158"/>
      <c r="E9" s="129"/>
      <c r="F9" s="129"/>
      <c r="G9" s="129"/>
      <c r="H9" s="129"/>
      <c r="I9" s="129"/>
      <c r="J9" s="129"/>
      <c r="K9" s="129"/>
      <c r="L9" s="129"/>
      <c r="M9" s="129"/>
      <c r="N9" s="129"/>
      <c r="O9" s="129"/>
      <c r="P9" s="129"/>
      <c r="Q9" s="129"/>
      <c r="R9" s="129"/>
      <c r="S9" s="129"/>
      <c r="T9" s="129"/>
      <c r="U9" s="129"/>
      <c r="V9" s="2"/>
    </row>
    <row r="10" spans="1:22">
      <c r="B10" s="2"/>
      <c r="C10" s="158" t="s">
        <v>749</v>
      </c>
      <c r="D10" s="158"/>
      <c r="E10" s="129"/>
      <c r="F10" s="129"/>
      <c r="G10" s="129"/>
      <c r="H10" s="129"/>
      <c r="I10" s="129"/>
      <c r="J10" s="129"/>
      <c r="K10" s="129"/>
      <c r="L10" s="129"/>
      <c r="M10" s="129"/>
      <c r="N10" s="129"/>
      <c r="O10" s="129"/>
      <c r="P10" s="129"/>
      <c r="Q10" s="129"/>
      <c r="R10" s="129"/>
      <c r="S10" s="129"/>
      <c r="T10" s="129"/>
      <c r="U10" s="129"/>
      <c r="V10" s="2"/>
    </row>
    <row r="11" spans="1:22">
      <c r="B11" s="2"/>
      <c r="C11" s="159" t="str">
        <f>""</f>
        <v/>
      </c>
      <c r="D11" s="159"/>
      <c r="E11" s="130"/>
      <c r="F11" s="130"/>
      <c r="G11" s="130"/>
      <c r="H11" s="130"/>
      <c r="I11" s="130"/>
      <c r="J11" s="130"/>
      <c r="K11" s="130"/>
      <c r="L11" s="130"/>
      <c r="M11" s="130"/>
      <c r="N11" s="130"/>
      <c r="O11" s="130"/>
      <c r="P11" s="130"/>
      <c r="Q11" s="130"/>
      <c r="R11" s="130"/>
      <c r="S11" s="130"/>
      <c r="T11" s="130"/>
      <c r="U11" s="130"/>
      <c r="V11" s="2"/>
    </row>
    <row r="12" spans="1:22" hidden="1">
      <c r="B12" s="2"/>
      <c r="C12" s="20"/>
      <c r="D12" s="20"/>
      <c r="E12" s="2"/>
      <c r="F12" s="2"/>
      <c r="G12" s="2"/>
      <c r="H12" s="2"/>
      <c r="I12" s="2"/>
      <c r="J12" s="2"/>
      <c r="K12" s="2"/>
      <c r="L12" s="2"/>
      <c r="M12" s="2"/>
      <c r="N12" s="2"/>
      <c r="O12" s="2"/>
      <c r="P12" s="2"/>
      <c r="Q12" s="2"/>
      <c r="R12" s="2"/>
      <c r="S12" s="2"/>
      <c r="T12" s="2"/>
      <c r="U12" s="2"/>
      <c r="V12" s="2"/>
    </row>
    <row r="13" spans="1:22">
      <c r="B13" s="2"/>
      <c r="C13" s="160" t="s">
        <v>113</v>
      </c>
      <c r="D13" s="160"/>
      <c r="E13" s="161"/>
      <c r="F13" s="161"/>
      <c r="G13" s="161"/>
      <c r="H13" s="161"/>
      <c r="I13" s="161"/>
      <c r="J13" s="161"/>
      <c r="K13" s="161"/>
      <c r="L13" s="161"/>
      <c r="M13" s="161"/>
      <c r="N13" s="161"/>
      <c r="O13" s="161"/>
      <c r="P13" s="161"/>
      <c r="Q13" s="161"/>
      <c r="R13" s="161"/>
      <c r="S13" s="161"/>
      <c r="T13" s="161"/>
      <c r="U13" s="161"/>
      <c r="V13" s="2"/>
    </row>
    <row r="14" spans="1:22">
      <c r="B14" s="2"/>
      <c r="C14" s="127" t="s">
        <v>44</v>
      </c>
      <c r="D14" s="128"/>
      <c r="E14" s="162" t="str">
        <f>"Harta Benda (Property)"</f>
        <v>Harta Benda (Property)</v>
      </c>
      <c r="F14" s="162" t="str">
        <f>"Kendaraan Bermotor (Own Damage, Third Party Liability, dan Personal Accident)"</f>
        <v>Kendaraan Bermotor (Own Damage, Third Party Liability, dan Personal Accident)</v>
      </c>
      <c r="G14" s="162" t="str">
        <f>"Pengangkutan (Marine Cargo)"</f>
        <v>Pengangkutan (Marine Cargo)</v>
      </c>
      <c r="H14" s="162" t="str">
        <f>"Rangka Kapal (Marine Hull)"</f>
        <v>Rangka Kapal (Marine Hull)</v>
      </c>
      <c r="I14" s="162" t="str">
        <f>"Rangka Pesawat (Aviation Hull)"</f>
        <v>Rangka Pesawat (Aviation Hull)</v>
      </c>
      <c r="J14" s="162" t="str">
        <f>"Satelit"</f>
        <v>Satelit</v>
      </c>
      <c r="K14" s="162" t="str">
        <f>"Energi Onshore (Oil and Gas)"</f>
        <v>Energi Onshore (Oil and Gas)</v>
      </c>
      <c r="L14" s="162" t="str">
        <f>"Energi Offshore (Oil and Gas)"</f>
        <v>Energi Offshore (Oil and Gas)</v>
      </c>
      <c r="M14" s="162" t="str">
        <f>"Rekayasa (Engineering)"</f>
        <v>Rekayasa (Engineering)</v>
      </c>
      <c r="N14" s="162" t="str">
        <f>"Tanggung Gugat (Liability)"</f>
        <v>Tanggung Gugat (Liability)</v>
      </c>
      <c r="O14" s="162" t="str">
        <f>"Kecelakaan Diri"</f>
        <v>Kecelakaan Diri</v>
      </c>
      <c r="P14" s="162" t="str">
        <f>"Kesehatan"</f>
        <v>Kesehatan</v>
      </c>
      <c r="Q14" s="162" t="str">
        <f>"Kredit (Credit) "</f>
        <v xml:space="preserve">Kredit (Credit) </v>
      </c>
      <c r="R14" s="162" t="str">
        <f>"Suretyship"</f>
        <v>Suretyship</v>
      </c>
      <c r="S14" s="162" t="str">
        <f>"Aneka"</f>
        <v>Aneka</v>
      </c>
      <c r="T14" s="162" t="str">
        <f>"Jiwa*)"</f>
        <v>Jiwa*)</v>
      </c>
      <c r="U14" s="162" t="str">
        <f>"Jumlah"</f>
        <v>Jumlah</v>
      </c>
      <c r="V14" s="2"/>
    </row>
    <row r="15" spans="1:22">
      <c r="B15" s="2"/>
      <c r="C15" s="128"/>
      <c r="D15" s="128"/>
      <c r="E15" s="163"/>
      <c r="F15" s="163"/>
      <c r="G15" s="163"/>
      <c r="H15" s="163"/>
      <c r="I15" s="163"/>
      <c r="J15" s="163"/>
      <c r="K15" s="163"/>
      <c r="L15" s="163"/>
      <c r="M15" s="163"/>
      <c r="N15" s="163"/>
      <c r="O15" s="163"/>
      <c r="P15" s="163"/>
      <c r="Q15" s="163"/>
      <c r="R15" s="163"/>
      <c r="S15" s="163"/>
      <c r="T15" s="163"/>
      <c r="U15" s="163"/>
      <c r="V15" s="2"/>
    </row>
    <row r="16" spans="1:22">
      <c r="B16" s="2"/>
      <c r="C16" s="137"/>
      <c r="D16" s="128"/>
      <c r="E16" s="10" t="str">
        <f>""</f>
        <v/>
      </c>
      <c r="F16" s="10" t="str">
        <f>""</f>
        <v/>
      </c>
      <c r="G16" s="10" t="str">
        <f>""</f>
        <v/>
      </c>
      <c r="H16" s="10" t="str">
        <f>""</f>
        <v/>
      </c>
      <c r="I16" s="10" t="str">
        <f>""</f>
        <v/>
      </c>
      <c r="J16" s="10" t="str">
        <f>""</f>
        <v/>
      </c>
      <c r="K16" s="10" t="str">
        <f>""</f>
        <v/>
      </c>
      <c r="L16" s="10" t="str">
        <f>""</f>
        <v/>
      </c>
      <c r="M16" s="10" t="str">
        <f>""</f>
        <v/>
      </c>
      <c r="N16" s="10" t="str">
        <f>""</f>
        <v/>
      </c>
      <c r="O16" s="10" t="str">
        <f>""</f>
        <v/>
      </c>
      <c r="P16" s="10" t="str">
        <f>""</f>
        <v/>
      </c>
      <c r="Q16" s="10" t="str">
        <f>""</f>
        <v/>
      </c>
      <c r="R16" s="10" t="str">
        <f>""</f>
        <v/>
      </c>
      <c r="S16" s="10" t="str">
        <f>""</f>
        <v/>
      </c>
      <c r="T16" s="10" t="str">
        <f>""</f>
        <v/>
      </c>
      <c r="U16" s="10" t="str">
        <f>""</f>
        <v/>
      </c>
      <c r="V16" s="2"/>
    </row>
    <row r="17" spans="2:22">
      <c r="B17" s="2"/>
      <c r="C17" s="177" t="s">
        <v>750</v>
      </c>
      <c r="D17" s="178"/>
      <c r="E17" s="10" t="str">
        <f>""</f>
        <v/>
      </c>
      <c r="F17" s="10" t="str">
        <f>""</f>
        <v/>
      </c>
      <c r="G17" s="10" t="str">
        <f>""</f>
        <v/>
      </c>
      <c r="H17" s="10" t="str">
        <f>""</f>
        <v/>
      </c>
      <c r="I17" s="10" t="str">
        <f>""</f>
        <v/>
      </c>
      <c r="J17" s="10" t="str">
        <f>""</f>
        <v/>
      </c>
      <c r="K17" s="10" t="str">
        <f>""</f>
        <v/>
      </c>
      <c r="L17" s="10" t="str">
        <f>""</f>
        <v/>
      </c>
      <c r="M17" s="10" t="str">
        <f>""</f>
        <v/>
      </c>
      <c r="N17" s="10" t="str">
        <f>""</f>
        <v/>
      </c>
      <c r="O17" s="10" t="str">
        <f>""</f>
        <v/>
      </c>
      <c r="P17" s="10" t="str">
        <f>""</f>
        <v/>
      </c>
      <c r="Q17" s="10" t="str">
        <f>""</f>
        <v/>
      </c>
      <c r="R17" s="10" t="str">
        <f>""</f>
        <v/>
      </c>
      <c r="S17" s="10" t="str">
        <f>""</f>
        <v/>
      </c>
      <c r="T17" s="10" t="str">
        <f>""</f>
        <v/>
      </c>
      <c r="U17" s="10" t="str">
        <f>""</f>
        <v/>
      </c>
      <c r="V17" s="2"/>
    </row>
    <row r="18" spans="2:22">
      <c r="B18" s="2"/>
      <c r="C18" s="180" t="s">
        <v>751</v>
      </c>
      <c r="D18" s="181"/>
      <c r="E18" s="144">
        <v>0</v>
      </c>
      <c r="F18" s="144">
        <v>0</v>
      </c>
      <c r="G18" s="144">
        <v>0</v>
      </c>
      <c r="H18" s="144">
        <v>0</v>
      </c>
      <c r="I18" s="144">
        <v>0</v>
      </c>
      <c r="J18" s="144">
        <v>0</v>
      </c>
      <c r="K18" s="144">
        <v>0</v>
      </c>
      <c r="L18" s="144">
        <v>0</v>
      </c>
      <c r="M18" s="144">
        <v>0</v>
      </c>
      <c r="N18" s="144">
        <v>0</v>
      </c>
      <c r="O18" s="144">
        <v>0</v>
      </c>
      <c r="P18" s="144">
        <v>0</v>
      </c>
      <c r="Q18" s="144">
        <v>0</v>
      </c>
      <c r="R18" s="144">
        <v>0</v>
      </c>
      <c r="S18" s="144">
        <v>0</v>
      </c>
      <c r="T18" s="144">
        <v>0</v>
      </c>
      <c r="U18" s="8">
        <f>IFERROR((SUM(E18:T18)),0)</f>
        <v>0</v>
      </c>
      <c r="V18" s="2"/>
    </row>
    <row r="19" spans="2:22">
      <c r="B19" s="2"/>
      <c r="C19" s="180" t="s">
        <v>752</v>
      </c>
      <c r="D19" s="181"/>
      <c r="E19" s="144">
        <v>0</v>
      </c>
      <c r="F19" s="144">
        <v>0</v>
      </c>
      <c r="G19" s="144">
        <v>0</v>
      </c>
      <c r="H19" s="144">
        <v>0</v>
      </c>
      <c r="I19" s="144">
        <v>0</v>
      </c>
      <c r="J19" s="144">
        <v>0</v>
      </c>
      <c r="K19" s="144">
        <v>0</v>
      </c>
      <c r="L19" s="144">
        <v>0</v>
      </c>
      <c r="M19" s="144">
        <v>0</v>
      </c>
      <c r="N19" s="144">
        <v>0</v>
      </c>
      <c r="O19" s="144">
        <v>0</v>
      </c>
      <c r="P19" s="144">
        <v>0</v>
      </c>
      <c r="Q19" s="144">
        <v>0</v>
      </c>
      <c r="R19" s="144">
        <v>0</v>
      </c>
      <c r="S19" s="144">
        <v>0</v>
      </c>
      <c r="T19" s="144">
        <v>0</v>
      </c>
      <c r="U19" s="8">
        <f>IFERROR((SUM(E19:T19)),0)</f>
        <v>0</v>
      </c>
      <c r="V19" s="2"/>
    </row>
    <row r="20" spans="2:22">
      <c r="B20" s="2"/>
      <c r="C20" s="180" t="s">
        <v>753</v>
      </c>
      <c r="D20" s="181"/>
      <c r="E20" s="8">
        <f t="shared" ref="E20:U20" si="0">IFERROR((E18-E19),0)</f>
        <v>0</v>
      </c>
      <c r="F20" s="8">
        <f t="shared" si="0"/>
        <v>0</v>
      </c>
      <c r="G20" s="8">
        <f t="shared" si="0"/>
        <v>0</v>
      </c>
      <c r="H20" s="8">
        <f t="shared" si="0"/>
        <v>0</v>
      </c>
      <c r="I20" s="8">
        <f t="shared" si="0"/>
        <v>0</v>
      </c>
      <c r="J20" s="8">
        <f t="shared" si="0"/>
        <v>0</v>
      </c>
      <c r="K20" s="8">
        <f t="shared" si="0"/>
        <v>0</v>
      </c>
      <c r="L20" s="8">
        <f t="shared" si="0"/>
        <v>0</v>
      </c>
      <c r="M20" s="8">
        <f t="shared" si="0"/>
        <v>0</v>
      </c>
      <c r="N20" s="8">
        <f t="shared" si="0"/>
        <v>0</v>
      </c>
      <c r="O20" s="8">
        <f t="shared" si="0"/>
        <v>0</v>
      </c>
      <c r="P20" s="8">
        <f t="shared" si="0"/>
        <v>0</v>
      </c>
      <c r="Q20" s="8">
        <f t="shared" si="0"/>
        <v>0</v>
      </c>
      <c r="R20" s="8">
        <f t="shared" si="0"/>
        <v>0</v>
      </c>
      <c r="S20" s="8">
        <f t="shared" si="0"/>
        <v>0</v>
      </c>
      <c r="T20" s="8">
        <f t="shared" si="0"/>
        <v>0</v>
      </c>
      <c r="U20" s="8">
        <f t="shared" si="0"/>
        <v>0</v>
      </c>
      <c r="V20" s="2"/>
    </row>
    <row r="21" spans="2:22">
      <c r="B21" s="2"/>
      <c r="C21" s="177" t="s">
        <v>754</v>
      </c>
      <c r="D21" s="178"/>
      <c r="E21" s="10" t="str">
        <f>""</f>
        <v/>
      </c>
      <c r="F21" s="10" t="str">
        <f>""</f>
        <v/>
      </c>
      <c r="G21" s="10" t="str">
        <f>""</f>
        <v/>
      </c>
      <c r="H21" s="10" t="str">
        <f>""</f>
        <v/>
      </c>
      <c r="I21" s="10" t="str">
        <f>""</f>
        <v/>
      </c>
      <c r="J21" s="10" t="str">
        <f>""</f>
        <v/>
      </c>
      <c r="K21" s="10" t="str">
        <f>""</f>
        <v/>
      </c>
      <c r="L21" s="10" t="str">
        <f>""</f>
        <v/>
      </c>
      <c r="M21" s="10" t="str">
        <f>""</f>
        <v/>
      </c>
      <c r="N21" s="10" t="str">
        <f>""</f>
        <v/>
      </c>
      <c r="O21" s="10" t="str">
        <f>""</f>
        <v/>
      </c>
      <c r="P21" s="10" t="str">
        <f>""</f>
        <v/>
      </c>
      <c r="Q21" s="10" t="str">
        <f>""</f>
        <v/>
      </c>
      <c r="R21" s="10" t="str">
        <f>""</f>
        <v/>
      </c>
      <c r="S21" s="10" t="str">
        <f>""</f>
        <v/>
      </c>
      <c r="T21" s="10" t="str">
        <f>""</f>
        <v/>
      </c>
      <c r="U21" s="10" t="str">
        <f>""</f>
        <v/>
      </c>
      <c r="V21" s="2"/>
    </row>
    <row r="22" spans="2:22">
      <c r="B22" s="2"/>
      <c r="C22" s="180" t="s">
        <v>755</v>
      </c>
      <c r="D22" s="181"/>
      <c r="E22" s="144">
        <v>0</v>
      </c>
      <c r="F22" s="144">
        <v>0</v>
      </c>
      <c r="G22" s="144">
        <v>0</v>
      </c>
      <c r="H22" s="144">
        <v>0</v>
      </c>
      <c r="I22" s="144">
        <v>0</v>
      </c>
      <c r="J22" s="144">
        <v>0</v>
      </c>
      <c r="K22" s="144">
        <v>0</v>
      </c>
      <c r="L22" s="144">
        <v>0</v>
      </c>
      <c r="M22" s="144">
        <v>0</v>
      </c>
      <c r="N22" s="144">
        <v>0</v>
      </c>
      <c r="O22" s="144">
        <v>0</v>
      </c>
      <c r="P22" s="144">
        <v>0</v>
      </c>
      <c r="Q22" s="144">
        <v>0</v>
      </c>
      <c r="R22" s="144">
        <v>0</v>
      </c>
      <c r="S22" s="144">
        <v>0</v>
      </c>
      <c r="T22" s="144">
        <v>0</v>
      </c>
      <c r="U22" s="8">
        <f>IFERROR((SUM(E22:T22)),0)</f>
        <v>0</v>
      </c>
      <c r="V22" s="2"/>
    </row>
    <row r="23" spans="2:22">
      <c r="B23" s="2"/>
      <c r="C23" s="180" t="s">
        <v>756</v>
      </c>
      <c r="D23" s="181"/>
      <c r="E23" s="144">
        <v>0</v>
      </c>
      <c r="F23" s="144">
        <v>0</v>
      </c>
      <c r="G23" s="144">
        <v>0</v>
      </c>
      <c r="H23" s="144">
        <v>0</v>
      </c>
      <c r="I23" s="144">
        <v>0</v>
      </c>
      <c r="J23" s="144">
        <v>0</v>
      </c>
      <c r="K23" s="144">
        <v>0</v>
      </c>
      <c r="L23" s="144">
        <v>0</v>
      </c>
      <c r="M23" s="144">
        <v>0</v>
      </c>
      <c r="N23" s="144">
        <v>0</v>
      </c>
      <c r="O23" s="144">
        <v>0</v>
      </c>
      <c r="P23" s="144">
        <v>0</v>
      </c>
      <c r="Q23" s="144">
        <v>0</v>
      </c>
      <c r="R23" s="144">
        <v>0</v>
      </c>
      <c r="S23" s="144">
        <v>0</v>
      </c>
      <c r="T23" s="144">
        <v>0</v>
      </c>
      <c r="U23" s="8">
        <f>IFERROR((SUM(E23:T23)),0)</f>
        <v>0</v>
      </c>
      <c r="V23" s="2"/>
    </row>
    <row r="24" spans="2:22">
      <c r="B24" s="2"/>
      <c r="C24" s="180" t="s">
        <v>757</v>
      </c>
      <c r="D24" s="181"/>
      <c r="E24" s="8">
        <f t="shared" ref="E24:U24" si="1">IFERROR((E22-E23),0)</f>
        <v>0</v>
      </c>
      <c r="F24" s="8">
        <f t="shared" si="1"/>
        <v>0</v>
      </c>
      <c r="G24" s="8">
        <f t="shared" si="1"/>
        <v>0</v>
      </c>
      <c r="H24" s="8">
        <f t="shared" si="1"/>
        <v>0</v>
      </c>
      <c r="I24" s="8">
        <f t="shared" si="1"/>
        <v>0</v>
      </c>
      <c r="J24" s="8">
        <f t="shared" si="1"/>
        <v>0</v>
      </c>
      <c r="K24" s="8">
        <f t="shared" si="1"/>
        <v>0</v>
      </c>
      <c r="L24" s="8">
        <f t="shared" si="1"/>
        <v>0</v>
      </c>
      <c r="M24" s="8">
        <f t="shared" si="1"/>
        <v>0</v>
      </c>
      <c r="N24" s="8">
        <f t="shared" si="1"/>
        <v>0</v>
      </c>
      <c r="O24" s="8">
        <f t="shared" si="1"/>
        <v>0</v>
      </c>
      <c r="P24" s="8">
        <f t="shared" si="1"/>
        <v>0</v>
      </c>
      <c r="Q24" s="8">
        <f t="shared" si="1"/>
        <v>0</v>
      </c>
      <c r="R24" s="8">
        <f t="shared" si="1"/>
        <v>0</v>
      </c>
      <c r="S24" s="8">
        <f t="shared" si="1"/>
        <v>0</v>
      </c>
      <c r="T24" s="8">
        <f t="shared" si="1"/>
        <v>0</v>
      </c>
      <c r="U24" s="8">
        <f t="shared" si="1"/>
        <v>0</v>
      </c>
      <c r="V24" s="2"/>
    </row>
    <row r="25" spans="2:22">
      <c r="B25" s="2"/>
      <c r="C25" s="177" t="s">
        <v>758</v>
      </c>
      <c r="D25" s="178"/>
      <c r="E25" s="8">
        <f t="shared" ref="E25:U25" si="2">IFERROR((E20-E24),0)</f>
        <v>0</v>
      </c>
      <c r="F25" s="8">
        <f t="shared" si="2"/>
        <v>0</v>
      </c>
      <c r="G25" s="8">
        <f t="shared" si="2"/>
        <v>0</v>
      </c>
      <c r="H25" s="8">
        <f t="shared" si="2"/>
        <v>0</v>
      </c>
      <c r="I25" s="8">
        <f t="shared" si="2"/>
        <v>0</v>
      </c>
      <c r="J25" s="8">
        <f t="shared" si="2"/>
        <v>0</v>
      </c>
      <c r="K25" s="8">
        <f t="shared" si="2"/>
        <v>0</v>
      </c>
      <c r="L25" s="8">
        <f t="shared" si="2"/>
        <v>0</v>
      </c>
      <c r="M25" s="8">
        <f t="shared" si="2"/>
        <v>0</v>
      </c>
      <c r="N25" s="8">
        <f t="shared" si="2"/>
        <v>0</v>
      </c>
      <c r="O25" s="8">
        <f t="shared" si="2"/>
        <v>0</v>
      </c>
      <c r="P25" s="8">
        <f t="shared" si="2"/>
        <v>0</v>
      </c>
      <c r="Q25" s="8">
        <f t="shared" si="2"/>
        <v>0</v>
      </c>
      <c r="R25" s="8">
        <f t="shared" si="2"/>
        <v>0</v>
      </c>
      <c r="S25" s="8">
        <f t="shared" si="2"/>
        <v>0</v>
      </c>
      <c r="T25" s="8">
        <f t="shared" si="2"/>
        <v>0</v>
      </c>
      <c r="U25" s="8">
        <f t="shared" si="2"/>
        <v>0</v>
      </c>
      <c r="V25" s="2"/>
    </row>
    <row r="26" spans="2:22">
      <c r="B26" s="2"/>
      <c r="C26" s="177" t="s">
        <v>759</v>
      </c>
      <c r="D26" s="178"/>
      <c r="E26" s="10" t="str">
        <f>""</f>
        <v/>
      </c>
      <c r="F26" s="10" t="str">
        <f>""</f>
        <v/>
      </c>
      <c r="G26" s="10" t="str">
        <f>""</f>
        <v/>
      </c>
      <c r="H26" s="10" t="str">
        <f>""</f>
        <v/>
      </c>
      <c r="I26" s="10" t="str">
        <f>""</f>
        <v/>
      </c>
      <c r="J26" s="10" t="str">
        <f>""</f>
        <v/>
      </c>
      <c r="K26" s="10" t="str">
        <f>""</f>
        <v/>
      </c>
      <c r="L26" s="10" t="str">
        <f>""</f>
        <v/>
      </c>
      <c r="M26" s="10" t="str">
        <f>""</f>
        <v/>
      </c>
      <c r="N26" s="10" t="str">
        <f>""</f>
        <v/>
      </c>
      <c r="O26" s="10" t="str">
        <f>""</f>
        <v/>
      </c>
      <c r="P26" s="10" t="str">
        <f>""</f>
        <v/>
      </c>
      <c r="Q26" s="10" t="str">
        <f>""</f>
        <v/>
      </c>
      <c r="R26" s="10" t="str">
        <f>""</f>
        <v/>
      </c>
      <c r="S26" s="10" t="str">
        <f>""</f>
        <v/>
      </c>
      <c r="T26" s="10" t="str">
        <f>""</f>
        <v/>
      </c>
      <c r="U26" s="10" t="str">
        <f>""</f>
        <v/>
      </c>
      <c r="V26" s="2"/>
    </row>
    <row r="27" spans="2:22">
      <c r="B27" s="2"/>
      <c r="C27" s="180" t="s">
        <v>760</v>
      </c>
      <c r="D27" s="181"/>
      <c r="E27" s="144">
        <v>0</v>
      </c>
      <c r="F27" s="144">
        <v>0</v>
      </c>
      <c r="G27" s="144">
        <v>0</v>
      </c>
      <c r="H27" s="144">
        <v>0</v>
      </c>
      <c r="I27" s="144">
        <v>0</v>
      </c>
      <c r="J27" s="144">
        <v>0</v>
      </c>
      <c r="K27" s="144">
        <v>0</v>
      </c>
      <c r="L27" s="144">
        <v>0</v>
      </c>
      <c r="M27" s="144">
        <v>0</v>
      </c>
      <c r="N27" s="144">
        <v>0</v>
      </c>
      <c r="O27" s="144">
        <v>0</v>
      </c>
      <c r="P27" s="144">
        <v>0</v>
      </c>
      <c r="Q27" s="144">
        <v>0</v>
      </c>
      <c r="R27" s="144">
        <v>0</v>
      </c>
      <c r="S27" s="144">
        <v>0</v>
      </c>
      <c r="T27" s="144">
        <v>0</v>
      </c>
      <c r="U27" s="8">
        <f>IFERROR((SUM(E27:T27)),0)</f>
        <v>0</v>
      </c>
      <c r="V27" s="2"/>
    </row>
    <row r="28" spans="2:22">
      <c r="B28" s="2"/>
      <c r="C28" s="180" t="s">
        <v>761</v>
      </c>
      <c r="D28" s="181"/>
      <c r="E28" s="144">
        <v>0</v>
      </c>
      <c r="F28" s="144">
        <v>0</v>
      </c>
      <c r="G28" s="144">
        <v>0</v>
      </c>
      <c r="H28" s="144">
        <v>0</v>
      </c>
      <c r="I28" s="144">
        <v>0</v>
      </c>
      <c r="J28" s="144">
        <v>0</v>
      </c>
      <c r="K28" s="144">
        <v>0</v>
      </c>
      <c r="L28" s="144">
        <v>0</v>
      </c>
      <c r="M28" s="144">
        <v>0</v>
      </c>
      <c r="N28" s="144">
        <v>0</v>
      </c>
      <c r="O28" s="144">
        <v>0</v>
      </c>
      <c r="P28" s="144">
        <v>0</v>
      </c>
      <c r="Q28" s="144">
        <v>0</v>
      </c>
      <c r="R28" s="144">
        <v>0</v>
      </c>
      <c r="S28" s="144">
        <v>0</v>
      </c>
      <c r="T28" s="144">
        <v>0</v>
      </c>
      <c r="U28" s="8">
        <f>IFERROR((SUM(E28:T28)),0)</f>
        <v>0</v>
      </c>
      <c r="V28" s="2"/>
    </row>
    <row r="29" spans="2:22">
      <c r="B29" s="2"/>
      <c r="C29" s="180" t="s">
        <v>762</v>
      </c>
      <c r="D29" s="181"/>
      <c r="E29" s="8">
        <f t="shared" ref="E29:U29" si="3">IFERROR((E27-E28),0)</f>
        <v>0</v>
      </c>
      <c r="F29" s="8">
        <f t="shared" si="3"/>
        <v>0</v>
      </c>
      <c r="G29" s="8">
        <f t="shared" si="3"/>
        <v>0</v>
      </c>
      <c r="H29" s="8">
        <f t="shared" si="3"/>
        <v>0</v>
      </c>
      <c r="I29" s="8">
        <f t="shared" si="3"/>
        <v>0</v>
      </c>
      <c r="J29" s="8">
        <f t="shared" si="3"/>
        <v>0</v>
      </c>
      <c r="K29" s="8">
        <f t="shared" si="3"/>
        <v>0</v>
      </c>
      <c r="L29" s="8">
        <f t="shared" si="3"/>
        <v>0</v>
      </c>
      <c r="M29" s="8">
        <f t="shared" si="3"/>
        <v>0</v>
      </c>
      <c r="N29" s="8">
        <f t="shared" si="3"/>
        <v>0</v>
      </c>
      <c r="O29" s="8">
        <f t="shared" si="3"/>
        <v>0</v>
      </c>
      <c r="P29" s="8">
        <f t="shared" si="3"/>
        <v>0</v>
      </c>
      <c r="Q29" s="8">
        <f t="shared" si="3"/>
        <v>0</v>
      </c>
      <c r="R29" s="8">
        <f t="shared" si="3"/>
        <v>0</v>
      </c>
      <c r="S29" s="8">
        <f t="shared" si="3"/>
        <v>0</v>
      </c>
      <c r="T29" s="8">
        <f t="shared" si="3"/>
        <v>0</v>
      </c>
      <c r="U29" s="8">
        <f t="shared" si="3"/>
        <v>0</v>
      </c>
      <c r="V29" s="2"/>
    </row>
    <row r="30" spans="2:22">
      <c r="B30" s="2"/>
      <c r="C30" s="177" t="s">
        <v>763</v>
      </c>
      <c r="D30" s="178"/>
      <c r="E30" s="10" t="str">
        <f>""</f>
        <v/>
      </c>
      <c r="F30" s="10" t="str">
        <f>""</f>
        <v/>
      </c>
      <c r="G30" s="10" t="str">
        <f>""</f>
        <v/>
      </c>
      <c r="H30" s="10" t="str">
        <f>""</f>
        <v/>
      </c>
      <c r="I30" s="10" t="str">
        <f>""</f>
        <v/>
      </c>
      <c r="J30" s="10" t="str">
        <f>""</f>
        <v/>
      </c>
      <c r="K30" s="10" t="str">
        <f>""</f>
        <v/>
      </c>
      <c r="L30" s="10" t="str">
        <f>""</f>
        <v/>
      </c>
      <c r="M30" s="10" t="str">
        <f>""</f>
        <v/>
      </c>
      <c r="N30" s="10" t="str">
        <f>""</f>
        <v/>
      </c>
      <c r="O30" s="10" t="str">
        <f>""</f>
        <v/>
      </c>
      <c r="P30" s="10" t="str">
        <f>""</f>
        <v/>
      </c>
      <c r="Q30" s="10" t="str">
        <f>""</f>
        <v/>
      </c>
      <c r="R30" s="10" t="str">
        <f>""</f>
        <v/>
      </c>
      <c r="S30" s="10" t="str">
        <f>""</f>
        <v/>
      </c>
      <c r="T30" s="10" t="str">
        <f>""</f>
        <v/>
      </c>
      <c r="U30" s="10" t="str">
        <f>""</f>
        <v/>
      </c>
      <c r="V30" s="2"/>
    </row>
    <row r="31" spans="2:22">
      <c r="B31" s="2"/>
      <c r="C31" s="180" t="s">
        <v>764</v>
      </c>
      <c r="D31" s="181"/>
      <c r="E31" s="144">
        <v>0</v>
      </c>
      <c r="F31" s="144">
        <v>0</v>
      </c>
      <c r="G31" s="144">
        <v>0</v>
      </c>
      <c r="H31" s="144">
        <v>0</v>
      </c>
      <c r="I31" s="144">
        <v>0</v>
      </c>
      <c r="J31" s="144">
        <v>0</v>
      </c>
      <c r="K31" s="144">
        <v>0</v>
      </c>
      <c r="L31" s="144">
        <v>0</v>
      </c>
      <c r="M31" s="144">
        <v>0</v>
      </c>
      <c r="N31" s="144">
        <v>0</v>
      </c>
      <c r="O31" s="144">
        <v>0</v>
      </c>
      <c r="P31" s="144">
        <v>0</v>
      </c>
      <c r="Q31" s="144">
        <v>0</v>
      </c>
      <c r="R31" s="144">
        <v>0</v>
      </c>
      <c r="S31" s="144">
        <v>0</v>
      </c>
      <c r="T31" s="144">
        <v>0</v>
      </c>
      <c r="U31" s="8">
        <f>IFERROR((SUM(E31:T31)),0)</f>
        <v>0</v>
      </c>
      <c r="V31" s="2"/>
    </row>
    <row r="32" spans="2:22">
      <c r="B32" s="2"/>
      <c r="C32" s="180" t="s">
        <v>765</v>
      </c>
      <c r="D32" s="181"/>
      <c r="E32" s="144">
        <v>0</v>
      </c>
      <c r="F32" s="144">
        <v>0</v>
      </c>
      <c r="G32" s="144">
        <v>0</v>
      </c>
      <c r="H32" s="144">
        <v>0</v>
      </c>
      <c r="I32" s="144">
        <v>0</v>
      </c>
      <c r="J32" s="144">
        <v>0</v>
      </c>
      <c r="K32" s="144">
        <v>0</v>
      </c>
      <c r="L32" s="144">
        <v>0</v>
      </c>
      <c r="M32" s="144">
        <v>0</v>
      </c>
      <c r="N32" s="144">
        <v>0</v>
      </c>
      <c r="O32" s="144">
        <v>0</v>
      </c>
      <c r="P32" s="144">
        <v>0</v>
      </c>
      <c r="Q32" s="144">
        <v>0</v>
      </c>
      <c r="R32" s="144">
        <v>0</v>
      </c>
      <c r="S32" s="144">
        <v>0</v>
      </c>
      <c r="T32" s="144">
        <v>0</v>
      </c>
      <c r="U32" s="8">
        <f>IFERROR((SUM(E32:T32)),0)</f>
        <v>0</v>
      </c>
      <c r="V32" s="2"/>
    </row>
    <row r="33" spans="2:22">
      <c r="B33" s="2"/>
      <c r="C33" s="180" t="s">
        <v>766</v>
      </c>
      <c r="D33" s="181"/>
      <c r="E33" s="8">
        <f t="shared" ref="E33:U33" si="4">IFERROR((E31-E32),0)</f>
        <v>0</v>
      </c>
      <c r="F33" s="8">
        <f t="shared" si="4"/>
        <v>0</v>
      </c>
      <c r="G33" s="8">
        <f t="shared" si="4"/>
        <v>0</v>
      </c>
      <c r="H33" s="8">
        <f t="shared" si="4"/>
        <v>0</v>
      </c>
      <c r="I33" s="8">
        <f t="shared" si="4"/>
        <v>0</v>
      </c>
      <c r="J33" s="8">
        <f t="shared" si="4"/>
        <v>0</v>
      </c>
      <c r="K33" s="8">
        <f t="shared" si="4"/>
        <v>0</v>
      </c>
      <c r="L33" s="8">
        <f t="shared" si="4"/>
        <v>0</v>
      </c>
      <c r="M33" s="8">
        <f t="shared" si="4"/>
        <v>0</v>
      </c>
      <c r="N33" s="8">
        <f t="shared" si="4"/>
        <v>0</v>
      </c>
      <c r="O33" s="8">
        <f t="shared" si="4"/>
        <v>0</v>
      </c>
      <c r="P33" s="8">
        <f t="shared" si="4"/>
        <v>0</v>
      </c>
      <c r="Q33" s="8">
        <f t="shared" si="4"/>
        <v>0</v>
      </c>
      <c r="R33" s="8">
        <f t="shared" si="4"/>
        <v>0</v>
      </c>
      <c r="S33" s="8">
        <f t="shared" si="4"/>
        <v>0</v>
      </c>
      <c r="T33" s="8">
        <f t="shared" si="4"/>
        <v>0</v>
      </c>
      <c r="U33" s="8">
        <f t="shared" si="4"/>
        <v>0</v>
      </c>
      <c r="V33" s="2"/>
    </row>
    <row r="34" spans="2:22">
      <c r="B34" s="2"/>
      <c r="C34" s="177" t="s">
        <v>767</v>
      </c>
      <c r="D34" s="178"/>
      <c r="E34" s="8">
        <f t="shared" ref="E34:U34" si="5">IFERROR((E29-E33),0)</f>
        <v>0</v>
      </c>
      <c r="F34" s="8">
        <f t="shared" si="5"/>
        <v>0</v>
      </c>
      <c r="G34" s="8">
        <f t="shared" si="5"/>
        <v>0</v>
      </c>
      <c r="H34" s="8">
        <f t="shared" si="5"/>
        <v>0</v>
      </c>
      <c r="I34" s="8">
        <f t="shared" si="5"/>
        <v>0</v>
      </c>
      <c r="J34" s="8">
        <f t="shared" si="5"/>
        <v>0</v>
      </c>
      <c r="K34" s="8">
        <f t="shared" si="5"/>
        <v>0</v>
      </c>
      <c r="L34" s="8">
        <f t="shared" si="5"/>
        <v>0</v>
      </c>
      <c r="M34" s="8">
        <f t="shared" si="5"/>
        <v>0</v>
      </c>
      <c r="N34" s="8">
        <f t="shared" si="5"/>
        <v>0</v>
      </c>
      <c r="O34" s="8">
        <f t="shared" si="5"/>
        <v>0</v>
      </c>
      <c r="P34" s="8">
        <f t="shared" si="5"/>
        <v>0</v>
      </c>
      <c r="Q34" s="8">
        <f t="shared" si="5"/>
        <v>0</v>
      </c>
      <c r="R34" s="8">
        <f t="shared" si="5"/>
        <v>0</v>
      </c>
      <c r="S34" s="8">
        <f t="shared" si="5"/>
        <v>0</v>
      </c>
      <c r="T34" s="8">
        <f t="shared" si="5"/>
        <v>0</v>
      </c>
      <c r="U34" s="8">
        <f t="shared" si="5"/>
        <v>0</v>
      </c>
      <c r="V34" s="2"/>
    </row>
    <row r="35" spans="2:22">
      <c r="B35" s="2"/>
      <c r="C35" s="177" t="s">
        <v>768</v>
      </c>
      <c r="D35" s="178"/>
      <c r="E35" s="10" t="str">
        <f>""</f>
        <v/>
      </c>
      <c r="F35" s="10" t="str">
        <f>""</f>
        <v/>
      </c>
      <c r="G35" s="10" t="str">
        <f>""</f>
        <v/>
      </c>
      <c r="H35" s="10" t="str">
        <f>""</f>
        <v/>
      </c>
      <c r="I35" s="10" t="str">
        <f>""</f>
        <v/>
      </c>
      <c r="J35" s="10" t="str">
        <f>""</f>
        <v/>
      </c>
      <c r="K35" s="10" t="str">
        <f>""</f>
        <v/>
      </c>
      <c r="L35" s="10" t="str">
        <f>""</f>
        <v/>
      </c>
      <c r="M35" s="10" t="str">
        <f>""</f>
        <v/>
      </c>
      <c r="N35" s="10" t="str">
        <f>""</f>
        <v/>
      </c>
      <c r="O35" s="10" t="str">
        <f>""</f>
        <v/>
      </c>
      <c r="P35" s="10" t="str">
        <f>""</f>
        <v/>
      </c>
      <c r="Q35" s="10" t="str">
        <f>""</f>
        <v/>
      </c>
      <c r="R35" s="10" t="str">
        <f>""</f>
        <v/>
      </c>
      <c r="S35" s="10" t="str">
        <f>""</f>
        <v/>
      </c>
      <c r="T35" s="10" t="str">
        <f>""</f>
        <v/>
      </c>
      <c r="U35" s="10" t="str">
        <f>""</f>
        <v/>
      </c>
      <c r="V35" s="2"/>
    </row>
    <row r="36" spans="2:22">
      <c r="B36" s="2"/>
      <c r="C36" s="180" t="s">
        <v>769</v>
      </c>
      <c r="D36" s="181"/>
      <c r="E36" s="144">
        <v>0</v>
      </c>
      <c r="F36" s="144">
        <v>0</v>
      </c>
      <c r="G36" s="144">
        <v>0</v>
      </c>
      <c r="H36" s="144">
        <v>0</v>
      </c>
      <c r="I36" s="144">
        <v>0</v>
      </c>
      <c r="J36" s="144">
        <v>0</v>
      </c>
      <c r="K36" s="144">
        <v>0</v>
      </c>
      <c r="L36" s="144">
        <v>0</v>
      </c>
      <c r="M36" s="144">
        <v>0</v>
      </c>
      <c r="N36" s="144">
        <v>0</v>
      </c>
      <c r="O36" s="144">
        <v>0</v>
      </c>
      <c r="P36" s="144">
        <v>0</v>
      </c>
      <c r="Q36" s="144">
        <v>0</v>
      </c>
      <c r="R36" s="144">
        <v>0</v>
      </c>
      <c r="S36" s="144">
        <v>0</v>
      </c>
      <c r="T36" s="144">
        <v>0</v>
      </c>
      <c r="U36" s="8">
        <f>IFERROR((SUM(E36:T36)),0)</f>
        <v>0</v>
      </c>
      <c r="V36" s="2"/>
    </row>
    <row r="37" spans="2:22">
      <c r="B37" s="2"/>
      <c r="C37" s="180" t="s">
        <v>770</v>
      </c>
      <c r="D37" s="181"/>
      <c r="E37" s="144">
        <v>0</v>
      </c>
      <c r="F37" s="144">
        <v>0</v>
      </c>
      <c r="G37" s="144">
        <v>0</v>
      </c>
      <c r="H37" s="144">
        <v>0</v>
      </c>
      <c r="I37" s="144">
        <v>0</v>
      </c>
      <c r="J37" s="144">
        <v>0</v>
      </c>
      <c r="K37" s="144">
        <v>0</v>
      </c>
      <c r="L37" s="144">
        <v>0</v>
      </c>
      <c r="M37" s="144">
        <v>0</v>
      </c>
      <c r="N37" s="144">
        <v>0</v>
      </c>
      <c r="O37" s="144">
        <v>0</v>
      </c>
      <c r="P37" s="144">
        <v>0</v>
      </c>
      <c r="Q37" s="144">
        <v>0</v>
      </c>
      <c r="R37" s="144">
        <v>0</v>
      </c>
      <c r="S37" s="144">
        <v>0</v>
      </c>
      <c r="T37" s="144">
        <v>0</v>
      </c>
      <c r="U37" s="8">
        <f>IFERROR((SUM(E37:T37)),0)</f>
        <v>0</v>
      </c>
      <c r="V37" s="2"/>
    </row>
    <row r="38" spans="2:22">
      <c r="B38" s="2"/>
      <c r="C38" s="180" t="s">
        <v>771</v>
      </c>
      <c r="D38" s="181"/>
      <c r="E38" s="8">
        <f t="shared" ref="E38:U38" si="6">IFERROR((E36-E37),0)</f>
        <v>0</v>
      </c>
      <c r="F38" s="8">
        <f t="shared" si="6"/>
        <v>0</v>
      </c>
      <c r="G38" s="8">
        <f t="shared" si="6"/>
        <v>0</v>
      </c>
      <c r="H38" s="8">
        <f t="shared" si="6"/>
        <v>0</v>
      </c>
      <c r="I38" s="8">
        <f t="shared" si="6"/>
        <v>0</v>
      </c>
      <c r="J38" s="8">
        <f t="shared" si="6"/>
        <v>0</v>
      </c>
      <c r="K38" s="8">
        <f t="shared" si="6"/>
        <v>0</v>
      </c>
      <c r="L38" s="8">
        <f t="shared" si="6"/>
        <v>0</v>
      </c>
      <c r="M38" s="8">
        <f t="shared" si="6"/>
        <v>0</v>
      </c>
      <c r="N38" s="8">
        <f t="shared" si="6"/>
        <v>0</v>
      </c>
      <c r="O38" s="8">
        <f t="shared" si="6"/>
        <v>0</v>
      </c>
      <c r="P38" s="8">
        <f t="shared" si="6"/>
        <v>0</v>
      </c>
      <c r="Q38" s="8">
        <f t="shared" si="6"/>
        <v>0</v>
      </c>
      <c r="R38" s="8">
        <f t="shared" si="6"/>
        <v>0</v>
      </c>
      <c r="S38" s="8">
        <f t="shared" si="6"/>
        <v>0</v>
      </c>
      <c r="T38" s="8">
        <f t="shared" si="6"/>
        <v>0</v>
      </c>
      <c r="U38" s="8">
        <f t="shared" si="6"/>
        <v>0</v>
      </c>
      <c r="V38" s="2"/>
    </row>
    <row r="39" spans="2:22">
      <c r="B39" s="2"/>
      <c r="C39" s="177" t="s">
        <v>772</v>
      </c>
      <c r="D39" s="178"/>
      <c r="E39" s="10" t="str">
        <f>""</f>
        <v/>
      </c>
      <c r="F39" s="10" t="str">
        <f>""</f>
        <v/>
      </c>
      <c r="G39" s="10" t="str">
        <f>""</f>
        <v/>
      </c>
      <c r="H39" s="10" t="str">
        <f>""</f>
        <v/>
      </c>
      <c r="I39" s="10" t="str">
        <f>""</f>
        <v/>
      </c>
      <c r="J39" s="10" t="str">
        <f>""</f>
        <v/>
      </c>
      <c r="K39" s="10" t="str">
        <f>""</f>
        <v/>
      </c>
      <c r="L39" s="10" t="str">
        <f>""</f>
        <v/>
      </c>
      <c r="M39" s="10" t="str">
        <f>""</f>
        <v/>
      </c>
      <c r="N39" s="10" t="str">
        <f>""</f>
        <v/>
      </c>
      <c r="O39" s="10" t="str">
        <f>""</f>
        <v/>
      </c>
      <c r="P39" s="10" t="str">
        <f>""</f>
        <v/>
      </c>
      <c r="Q39" s="10" t="str">
        <f>""</f>
        <v/>
      </c>
      <c r="R39" s="10" t="str">
        <f>""</f>
        <v/>
      </c>
      <c r="S39" s="10" t="str">
        <f>""</f>
        <v/>
      </c>
      <c r="T39" s="10" t="str">
        <f>""</f>
        <v/>
      </c>
      <c r="U39" s="10" t="str">
        <f>""</f>
        <v/>
      </c>
      <c r="V39" s="2"/>
    </row>
    <row r="40" spans="2:22">
      <c r="B40" s="2"/>
      <c r="C40" s="180" t="s">
        <v>773</v>
      </c>
      <c r="D40" s="181"/>
      <c r="E40" s="144">
        <v>0</v>
      </c>
      <c r="F40" s="144">
        <v>0</v>
      </c>
      <c r="G40" s="144">
        <v>0</v>
      </c>
      <c r="H40" s="144">
        <v>0</v>
      </c>
      <c r="I40" s="144">
        <v>0</v>
      </c>
      <c r="J40" s="144">
        <v>0</v>
      </c>
      <c r="K40" s="144">
        <v>0</v>
      </c>
      <c r="L40" s="144">
        <v>0</v>
      </c>
      <c r="M40" s="144">
        <v>0</v>
      </c>
      <c r="N40" s="144">
        <v>0</v>
      </c>
      <c r="O40" s="144">
        <v>0</v>
      </c>
      <c r="P40" s="144">
        <v>0</v>
      </c>
      <c r="Q40" s="144">
        <v>0</v>
      </c>
      <c r="R40" s="144">
        <v>0</v>
      </c>
      <c r="S40" s="144">
        <v>0</v>
      </c>
      <c r="T40" s="144">
        <v>0</v>
      </c>
      <c r="U40" s="8">
        <f>IFERROR((SUM(E40:T40)),0)</f>
        <v>0</v>
      </c>
      <c r="V40" s="2"/>
    </row>
    <row r="41" spans="2:22">
      <c r="B41" s="2"/>
      <c r="C41" s="180" t="s">
        <v>774</v>
      </c>
      <c r="D41" s="181"/>
      <c r="E41" s="144">
        <v>0</v>
      </c>
      <c r="F41" s="144">
        <v>0</v>
      </c>
      <c r="G41" s="144">
        <v>0</v>
      </c>
      <c r="H41" s="144">
        <v>0</v>
      </c>
      <c r="I41" s="144">
        <v>0</v>
      </c>
      <c r="J41" s="144">
        <v>0</v>
      </c>
      <c r="K41" s="144">
        <v>0</v>
      </c>
      <c r="L41" s="144">
        <v>0</v>
      </c>
      <c r="M41" s="144">
        <v>0</v>
      </c>
      <c r="N41" s="144">
        <v>0</v>
      </c>
      <c r="O41" s="144">
        <v>0</v>
      </c>
      <c r="P41" s="144">
        <v>0</v>
      </c>
      <c r="Q41" s="144">
        <v>0</v>
      </c>
      <c r="R41" s="144">
        <v>0</v>
      </c>
      <c r="S41" s="144">
        <v>0</v>
      </c>
      <c r="T41" s="144">
        <v>0</v>
      </c>
      <c r="U41" s="8">
        <f>IFERROR((SUM(E41:T41)),0)</f>
        <v>0</v>
      </c>
      <c r="V41" s="2"/>
    </row>
    <row r="42" spans="2:22">
      <c r="B42" s="2"/>
      <c r="C42" s="180" t="s">
        <v>775</v>
      </c>
      <c r="D42" s="181"/>
      <c r="E42" s="8">
        <f t="shared" ref="E42:U42" si="7">IFERROR((E40-E41),0)</f>
        <v>0</v>
      </c>
      <c r="F42" s="8">
        <f t="shared" si="7"/>
        <v>0</v>
      </c>
      <c r="G42" s="8">
        <f t="shared" si="7"/>
        <v>0</v>
      </c>
      <c r="H42" s="8">
        <f t="shared" si="7"/>
        <v>0</v>
      </c>
      <c r="I42" s="8">
        <f t="shared" si="7"/>
        <v>0</v>
      </c>
      <c r="J42" s="8">
        <f t="shared" si="7"/>
        <v>0</v>
      </c>
      <c r="K42" s="8">
        <f t="shared" si="7"/>
        <v>0</v>
      </c>
      <c r="L42" s="8">
        <f t="shared" si="7"/>
        <v>0</v>
      </c>
      <c r="M42" s="8">
        <f t="shared" si="7"/>
        <v>0</v>
      </c>
      <c r="N42" s="8">
        <f t="shared" si="7"/>
        <v>0</v>
      </c>
      <c r="O42" s="8">
        <f t="shared" si="7"/>
        <v>0</v>
      </c>
      <c r="P42" s="8">
        <f t="shared" si="7"/>
        <v>0</v>
      </c>
      <c r="Q42" s="8">
        <f t="shared" si="7"/>
        <v>0</v>
      </c>
      <c r="R42" s="8">
        <f t="shared" si="7"/>
        <v>0</v>
      </c>
      <c r="S42" s="8">
        <f t="shared" si="7"/>
        <v>0</v>
      </c>
      <c r="T42" s="8">
        <f t="shared" si="7"/>
        <v>0</v>
      </c>
      <c r="U42" s="8">
        <f t="shared" si="7"/>
        <v>0</v>
      </c>
      <c r="V42" s="2"/>
    </row>
    <row r="43" spans="2:22">
      <c r="B43" s="2"/>
      <c r="C43" s="177" t="s">
        <v>776</v>
      </c>
      <c r="D43" s="178"/>
      <c r="E43" s="10" t="str">
        <f>""</f>
        <v/>
      </c>
      <c r="F43" s="10" t="str">
        <f>""</f>
        <v/>
      </c>
      <c r="G43" s="10" t="str">
        <f>""</f>
        <v/>
      </c>
      <c r="H43" s="10" t="str">
        <f>""</f>
        <v/>
      </c>
      <c r="I43" s="10" t="str">
        <f>""</f>
        <v/>
      </c>
      <c r="J43" s="10" t="str">
        <f>""</f>
        <v/>
      </c>
      <c r="K43" s="10" t="str">
        <f>""</f>
        <v/>
      </c>
      <c r="L43" s="10" t="str">
        <f>""</f>
        <v/>
      </c>
      <c r="M43" s="10" t="str">
        <f>""</f>
        <v/>
      </c>
      <c r="N43" s="10" t="str">
        <f>""</f>
        <v/>
      </c>
      <c r="O43" s="10" t="str">
        <f>""</f>
        <v/>
      </c>
      <c r="P43" s="10" t="str">
        <f>""</f>
        <v/>
      </c>
      <c r="Q43" s="10" t="str">
        <f>""</f>
        <v/>
      </c>
      <c r="R43" s="10" t="str">
        <f>""</f>
        <v/>
      </c>
      <c r="S43" s="10" t="str">
        <f>""</f>
        <v/>
      </c>
      <c r="T43" s="10" t="str">
        <f>""</f>
        <v/>
      </c>
      <c r="U43" s="10" t="str">
        <f>""</f>
        <v/>
      </c>
      <c r="V43" s="2"/>
    </row>
    <row r="44" spans="2:22">
      <c r="B44" s="2"/>
      <c r="C44" s="180" t="s">
        <v>777</v>
      </c>
      <c r="D44" s="181"/>
      <c r="E44" s="144">
        <v>0</v>
      </c>
      <c r="F44" s="144">
        <v>0</v>
      </c>
      <c r="G44" s="144">
        <v>0</v>
      </c>
      <c r="H44" s="144">
        <v>0</v>
      </c>
      <c r="I44" s="144">
        <v>0</v>
      </c>
      <c r="J44" s="144">
        <v>0</v>
      </c>
      <c r="K44" s="144">
        <v>0</v>
      </c>
      <c r="L44" s="144">
        <v>0</v>
      </c>
      <c r="M44" s="144">
        <v>0</v>
      </c>
      <c r="N44" s="144">
        <v>0</v>
      </c>
      <c r="O44" s="144">
        <v>0</v>
      </c>
      <c r="P44" s="144">
        <v>0</v>
      </c>
      <c r="Q44" s="144">
        <v>0</v>
      </c>
      <c r="R44" s="144">
        <v>0</v>
      </c>
      <c r="S44" s="144">
        <v>0</v>
      </c>
      <c r="T44" s="144">
        <v>0</v>
      </c>
      <c r="U44" s="8">
        <f>IFERROR((SUM(E44:T44)),0)</f>
        <v>0</v>
      </c>
      <c r="V44" s="2"/>
    </row>
    <row r="45" spans="2:22">
      <c r="B45" s="2"/>
      <c r="C45" s="180" t="s">
        <v>778</v>
      </c>
      <c r="D45" s="181"/>
      <c r="E45" s="144">
        <v>0</v>
      </c>
      <c r="F45" s="144">
        <v>0</v>
      </c>
      <c r="G45" s="144">
        <v>0</v>
      </c>
      <c r="H45" s="144">
        <v>0</v>
      </c>
      <c r="I45" s="144">
        <v>0</v>
      </c>
      <c r="J45" s="144">
        <v>0</v>
      </c>
      <c r="K45" s="144">
        <v>0</v>
      </c>
      <c r="L45" s="144">
        <v>0</v>
      </c>
      <c r="M45" s="144">
        <v>0</v>
      </c>
      <c r="N45" s="144">
        <v>0</v>
      </c>
      <c r="O45" s="144">
        <v>0</v>
      </c>
      <c r="P45" s="144">
        <v>0</v>
      </c>
      <c r="Q45" s="144">
        <v>0</v>
      </c>
      <c r="R45" s="144">
        <v>0</v>
      </c>
      <c r="S45" s="144">
        <v>0</v>
      </c>
      <c r="T45" s="144">
        <v>0</v>
      </c>
      <c r="U45" s="8">
        <f>IFERROR((SUM(E45:T45)),0)</f>
        <v>0</v>
      </c>
      <c r="V45" s="2"/>
    </row>
    <row r="46" spans="2:22">
      <c r="B46" s="2"/>
      <c r="C46" s="180" t="s">
        <v>779</v>
      </c>
      <c r="D46" s="181"/>
      <c r="E46" s="8">
        <f t="shared" ref="E46:U46" si="8">IFERROR((E44-E45),0)</f>
        <v>0</v>
      </c>
      <c r="F46" s="8">
        <f t="shared" si="8"/>
        <v>0</v>
      </c>
      <c r="G46" s="8">
        <f t="shared" si="8"/>
        <v>0</v>
      </c>
      <c r="H46" s="8">
        <f t="shared" si="8"/>
        <v>0</v>
      </c>
      <c r="I46" s="8">
        <f t="shared" si="8"/>
        <v>0</v>
      </c>
      <c r="J46" s="8">
        <f t="shared" si="8"/>
        <v>0</v>
      </c>
      <c r="K46" s="8">
        <f t="shared" si="8"/>
        <v>0</v>
      </c>
      <c r="L46" s="8">
        <f t="shared" si="8"/>
        <v>0</v>
      </c>
      <c r="M46" s="8">
        <f t="shared" si="8"/>
        <v>0</v>
      </c>
      <c r="N46" s="8">
        <f t="shared" si="8"/>
        <v>0</v>
      </c>
      <c r="O46" s="8">
        <f t="shared" si="8"/>
        <v>0</v>
      </c>
      <c r="P46" s="8">
        <f t="shared" si="8"/>
        <v>0</v>
      </c>
      <c r="Q46" s="8">
        <f t="shared" si="8"/>
        <v>0</v>
      </c>
      <c r="R46" s="8">
        <f t="shared" si="8"/>
        <v>0</v>
      </c>
      <c r="S46" s="8">
        <f t="shared" si="8"/>
        <v>0</v>
      </c>
      <c r="T46" s="8">
        <f t="shared" si="8"/>
        <v>0</v>
      </c>
      <c r="U46" s="8">
        <f t="shared" si="8"/>
        <v>0</v>
      </c>
      <c r="V46" s="2"/>
    </row>
    <row r="47" spans="2:22">
      <c r="B47" s="2"/>
      <c r="C47" s="177" t="s">
        <v>780</v>
      </c>
      <c r="D47" s="178"/>
      <c r="E47" s="8">
        <f t="shared" ref="E47:U47" si="9">IFERROR((E42-E46),0)</f>
        <v>0</v>
      </c>
      <c r="F47" s="8">
        <f t="shared" si="9"/>
        <v>0</v>
      </c>
      <c r="G47" s="8">
        <f t="shared" si="9"/>
        <v>0</v>
      </c>
      <c r="H47" s="8">
        <f t="shared" si="9"/>
        <v>0</v>
      </c>
      <c r="I47" s="8">
        <f t="shared" si="9"/>
        <v>0</v>
      </c>
      <c r="J47" s="8">
        <f t="shared" si="9"/>
        <v>0</v>
      </c>
      <c r="K47" s="8">
        <f t="shared" si="9"/>
        <v>0</v>
      </c>
      <c r="L47" s="8">
        <f t="shared" si="9"/>
        <v>0</v>
      </c>
      <c r="M47" s="8">
        <f t="shared" si="9"/>
        <v>0</v>
      </c>
      <c r="N47" s="8">
        <f t="shared" si="9"/>
        <v>0</v>
      </c>
      <c r="O47" s="8">
        <f t="shared" si="9"/>
        <v>0</v>
      </c>
      <c r="P47" s="8">
        <f t="shared" si="9"/>
        <v>0</v>
      </c>
      <c r="Q47" s="8">
        <f t="shared" si="9"/>
        <v>0</v>
      </c>
      <c r="R47" s="8">
        <f t="shared" si="9"/>
        <v>0</v>
      </c>
      <c r="S47" s="8">
        <f t="shared" si="9"/>
        <v>0</v>
      </c>
      <c r="T47" s="8">
        <f t="shared" si="9"/>
        <v>0</v>
      </c>
      <c r="U47" s="8">
        <f t="shared" si="9"/>
        <v>0</v>
      </c>
      <c r="V47" s="2"/>
    </row>
    <row r="48" spans="2:22">
      <c r="B48" s="2"/>
      <c r="C48" s="142" t="s">
        <v>707</v>
      </c>
      <c r="D48" s="143"/>
      <c r="E48" s="10" t="str">
        <f>""</f>
        <v/>
      </c>
      <c r="F48" s="10" t="str">
        <f>""</f>
        <v/>
      </c>
      <c r="G48" s="10" t="str">
        <f>""</f>
        <v/>
      </c>
      <c r="H48" s="10" t="str">
        <f>""</f>
        <v/>
      </c>
      <c r="I48" s="10" t="str">
        <f>""</f>
        <v/>
      </c>
      <c r="J48" s="10" t="str">
        <f>""</f>
        <v/>
      </c>
      <c r="K48" s="10" t="str">
        <f>""</f>
        <v/>
      </c>
      <c r="L48" s="10" t="str">
        <f>""</f>
        <v/>
      </c>
      <c r="M48" s="10" t="str">
        <f>""</f>
        <v/>
      </c>
      <c r="N48" s="10" t="str">
        <f>""</f>
        <v/>
      </c>
      <c r="O48" s="10" t="str">
        <f>""</f>
        <v/>
      </c>
      <c r="P48" s="10" t="str">
        <f>""</f>
        <v/>
      </c>
      <c r="Q48" s="10" t="str">
        <f>""</f>
        <v/>
      </c>
      <c r="R48" s="10" t="str">
        <f>""</f>
        <v/>
      </c>
      <c r="S48" s="10" t="str">
        <f>""</f>
        <v/>
      </c>
      <c r="T48" s="10" t="str">
        <f>""</f>
        <v/>
      </c>
      <c r="U48" s="10" t="str">
        <f>""</f>
        <v/>
      </c>
      <c r="V48" s="2"/>
    </row>
    <row r="49" spans="2:22">
      <c r="B49" s="2"/>
      <c r="C49" s="2"/>
      <c r="D49" s="2"/>
      <c r="E49" s="2"/>
      <c r="F49" s="2"/>
      <c r="G49" s="2"/>
      <c r="H49" s="2"/>
      <c r="I49" s="2"/>
      <c r="J49" s="2"/>
      <c r="K49" s="2"/>
      <c r="L49" s="2"/>
      <c r="M49" s="2"/>
      <c r="N49" s="2"/>
      <c r="O49" s="2"/>
      <c r="P49" s="2"/>
      <c r="Q49" s="2"/>
      <c r="R49" s="2"/>
      <c r="S49" s="2"/>
      <c r="T49" s="2"/>
      <c r="U49" s="2"/>
      <c r="V49" s="2"/>
    </row>
    <row r="50" spans="2:22" ht="5.0999999999999996" customHeight="1">
      <c r="B50" s="2"/>
      <c r="C50" s="2"/>
      <c r="D50" s="2"/>
      <c r="E50" s="2"/>
      <c r="F50" s="2"/>
      <c r="G50" s="2"/>
      <c r="H50" s="2"/>
      <c r="I50" s="2"/>
      <c r="J50" s="2"/>
      <c r="K50" s="2"/>
      <c r="L50" s="2"/>
      <c r="M50" s="2"/>
      <c r="N50" s="2"/>
      <c r="O50" s="2"/>
      <c r="P50" s="2"/>
      <c r="Q50" s="2"/>
      <c r="R50" s="2"/>
      <c r="S50" s="2"/>
      <c r="T50" s="2"/>
      <c r="U50" s="2"/>
      <c r="V50" s="2"/>
    </row>
  </sheetData>
  <sheetProtection formatColumns="0" formatRows="0" selectLockedCells="1"/>
  <mergeCells count="281">
    <mergeCell ref="C7:U7"/>
    <mergeCell ref="C8:U8"/>
    <mergeCell ref="C9:U9"/>
    <mergeCell ref="C10:U10"/>
    <mergeCell ref="C11:U11"/>
    <mergeCell ref="S14:S15"/>
    <mergeCell ref="T14:T15"/>
    <mergeCell ref="U14:U15"/>
    <mergeCell ref="C16:D16"/>
    <mergeCell ref="C17:D17"/>
    <mergeCell ref="C13:U13"/>
    <mergeCell ref="C14:D15"/>
    <mergeCell ref="E14:E15"/>
    <mergeCell ref="F14:F15"/>
    <mergeCell ref="G14:G15"/>
    <mergeCell ref="H14:H15"/>
    <mergeCell ref="I14:I15"/>
    <mergeCell ref="J14:J15"/>
    <mergeCell ref="K14:K15"/>
    <mergeCell ref="L14:L15"/>
    <mergeCell ref="M14:M15"/>
    <mergeCell ref="N14:N15"/>
    <mergeCell ref="O14:O15"/>
    <mergeCell ref="P14:P15"/>
    <mergeCell ref="Q14:Q15"/>
    <mergeCell ref="R14:R15"/>
    <mergeCell ref="Q18"/>
    <mergeCell ref="R18"/>
    <mergeCell ref="I18"/>
    <mergeCell ref="J18"/>
    <mergeCell ref="K18"/>
    <mergeCell ref="L18"/>
    <mergeCell ref="M18"/>
    <mergeCell ref="C18:D18"/>
    <mergeCell ref="E18"/>
    <mergeCell ref="F18"/>
    <mergeCell ref="G18"/>
    <mergeCell ref="H18"/>
    <mergeCell ref="R19"/>
    <mergeCell ref="S19"/>
    <mergeCell ref="T19"/>
    <mergeCell ref="C20:D20"/>
    <mergeCell ref="C21:D21"/>
    <mergeCell ref="S18"/>
    <mergeCell ref="T18"/>
    <mergeCell ref="C19:D19"/>
    <mergeCell ref="E19"/>
    <mergeCell ref="F19"/>
    <mergeCell ref="G19"/>
    <mergeCell ref="H19"/>
    <mergeCell ref="I19"/>
    <mergeCell ref="J19"/>
    <mergeCell ref="K19"/>
    <mergeCell ref="L19"/>
    <mergeCell ref="M19"/>
    <mergeCell ref="N19"/>
    <mergeCell ref="O19"/>
    <mergeCell ref="P19"/>
    <mergeCell ref="Q19"/>
    <mergeCell ref="N18"/>
    <mergeCell ref="O18"/>
    <mergeCell ref="P18"/>
    <mergeCell ref="Q22"/>
    <mergeCell ref="R22"/>
    <mergeCell ref="I22"/>
    <mergeCell ref="J22"/>
    <mergeCell ref="K22"/>
    <mergeCell ref="L22"/>
    <mergeCell ref="M22"/>
    <mergeCell ref="C22:D22"/>
    <mergeCell ref="E22"/>
    <mergeCell ref="F22"/>
    <mergeCell ref="G22"/>
    <mergeCell ref="H22"/>
    <mergeCell ref="R23"/>
    <mergeCell ref="S23"/>
    <mergeCell ref="T23"/>
    <mergeCell ref="C24:D24"/>
    <mergeCell ref="C25:D25"/>
    <mergeCell ref="S22"/>
    <mergeCell ref="T22"/>
    <mergeCell ref="C23:D23"/>
    <mergeCell ref="E23"/>
    <mergeCell ref="F23"/>
    <mergeCell ref="G23"/>
    <mergeCell ref="H23"/>
    <mergeCell ref="I23"/>
    <mergeCell ref="J23"/>
    <mergeCell ref="K23"/>
    <mergeCell ref="L23"/>
    <mergeCell ref="M23"/>
    <mergeCell ref="N23"/>
    <mergeCell ref="O23"/>
    <mergeCell ref="P23"/>
    <mergeCell ref="Q23"/>
    <mergeCell ref="N22"/>
    <mergeCell ref="O22"/>
    <mergeCell ref="P22"/>
    <mergeCell ref="P27"/>
    <mergeCell ref="Q27"/>
    <mergeCell ref="H27"/>
    <mergeCell ref="I27"/>
    <mergeCell ref="J27"/>
    <mergeCell ref="K27"/>
    <mergeCell ref="L27"/>
    <mergeCell ref="C26:D26"/>
    <mergeCell ref="C27:D27"/>
    <mergeCell ref="E27"/>
    <mergeCell ref="F27"/>
    <mergeCell ref="G27"/>
    <mergeCell ref="Q28"/>
    <mergeCell ref="R28"/>
    <mergeCell ref="S28"/>
    <mergeCell ref="T28"/>
    <mergeCell ref="C29:D29"/>
    <mergeCell ref="R27"/>
    <mergeCell ref="S27"/>
    <mergeCell ref="T27"/>
    <mergeCell ref="C28:D28"/>
    <mergeCell ref="E28"/>
    <mergeCell ref="F28"/>
    <mergeCell ref="G28"/>
    <mergeCell ref="H28"/>
    <mergeCell ref="I28"/>
    <mergeCell ref="J28"/>
    <mergeCell ref="K28"/>
    <mergeCell ref="L28"/>
    <mergeCell ref="M28"/>
    <mergeCell ref="N28"/>
    <mergeCell ref="O28"/>
    <mergeCell ref="P28"/>
    <mergeCell ref="M27"/>
    <mergeCell ref="N27"/>
    <mergeCell ref="O27"/>
    <mergeCell ref="P31"/>
    <mergeCell ref="Q31"/>
    <mergeCell ref="H31"/>
    <mergeCell ref="I31"/>
    <mergeCell ref="J31"/>
    <mergeCell ref="K31"/>
    <mergeCell ref="L31"/>
    <mergeCell ref="C30:D30"/>
    <mergeCell ref="C31:D31"/>
    <mergeCell ref="E31"/>
    <mergeCell ref="F31"/>
    <mergeCell ref="G31"/>
    <mergeCell ref="Q32"/>
    <mergeCell ref="R32"/>
    <mergeCell ref="S32"/>
    <mergeCell ref="T32"/>
    <mergeCell ref="C33:D33"/>
    <mergeCell ref="R31"/>
    <mergeCell ref="S31"/>
    <mergeCell ref="T31"/>
    <mergeCell ref="C32:D32"/>
    <mergeCell ref="E32"/>
    <mergeCell ref="F32"/>
    <mergeCell ref="G32"/>
    <mergeCell ref="H32"/>
    <mergeCell ref="I32"/>
    <mergeCell ref="J32"/>
    <mergeCell ref="K32"/>
    <mergeCell ref="L32"/>
    <mergeCell ref="M32"/>
    <mergeCell ref="N32"/>
    <mergeCell ref="O32"/>
    <mergeCell ref="P32"/>
    <mergeCell ref="M31"/>
    <mergeCell ref="N31"/>
    <mergeCell ref="O31"/>
    <mergeCell ref="P36"/>
    <mergeCell ref="G36"/>
    <mergeCell ref="H36"/>
    <mergeCell ref="I36"/>
    <mergeCell ref="J36"/>
    <mergeCell ref="K36"/>
    <mergeCell ref="C34:D34"/>
    <mergeCell ref="C35:D35"/>
    <mergeCell ref="C36:D36"/>
    <mergeCell ref="E36"/>
    <mergeCell ref="F36"/>
    <mergeCell ref="Q37"/>
    <mergeCell ref="R37"/>
    <mergeCell ref="S37"/>
    <mergeCell ref="T37"/>
    <mergeCell ref="Q36"/>
    <mergeCell ref="R36"/>
    <mergeCell ref="S36"/>
    <mergeCell ref="T36"/>
    <mergeCell ref="C37:D37"/>
    <mergeCell ref="E37"/>
    <mergeCell ref="F37"/>
    <mergeCell ref="G37"/>
    <mergeCell ref="H37"/>
    <mergeCell ref="I37"/>
    <mergeCell ref="J37"/>
    <mergeCell ref="K37"/>
    <mergeCell ref="L37"/>
    <mergeCell ref="M37"/>
    <mergeCell ref="N37"/>
    <mergeCell ref="O37"/>
    <mergeCell ref="L36"/>
    <mergeCell ref="M36"/>
    <mergeCell ref="N36"/>
    <mergeCell ref="O36"/>
    <mergeCell ref="I40"/>
    <mergeCell ref="J40"/>
    <mergeCell ref="K40"/>
    <mergeCell ref="C38:D38"/>
    <mergeCell ref="C39:D39"/>
    <mergeCell ref="C40:D40"/>
    <mergeCell ref="E40"/>
    <mergeCell ref="F40"/>
    <mergeCell ref="P37"/>
    <mergeCell ref="T41"/>
    <mergeCell ref="Q40"/>
    <mergeCell ref="R40"/>
    <mergeCell ref="S40"/>
    <mergeCell ref="T40"/>
    <mergeCell ref="C41:D41"/>
    <mergeCell ref="E41"/>
    <mergeCell ref="F41"/>
    <mergeCell ref="G41"/>
    <mergeCell ref="H41"/>
    <mergeCell ref="I41"/>
    <mergeCell ref="J41"/>
    <mergeCell ref="K41"/>
    <mergeCell ref="L41"/>
    <mergeCell ref="M41"/>
    <mergeCell ref="N41"/>
    <mergeCell ref="O41"/>
    <mergeCell ref="L40"/>
    <mergeCell ref="M40"/>
    <mergeCell ref="N40"/>
    <mergeCell ref="O40"/>
    <mergeCell ref="P40"/>
    <mergeCell ref="G40"/>
    <mergeCell ref="H40"/>
    <mergeCell ref="C42:D42"/>
    <mergeCell ref="C43:D43"/>
    <mergeCell ref="C44:D44"/>
    <mergeCell ref="E44"/>
    <mergeCell ref="F44"/>
    <mergeCell ref="P41"/>
    <mergeCell ref="Q41"/>
    <mergeCell ref="R41"/>
    <mergeCell ref="S41"/>
    <mergeCell ref="L44"/>
    <mergeCell ref="M44"/>
    <mergeCell ref="N44"/>
    <mergeCell ref="O44"/>
    <mergeCell ref="P44"/>
    <mergeCell ref="G44"/>
    <mergeCell ref="H44"/>
    <mergeCell ref="I44"/>
    <mergeCell ref="J44"/>
    <mergeCell ref="K44"/>
    <mergeCell ref="C46:D46"/>
    <mergeCell ref="C47:D47"/>
    <mergeCell ref="C48:D48"/>
    <mergeCell ref="P45"/>
    <mergeCell ref="Q45"/>
    <mergeCell ref="R45"/>
    <mergeCell ref="S45"/>
    <mergeCell ref="T45"/>
    <mergeCell ref="Q44"/>
    <mergeCell ref="R44"/>
    <mergeCell ref="S44"/>
    <mergeCell ref="T44"/>
    <mergeCell ref="C45:D45"/>
    <mergeCell ref="E45"/>
    <mergeCell ref="F45"/>
    <mergeCell ref="G45"/>
    <mergeCell ref="H45"/>
    <mergeCell ref="I45"/>
    <mergeCell ref="J45"/>
    <mergeCell ref="K45"/>
    <mergeCell ref="L45"/>
    <mergeCell ref="M45"/>
    <mergeCell ref="N45"/>
    <mergeCell ref="O45"/>
  </mergeCells>
  <dataValidations count="224">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N18">
      <formula1>-1000000000000000000</formula1>
      <formula2>1000000000000000000</formula2>
    </dataValidation>
    <dataValidation type="decimal" showErrorMessage="1" errorTitle="Kesalahan Jenis Data" error="Data yang dimasukkan harus berupa Angka!" sqref="O18">
      <formula1>-1000000000000000000</formula1>
      <formula2>1000000000000000000</formula2>
    </dataValidation>
    <dataValidation type="decimal" showErrorMessage="1" errorTitle="Kesalahan Jenis Data" error="Data yang dimasukkan harus berupa Angka!" sqref="P18">
      <formula1>-1000000000000000000</formula1>
      <formula2>1000000000000000000</formula2>
    </dataValidation>
    <dataValidation type="decimal" showErrorMessage="1" errorTitle="Kesalahan Jenis Data" error="Data yang dimasukkan harus berupa Angka!" sqref="Q18">
      <formula1>-1000000000000000000</formula1>
      <formula2>1000000000000000000</formula2>
    </dataValidation>
    <dataValidation type="decimal" showErrorMessage="1" errorTitle="Kesalahan Jenis Data" error="Data yang dimasukkan harus berupa Angka!" sqref="R18">
      <formula1>-1000000000000000000</formula1>
      <formula2>1000000000000000000</formula2>
    </dataValidation>
    <dataValidation type="decimal" showErrorMessage="1" errorTitle="Kesalahan Jenis Data" error="Data yang dimasukkan harus berupa Angka!" sqref="S18">
      <formula1>-1000000000000000000</formula1>
      <formula2>1000000000000000000</formula2>
    </dataValidation>
    <dataValidation type="decimal" showErrorMessage="1" errorTitle="Kesalahan Jenis Data" error="Data yang dimasukkan harus berupa Angka!" sqref="T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N19">
      <formula1>-1000000000000000000</formula1>
      <formula2>1000000000000000000</formula2>
    </dataValidation>
    <dataValidation type="decimal" showErrorMessage="1" errorTitle="Kesalahan Jenis Data" error="Data yang dimasukkan harus berupa Angka!" sqref="O19">
      <formula1>-1000000000000000000</formula1>
      <formula2>1000000000000000000</formula2>
    </dataValidation>
    <dataValidation type="decimal" showErrorMessage="1" errorTitle="Kesalahan Jenis Data" error="Data yang dimasukkan harus berupa Angka!" sqref="P19">
      <formula1>-1000000000000000000</formula1>
      <formula2>1000000000000000000</formula2>
    </dataValidation>
    <dataValidation type="decimal" showErrorMessage="1" errorTitle="Kesalahan Jenis Data" error="Data yang dimasukkan harus berupa Angka!" sqref="Q19">
      <formula1>-1000000000000000000</formula1>
      <formula2>1000000000000000000</formula2>
    </dataValidation>
    <dataValidation type="decimal" showErrorMessage="1" errorTitle="Kesalahan Jenis Data" error="Data yang dimasukkan harus berupa Angka!" sqref="R19">
      <formula1>-1000000000000000000</formula1>
      <formula2>1000000000000000000</formula2>
    </dataValidation>
    <dataValidation type="decimal" showErrorMessage="1" errorTitle="Kesalahan Jenis Data" error="Data yang dimasukkan harus berupa Angka!" sqref="S19">
      <formula1>-1000000000000000000</formula1>
      <formula2>1000000000000000000</formula2>
    </dataValidation>
    <dataValidation type="decimal" showErrorMessage="1" errorTitle="Kesalahan Jenis Data" error="Data yang dimasukkan harus berupa Angka!" sqref="T19">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N22">
      <formula1>-1000000000000000000</formula1>
      <formula2>1000000000000000000</formula2>
    </dataValidation>
    <dataValidation type="decimal" showErrorMessage="1" errorTitle="Kesalahan Jenis Data" error="Data yang dimasukkan harus berupa Angka!" sqref="O22">
      <formula1>-1000000000000000000</formula1>
      <formula2>1000000000000000000</formula2>
    </dataValidation>
    <dataValidation type="decimal" showErrorMessage="1" errorTitle="Kesalahan Jenis Data" error="Data yang dimasukkan harus berupa Angka!" sqref="P22">
      <formula1>-1000000000000000000</formula1>
      <formula2>1000000000000000000</formula2>
    </dataValidation>
    <dataValidation type="decimal" showErrorMessage="1" errorTitle="Kesalahan Jenis Data" error="Data yang dimasukkan harus berupa Angka!" sqref="Q22">
      <formula1>-1000000000000000000</formula1>
      <formula2>1000000000000000000</formula2>
    </dataValidation>
    <dataValidation type="decimal" showErrorMessage="1" errorTitle="Kesalahan Jenis Data" error="Data yang dimasukkan harus berupa Angka!" sqref="R22">
      <formula1>-1000000000000000000</formula1>
      <formula2>1000000000000000000</formula2>
    </dataValidation>
    <dataValidation type="decimal" showErrorMessage="1" errorTitle="Kesalahan Jenis Data" error="Data yang dimasukkan harus berupa Angka!" sqref="S22">
      <formula1>-1000000000000000000</formula1>
      <formula2>1000000000000000000</formula2>
    </dataValidation>
    <dataValidation type="decimal" showErrorMessage="1" errorTitle="Kesalahan Jenis Data" error="Data yang dimasukkan harus berupa Angka!" sqref="T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N23">
      <formula1>-1000000000000000000</formula1>
      <formula2>1000000000000000000</formula2>
    </dataValidation>
    <dataValidation type="decimal" showErrorMessage="1" errorTitle="Kesalahan Jenis Data" error="Data yang dimasukkan harus berupa Angka!" sqref="O23">
      <formula1>-1000000000000000000</formula1>
      <formula2>1000000000000000000</formula2>
    </dataValidation>
    <dataValidation type="decimal" showErrorMessage="1" errorTitle="Kesalahan Jenis Data" error="Data yang dimasukkan harus berupa Angka!" sqref="P23">
      <formula1>-1000000000000000000</formula1>
      <formula2>1000000000000000000</formula2>
    </dataValidation>
    <dataValidation type="decimal" showErrorMessage="1" errorTitle="Kesalahan Jenis Data" error="Data yang dimasukkan harus berupa Angka!" sqref="Q23">
      <formula1>-1000000000000000000</formula1>
      <formula2>1000000000000000000</formula2>
    </dataValidation>
    <dataValidation type="decimal" showErrorMessage="1" errorTitle="Kesalahan Jenis Data" error="Data yang dimasukkan harus berupa Angka!" sqref="R23">
      <formula1>-1000000000000000000</formula1>
      <formula2>1000000000000000000</formula2>
    </dataValidation>
    <dataValidation type="decimal" showErrorMessage="1" errorTitle="Kesalahan Jenis Data" error="Data yang dimasukkan harus berupa Angka!" sqref="S23">
      <formula1>-1000000000000000000</formula1>
      <formula2>1000000000000000000</formula2>
    </dataValidation>
    <dataValidation type="decimal" showErrorMessage="1" errorTitle="Kesalahan Jenis Data" error="Data yang dimasukkan harus berupa Angka!" sqref="T23">
      <formula1>-1000000000000000000</formula1>
      <formula2>1000000000000000000</formula2>
    </dataValidation>
    <dataValidation type="decimal" showErrorMessage="1" errorTitle="Kesalahan Jenis Data" error="Data yang dimasukkan harus berupa Angka!" sqref="E27">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M27">
      <formula1>-1000000000000000000</formula1>
      <formula2>1000000000000000000</formula2>
    </dataValidation>
    <dataValidation type="decimal" showErrorMessage="1" errorTitle="Kesalahan Jenis Data" error="Data yang dimasukkan harus berupa Angka!" sqref="N27">
      <formula1>-1000000000000000000</formula1>
      <formula2>1000000000000000000</formula2>
    </dataValidation>
    <dataValidation type="decimal" showErrorMessage="1" errorTitle="Kesalahan Jenis Data" error="Data yang dimasukkan harus berupa Angka!" sqref="O27">
      <formula1>-1000000000000000000</formula1>
      <formula2>1000000000000000000</formula2>
    </dataValidation>
    <dataValidation type="decimal" showErrorMessage="1" errorTitle="Kesalahan Jenis Data" error="Data yang dimasukkan harus berupa Angka!" sqref="P27">
      <formula1>-1000000000000000000</formula1>
      <formula2>1000000000000000000</formula2>
    </dataValidation>
    <dataValidation type="decimal" showErrorMessage="1" errorTitle="Kesalahan Jenis Data" error="Data yang dimasukkan harus berupa Angka!" sqref="Q27">
      <formula1>-1000000000000000000</formula1>
      <formula2>1000000000000000000</formula2>
    </dataValidation>
    <dataValidation type="decimal" showErrorMessage="1" errorTitle="Kesalahan Jenis Data" error="Data yang dimasukkan harus berupa Angka!" sqref="R27">
      <formula1>-1000000000000000000</formula1>
      <formula2>1000000000000000000</formula2>
    </dataValidation>
    <dataValidation type="decimal" showErrorMessage="1" errorTitle="Kesalahan Jenis Data" error="Data yang dimasukkan harus berupa Angka!" sqref="S27">
      <formula1>-1000000000000000000</formula1>
      <formula2>1000000000000000000</formula2>
    </dataValidation>
    <dataValidation type="decimal" showErrorMessage="1" errorTitle="Kesalahan Jenis Data" error="Data yang dimasukkan harus berupa Angka!" sqref="T27">
      <formula1>-1000000000000000000</formula1>
      <formula2>1000000000000000000</formula2>
    </dataValidation>
    <dataValidation type="decimal" showErrorMessage="1" errorTitle="Kesalahan Jenis Data" error="Data yang dimasukkan harus berupa Angka!" sqref="E28">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M28">
      <formula1>-1000000000000000000</formula1>
      <formula2>1000000000000000000</formula2>
    </dataValidation>
    <dataValidation type="decimal" showErrorMessage="1" errorTitle="Kesalahan Jenis Data" error="Data yang dimasukkan harus berupa Angka!" sqref="N28">
      <formula1>-1000000000000000000</formula1>
      <formula2>1000000000000000000</formula2>
    </dataValidation>
    <dataValidation type="decimal" showErrorMessage="1" errorTitle="Kesalahan Jenis Data" error="Data yang dimasukkan harus berupa Angka!" sqref="O28">
      <formula1>-1000000000000000000</formula1>
      <formula2>1000000000000000000</formula2>
    </dataValidation>
    <dataValidation type="decimal" showErrorMessage="1" errorTitle="Kesalahan Jenis Data" error="Data yang dimasukkan harus berupa Angka!" sqref="P28">
      <formula1>-1000000000000000000</formula1>
      <formula2>1000000000000000000</formula2>
    </dataValidation>
    <dataValidation type="decimal" showErrorMessage="1" errorTitle="Kesalahan Jenis Data" error="Data yang dimasukkan harus berupa Angka!" sqref="Q28">
      <formula1>-1000000000000000000</formula1>
      <formula2>1000000000000000000</formula2>
    </dataValidation>
    <dataValidation type="decimal" showErrorMessage="1" errorTitle="Kesalahan Jenis Data" error="Data yang dimasukkan harus berupa Angka!" sqref="R28">
      <formula1>-1000000000000000000</formula1>
      <formula2>1000000000000000000</formula2>
    </dataValidation>
    <dataValidation type="decimal" showErrorMessage="1" errorTitle="Kesalahan Jenis Data" error="Data yang dimasukkan harus berupa Angka!" sqref="S28">
      <formula1>-1000000000000000000</formula1>
      <formula2>1000000000000000000</formula2>
    </dataValidation>
    <dataValidation type="decimal" showErrorMessage="1" errorTitle="Kesalahan Jenis Data" error="Data yang dimasukkan harus berupa Angka!" sqref="T28">
      <formula1>-1000000000000000000</formula1>
      <formula2>1000000000000000000</formula2>
    </dataValidation>
    <dataValidation type="decimal" showErrorMessage="1" errorTitle="Kesalahan Jenis Data" error="Data yang dimasukkan harus berupa Angka!" sqref="E31">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M31">
      <formula1>-1000000000000000000</formula1>
      <formula2>1000000000000000000</formula2>
    </dataValidation>
    <dataValidation type="decimal" showErrorMessage="1" errorTitle="Kesalahan Jenis Data" error="Data yang dimasukkan harus berupa Angka!" sqref="N31">
      <formula1>-1000000000000000000</formula1>
      <formula2>1000000000000000000</formula2>
    </dataValidation>
    <dataValidation type="decimal" showErrorMessage="1" errorTitle="Kesalahan Jenis Data" error="Data yang dimasukkan harus berupa Angka!" sqref="O31">
      <formula1>-1000000000000000000</formula1>
      <formula2>1000000000000000000</formula2>
    </dataValidation>
    <dataValidation type="decimal" showErrorMessage="1" errorTitle="Kesalahan Jenis Data" error="Data yang dimasukkan harus berupa Angka!" sqref="P31">
      <formula1>-1000000000000000000</formula1>
      <formula2>1000000000000000000</formula2>
    </dataValidation>
    <dataValidation type="decimal" showErrorMessage="1" errorTitle="Kesalahan Jenis Data" error="Data yang dimasukkan harus berupa Angka!" sqref="Q31">
      <formula1>-1000000000000000000</formula1>
      <formula2>1000000000000000000</formula2>
    </dataValidation>
    <dataValidation type="decimal" showErrorMessage="1" errorTitle="Kesalahan Jenis Data" error="Data yang dimasukkan harus berupa Angka!" sqref="R31">
      <formula1>-1000000000000000000</formula1>
      <formula2>1000000000000000000</formula2>
    </dataValidation>
    <dataValidation type="decimal" showErrorMessage="1" errorTitle="Kesalahan Jenis Data" error="Data yang dimasukkan harus berupa Angka!" sqref="S31">
      <formula1>-1000000000000000000</formula1>
      <formula2>1000000000000000000</formula2>
    </dataValidation>
    <dataValidation type="decimal" showErrorMessage="1" errorTitle="Kesalahan Jenis Data" error="Data yang dimasukkan harus berupa Angka!" sqref="T31">
      <formula1>-1000000000000000000</formula1>
      <formula2>1000000000000000000</formula2>
    </dataValidation>
    <dataValidation type="decimal" showErrorMessage="1" errorTitle="Kesalahan Jenis Data" error="Data yang dimasukkan harus berupa Angka!" sqref="E32">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M32">
      <formula1>-1000000000000000000</formula1>
      <formula2>1000000000000000000</formula2>
    </dataValidation>
    <dataValidation type="decimal" showErrorMessage="1" errorTitle="Kesalahan Jenis Data" error="Data yang dimasukkan harus berupa Angka!" sqref="N32">
      <formula1>-1000000000000000000</formula1>
      <formula2>1000000000000000000</formula2>
    </dataValidation>
    <dataValidation type="decimal" showErrorMessage="1" errorTitle="Kesalahan Jenis Data" error="Data yang dimasukkan harus berupa Angka!" sqref="O32">
      <formula1>-1000000000000000000</formula1>
      <formula2>1000000000000000000</formula2>
    </dataValidation>
    <dataValidation type="decimal" showErrorMessage="1" errorTitle="Kesalahan Jenis Data" error="Data yang dimasukkan harus berupa Angka!" sqref="P32">
      <formula1>-1000000000000000000</formula1>
      <formula2>1000000000000000000</formula2>
    </dataValidation>
    <dataValidation type="decimal" showErrorMessage="1" errorTitle="Kesalahan Jenis Data" error="Data yang dimasukkan harus berupa Angka!" sqref="Q32">
      <formula1>-1000000000000000000</formula1>
      <formula2>1000000000000000000</formula2>
    </dataValidation>
    <dataValidation type="decimal" showErrorMessage="1" errorTitle="Kesalahan Jenis Data" error="Data yang dimasukkan harus berupa Angka!" sqref="R32">
      <formula1>-1000000000000000000</formula1>
      <formula2>1000000000000000000</formula2>
    </dataValidation>
    <dataValidation type="decimal" showErrorMessage="1" errorTitle="Kesalahan Jenis Data" error="Data yang dimasukkan harus berupa Angka!" sqref="S32">
      <formula1>-1000000000000000000</formula1>
      <formula2>1000000000000000000</formula2>
    </dataValidation>
    <dataValidation type="decimal" showErrorMessage="1" errorTitle="Kesalahan Jenis Data" error="Data yang dimasukkan harus berupa Angka!" sqref="T32">
      <formula1>-1000000000000000000</formula1>
      <formula2>1000000000000000000</formula2>
    </dataValidation>
    <dataValidation type="decimal" showErrorMessage="1" errorTitle="Kesalahan Jenis Data" error="Data yang dimasukkan harus berupa Angka!" sqref="E36">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M36">
      <formula1>-1000000000000000000</formula1>
      <formula2>1000000000000000000</formula2>
    </dataValidation>
    <dataValidation type="decimal" showErrorMessage="1" errorTitle="Kesalahan Jenis Data" error="Data yang dimasukkan harus berupa Angka!" sqref="N36">
      <formula1>-1000000000000000000</formula1>
      <formula2>1000000000000000000</formula2>
    </dataValidation>
    <dataValidation type="decimal" showErrorMessage="1" errorTitle="Kesalahan Jenis Data" error="Data yang dimasukkan harus berupa Angka!" sqref="O36">
      <formula1>-1000000000000000000</formula1>
      <formula2>1000000000000000000</formula2>
    </dataValidation>
    <dataValidation type="decimal" showErrorMessage="1" errorTitle="Kesalahan Jenis Data" error="Data yang dimasukkan harus berupa Angka!" sqref="P36">
      <formula1>-1000000000000000000</formula1>
      <formula2>1000000000000000000</formula2>
    </dataValidation>
    <dataValidation type="decimal" showErrorMessage="1" errorTitle="Kesalahan Jenis Data" error="Data yang dimasukkan harus berupa Angka!" sqref="Q36">
      <formula1>-1000000000000000000</formula1>
      <formula2>1000000000000000000</formula2>
    </dataValidation>
    <dataValidation type="decimal" showErrorMessage="1" errorTitle="Kesalahan Jenis Data" error="Data yang dimasukkan harus berupa Angka!" sqref="R36">
      <formula1>-1000000000000000000</formula1>
      <formula2>1000000000000000000</formula2>
    </dataValidation>
    <dataValidation type="decimal" showErrorMessage="1" errorTitle="Kesalahan Jenis Data" error="Data yang dimasukkan harus berupa Angka!" sqref="S36">
      <formula1>-1000000000000000000</formula1>
      <formula2>1000000000000000000</formula2>
    </dataValidation>
    <dataValidation type="decimal" showErrorMessage="1" errorTitle="Kesalahan Jenis Data" error="Data yang dimasukkan harus berupa Angka!" sqref="T36">
      <formula1>-1000000000000000000</formula1>
      <formula2>1000000000000000000</formula2>
    </dataValidation>
    <dataValidation type="decimal" showErrorMessage="1" errorTitle="Kesalahan Jenis Data" error="Data yang dimasukkan harus berupa Angka!" sqref="E37">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M37">
      <formula1>-1000000000000000000</formula1>
      <formula2>1000000000000000000</formula2>
    </dataValidation>
    <dataValidation type="decimal" showErrorMessage="1" errorTitle="Kesalahan Jenis Data" error="Data yang dimasukkan harus berupa Angka!" sqref="N37">
      <formula1>-1000000000000000000</formula1>
      <formula2>1000000000000000000</formula2>
    </dataValidation>
    <dataValidation type="decimal" showErrorMessage="1" errorTitle="Kesalahan Jenis Data" error="Data yang dimasukkan harus berupa Angka!" sqref="O37">
      <formula1>-1000000000000000000</formula1>
      <formula2>1000000000000000000</formula2>
    </dataValidation>
    <dataValidation type="decimal" showErrorMessage="1" errorTitle="Kesalahan Jenis Data" error="Data yang dimasukkan harus berupa Angka!" sqref="P37">
      <formula1>-1000000000000000000</formula1>
      <formula2>1000000000000000000</formula2>
    </dataValidation>
    <dataValidation type="decimal" showErrorMessage="1" errorTitle="Kesalahan Jenis Data" error="Data yang dimasukkan harus berupa Angka!" sqref="Q37">
      <formula1>-1000000000000000000</formula1>
      <formula2>1000000000000000000</formula2>
    </dataValidation>
    <dataValidation type="decimal" showErrorMessage="1" errorTitle="Kesalahan Jenis Data" error="Data yang dimasukkan harus berupa Angka!" sqref="R37">
      <formula1>-1000000000000000000</formula1>
      <formula2>1000000000000000000</formula2>
    </dataValidation>
    <dataValidation type="decimal" showErrorMessage="1" errorTitle="Kesalahan Jenis Data" error="Data yang dimasukkan harus berupa Angka!" sqref="S37">
      <formula1>-1000000000000000000</formula1>
      <formula2>1000000000000000000</formula2>
    </dataValidation>
    <dataValidation type="decimal" showErrorMessage="1" errorTitle="Kesalahan Jenis Data" error="Data yang dimasukkan harus berupa Angka!" sqref="T37">
      <formula1>-1000000000000000000</formula1>
      <formula2>1000000000000000000</formula2>
    </dataValidation>
    <dataValidation type="decimal" showErrorMessage="1" errorTitle="Kesalahan Jenis Data" error="Data yang dimasukkan harus berupa Angka!" sqref="E40">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M40">
      <formula1>-1000000000000000000</formula1>
      <formula2>1000000000000000000</formula2>
    </dataValidation>
    <dataValidation type="decimal" showErrorMessage="1" errorTitle="Kesalahan Jenis Data" error="Data yang dimasukkan harus berupa Angka!" sqref="N40">
      <formula1>-1000000000000000000</formula1>
      <formula2>1000000000000000000</formula2>
    </dataValidation>
    <dataValidation type="decimal" showErrorMessage="1" errorTitle="Kesalahan Jenis Data" error="Data yang dimasukkan harus berupa Angka!" sqref="O40">
      <formula1>-1000000000000000000</formula1>
      <formula2>1000000000000000000</formula2>
    </dataValidation>
    <dataValidation type="decimal" showErrorMessage="1" errorTitle="Kesalahan Jenis Data" error="Data yang dimasukkan harus berupa Angka!" sqref="P40">
      <formula1>-1000000000000000000</formula1>
      <formula2>1000000000000000000</formula2>
    </dataValidation>
    <dataValidation type="decimal" showErrorMessage="1" errorTitle="Kesalahan Jenis Data" error="Data yang dimasukkan harus berupa Angka!" sqref="Q40">
      <formula1>-1000000000000000000</formula1>
      <formula2>1000000000000000000</formula2>
    </dataValidation>
    <dataValidation type="decimal" showErrorMessage="1" errorTitle="Kesalahan Jenis Data" error="Data yang dimasukkan harus berupa Angka!" sqref="R40">
      <formula1>-1000000000000000000</formula1>
      <formula2>1000000000000000000</formula2>
    </dataValidation>
    <dataValidation type="decimal" showErrorMessage="1" errorTitle="Kesalahan Jenis Data" error="Data yang dimasukkan harus berupa Angka!" sqref="S40">
      <formula1>-1000000000000000000</formula1>
      <formula2>1000000000000000000</formula2>
    </dataValidation>
    <dataValidation type="decimal" showErrorMessage="1" errorTitle="Kesalahan Jenis Data" error="Data yang dimasukkan harus berupa Angka!" sqref="T40">
      <formula1>-1000000000000000000</formula1>
      <formula2>1000000000000000000</formula2>
    </dataValidation>
    <dataValidation type="decimal" showErrorMessage="1" errorTitle="Kesalahan Jenis Data" error="Data yang dimasukkan harus berupa Angka!" sqref="E41">
      <formula1>-1000000000000000000</formula1>
      <formula2>1000000000000000000</formula2>
    </dataValidation>
    <dataValidation type="decimal" showErrorMessage="1" errorTitle="Kesalahan Jenis Data" error="Data yang dimasukkan harus berupa Angka!" sqref="F41">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M41">
      <formula1>-1000000000000000000</formula1>
      <formula2>1000000000000000000</formula2>
    </dataValidation>
    <dataValidation type="decimal" showErrorMessage="1" errorTitle="Kesalahan Jenis Data" error="Data yang dimasukkan harus berupa Angka!" sqref="N41">
      <formula1>-1000000000000000000</formula1>
      <formula2>1000000000000000000</formula2>
    </dataValidation>
    <dataValidation type="decimal" showErrorMessage="1" errorTitle="Kesalahan Jenis Data" error="Data yang dimasukkan harus berupa Angka!" sqref="O41">
      <formula1>-1000000000000000000</formula1>
      <formula2>1000000000000000000</formula2>
    </dataValidation>
    <dataValidation type="decimal" showErrorMessage="1" errorTitle="Kesalahan Jenis Data" error="Data yang dimasukkan harus berupa Angka!" sqref="P41">
      <formula1>-1000000000000000000</formula1>
      <formula2>1000000000000000000</formula2>
    </dataValidation>
    <dataValidation type="decimal" showErrorMessage="1" errorTitle="Kesalahan Jenis Data" error="Data yang dimasukkan harus berupa Angka!" sqref="Q41">
      <formula1>-1000000000000000000</formula1>
      <formula2>1000000000000000000</formula2>
    </dataValidation>
    <dataValidation type="decimal" showErrorMessage="1" errorTitle="Kesalahan Jenis Data" error="Data yang dimasukkan harus berupa Angka!" sqref="R41">
      <formula1>-1000000000000000000</formula1>
      <formula2>1000000000000000000</formula2>
    </dataValidation>
    <dataValidation type="decimal" showErrorMessage="1" errorTitle="Kesalahan Jenis Data" error="Data yang dimasukkan harus berupa Angka!" sqref="S41">
      <formula1>-1000000000000000000</formula1>
      <formula2>1000000000000000000</formula2>
    </dataValidation>
    <dataValidation type="decimal" showErrorMessage="1" errorTitle="Kesalahan Jenis Data" error="Data yang dimasukkan harus berupa Angka!" sqref="T41">
      <formula1>-1000000000000000000</formula1>
      <formula2>1000000000000000000</formula2>
    </dataValidation>
    <dataValidation type="decimal" showErrorMessage="1" errorTitle="Kesalahan Jenis Data" error="Data yang dimasukkan harus berupa Angka!" sqref="E44">
      <formula1>-1000000000000000000</formula1>
      <formula2>1000000000000000000</formula2>
    </dataValidation>
    <dataValidation type="decimal" showErrorMessage="1" errorTitle="Kesalahan Jenis Data" error="Data yang dimasukkan harus berupa Angka!" sqref="F44">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M44">
      <formula1>-1000000000000000000</formula1>
      <formula2>1000000000000000000</formula2>
    </dataValidation>
    <dataValidation type="decimal" showErrorMessage="1" errorTitle="Kesalahan Jenis Data" error="Data yang dimasukkan harus berupa Angka!" sqref="N44">
      <formula1>-1000000000000000000</formula1>
      <formula2>1000000000000000000</formula2>
    </dataValidation>
    <dataValidation type="decimal" showErrorMessage="1" errorTitle="Kesalahan Jenis Data" error="Data yang dimasukkan harus berupa Angka!" sqref="O44">
      <formula1>-1000000000000000000</formula1>
      <formula2>1000000000000000000</formula2>
    </dataValidation>
    <dataValidation type="decimal" showErrorMessage="1" errorTitle="Kesalahan Jenis Data" error="Data yang dimasukkan harus berupa Angka!" sqref="P44">
      <formula1>-1000000000000000000</formula1>
      <formula2>1000000000000000000</formula2>
    </dataValidation>
    <dataValidation type="decimal" showErrorMessage="1" errorTitle="Kesalahan Jenis Data" error="Data yang dimasukkan harus berupa Angka!" sqref="Q44">
      <formula1>-1000000000000000000</formula1>
      <formula2>1000000000000000000</formula2>
    </dataValidation>
    <dataValidation type="decimal" showErrorMessage="1" errorTitle="Kesalahan Jenis Data" error="Data yang dimasukkan harus berupa Angka!" sqref="R44">
      <formula1>-1000000000000000000</formula1>
      <formula2>1000000000000000000</formula2>
    </dataValidation>
    <dataValidation type="decimal" showErrorMessage="1" errorTitle="Kesalahan Jenis Data" error="Data yang dimasukkan harus berupa Angka!" sqref="S44">
      <formula1>-1000000000000000000</formula1>
      <formula2>1000000000000000000</formula2>
    </dataValidation>
    <dataValidation type="decimal" showErrorMessage="1" errorTitle="Kesalahan Jenis Data" error="Data yang dimasukkan harus berupa Angka!" sqref="T44">
      <formula1>-1000000000000000000</formula1>
      <formula2>1000000000000000000</formula2>
    </dataValidation>
    <dataValidation type="decimal" showErrorMessage="1" errorTitle="Kesalahan Jenis Data" error="Data yang dimasukkan harus berupa Angka!" sqref="E45">
      <formula1>-1000000000000000000</formula1>
      <formula2>1000000000000000000</formula2>
    </dataValidation>
    <dataValidation type="decimal" showErrorMessage="1" errorTitle="Kesalahan Jenis Data" error="Data yang dimasukkan harus berupa Angka!" sqref="F45">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M45">
      <formula1>-1000000000000000000</formula1>
      <formula2>1000000000000000000</formula2>
    </dataValidation>
    <dataValidation type="decimal" showErrorMessage="1" errorTitle="Kesalahan Jenis Data" error="Data yang dimasukkan harus berupa Angka!" sqref="N45">
      <formula1>-1000000000000000000</formula1>
      <formula2>1000000000000000000</formula2>
    </dataValidation>
    <dataValidation type="decimal" showErrorMessage="1" errorTitle="Kesalahan Jenis Data" error="Data yang dimasukkan harus berupa Angka!" sqref="O45">
      <formula1>-1000000000000000000</formula1>
      <formula2>1000000000000000000</formula2>
    </dataValidation>
    <dataValidation type="decimal" showErrorMessage="1" errorTitle="Kesalahan Jenis Data" error="Data yang dimasukkan harus berupa Angka!" sqref="P45">
      <formula1>-1000000000000000000</formula1>
      <formula2>1000000000000000000</formula2>
    </dataValidation>
    <dataValidation type="decimal" showErrorMessage="1" errorTitle="Kesalahan Jenis Data" error="Data yang dimasukkan harus berupa Angka!" sqref="Q45">
      <formula1>-1000000000000000000</formula1>
      <formula2>1000000000000000000</formula2>
    </dataValidation>
    <dataValidation type="decimal" showErrorMessage="1" errorTitle="Kesalahan Jenis Data" error="Data yang dimasukkan harus berupa Angka!" sqref="R45">
      <formula1>-1000000000000000000</formula1>
      <formula2>1000000000000000000</formula2>
    </dataValidation>
    <dataValidation type="decimal" showErrorMessage="1" errorTitle="Kesalahan Jenis Data" error="Data yang dimasukkan harus berupa Angka!" sqref="S45">
      <formula1>-1000000000000000000</formula1>
      <formula2>1000000000000000000</formula2>
    </dataValidation>
    <dataValidation type="decimal" showErrorMessage="1" errorTitle="Kesalahan Jenis Data" error="Data yang dimasukkan harus berupa Angka!" sqref="T45">
      <formula1>-1000000000000000000</formula1>
      <formula2>1000000000000000000</formula2>
    </dataValidation>
  </dataValidations>
  <printOptions horizontalCentered="1"/>
  <pageMargins left="0.7" right="0.7" top="0.75" bottom="0.75" header="0.3" footer="0.3"/>
  <pageSetup paperSize="150" scale="15" orientation="portrait" horizontalDpi="200" verticalDpi="200" r:id="rId1"/>
  <legacy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00B0F0"/>
    <pageSetUpPr fitToPage="1"/>
  </sheetPr>
  <dimension ref="B2:J68"/>
  <sheetViews>
    <sheetView showGridLines="0" view="pageBreakPreview" zoomScale="85" zoomScaleNormal="85" zoomScaleSheetLayoutView="85" workbookViewId="0">
      <pane xSplit="4" ySplit="15" topLeftCell="E40" activePane="bottomRight" state="frozen"/>
      <selection activeCell="C3" sqref="C3:D17"/>
      <selection pane="topRight" activeCell="C3" sqref="C3:D17"/>
      <selection pane="bottomLeft" activeCell="C3" sqref="C3:D17"/>
      <selection pane="bottomRight" activeCell="F66" sqref="F66"/>
    </sheetView>
  </sheetViews>
  <sheetFormatPr defaultRowHeight="15"/>
  <cols>
    <col min="1" max="1" width="9.140625" style="1" customWidth="1"/>
    <col min="2" max="2" width="1" style="1" customWidth="1"/>
    <col min="3" max="4" width="20" style="1" customWidth="1"/>
    <col min="5" max="9" width="30" style="1" customWidth="1"/>
    <col min="10" max="10" width="1" style="1" customWidth="1"/>
    <col min="11" max="11" width="9.140625" style="1" customWidth="1"/>
    <col min="12" max="16384" width="9.140625" style="1"/>
  </cols>
  <sheetData>
    <row r="2" spans="2:10" ht="5.0999999999999996" customHeight="1">
      <c r="B2" s="5" t="s">
        <v>37</v>
      </c>
      <c r="C2" s="2"/>
      <c r="D2" s="2"/>
      <c r="E2" s="2"/>
      <c r="F2" s="2"/>
      <c r="G2" s="2"/>
      <c r="H2" s="2"/>
      <c r="I2" s="2"/>
      <c r="J2" s="2"/>
    </row>
    <row r="3" spans="2:10" hidden="1">
      <c r="B3" s="5" t="s">
        <v>7</v>
      </c>
      <c r="C3" s="20"/>
      <c r="D3" s="20"/>
      <c r="E3" s="2"/>
      <c r="F3" s="2"/>
      <c r="G3" s="2"/>
      <c r="H3" s="2"/>
      <c r="I3" s="2"/>
      <c r="J3" s="2"/>
    </row>
    <row r="4" spans="2:10" hidden="1">
      <c r="B4" s="2"/>
      <c r="C4" s="20"/>
      <c r="D4" s="20"/>
      <c r="E4" s="2"/>
      <c r="F4" s="2"/>
      <c r="G4" s="2"/>
      <c r="H4" s="2"/>
      <c r="I4" s="2"/>
      <c r="J4" s="2"/>
    </row>
    <row r="5" spans="2:10" hidden="1">
      <c r="B5" s="2"/>
      <c r="C5" s="20"/>
      <c r="D5" s="20"/>
      <c r="E5" s="2"/>
      <c r="F5" s="2"/>
      <c r="G5" s="2"/>
      <c r="H5" s="2"/>
      <c r="I5" s="2"/>
      <c r="J5" s="2"/>
    </row>
    <row r="6" spans="2:10" hidden="1">
      <c r="B6" s="2"/>
      <c r="C6" s="20"/>
      <c r="D6" s="20"/>
      <c r="E6" s="2"/>
      <c r="F6" s="2"/>
      <c r="G6" s="2"/>
      <c r="H6" s="2"/>
      <c r="I6" s="2"/>
      <c r="J6" s="2"/>
    </row>
    <row r="7" spans="2:10" ht="17.25">
      <c r="B7" s="2"/>
      <c r="C7" s="156" t="str">
        <f>UPPER('Data Umum'!D7)</f>
        <v/>
      </c>
      <c r="D7" s="156"/>
      <c r="E7" s="157"/>
      <c r="F7" s="157"/>
      <c r="G7" s="157"/>
      <c r="H7" s="157"/>
      <c r="I7" s="157"/>
      <c r="J7" s="2"/>
    </row>
    <row r="8" spans="2:10">
      <c r="B8" s="2"/>
      <c r="C8" s="158" t="s">
        <v>1095</v>
      </c>
      <c r="D8" s="158"/>
      <c r="E8" s="129"/>
      <c r="F8" s="129"/>
      <c r="G8" s="129"/>
      <c r="H8" s="129"/>
      <c r="I8" s="129"/>
      <c r="J8" s="2"/>
    </row>
    <row r="9" spans="2:10">
      <c r="B9" s="2"/>
      <c r="C9" s="158" t="s">
        <v>781</v>
      </c>
      <c r="D9" s="158"/>
      <c r="E9" s="129"/>
      <c r="F9" s="129"/>
      <c r="G9" s="129"/>
      <c r="H9" s="129"/>
      <c r="I9" s="129"/>
      <c r="J9" s="2"/>
    </row>
    <row r="10" spans="2:10">
      <c r="B10" s="2"/>
      <c r="C10" s="158" t="s">
        <v>782</v>
      </c>
      <c r="D10" s="158"/>
      <c r="E10" s="129"/>
      <c r="F10" s="129"/>
      <c r="G10" s="129"/>
      <c r="H10" s="129"/>
      <c r="I10" s="129"/>
      <c r="J10" s="2"/>
    </row>
    <row r="11" spans="2:10">
      <c r="B11" s="2"/>
      <c r="C11" s="159" t="str">
        <f>""</f>
        <v/>
      </c>
      <c r="D11" s="159"/>
      <c r="E11" s="130"/>
      <c r="F11" s="130"/>
      <c r="G11" s="130"/>
      <c r="H11" s="130"/>
      <c r="I11" s="130"/>
      <c r="J11" s="2"/>
    </row>
    <row r="12" spans="2:10" hidden="1">
      <c r="B12" s="2"/>
      <c r="C12" s="20"/>
      <c r="D12" s="20"/>
      <c r="E12" s="2"/>
      <c r="F12" s="2"/>
      <c r="G12" s="2"/>
      <c r="H12" s="2"/>
      <c r="I12" s="2"/>
      <c r="J12" s="2"/>
    </row>
    <row r="13" spans="2:10">
      <c r="B13" s="2"/>
      <c r="C13" s="160" t="s">
        <v>113</v>
      </c>
      <c r="D13" s="160"/>
      <c r="E13" s="161"/>
      <c r="F13" s="161"/>
      <c r="G13" s="161"/>
      <c r="H13" s="161"/>
      <c r="I13" s="161"/>
      <c r="J13" s="2"/>
    </row>
    <row r="14" spans="2:10">
      <c r="B14" s="2"/>
      <c r="C14" s="127" t="s">
        <v>512</v>
      </c>
      <c r="D14" s="128"/>
      <c r="E14" s="176" t="str">
        <f>"Pendapatan Setelah Pajak"</f>
        <v>Pendapatan Setelah Pajak</v>
      </c>
      <c r="F14" s="143"/>
      <c r="G14" s="176" t="str">
        <f>""</f>
        <v/>
      </c>
      <c r="H14" s="179"/>
      <c r="I14" s="143"/>
      <c r="J14" s="2"/>
    </row>
    <row r="15" spans="2:10">
      <c r="B15" s="2"/>
      <c r="C15" s="128"/>
      <c r="D15" s="128"/>
      <c r="E15" s="162" t="str">
        <f>"Diterima Kas"</f>
        <v>Diterima Kas</v>
      </c>
      <c r="F15" s="162" t="str">
        <f>"Piutang"</f>
        <v>Piutang</v>
      </c>
      <c r="G15" s="162" t="str">
        <f>"Unrealized Gain (Loss)"</f>
        <v>Unrealized Gain (Loss)</v>
      </c>
      <c r="H15" s="162" t="str">
        <f>"Total Hasil Investasi"</f>
        <v>Total Hasil Investasi</v>
      </c>
      <c r="I15" s="162" t="str">
        <f>"Keterangan (Jenis Hasil)"</f>
        <v>Keterangan (Jenis Hasil)</v>
      </c>
      <c r="J15" s="2"/>
    </row>
    <row r="16" spans="2:10">
      <c r="B16" s="2"/>
      <c r="C16" s="137" t="s">
        <v>783</v>
      </c>
      <c r="D16" s="128"/>
      <c r="E16" s="6">
        <f>IFERROR(E17, 0)+IFERROR(E18, 0)+IFERROR(E19, 0)+IFERROR(E20, 0)+IFERROR(E22, 0)+IFERROR(E23, 0)+IFERROR(E24, 0)+IFERROR(E25, 0)+IFERROR(E26, 0)+IFERROR(E27, 0)+IFERROR(E28, 0)+IFERROR(E29, 0)+IFERROR(E31, 0)+IFERROR(E32, 0)+IFERROR(E33, 0)+IFERROR(E34, 0)+IFERROR(E35, 0)+IFERROR(E36, 0)+IFERROR(E37, 0)+IFERROR(E38, 0)+0</f>
        <v>0</v>
      </c>
      <c r="F16" s="6">
        <f>IFERROR(F17, 0)+IFERROR(F18, 0)+IFERROR(F19, 0)+IFERROR(F20, 0)+IFERROR(F22, 0)+IFERROR(F23, 0)+IFERROR(F24, 0)+IFERROR(F25, 0)+IFERROR(F26, 0)+IFERROR(F27, 0)+IFERROR(F28, 0)+IFERROR(F29, 0)+IFERROR(F31, 0)+IFERROR(F32, 0)+IFERROR(F33, 0)+IFERROR(F34, 0)+IFERROR(F35, 0)+IFERROR(F36, 0)+IFERROR(F37, 0)+IFERROR(F38, 0)+0</f>
        <v>0</v>
      </c>
      <c r="G16" s="6">
        <f>IFERROR(G17, 0)+IFERROR(G18, 0)+IFERROR(G19, 0)+IFERROR(G20, 0)+IFERROR(G22, 0)+IFERROR(G23, 0)+IFERROR(G24, 0)+IFERROR(G25, 0)+IFERROR(G26, 0)+IFERROR(G27, 0)+IFERROR(G28, 0)+IFERROR(G29, 0)+IFERROR(G31, 0)+IFERROR(G32, 0)+IFERROR(G33, 0)+IFERROR(G34, 0)+IFERROR(G35, 0)+IFERROR(G36, 0)+IFERROR(G37, 0)+IFERROR(G38, 0)+0</f>
        <v>0</v>
      </c>
      <c r="H16" s="6">
        <f>IFERROR(H17, 0)+IFERROR(H18, 0)+IFERROR(H19, 0)+IFERROR(H20, 0)+IFERROR(H22, 0)+IFERROR(H23, 0)+IFERROR(H24, 0)+IFERROR(H25, 0)+IFERROR(H26, 0)+IFERROR(H27, 0)+IFERROR(H28, 0)+IFERROR(H29, 0)+IFERROR(H31, 0)+IFERROR(H32, 0)+IFERROR(H33, 0)+IFERROR(H34, 0)+IFERROR(H35, 0)+IFERROR(H36, 0)+IFERROR(H37, 0)+IFERROR(H38, 0)+0</f>
        <v>0</v>
      </c>
      <c r="I16" s="6" t="e">
        <f>IFERROR(I17, 0)+IFERROR(I18, 0)+IFERROR(I19, 0)+IFERROR(I20, 0)+IFERROR(I22, 0)+IFERROR(I23, 0)+IFERROR(I24, 0)+IFERROR(I25, 0)+IFERROR(I26, 0)+IFERROR(I27, 0)+IFERROR(I28, 0)+IFERROR(I29, 0)+IFERROR(I31, 0)+IFERROR(I32, 0)+IFERROR(I33, 0)+IFERROR(I34, 0)+IFERROR(I35, 0)+IFERROR(I36, 0)+IFERROR(I37, 0)+IFERROR(I38, 0)+0</f>
        <v>#VALUE!</v>
      </c>
      <c r="J16" s="2"/>
    </row>
    <row r="17" spans="2:10">
      <c r="B17" s="2"/>
      <c r="C17" s="177" t="s">
        <v>501</v>
      </c>
      <c r="D17" s="178"/>
      <c r="E17" s="144">
        <v>0</v>
      </c>
      <c r="F17" s="144">
        <v>0</v>
      </c>
      <c r="G17" s="144">
        <v>0</v>
      </c>
      <c r="H17" s="144">
        <v>0</v>
      </c>
      <c r="I17" s="144" t="s">
        <v>206</v>
      </c>
      <c r="J17" s="2"/>
    </row>
    <row r="18" spans="2:10">
      <c r="B18" s="2"/>
      <c r="C18" s="177" t="s">
        <v>48</v>
      </c>
      <c r="D18" s="178"/>
      <c r="E18" s="144">
        <v>0</v>
      </c>
      <c r="F18" s="144">
        <v>0</v>
      </c>
      <c r="G18" s="144">
        <v>0</v>
      </c>
      <c r="H18" s="144">
        <v>0</v>
      </c>
      <c r="I18" s="144" t="s">
        <v>206</v>
      </c>
      <c r="J18" s="2"/>
    </row>
    <row r="19" spans="2:10">
      <c r="B19" s="2"/>
      <c r="C19" s="177" t="s">
        <v>422</v>
      </c>
      <c r="D19" s="178"/>
      <c r="E19" s="144">
        <v>0</v>
      </c>
      <c r="F19" s="144">
        <v>0</v>
      </c>
      <c r="G19" s="144">
        <v>0</v>
      </c>
      <c r="H19" s="144">
        <v>0</v>
      </c>
      <c r="I19" s="144" t="s">
        <v>206</v>
      </c>
      <c r="J19" s="2"/>
    </row>
    <row r="20" spans="2:10">
      <c r="B20" s="2"/>
      <c r="C20" s="177" t="s">
        <v>50</v>
      </c>
      <c r="D20" s="178"/>
      <c r="E20" s="144">
        <v>0</v>
      </c>
      <c r="F20" s="144">
        <v>0</v>
      </c>
      <c r="G20" s="144">
        <v>0</v>
      </c>
      <c r="H20" s="144">
        <v>0</v>
      </c>
      <c r="I20" s="144" t="s">
        <v>206</v>
      </c>
      <c r="J20" s="2"/>
    </row>
    <row r="21" spans="2:10">
      <c r="B21" s="2"/>
      <c r="C21" s="182" t="s">
        <v>1052</v>
      </c>
      <c r="D21" s="183"/>
      <c r="E21" s="78"/>
      <c r="F21" s="78"/>
      <c r="G21" s="78"/>
      <c r="H21" s="78"/>
      <c r="I21" s="78"/>
      <c r="J21" s="2"/>
    </row>
    <row r="22" spans="2:10">
      <c r="B22" s="2"/>
      <c r="C22" s="177" t="s">
        <v>51</v>
      </c>
      <c r="D22" s="178"/>
      <c r="E22" s="144">
        <v>0</v>
      </c>
      <c r="F22" s="144">
        <v>0</v>
      </c>
      <c r="G22" s="144">
        <v>0</v>
      </c>
      <c r="H22" s="144">
        <v>0</v>
      </c>
      <c r="I22" s="144" t="s">
        <v>206</v>
      </c>
      <c r="J22" s="2"/>
    </row>
    <row r="23" spans="2:10" ht="31.5" customHeight="1">
      <c r="B23" s="2"/>
      <c r="C23" s="177" t="s">
        <v>445</v>
      </c>
      <c r="D23" s="178"/>
      <c r="E23" s="144">
        <v>0</v>
      </c>
      <c r="F23" s="144">
        <v>0</v>
      </c>
      <c r="G23" s="144">
        <v>0</v>
      </c>
      <c r="H23" s="144">
        <v>0</v>
      </c>
      <c r="I23" s="144" t="s">
        <v>206</v>
      </c>
      <c r="J23" s="2"/>
    </row>
    <row r="24" spans="2:10" ht="30.75" customHeight="1">
      <c r="B24" s="2"/>
      <c r="C24" s="177" t="s">
        <v>784</v>
      </c>
      <c r="D24" s="178"/>
      <c r="E24" s="144">
        <v>0</v>
      </c>
      <c r="F24" s="144">
        <v>0</v>
      </c>
      <c r="G24" s="144">
        <v>0</v>
      </c>
      <c r="H24" s="144">
        <v>0</v>
      </c>
      <c r="I24" s="144" t="s">
        <v>206</v>
      </c>
      <c r="J24" s="2"/>
    </row>
    <row r="25" spans="2:10" ht="29.25" customHeight="1">
      <c r="B25" s="2"/>
      <c r="C25" s="177" t="s">
        <v>54</v>
      </c>
      <c r="D25" s="178"/>
      <c r="E25" s="144">
        <v>0</v>
      </c>
      <c r="F25" s="144">
        <v>0</v>
      </c>
      <c r="G25" s="144">
        <v>0</v>
      </c>
      <c r="H25" s="144">
        <v>0</v>
      </c>
      <c r="I25" s="144" t="s">
        <v>206</v>
      </c>
      <c r="J25" s="2"/>
    </row>
    <row r="26" spans="2:10" ht="30.75" customHeight="1">
      <c r="B26" s="2"/>
      <c r="C26" s="177" t="s">
        <v>55</v>
      </c>
      <c r="D26" s="178"/>
      <c r="E26" s="144">
        <v>0</v>
      </c>
      <c r="F26" s="144">
        <v>0</v>
      </c>
      <c r="G26" s="144">
        <v>0</v>
      </c>
      <c r="H26" s="144">
        <v>0</v>
      </c>
      <c r="I26" s="144" t="s">
        <v>206</v>
      </c>
      <c r="J26" s="2"/>
    </row>
    <row r="27" spans="2:10">
      <c r="B27" s="2"/>
      <c r="C27" s="177" t="s">
        <v>56</v>
      </c>
      <c r="D27" s="178"/>
      <c r="E27" s="144">
        <v>0</v>
      </c>
      <c r="F27" s="144">
        <v>0</v>
      </c>
      <c r="G27" s="144">
        <v>0</v>
      </c>
      <c r="H27" s="144">
        <v>0</v>
      </c>
      <c r="I27" s="144" t="s">
        <v>206</v>
      </c>
      <c r="J27" s="2"/>
    </row>
    <row r="28" spans="2:10">
      <c r="B28" s="2"/>
      <c r="C28" s="177" t="s">
        <v>57</v>
      </c>
      <c r="D28" s="178"/>
      <c r="E28" s="144">
        <v>0</v>
      </c>
      <c r="F28" s="144">
        <v>0</v>
      </c>
      <c r="G28" s="144">
        <v>0</v>
      </c>
      <c r="H28" s="144">
        <v>0</v>
      </c>
      <c r="I28" s="144" t="s">
        <v>206</v>
      </c>
      <c r="J28" s="2"/>
    </row>
    <row r="29" spans="2:10">
      <c r="B29" s="2"/>
      <c r="C29" s="177" t="s">
        <v>58</v>
      </c>
      <c r="D29" s="178"/>
      <c r="E29" s="144">
        <v>0</v>
      </c>
      <c r="F29" s="144">
        <v>0</v>
      </c>
      <c r="G29" s="144">
        <v>0</v>
      </c>
      <c r="H29" s="144">
        <v>0</v>
      </c>
      <c r="I29" s="144" t="s">
        <v>206</v>
      </c>
      <c r="J29" s="2"/>
    </row>
    <row r="30" spans="2:10" ht="38.25" customHeight="1">
      <c r="B30" s="2"/>
      <c r="C30" s="182" t="s">
        <v>1053</v>
      </c>
      <c r="D30" s="183"/>
      <c r="E30" s="78"/>
      <c r="F30" s="78"/>
      <c r="G30" s="78"/>
      <c r="H30" s="78"/>
      <c r="I30" s="78"/>
      <c r="J30" s="2"/>
    </row>
    <row r="31" spans="2:10">
      <c r="B31" s="2"/>
      <c r="C31" s="177" t="s">
        <v>59</v>
      </c>
      <c r="D31" s="178"/>
      <c r="E31" s="144">
        <v>0</v>
      </c>
      <c r="F31" s="144">
        <v>0</v>
      </c>
      <c r="G31" s="144">
        <v>0</v>
      </c>
      <c r="H31" s="144">
        <v>0</v>
      </c>
      <c r="I31" s="144" t="s">
        <v>206</v>
      </c>
      <c r="J31" s="2"/>
    </row>
    <row r="32" spans="2:10">
      <c r="B32" s="2"/>
      <c r="C32" s="177" t="s">
        <v>60</v>
      </c>
      <c r="D32" s="178"/>
      <c r="E32" s="144">
        <v>0</v>
      </c>
      <c r="F32" s="144">
        <v>0</v>
      </c>
      <c r="G32" s="144">
        <v>0</v>
      </c>
      <c r="H32" s="144">
        <v>0</v>
      </c>
      <c r="I32" s="144" t="s">
        <v>206</v>
      </c>
      <c r="J32" s="2"/>
    </row>
    <row r="33" spans="2:10">
      <c r="B33" s="2"/>
      <c r="C33" s="177" t="s">
        <v>61</v>
      </c>
      <c r="D33" s="178"/>
      <c r="E33" s="144">
        <v>0</v>
      </c>
      <c r="F33" s="144">
        <v>0</v>
      </c>
      <c r="G33" s="144">
        <v>0</v>
      </c>
      <c r="H33" s="144">
        <v>0</v>
      </c>
      <c r="I33" s="144" t="s">
        <v>206</v>
      </c>
      <c r="J33" s="2"/>
    </row>
    <row r="34" spans="2:10">
      <c r="B34" s="2"/>
      <c r="C34" s="177" t="s">
        <v>503</v>
      </c>
      <c r="D34" s="178"/>
      <c r="E34" s="144">
        <v>0</v>
      </c>
      <c r="F34" s="144">
        <v>0</v>
      </c>
      <c r="G34" s="144">
        <v>0</v>
      </c>
      <c r="H34" s="144">
        <v>0</v>
      </c>
      <c r="I34" s="144" t="s">
        <v>206</v>
      </c>
      <c r="J34" s="2"/>
    </row>
    <row r="35" spans="2:10">
      <c r="B35" s="2"/>
      <c r="C35" s="177" t="s">
        <v>63</v>
      </c>
      <c r="D35" s="178"/>
      <c r="E35" s="144">
        <v>0</v>
      </c>
      <c r="F35" s="144">
        <v>0</v>
      </c>
      <c r="G35" s="144">
        <v>0</v>
      </c>
      <c r="H35" s="144">
        <v>0</v>
      </c>
      <c r="I35" s="144" t="s">
        <v>206</v>
      </c>
      <c r="J35" s="2"/>
    </row>
    <row r="36" spans="2:10">
      <c r="B36" s="2"/>
      <c r="C36" s="177" t="s">
        <v>64</v>
      </c>
      <c r="D36" s="178"/>
      <c r="E36" s="144">
        <v>0</v>
      </c>
      <c r="F36" s="144">
        <v>0</v>
      </c>
      <c r="G36" s="144">
        <v>0</v>
      </c>
      <c r="H36" s="144">
        <v>0</v>
      </c>
      <c r="I36" s="144" t="s">
        <v>206</v>
      </c>
      <c r="J36" s="2"/>
    </row>
    <row r="37" spans="2:10">
      <c r="B37" s="2"/>
      <c r="C37" s="177" t="s">
        <v>65</v>
      </c>
      <c r="D37" s="178"/>
      <c r="E37" s="144">
        <v>0</v>
      </c>
      <c r="F37" s="144">
        <v>0</v>
      </c>
      <c r="G37" s="144">
        <v>0</v>
      </c>
      <c r="H37" s="144">
        <v>0</v>
      </c>
      <c r="I37" s="144" t="s">
        <v>206</v>
      </c>
      <c r="J37" s="2"/>
    </row>
    <row r="38" spans="2:10">
      <c r="B38" s="2"/>
      <c r="C38" s="177" t="s">
        <v>66</v>
      </c>
      <c r="D38" s="178"/>
      <c r="E38" s="144">
        <v>0</v>
      </c>
      <c r="F38" s="144">
        <v>0</v>
      </c>
      <c r="G38" s="144">
        <v>0</v>
      </c>
      <c r="H38" s="144">
        <v>0</v>
      </c>
      <c r="I38" s="144" t="s">
        <v>206</v>
      </c>
      <c r="J38" s="2"/>
    </row>
    <row r="39" spans="2:10">
      <c r="B39" s="2"/>
      <c r="C39" s="177" t="s">
        <v>514</v>
      </c>
      <c r="D39" s="178"/>
      <c r="E39" s="8">
        <f>SUM(E17:E38)</f>
        <v>0</v>
      </c>
      <c r="F39" s="8">
        <f>SUM(F17:F38)</f>
        <v>0</v>
      </c>
      <c r="G39" s="8">
        <f>SUM(G17:G38)</f>
        <v>0</v>
      </c>
      <c r="H39" s="8">
        <f>SUM(H17:H38)</f>
        <v>0</v>
      </c>
      <c r="I39" s="10" t="str">
        <f>""</f>
        <v/>
      </c>
      <c r="J39" s="2"/>
    </row>
    <row r="40" spans="2:10">
      <c r="B40" s="2"/>
      <c r="C40" s="142" t="s">
        <v>785</v>
      </c>
      <c r="D40" s="143"/>
      <c r="E40" s="6">
        <f>IFERROR(E41, 0)+IFERROR(E42, 0)+IFERROR(E43, 0)+IFERROR(E44, 0)+IFERROR(E46, 0)+IFERROR(E47, 0)+IFERROR(E48, 0)+IFERROR(E49, 0)+IFERROR(E50, 0)+IFERROR(E51, 0)+IFERROR(E52, 0)+IFERROR(E53, 0)+IFERROR(E55, 0)+IFERROR(E56, 0)+IFERROR(E57, 0)+IFERROR(E58, 0)+IFERROR(E59, 0)+IFERROR(E60, 0)+IFERROR(E61, 0)+IFERROR(E62, 0)+0</f>
        <v>0</v>
      </c>
      <c r="F40" s="6">
        <f>IFERROR(F41, 0)+IFERROR(F42, 0)+IFERROR(F43, 0)+IFERROR(F44, 0)+IFERROR(F46, 0)+IFERROR(F47, 0)+IFERROR(F48, 0)+IFERROR(F49, 0)+IFERROR(F50, 0)+IFERROR(F51, 0)+IFERROR(F52, 0)+IFERROR(F53, 0)+IFERROR(F55, 0)+IFERROR(F56, 0)+IFERROR(F57, 0)+IFERROR(F58, 0)+IFERROR(F59, 0)+IFERROR(F60, 0)+IFERROR(F61, 0)+IFERROR(F62, 0)+0</f>
        <v>0</v>
      </c>
      <c r="G40" s="6">
        <f>IFERROR(G41, 0)+IFERROR(G42, 0)+IFERROR(G43, 0)+IFERROR(G44, 0)+IFERROR(G46, 0)+IFERROR(G47, 0)+IFERROR(G48, 0)+IFERROR(G49, 0)+IFERROR(G50, 0)+IFERROR(G51, 0)+IFERROR(G52, 0)+IFERROR(G53, 0)+IFERROR(G55, 0)+IFERROR(G56, 0)+IFERROR(G57, 0)+IFERROR(G58, 0)+IFERROR(G59, 0)+IFERROR(G60, 0)+IFERROR(G61, 0)+IFERROR(G62, 0)+0</f>
        <v>0</v>
      </c>
      <c r="H40" s="6">
        <f>IFERROR(H41, 0)+IFERROR(H42, 0)+IFERROR(H43, 0)+IFERROR(H44, 0)+IFERROR(H46, 0)+IFERROR(H47, 0)+IFERROR(H48, 0)+IFERROR(H49, 0)+IFERROR(H50, 0)+IFERROR(H51, 0)+IFERROR(H52, 0)+IFERROR(H53, 0)+IFERROR(H55, 0)+IFERROR(H56, 0)+IFERROR(H57, 0)+IFERROR(H58, 0)+IFERROR(H59, 0)+IFERROR(H60, 0)+IFERROR(H61, 0)+IFERROR(H62, 0)+0</f>
        <v>0</v>
      </c>
      <c r="I40" s="6" t="e">
        <f>IFERROR(I41, 0)+IFERROR(I42, 0)+IFERROR(I43, 0)+IFERROR(I44, 0)+IFERROR(I46, 0)+IFERROR(I47, 0)+IFERROR(I48, 0)+IFERROR(I49, 0)+IFERROR(I50, 0)+IFERROR(I51, 0)+IFERROR(I52, 0)+IFERROR(I53, 0)+IFERROR(I55, 0)+IFERROR(I56, 0)+IFERROR(I57, 0)+IFERROR(I58, 0)+IFERROR(I59, 0)+IFERROR(I60, 0)+IFERROR(I61, 0)+IFERROR(I62, 0)+0</f>
        <v>#VALUE!</v>
      </c>
      <c r="J40" s="2"/>
    </row>
    <row r="41" spans="2:10">
      <c r="B41" s="2"/>
      <c r="C41" s="177" t="s">
        <v>501</v>
      </c>
      <c r="D41" s="178"/>
      <c r="E41" s="144">
        <v>0</v>
      </c>
      <c r="F41" s="144">
        <v>0</v>
      </c>
      <c r="G41" s="144">
        <v>0</v>
      </c>
      <c r="H41" s="144">
        <v>0</v>
      </c>
      <c r="I41" s="144" t="s">
        <v>206</v>
      </c>
      <c r="J41" s="2"/>
    </row>
    <row r="42" spans="2:10">
      <c r="B42" s="2"/>
      <c r="C42" s="177" t="s">
        <v>48</v>
      </c>
      <c r="D42" s="178"/>
      <c r="E42" s="144">
        <v>0</v>
      </c>
      <c r="F42" s="144">
        <v>0</v>
      </c>
      <c r="G42" s="144">
        <v>0</v>
      </c>
      <c r="H42" s="144">
        <v>0</v>
      </c>
      <c r="I42" s="144" t="s">
        <v>206</v>
      </c>
      <c r="J42" s="2"/>
    </row>
    <row r="43" spans="2:10">
      <c r="B43" s="2"/>
      <c r="C43" s="177" t="s">
        <v>422</v>
      </c>
      <c r="D43" s="178"/>
      <c r="E43" s="144">
        <v>0</v>
      </c>
      <c r="F43" s="144">
        <v>0</v>
      </c>
      <c r="G43" s="144">
        <v>0</v>
      </c>
      <c r="H43" s="144">
        <v>0</v>
      </c>
      <c r="I43" s="144" t="s">
        <v>206</v>
      </c>
      <c r="J43" s="2"/>
    </row>
    <row r="44" spans="2:10">
      <c r="B44" s="2"/>
      <c r="C44" s="177" t="s">
        <v>50</v>
      </c>
      <c r="D44" s="178"/>
      <c r="E44" s="144">
        <v>0</v>
      </c>
      <c r="F44" s="144">
        <v>0</v>
      </c>
      <c r="G44" s="144">
        <v>0</v>
      </c>
      <c r="H44" s="144">
        <v>0</v>
      </c>
      <c r="I44" s="144" t="s">
        <v>206</v>
      </c>
      <c r="J44" s="2"/>
    </row>
    <row r="45" spans="2:10">
      <c r="B45" s="2"/>
      <c r="C45" s="182" t="s">
        <v>1052</v>
      </c>
      <c r="D45" s="183"/>
      <c r="E45" s="78"/>
      <c r="F45" s="78"/>
      <c r="G45" s="78"/>
      <c r="H45" s="78"/>
      <c r="I45" s="78"/>
      <c r="J45" s="2"/>
    </row>
    <row r="46" spans="2:10">
      <c r="B46" s="2"/>
      <c r="C46" s="177" t="s">
        <v>51</v>
      </c>
      <c r="D46" s="178"/>
      <c r="E46" s="144">
        <v>0</v>
      </c>
      <c r="F46" s="144">
        <v>0</v>
      </c>
      <c r="G46" s="144">
        <v>0</v>
      </c>
      <c r="H46" s="144">
        <v>0</v>
      </c>
      <c r="I46" s="144" t="s">
        <v>206</v>
      </c>
      <c r="J46" s="2"/>
    </row>
    <row r="47" spans="2:10">
      <c r="B47" s="2"/>
      <c r="C47" s="177" t="s">
        <v>445</v>
      </c>
      <c r="D47" s="178"/>
      <c r="E47" s="144">
        <v>0</v>
      </c>
      <c r="F47" s="144">
        <v>0</v>
      </c>
      <c r="G47" s="144">
        <v>0</v>
      </c>
      <c r="H47" s="144">
        <v>0</v>
      </c>
      <c r="I47" s="144" t="s">
        <v>206</v>
      </c>
      <c r="J47" s="2"/>
    </row>
    <row r="48" spans="2:10">
      <c r="B48" s="2"/>
      <c r="C48" s="177" t="s">
        <v>784</v>
      </c>
      <c r="D48" s="178"/>
      <c r="E48" s="144">
        <v>0</v>
      </c>
      <c r="F48" s="144">
        <v>0</v>
      </c>
      <c r="G48" s="144">
        <v>0</v>
      </c>
      <c r="H48" s="144">
        <v>0</v>
      </c>
      <c r="I48" s="144" t="s">
        <v>206</v>
      </c>
      <c r="J48" s="2"/>
    </row>
    <row r="49" spans="2:10">
      <c r="B49" s="2"/>
      <c r="C49" s="177" t="s">
        <v>54</v>
      </c>
      <c r="D49" s="178"/>
      <c r="E49" s="144">
        <v>0</v>
      </c>
      <c r="F49" s="144">
        <v>0</v>
      </c>
      <c r="G49" s="144">
        <v>0</v>
      </c>
      <c r="H49" s="144">
        <v>0</v>
      </c>
      <c r="I49" s="144" t="s">
        <v>206</v>
      </c>
      <c r="J49" s="2"/>
    </row>
    <row r="50" spans="2:10">
      <c r="B50" s="2"/>
      <c r="C50" s="177" t="s">
        <v>55</v>
      </c>
      <c r="D50" s="178"/>
      <c r="E50" s="144">
        <v>0</v>
      </c>
      <c r="F50" s="144">
        <v>0</v>
      </c>
      <c r="G50" s="144">
        <v>0</v>
      </c>
      <c r="H50" s="144">
        <v>0</v>
      </c>
      <c r="I50" s="144" t="s">
        <v>206</v>
      </c>
      <c r="J50" s="2"/>
    </row>
    <row r="51" spans="2:10">
      <c r="B51" s="2"/>
      <c r="C51" s="177" t="s">
        <v>56</v>
      </c>
      <c r="D51" s="178"/>
      <c r="E51" s="144">
        <v>0</v>
      </c>
      <c r="F51" s="144">
        <v>0</v>
      </c>
      <c r="G51" s="144">
        <v>0</v>
      </c>
      <c r="H51" s="144">
        <v>0</v>
      </c>
      <c r="I51" s="144" t="s">
        <v>206</v>
      </c>
      <c r="J51" s="2"/>
    </row>
    <row r="52" spans="2:10">
      <c r="B52" s="2"/>
      <c r="C52" s="177" t="s">
        <v>57</v>
      </c>
      <c r="D52" s="178"/>
      <c r="E52" s="144">
        <v>0</v>
      </c>
      <c r="F52" s="144">
        <v>0</v>
      </c>
      <c r="G52" s="144">
        <v>0</v>
      </c>
      <c r="H52" s="144">
        <v>0</v>
      </c>
      <c r="I52" s="144" t="s">
        <v>206</v>
      </c>
      <c r="J52" s="2"/>
    </row>
    <row r="53" spans="2:10">
      <c r="B53" s="2"/>
      <c r="C53" s="177" t="s">
        <v>58</v>
      </c>
      <c r="D53" s="178"/>
      <c r="E53" s="144">
        <v>0</v>
      </c>
      <c r="F53" s="144">
        <v>0</v>
      </c>
      <c r="G53" s="144">
        <v>0</v>
      </c>
      <c r="H53" s="144">
        <v>0</v>
      </c>
      <c r="I53" s="144" t="s">
        <v>206</v>
      </c>
      <c r="J53" s="2"/>
    </row>
    <row r="54" spans="2:10" ht="33" customHeight="1">
      <c r="B54" s="2"/>
      <c r="C54" s="184" t="s">
        <v>1053</v>
      </c>
      <c r="D54" s="183"/>
      <c r="E54" s="78"/>
      <c r="F54" s="78"/>
      <c r="G54" s="78"/>
      <c r="H54" s="78"/>
      <c r="I54" s="78"/>
      <c r="J54" s="2"/>
    </row>
    <row r="55" spans="2:10">
      <c r="B55" s="2"/>
      <c r="C55" s="177" t="s">
        <v>59</v>
      </c>
      <c r="D55" s="178"/>
      <c r="E55" s="144">
        <v>0</v>
      </c>
      <c r="F55" s="144">
        <v>0</v>
      </c>
      <c r="G55" s="144">
        <v>0</v>
      </c>
      <c r="H55" s="144">
        <v>0</v>
      </c>
      <c r="I55" s="144" t="s">
        <v>206</v>
      </c>
      <c r="J55" s="2"/>
    </row>
    <row r="56" spans="2:10">
      <c r="B56" s="2"/>
      <c r="C56" s="177" t="s">
        <v>60</v>
      </c>
      <c r="D56" s="178"/>
      <c r="E56" s="144">
        <v>0</v>
      </c>
      <c r="F56" s="144">
        <v>0</v>
      </c>
      <c r="G56" s="144">
        <v>0</v>
      </c>
      <c r="H56" s="144">
        <v>0</v>
      </c>
      <c r="I56" s="144" t="s">
        <v>206</v>
      </c>
      <c r="J56" s="2"/>
    </row>
    <row r="57" spans="2:10">
      <c r="B57" s="2"/>
      <c r="C57" s="177" t="s">
        <v>786</v>
      </c>
      <c r="D57" s="178"/>
      <c r="E57" s="144">
        <v>0</v>
      </c>
      <c r="F57" s="144">
        <v>0</v>
      </c>
      <c r="G57" s="144">
        <v>0</v>
      </c>
      <c r="H57" s="144">
        <v>0</v>
      </c>
      <c r="I57" s="144" t="s">
        <v>206</v>
      </c>
      <c r="J57" s="2"/>
    </row>
    <row r="58" spans="2:10">
      <c r="B58" s="2"/>
      <c r="C58" s="177" t="s">
        <v>503</v>
      </c>
      <c r="D58" s="178"/>
      <c r="E58" s="144">
        <v>0</v>
      </c>
      <c r="F58" s="144">
        <v>0</v>
      </c>
      <c r="G58" s="144">
        <v>0</v>
      </c>
      <c r="H58" s="144">
        <v>0</v>
      </c>
      <c r="I58" s="144" t="s">
        <v>206</v>
      </c>
      <c r="J58" s="2"/>
    </row>
    <row r="59" spans="2:10">
      <c r="B59" s="2"/>
      <c r="C59" s="177" t="s">
        <v>63</v>
      </c>
      <c r="D59" s="178"/>
      <c r="E59" s="144">
        <v>0</v>
      </c>
      <c r="F59" s="144">
        <v>0</v>
      </c>
      <c r="G59" s="144">
        <v>0</v>
      </c>
      <c r="H59" s="144">
        <v>0</v>
      </c>
      <c r="I59" s="144" t="s">
        <v>206</v>
      </c>
      <c r="J59" s="2"/>
    </row>
    <row r="60" spans="2:10">
      <c r="B60" s="2"/>
      <c r="C60" s="177" t="s">
        <v>64</v>
      </c>
      <c r="D60" s="178"/>
      <c r="E60" s="144">
        <v>0</v>
      </c>
      <c r="F60" s="144">
        <v>0</v>
      </c>
      <c r="G60" s="144">
        <v>0</v>
      </c>
      <c r="H60" s="144">
        <v>0</v>
      </c>
      <c r="I60" s="144" t="s">
        <v>206</v>
      </c>
      <c r="J60" s="2"/>
    </row>
    <row r="61" spans="2:10">
      <c r="B61" s="2"/>
      <c r="C61" s="177" t="s">
        <v>65</v>
      </c>
      <c r="D61" s="178"/>
      <c r="E61" s="144">
        <v>0</v>
      </c>
      <c r="F61" s="144">
        <v>0</v>
      </c>
      <c r="G61" s="144">
        <v>0</v>
      </c>
      <c r="H61" s="144">
        <v>0</v>
      </c>
      <c r="I61" s="144" t="s">
        <v>206</v>
      </c>
      <c r="J61" s="2"/>
    </row>
    <row r="62" spans="2:10">
      <c r="B62" s="2"/>
      <c r="C62" s="177" t="s">
        <v>66</v>
      </c>
      <c r="D62" s="178"/>
      <c r="E62" s="144">
        <v>0</v>
      </c>
      <c r="F62" s="144">
        <v>0</v>
      </c>
      <c r="G62" s="144">
        <v>0</v>
      </c>
      <c r="H62" s="144">
        <v>0</v>
      </c>
      <c r="I62" s="144" t="s">
        <v>206</v>
      </c>
      <c r="J62" s="2"/>
    </row>
    <row r="63" spans="2:10">
      <c r="B63" s="2"/>
      <c r="C63" s="177" t="s">
        <v>514</v>
      </c>
      <c r="D63" s="178"/>
      <c r="E63" s="8">
        <f>SUM(E41:E62)</f>
        <v>0</v>
      </c>
      <c r="F63" s="8">
        <f>SUM(F41:F62)</f>
        <v>0</v>
      </c>
      <c r="G63" s="8">
        <f>SUM(G41:G62)</f>
        <v>0</v>
      </c>
      <c r="H63" s="8">
        <f>SUM(H41:H62)</f>
        <v>0</v>
      </c>
      <c r="I63" s="10" t="str">
        <f>""</f>
        <v/>
      </c>
      <c r="J63" s="2"/>
    </row>
    <row r="64" spans="2:10">
      <c r="B64" s="2"/>
      <c r="C64" s="142" t="s">
        <v>787</v>
      </c>
      <c r="D64" s="143"/>
      <c r="E64" s="8">
        <f>E39+E63</f>
        <v>0</v>
      </c>
      <c r="F64" s="8">
        <f>F39+F63</f>
        <v>0</v>
      </c>
      <c r="G64" s="8">
        <f>G39+G63</f>
        <v>0</v>
      </c>
      <c r="H64" s="8">
        <f>H39+H63</f>
        <v>0</v>
      </c>
      <c r="I64" s="10" t="str">
        <f>""</f>
        <v/>
      </c>
      <c r="J64" s="2"/>
    </row>
    <row r="65" spans="2:10">
      <c r="B65" s="2"/>
      <c r="C65" s="142" t="s">
        <v>788</v>
      </c>
      <c r="D65" s="143"/>
      <c r="E65" s="144">
        <v>0</v>
      </c>
      <c r="F65" s="144">
        <v>0</v>
      </c>
      <c r="G65" s="144">
        <v>0</v>
      </c>
      <c r="H65" s="144">
        <v>0</v>
      </c>
      <c r="I65" s="10" t="str">
        <f>""</f>
        <v/>
      </c>
      <c r="J65" s="2"/>
    </row>
    <row r="66" spans="2:10">
      <c r="B66" s="2"/>
      <c r="C66" s="142" t="s">
        <v>789</v>
      </c>
      <c r="D66" s="143"/>
      <c r="E66" s="8">
        <f>E64-E65</f>
        <v>0</v>
      </c>
      <c r="F66" s="8">
        <f>F64-F65</f>
        <v>0</v>
      </c>
      <c r="G66" s="8">
        <f>G64-G65</f>
        <v>0</v>
      </c>
      <c r="H66" s="8">
        <f>H64-H65</f>
        <v>0</v>
      </c>
      <c r="I66" s="10" t="str">
        <f>""</f>
        <v/>
      </c>
      <c r="J66" s="2"/>
    </row>
    <row r="67" spans="2:10">
      <c r="B67" s="2"/>
      <c r="C67" s="2"/>
      <c r="D67" s="2"/>
      <c r="E67" s="2"/>
      <c r="F67" s="2"/>
      <c r="G67" s="2"/>
      <c r="H67" s="2"/>
      <c r="I67" s="2"/>
      <c r="J67" s="2"/>
    </row>
    <row r="68" spans="2:10" ht="5.0999999999999996" customHeight="1">
      <c r="B68" s="2"/>
      <c r="C68" s="2"/>
      <c r="D68" s="2"/>
      <c r="E68" s="2"/>
      <c r="F68" s="2"/>
      <c r="G68" s="2"/>
      <c r="H68" s="2"/>
      <c r="I68" s="2"/>
      <c r="J68" s="2"/>
    </row>
  </sheetData>
  <sheetProtection formatColumns="0" formatRows="0" selectLockedCells="1"/>
  <mergeCells count="269">
    <mergeCell ref="C7:I7"/>
    <mergeCell ref="C8:I8"/>
    <mergeCell ref="C9:I9"/>
    <mergeCell ref="C10:I10"/>
    <mergeCell ref="C11:I11"/>
    <mergeCell ref="C13:I13"/>
    <mergeCell ref="C14:D15"/>
    <mergeCell ref="E15"/>
    <mergeCell ref="F15"/>
    <mergeCell ref="E14:F14"/>
    <mergeCell ref="G15"/>
    <mergeCell ref="H15"/>
    <mergeCell ref="G14:I14"/>
    <mergeCell ref="I15"/>
    <mergeCell ref="H17"/>
    <mergeCell ref="I17"/>
    <mergeCell ref="C18:D18"/>
    <mergeCell ref="E18"/>
    <mergeCell ref="F18"/>
    <mergeCell ref="G18"/>
    <mergeCell ref="H18"/>
    <mergeCell ref="I18"/>
    <mergeCell ref="C16:D16"/>
    <mergeCell ref="C17:D17"/>
    <mergeCell ref="E17"/>
    <mergeCell ref="F17"/>
    <mergeCell ref="G17"/>
    <mergeCell ref="I19"/>
    <mergeCell ref="C20:D20"/>
    <mergeCell ref="E20"/>
    <mergeCell ref="F20"/>
    <mergeCell ref="G20"/>
    <mergeCell ref="H20"/>
    <mergeCell ref="I20"/>
    <mergeCell ref="C19:D19"/>
    <mergeCell ref="E19"/>
    <mergeCell ref="F19"/>
    <mergeCell ref="G19"/>
    <mergeCell ref="H19"/>
    <mergeCell ref="I22"/>
    <mergeCell ref="C23:D23"/>
    <mergeCell ref="E23"/>
    <mergeCell ref="F23"/>
    <mergeCell ref="G23"/>
    <mergeCell ref="H23"/>
    <mergeCell ref="I23"/>
    <mergeCell ref="C22:D22"/>
    <mergeCell ref="E22"/>
    <mergeCell ref="F22"/>
    <mergeCell ref="G22"/>
    <mergeCell ref="H22"/>
    <mergeCell ref="I24"/>
    <mergeCell ref="C25:D25"/>
    <mergeCell ref="E25"/>
    <mergeCell ref="F25"/>
    <mergeCell ref="G25"/>
    <mergeCell ref="H25"/>
    <mergeCell ref="I25"/>
    <mergeCell ref="C24:D24"/>
    <mergeCell ref="E24"/>
    <mergeCell ref="F24"/>
    <mergeCell ref="G24"/>
    <mergeCell ref="H24"/>
    <mergeCell ref="I26"/>
    <mergeCell ref="C27:D27"/>
    <mergeCell ref="E27"/>
    <mergeCell ref="F27"/>
    <mergeCell ref="G27"/>
    <mergeCell ref="H27"/>
    <mergeCell ref="I27"/>
    <mergeCell ref="C26:D26"/>
    <mergeCell ref="E26"/>
    <mergeCell ref="F26"/>
    <mergeCell ref="G26"/>
    <mergeCell ref="H26"/>
    <mergeCell ref="I28"/>
    <mergeCell ref="C29:D29"/>
    <mergeCell ref="E29"/>
    <mergeCell ref="F29"/>
    <mergeCell ref="G29"/>
    <mergeCell ref="H29"/>
    <mergeCell ref="I29"/>
    <mergeCell ref="C28:D28"/>
    <mergeCell ref="E28"/>
    <mergeCell ref="F28"/>
    <mergeCell ref="G28"/>
    <mergeCell ref="H28"/>
    <mergeCell ref="G35"/>
    <mergeCell ref="H35"/>
    <mergeCell ref="I31"/>
    <mergeCell ref="C32:D32"/>
    <mergeCell ref="E32"/>
    <mergeCell ref="F32"/>
    <mergeCell ref="G32"/>
    <mergeCell ref="H32"/>
    <mergeCell ref="I32"/>
    <mergeCell ref="C31:D31"/>
    <mergeCell ref="E31"/>
    <mergeCell ref="F31"/>
    <mergeCell ref="G31"/>
    <mergeCell ref="H31"/>
    <mergeCell ref="C37:D37"/>
    <mergeCell ref="E37"/>
    <mergeCell ref="I33"/>
    <mergeCell ref="C34:D34"/>
    <mergeCell ref="E34"/>
    <mergeCell ref="F34"/>
    <mergeCell ref="G34"/>
    <mergeCell ref="H34"/>
    <mergeCell ref="I34"/>
    <mergeCell ref="C33:D33"/>
    <mergeCell ref="E33"/>
    <mergeCell ref="F33"/>
    <mergeCell ref="G33"/>
    <mergeCell ref="H33"/>
    <mergeCell ref="I35"/>
    <mergeCell ref="C36:D36"/>
    <mergeCell ref="E36"/>
    <mergeCell ref="F36"/>
    <mergeCell ref="G36"/>
    <mergeCell ref="H36"/>
    <mergeCell ref="I36"/>
    <mergeCell ref="C35:D35"/>
    <mergeCell ref="E35"/>
    <mergeCell ref="F35"/>
    <mergeCell ref="G46"/>
    <mergeCell ref="H46"/>
    <mergeCell ref="H37"/>
    <mergeCell ref="I42"/>
    <mergeCell ref="I43"/>
    <mergeCell ref="C44:D44"/>
    <mergeCell ref="E44"/>
    <mergeCell ref="F44"/>
    <mergeCell ref="G44"/>
    <mergeCell ref="H44"/>
    <mergeCell ref="I44"/>
    <mergeCell ref="C43:D43"/>
    <mergeCell ref="E43"/>
    <mergeCell ref="F43"/>
    <mergeCell ref="G43"/>
    <mergeCell ref="H43"/>
    <mergeCell ref="I41"/>
    <mergeCell ref="I37"/>
    <mergeCell ref="C38:D38"/>
    <mergeCell ref="E38"/>
    <mergeCell ref="F38"/>
    <mergeCell ref="G38"/>
    <mergeCell ref="H38"/>
    <mergeCell ref="I38"/>
    <mergeCell ref="F37"/>
    <mergeCell ref="G37"/>
    <mergeCell ref="I48"/>
    <mergeCell ref="C49:D49"/>
    <mergeCell ref="E49"/>
    <mergeCell ref="F49"/>
    <mergeCell ref="G49"/>
    <mergeCell ref="H49"/>
    <mergeCell ref="I49"/>
    <mergeCell ref="C48:D48"/>
    <mergeCell ref="E48"/>
    <mergeCell ref="F48"/>
    <mergeCell ref="G48"/>
    <mergeCell ref="H48"/>
    <mergeCell ref="I46"/>
    <mergeCell ref="C47:D47"/>
    <mergeCell ref="E47"/>
    <mergeCell ref="F47"/>
    <mergeCell ref="G47"/>
    <mergeCell ref="H47"/>
    <mergeCell ref="I47"/>
    <mergeCell ref="C46:D46"/>
    <mergeCell ref="E46"/>
    <mergeCell ref="F46"/>
    <mergeCell ref="I50"/>
    <mergeCell ref="C51:D51"/>
    <mergeCell ref="E51"/>
    <mergeCell ref="F51"/>
    <mergeCell ref="G51"/>
    <mergeCell ref="H51"/>
    <mergeCell ref="I51"/>
    <mergeCell ref="C50:D50"/>
    <mergeCell ref="E50"/>
    <mergeCell ref="F50"/>
    <mergeCell ref="G50"/>
    <mergeCell ref="H50"/>
    <mergeCell ref="I52"/>
    <mergeCell ref="C53:D53"/>
    <mergeCell ref="E53"/>
    <mergeCell ref="F53"/>
    <mergeCell ref="G53"/>
    <mergeCell ref="H53"/>
    <mergeCell ref="I53"/>
    <mergeCell ref="C52:D52"/>
    <mergeCell ref="E52"/>
    <mergeCell ref="F52"/>
    <mergeCell ref="G52"/>
    <mergeCell ref="H52"/>
    <mergeCell ref="I55"/>
    <mergeCell ref="C56:D56"/>
    <mergeCell ref="E56"/>
    <mergeCell ref="F56"/>
    <mergeCell ref="G56"/>
    <mergeCell ref="H56"/>
    <mergeCell ref="I56"/>
    <mergeCell ref="C55:D55"/>
    <mergeCell ref="E55"/>
    <mergeCell ref="F55"/>
    <mergeCell ref="G55"/>
    <mergeCell ref="H55"/>
    <mergeCell ref="I57"/>
    <mergeCell ref="C58:D58"/>
    <mergeCell ref="E58"/>
    <mergeCell ref="F58"/>
    <mergeCell ref="G58"/>
    <mergeCell ref="H58"/>
    <mergeCell ref="I58"/>
    <mergeCell ref="C57:D57"/>
    <mergeCell ref="E57"/>
    <mergeCell ref="F57"/>
    <mergeCell ref="G57"/>
    <mergeCell ref="H57"/>
    <mergeCell ref="I59"/>
    <mergeCell ref="C60:D60"/>
    <mergeCell ref="E60"/>
    <mergeCell ref="F60"/>
    <mergeCell ref="G60"/>
    <mergeCell ref="H60"/>
    <mergeCell ref="I60"/>
    <mergeCell ref="C59:D59"/>
    <mergeCell ref="E59"/>
    <mergeCell ref="F59"/>
    <mergeCell ref="G59"/>
    <mergeCell ref="H59"/>
    <mergeCell ref="I61"/>
    <mergeCell ref="C62:D62"/>
    <mergeCell ref="E62"/>
    <mergeCell ref="F62"/>
    <mergeCell ref="G62"/>
    <mergeCell ref="H62"/>
    <mergeCell ref="I62"/>
    <mergeCell ref="C61:D61"/>
    <mergeCell ref="E61"/>
    <mergeCell ref="F61"/>
    <mergeCell ref="G61"/>
    <mergeCell ref="H61"/>
    <mergeCell ref="C21:D21"/>
    <mergeCell ref="C30:D30"/>
    <mergeCell ref="C45:D45"/>
    <mergeCell ref="C54:D54"/>
    <mergeCell ref="G65"/>
    <mergeCell ref="H65"/>
    <mergeCell ref="C66:D66"/>
    <mergeCell ref="C63:D63"/>
    <mergeCell ref="C64:D64"/>
    <mergeCell ref="C65:D65"/>
    <mergeCell ref="E65"/>
    <mergeCell ref="F65"/>
    <mergeCell ref="C42:D42"/>
    <mergeCell ref="E42"/>
    <mergeCell ref="F42"/>
    <mergeCell ref="G42"/>
    <mergeCell ref="H42"/>
    <mergeCell ref="C39:D39"/>
    <mergeCell ref="C40:D40"/>
    <mergeCell ref="C41:D41"/>
    <mergeCell ref="E41"/>
    <mergeCell ref="F41"/>
    <mergeCell ref="G41"/>
    <mergeCell ref="H41"/>
  </mergeCells>
  <dataValidations count="1">
    <dataValidation type="decimal" showErrorMessage="1" errorTitle="Kesalahan Jenis Data" error="Data yang dimasukkan harus berupa Angka!" sqref="E65:H65 E41:H62 E17:H38">
      <formula1>-1000000000000000000</formula1>
      <formula2>1000000000000000000</formula2>
    </dataValidation>
  </dataValidations>
  <printOptions horizontalCentered="1"/>
  <pageMargins left="0.7" right="0.7" top="0.75" bottom="0.75" header="0.3" footer="0.3"/>
  <pageSetup paperSize="150" scale="43" orientation="portrait" horizontalDpi="200" verticalDpi="2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2:H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E37" sqref="E37"/>
    </sheetView>
  </sheetViews>
  <sheetFormatPr defaultRowHeight="15"/>
  <cols>
    <col min="1" max="1" width="9.140625" style="1" customWidth="1"/>
    <col min="2" max="3" width="1" style="1" customWidth="1"/>
    <col min="4" max="4" width="20" style="1" customWidth="1"/>
    <col min="5" max="7" width="30" style="1" customWidth="1"/>
    <col min="8" max="8" width="1" style="1" customWidth="1"/>
    <col min="9" max="9" width="9.140625" style="1" customWidth="1"/>
    <col min="10" max="16384" width="9.140625" style="1"/>
  </cols>
  <sheetData>
    <row r="2" spans="2:8" ht="5.0999999999999996" customHeight="1">
      <c r="B2" s="5" t="s">
        <v>790</v>
      </c>
      <c r="C2" s="2"/>
      <c r="D2" s="2"/>
      <c r="E2" s="2"/>
      <c r="F2" s="2"/>
      <c r="G2" s="2"/>
      <c r="H2" s="2"/>
    </row>
    <row r="3" spans="2:8" hidden="1">
      <c r="B3" s="5" t="s">
        <v>7</v>
      </c>
      <c r="C3" s="20"/>
      <c r="D3" s="20"/>
      <c r="E3" s="2"/>
      <c r="F3" s="2"/>
      <c r="G3" s="2"/>
      <c r="H3" s="2"/>
    </row>
    <row r="4" spans="2:8" hidden="1">
      <c r="B4" s="2"/>
      <c r="C4" s="20"/>
      <c r="D4" s="20"/>
      <c r="E4" s="2"/>
      <c r="F4" s="2"/>
      <c r="G4" s="2"/>
      <c r="H4" s="2"/>
    </row>
    <row r="5" spans="2:8" hidden="1">
      <c r="B5" s="2"/>
      <c r="C5" s="20"/>
      <c r="D5" s="20"/>
      <c r="E5" s="2"/>
      <c r="F5" s="2"/>
      <c r="G5" s="2"/>
      <c r="H5" s="2"/>
    </row>
    <row r="6" spans="2:8" hidden="1">
      <c r="B6" s="2"/>
      <c r="C6" s="20"/>
      <c r="D6" s="20"/>
      <c r="E6" s="2"/>
      <c r="F6" s="2"/>
      <c r="G6" s="2"/>
      <c r="H6" s="2"/>
    </row>
    <row r="7" spans="2:8" ht="17.25">
      <c r="B7" s="2"/>
      <c r="C7" s="156" t="str">
        <f>UPPER('Data Umum'!D7)</f>
        <v/>
      </c>
      <c r="D7" s="156"/>
      <c r="E7" s="157"/>
      <c r="F7" s="157"/>
      <c r="G7" s="157"/>
      <c r="H7" s="2"/>
    </row>
    <row r="8" spans="2:8">
      <c r="B8" s="2"/>
      <c r="C8" s="158" t="s">
        <v>1095</v>
      </c>
      <c r="D8" s="158"/>
      <c r="E8" s="129"/>
      <c r="F8" s="129"/>
      <c r="G8" s="129"/>
      <c r="H8" s="2"/>
    </row>
    <row r="9" spans="2:8">
      <c r="B9" s="2"/>
      <c r="C9" s="158" t="s">
        <v>791</v>
      </c>
      <c r="D9" s="158"/>
      <c r="E9" s="129"/>
      <c r="F9" s="129"/>
      <c r="G9" s="129"/>
      <c r="H9" s="2"/>
    </row>
    <row r="10" spans="2:8">
      <c r="B10" s="2"/>
      <c r="C10" s="158" t="s">
        <v>792</v>
      </c>
      <c r="D10" s="158"/>
      <c r="E10" s="129"/>
      <c r="F10" s="129"/>
      <c r="G10" s="129"/>
      <c r="H10" s="2"/>
    </row>
    <row r="11" spans="2:8">
      <c r="B11" s="2"/>
      <c r="C11" s="159" t="str">
        <f>""</f>
        <v/>
      </c>
      <c r="D11" s="159"/>
      <c r="E11" s="130"/>
      <c r="F11" s="130"/>
      <c r="G11" s="130"/>
      <c r="H11" s="2"/>
    </row>
    <row r="12" spans="2:8" hidden="1">
      <c r="B12" s="2"/>
      <c r="C12" s="20"/>
      <c r="D12" s="20"/>
      <c r="E12" s="2"/>
      <c r="F12" s="2"/>
      <c r="G12" s="2"/>
      <c r="H12" s="2"/>
    </row>
    <row r="13" spans="2:8">
      <c r="B13" s="2"/>
      <c r="C13" s="160" t="s">
        <v>43</v>
      </c>
      <c r="D13" s="160"/>
      <c r="E13" s="161"/>
      <c r="F13" s="161"/>
      <c r="G13" s="161"/>
      <c r="H13" s="2"/>
    </row>
    <row r="14" spans="2:8">
      <c r="B14" s="2"/>
      <c r="C14" s="127" t="s">
        <v>308</v>
      </c>
      <c r="D14" s="128"/>
      <c r="E14" s="162" t="str">
        <f>"Uraian"</f>
        <v>Uraian</v>
      </c>
      <c r="F14" s="162" t="str">
        <f>"Jenis Beban"</f>
        <v>Jenis Beban</v>
      </c>
      <c r="G14" s="162" t="str">
        <f>"Jumlah"</f>
        <v>Jumlah</v>
      </c>
      <c r="H14" s="2"/>
    </row>
    <row r="15" spans="2:8">
      <c r="B15" s="2"/>
      <c r="C15" s="128"/>
      <c r="D15" s="128"/>
      <c r="E15" s="163"/>
      <c r="F15" s="163"/>
      <c r="G15" s="163"/>
      <c r="H15" s="2"/>
    </row>
    <row r="16" spans="2:8">
      <c r="B16" s="2"/>
      <c r="C16" s="137" t="s">
        <v>7</v>
      </c>
      <c r="D16" s="128"/>
      <c r="E16" s="147" t="s">
        <v>206</v>
      </c>
      <c r="F16" s="147" t="s">
        <v>206</v>
      </c>
      <c r="G16" s="144">
        <v>0</v>
      </c>
      <c r="H16" s="2"/>
    </row>
    <row r="17" spans="2:8">
      <c r="B17" s="2"/>
      <c r="C17" s="142" t="s">
        <v>309</v>
      </c>
      <c r="D17" s="143"/>
      <c r="E17" s="147" t="s">
        <v>206</v>
      </c>
      <c r="F17" s="147" t="s">
        <v>206</v>
      </c>
      <c r="G17" s="144">
        <v>0</v>
      </c>
      <c r="H17" s="2"/>
    </row>
    <row r="18" spans="2:8">
      <c r="B18" s="2"/>
      <c r="C18" s="142" t="s">
        <v>310</v>
      </c>
      <c r="D18" s="143"/>
      <c r="E18" s="147" t="s">
        <v>206</v>
      </c>
      <c r="F18" s="147" t="s">
        <v>206</v>
      </c>
      <c r="G18" s="144">
        <v>0</v>
      </c>
      <c r="H18" s="2"/>
    </row>
    <row r="19" spans="2:8">
      <c r="B19" s="2"/>
      <c r="C19" s="142" t="s">
        <v>311</v>
      </c>
      <c r="D19" s="143"/>
      <c r="E19" s="147" t="s">
        <v>206</v>
      </c>
      <c r="F19" s="147" t="s">
        <v>206</v>
      </c>
      <c r="G19" s="144">
        <v>0</v>
      </c>
      <c r="H19" s="2"/>
    </row>
    <row r="20" spans="2:8">
      <c r="B20" s="2"/>
      <c r="C20" s="142" t="s">
        <v>312</v>
      </c>
      <c r="D20" s="143"/>
      <c r="E20" s="147" t="s">
        <v>206</v>
      </c>
      <c r="F20" s="147" t="s">
        <v>206</v>
      </c>
      <c r="G20" s="144">
        <v>0</v>
      </c>
      <c r="H20" s="2"/>
    </row>
    <row r="21" spans="2:8">
      <c r="B21" s="2"/>
      <c r="C21" s="142" t="s">
        <v>313</v>
      </c>
      <c r="D21" s="143"/>
      <c r="E21" s="147" t="s">
        <v>206</v>
      </c>
      <c r="F21" s="147" t="s">
        <v>206</v>
      </c>
      <c r="G21" s="144">
        <v>0</v>
      </c>
      <c r="H21" s="2"/>
    </row>
    <row r="22" spans="2:8">
      <c r="B22" s="2"/>
      <c r="C22" s="142" t="s">
        <v>314</v>
      </c>
      <c r="D22" s="143"/>
      <c r="E22" s="147" t="s">
        <v>206</v>
      </c>
      <c r="F22" s="147" t="s">
        <v>206</v>
      </c>
      <c r="G22" s="144">
        <v>0</v>
      </c>
      <c r="H22" s="2"/>
    </row>
    <row r="23" spans="2:8">
      <c r="B23" s="2"/>
      <c r="C23" s="142" t="s">
        <v>315</v>
      </c>
      <c r="D23" s="143"/>
      <c r="E23" s="147" t="s">
        <v>206</v>
      </c>
      <c r="F23" s="147" t="s">
        <v>206</v>
      </c>
      <c r="G23" s="144">
        <v>0</v>
      </c>
      <c r="H23" s="2"/>
    </row>
    <row r="24" spans="2:8">
      <c r="B24" s="2"/>
      <c r="C24" s="142" t="s">
        <v>316</v>
      </c>
      <c r="D24" s="143"/>
      <c r="E24" s="147" t="s">
        <v>206</v>
      </c>
      <c r="F24" s="147" t="s">
        <v>206</v>
      </c>
      <c r="G24" s="144">
        <v>0</v>
      </c>
      <c r="H24" s="2"/>
    </row>
    <row r="25" spans="2:8">
      <c r="B25" s="2"/>
      <c r="C25" s="142" t="s">
        <v>317</v>
      </c>
      <c r="D25" s="143"/>
      <c r="E25" s="147" t="s">
        <v>206</v>
      </c>
      <c r="F25" s="147" t="s">
        <v>206</v>
      </c>
      <c r="G25" s="144">
        <v>0</v>
      </c>
      <c r="H25" s="2"/>
    </row>
    <row r="26" spans="2:8">
      <c r="B26" s="2"/>
      <c r="C26" s="142" t="s">
        <v>318</v>
      </c>
      <c r="D26" s="143"/>
      <c r="E26" s="147" t="s">
        <v>206</v>
      </c>
      <c r="F26" s="147" t="s">
        <v>206</v>
      </c>
      <c r="G26" s="144">
        <v>0</v>
      </c>
      <c r="H26" s="2"/>
    </row>
    <row r="27" spans="2:8">
      <c r="B27" s="2"/>
      <c r="C27" s="142" t="s">
        <v>319</v>
      </c>
      <c r="D27" s="143"/>
      <c r="E27" s="147" t="s">
        <v>206</v>
      </c>
      <c r="F27" s="147" t="s">
        <v>206</v>
      </c>
      <c r="G27" s="144">
        <v>0</v>
      </c>
      <c r="H27" s="2"/>
    </row>
    <row r="28" spans="2:8">
      <c r="B28" s="2"/>
      <c r="C28" s="142" t="s">
        <v>320</v>
      </c>
      <c r="D28" s="143"/>
      <c r="E28" s="147" t="s">
        <v>206</v>
      </c>
      <c r="F28" s="147" t="s">
        <v>206</v>
      </c>
      <c r="G28" s="144">
        <v>0</v>
      </c>
      <c r="H28" s="2"/>
    </row>
    <row r="29" spans="2:8">
      <c r="B29" s="2"/>
      <c r="C29" s="142" t="s">
        <v>321</v>
      </c>
      <c r="D29" s="143"/>
      <c r="E29" s="147" t="s">
        <v>206</v>
      </c>
      <c r="F29" s="147" t="s">
        <v>206</v>
      </c>
      <c r="G29" s="144">
        <v>0</v>
      </c>
      <c r="H29" s="2"/>
    </row>
    <row r="30" spans="2:8">
      <c r="B30" s="2"/>
      <c r="C30" s="142" t="s">
        <v>322</v>
      </c>
      <c r="D30" s="143"/>
      <c r="E30" s="147" t="s">
        <v>206</v>
      </c>
      <c r="F30" s="147" t="s">
        <v>206</v>
      </c>
      <c r="G30" s="144">
        <v>0</v>
      </c>
      <c r="H30" s="2"/>
    </row>
    <row r="31" spans="2:8">
      <c r="B31" s="2"/>
      <c r="C31" s="142" t="s">
        <v>323</v>
      </c>
      <c r="D31" s="143"/>
      <c r="E31" s="147" t="s">
        <v>206</v>
      </c>
      <c r="F31" s="147" t="s">
        <v>206</v>
      </c>
      <c r="G31" s="144">
        <v>0</v>
      </c>
      <c r="H31" s="2"/>
    </row>
    <row r="32" spans="2:8">
      <c r="B32" s="2"/>
      <c r="C32" s="142" t="s">
        <v>324</v>
      </c>
      <c r="D32" s="143"/>
      <c r="E32" s="147" t="s">
        <v>206</v>
      </c>
      <c r="F32" s="147" t="s">
        <v>206</v>
      </c>
      <c r="G32" s="144">
        <v>0</v>
      </c>
      <c r="H32" s="2"/>
    </row>
    <row r="33" spans="2:8">
      <c r="B33" s="2"/>
      <c r="C33" s="142" t="s">
        <v>325</v>
      </c>
      <c r="D33" s="143"/>
      <c r="E33" s="147" t="s">
        <v>206</v>
      </c>
      <c r="F33" s="147" t="s">
        <v>206</v>
      </c>
      <c r="G33" s="144">
        <v>0</v>
      </c>
      <c r="H33" s="2"/>
    </row>
    <row r="34" spans="2:8">
      <c r="B34" s="2"/>
      <c r="C34" s="142" t="s">
        <v>326</v>
      </c>
      <c r="D34" s="143"/>
      <c r="E34" s="147" t="s">
        <v>206</v>
      </c>
      <c r="F34" s="147" t="s">
        <v>206</v>
      </c>
      <c r="G34" s="144">
        <v>0</v>
      </c>
      <c r="H34" s="2"/>
    </row>
    <row r="35" spans="2:8">
      <c r="B35" s="2"/>
      <c r="C35" s="142" t="s">
        <v>327</v>
      </c>
      <c r="D35" s="143"/>
      <c r="E35" s="147" t="s">
        <v>206</v>
      </c>
      <c r="F35" s="147" t="s">
        <v>206</v>
      </c>
      <c r="G35" s="144">
        <v>0</v>
      </c>
      <c r="H35" s="2"/>
    </row>
    <row r="36" spans="2:8">
      <c r="B36" s="2"/>
      <c r="C36" s="142" t="s">
        <v>328</v>
      </c>
      <c r="D36" s="143"/>
      <c r="E36" s="147" t="s">
        <v>206</v>
      </c>
      <c r="F36" s="147" t="s">
        <v>206</v>
      </c>
      <c r="G36" s="144">
        <v>0</v>
      </c>
      <c r="H36" s="2"/>
    </row>
    <row r="37" spans="2:8">
      <c r="B37" s="2"/>
      <c r="C37" s="142" t="s">
        <v>329</v>
      </c>
      <c r="D37" s="143"/>
      <c r="E37" s="147" t="s">
        <v>206</v>
      </c>
      <c r="F37" s="147" t="s">
        <v>206</v>
      </c>
      <c r="G37" s="144">
        <v>0</v>
      </c>
      <c r="H37" s="2"/>
    </row>
    <row r="38" spans="2:8">
      <c r="B38" s="2"/>
      <c r="C38" s="142" t="s">
        <v>330</v>
      </c>
      <c r="D38" s="143"/>
      <c r="E38" s="147" t="s">
        <v>206</v>
      </c>
      <c r="F38" s="147" t="s">
        <v>206</v>
      </c>
      <c r="G38" s="144">
        <v>0</v>
      </c>
      <c r="H38" s="2"/>
    </row>
    <row r="39" spans="2:8">
      <c r="B39" s="2"/>
      <c r="C39" s="142" t="s">
        <v>331</v>
      </c>
      <c r="D39" s="143"/>
      <c r="E39" s="147" t="s">
        <v>206</v>
      </c>
      <c r="F39" s="147" t="s">
        <v>206</v>
      </c>
      <c r="G39" s="144">
        <v>0</v>
      </c>
      <c r="H39" s="2"/>
    </row>
    <row r="40" spans="2:8">
      <c r="B40" s="2"/>
      <c r="C40" s="142" t="s">
        <v>332</v>
      </c>
      <c r="D40" s="143"/>
      <c r="E40" s="147" t="s">
        <v>206</v>
      </c>
      <c r="F40" s="147" t="s">
        <v>206</v>
      </c>
      <c r="G40" s="144">
        <v>0</v>
      </c>
      <c r="H40" s="2"/>
    </row>
    <row r="41" spans="2:8">
      <c r="B41" s="2"/>
      <c r="C41" s="142" t="s">
        <v>333</v>
      </c>
      <c r="D41" s="143"/>
      <c r="E41" s="147" t="s">
        <v>206</v>
      </c>
      <c r="F41" s="147" t="s">
        <v>206</v>
      </c>
      <c r="G41" s="144">
        <v>0</v>
      </c>
      <c r="H41" s="2"/>
    </row>
    <row r="42" spans="2:8">
      <c r="B42" s="2"/>
      <c r="C42" s="142" t="s">
        <v>334</v>
      </c>
      <c r="D42" s="143"/>
      <c r="E42" s="147" t="s">
        <v>206</v>
      </c>
      <c r="F42" s="147" t="s">
        <v>206</v>
      </c>
      <c r="G42" s="144">
        <v>0</v>
      </c>
      <c r="H42" s="2"/>
    </row>
    <row r="43" spans="2:8">
      <c r="B43" s="2"/>
      <c r="C43" s="142" t="s">
        <v>335</v>
      </c>
      <c r="D43" s="143"/>
      <c r="E43" s="147" t="s">
        <v>206</v>
      </c>
      <c r="F43" s="147" t="s">
        <v>206</v>
      </c>
      <c r="G43" s="144">
        <v>0</v>
      </c>
      <c r="H43" s="2"/>
    </row>
    <row r="44" spans="2:8">
      <c r="B44" s="2"/>
      <c r="C44" s="142" t="s">
        <v>336</v>
      </c>
      <c r="D44" s="143"/>
      <c r="E44" s="147" t="s">
        <v>206</v>
      </c>
      <c r="F44" s="147" t="s">
        <v>206</v>
      </c>
      <c r="G44" s="144">
        <v>0</v>
      </c>
      <c r="H44" s="2"/>
    </row>
    <row r="45" spans="2:8">
      <c r="B45" s="2"/>
      <c r="C45" s="142" t="s">
        <v>337</v>
      </c>
      <c r="D45" s="143"/>
      <c r="E45" s="147" t="s">
        <v>206</v>
      </c>
      <c r="F45" s="147" t="s">
        <v>206</v>
      </c>
      <c r="G45" s="144">
        <v>0</v>
      </c>
      <c r="H45" s="2"/>
    </row>
    <row r="46" spans="2:8">
      <c r="B46" s="2"/>
      <c r="C46" s="142" t="s">
        <v>338</v>
      </c>
      <c r="D46" s="143"/>
      <c r="E46" s="147" t="s">
        <v>206</v>
      </c>
      <c r="F46" s="147" t="s">
        <v>206</v>
      </c>
      <c r="G46" s="144">
        <v>0</v>
      </c>
      <c r="H46" s="2"/>
    </row>
    <row r="47" spans="2:8">
      <c r="B47" s="2"/>
      <c r="C47" s="142" t="s">
        <v>339</v>
      </c>
      <c r="D47" s="143"/>
      <c r="E47" s="147" t="s">
        <v>206</v>
      </c>
      <c r="F47" s="147" t="s">
        <v>206</v>
      </c>
      <c r="G47" s="144">
        <v>0</v>
      </c>
      <c r="H47" s="2"/>
    </row>
    <row r="48" spans="2:8">
      <c r="B48" s="2"/>
      <c r="C48" s="142" t="s">
        <v>340</v>
      </c>
      <c r="D48" s="143"/>
      <c r="E48" s="147" t="s">
        <v>206</v>
      </c>
      <c r="F48" s="147" t="s">
        <v>206</v>
      </c>
      <c r="G48" s="144">
        <v>0</v>
      </c>
      <c r="H48" s="2"/>
    </row>
    <row r="49" spans="2:8">
      <c r="B49" s="2"/>
      <c r="C49" s="142" t="s">
        <v>341</v>
      </c>
      <c r="D49" s="143"/>
      <c r="E49" s="147" t="s">
        <v>206</v>
      </c>
      <c r="F49" s="147" t="s">
        <v>206</v>
      </c>
      <c r="G49" s="144">
        <v>0</v>
      </c>
      <c r="H49" s="2"/>
    </row>
    <row r="50" spans="2:8">
      <c r="B50" s="2"/>
      <c r="C50" s="142" t="s">
        <v>342</v>
      </c>
      <c r="D50" s="143"/>
      <c r="E50" s="147" t="s">
        <v>206</v>
      </c>
      <c r="F50" s="147" t="s">
        <v>206</v>
      </c>
      <c r="G50" s="144">
        <v>0</v>
      </c>
      <c r="H50" s="2"/>
    </row>
    <row r="51" spans="2:8">
      <c r="B51" s="2"/>
      <c r="C51" s="142" t="s">
        <v>343</v>
      </c>
      <c r="D51" s="143"/>
      <c r="E51" s="147" t="s">
        <v>206</v>
      </c>
      <c r="F51" s="147" t="s">
        <v>206</v>
      </c>
      <c r="G51" s="144">
        <v>0</v>
      </c>
      <c r="H51" s="2"/>
    </row>
    <row r="52" spans="2:8">
      <c r="B52" s="2"/>
      <c r="C52" s="142" t="s">
        <v>344</v>
      </c>
      <c r="D52" s="143"/>
      <c r="E52" s="147" t="s">
        <v>206</v>
      </c>
      <c r="F52" s="147" t="s">
        <v>206</v>
      </c>
      <c r="G52" s="144">
        <v>0</v>
      </c>
      <c r="H52" s="2"/>
    </row>
    <row r="53" spans="2:8">
      <c r="B53" s="2"/>
      <c r="C53" s="142" t="s">
        <v>345</v>
      </c>
      <c r="D53" s="143"/>
      <c r="E53" s="147" t="s">
        <v>206</v>
      </c>
      <c r="F53" s="147" t="s">
        <v>206</v>
      </c>
      <c r="G53" s="144">
        <v>0</v>
      </c>
      <c r="H53" s="2"/>
    </row>
    <row r="54" spans="2:8">
      <c r="B54" s="2"/>
      <c r="C54" s="142" t="s">
        <v>346</v>
      </c>
      <c r="D54" s="143"/>
      <c r="E54" s="147" t="s">
        <v>206</v>
      </c>
      <c r="F54" s="147" t="s">
        <v>206</v>
      </c>
      <c r="G54" s="144">
        <v>0</v>
      </c>
      <c r="H54" s="2"/>
    </row>
    <row r="55" spans="2:8">
      <c r="B55" s="2"/>
      <c r="C55" s="142" t="s">
        <v>347</v>
      </c>
      <c r="D55" s="143"/>
      <c r="E55" s="147" t="s">
        <v>206</v>
      </c>
      <c r="F55" s="147" t="s">
        <v>206</v>
      </c>
      <c r="G55" s="144">
        <v>0</v>
      </c>
      <c r="H55" s="2"/>
    </row>
    <row r="56" spans="2:8">
      <c r="B56" s="2"/>
      <c r="C56" s="142" t="s">
        <v>348</v>
      </c>
      <c r="D56" s="143"/>
      <c r="E56" s="147" t="s">
        <v>206</v>
      </c>
      <c r="F56" s="147" t="s">
        <v>206</v>
      </c>
      <c r="G56" s="144">
        <v>0</v>
      </c>
      <c r="H56" s="2"/>
    </row>
    <row r="57" spans="2:8">
      <c r="B57" s="2"/>
      <c r="C57" s="142" t="s">
        <v>349</v>
      </c>
      <c r="D57" s="143"/>
      <c r="E57" s="147" t="s">
        <v>206</v>
      </c>
      <c r="F57" s="147" t="s">
        <v>206</v>
      </c>
      <c r="G57" s="144">
        <v>0</v>
      </c>
      <c r="H57" s="2"/>
    </row>
    <row r="58" spans="2:8">
      <c r="B58" s="2"/>
      <c r="C58" s="142" t="s">
        <v>350</v>
      </c>
      <c r="D58" s="143"/>
      <c r="E58" s="147" t="s">
        <v>206</v>
      </c>
      <c r="F58" s="147" t="s">
        <v>206</v>
      </c>
      <c r="G58" s="144">
        <v>0</v>
      </c>
      <c r="H58" s="2"/>
    </row>
    <row r="59" spans="2:8">
      <c r="B59" s="2"/>
      <c r="C59" s="142" t="s">
        <v>351</v>
      </c>
      <c r="D59" s="143"/>
      <c r="E59" s="147" t="s">
        <v>206</v>
      </c>
      <c r="F59" s="147" t="s">
        <v>206</v>
      </c>
      <c r="G59" s="144">
        <v>0</v>
      </c>
      <c r="H59" s="2"/>
    </row>
    <row r="60" spans="2:8">
      <c r="B60" s="2"/>
      <c r="C60" s="142" t="s">
        <v>352</v>
      </c>
      <c r="D60" s="143"/>
      <c r="E60" s="147" t="s">
        <v>206</v>
      </c>
      <c r="F60" s="147" t="s">
        <v>206</v>
      </c>
      <c r="G60" s="144">
        <v>0</v>
      </c>
      <c r="H60" s="2"/>
    </row>
    <row r="61" spans="2:8">
      <c r="B61" s="2"/>
      <c r="C61" s="142" t="s">
        <v>353</v>
      </c>
      <c r="D61" s="143"/>
      <c r="E61" s="147" t="s">
        <v>206</v>
      </c>
      <c r="F61" s="147" t="s">
        <v>206</v>
      </c>
      <c r="G61" s="144">
        <v>0</v>
      </c>
      <c r="H61" s="2"/>
    </row>
    <row r="62" spans="2:8">
      <c r="B62" s="2"/>
      <c r="C62" s="142" t="s">
        <v>354</v>
      </c>
      <c r="D62" s="143"/>
      <c r="E62" s="147" t="s">
        <v>206</v>
      </c>
      <c r="F62" s="147" t="s">
        <v>206</v>
      </c>
      <c r="G62" s="144">
        <v>0</v>
      </c>
      <c r="H62" s="2"/>
    </row>
    <row r="63" spans="2:8">
      <c r="B63" s="2"/>
      <c r="C63" s="142" t="s">
        <v>355</v>
      </c>
      <c r="D63" s="143"/>
      <c r="E63" s="147" t="s">
        <v>206</v>
      </c>
      <c r="F63" s="147" t="s">
        <v>206</v>
      </c>
      <c r="G63" s="144">
        <v>0</v>
      </c>
      <c r="H63" s="2"/>
    </row>
    <row r="64" spans="2:8">
      <c r="B64" s="2"/>
      <c r="C64" s="142" t="s">
        <v>356</v>
      </c>
      <c r="D64" s="143"/>
      <c r="E64" s="147" t="s">
        <v>206</v>
      </c>
      <c r="F64" s="147" t="s">
        <v>206</v>
      </c>
      <c r="G64" s="144">
        <v>0</v>
      </c>
      <c r="H64" s="2"/>
    </row>
    <row r="65" spans="2:8">
      <c r="B65" s="2"/>
      <c r="C65" s="142" t="s">
        <v>357</v>
      </c>
      <c r="D65" s="143"/>
      <c r="E65" s="147" t="s">
        <v>206</v>
      </c>
      <c r="F65" s="147" t="s">
        <v>206</v>
      </c>
      <c r="G65" s="144">
        <v>0</v>
      </c>
      <c r="H65" s="2"/>
    </row>
    <row r="66" spans="2:8">
      <c r="B66" s="2"/>
      <c r="C66" s="142" t="s">
        <v>358</v>
      </c>
      <c r="D66" s="143"/>
      <c r="E66" s="147" t="s">
        <v>206</v>
      </c>
      <c r="F66" s="147" t="s">
        <v>206</v>
      </c>
      <c r="G66" s="144">
        <v>0</v>
      </c>
      <c r="H66" s="2"/>
    </row>
    <row r="67" spans="2:8">
      <c r="B67" s="2"/>
      <c r="C67" s="142" t="s">
        <v>359</v>
      </c>
      <c r="D67" s="143"/>
      <c r="E67" s="147" t="s">
        <v>206</v>
      </c>
      <c r="F67" s="147" t="s">
        <v>206</v>
      </c>
      <c r="G67" s="144">
        <v>0</v>
      </c>
      <c r="H67" s="2"/>
    </row>
    <row r="68" spans="2:8">
      <c r="B68" s="2"/>
      <c r="C68" s="142" t="s">
        <v>360</v>
      </c>
      <c r="D68" s="143"/>
      <c r="E68" s="147" t="s">
        <v>206</v>
      </c>
      <c r="F68" s="147" t="s">
        <v>206</v>
      </c>
      <c r="G68" s="144">
        <v>0</v>
      </c>
      <c r="H68" s="2"/>
    </row>
    <row r="69" spans="2:8">
      <c r="B69" s="2"/>
      <c r="C69" s="142" t="s">
        <v>361</v>
      </c>
      <c r="D69" s="143"/>
      <c r="E69" s="147" t="s">
        <v>206</v>
      </c>
      <c r="F69" s="147" t="s">
        <v>206</v>
      </c>
      <c r="G69" s="144">
        <v>0</v>
      </c>
      <c r="H69" s="2"/>
    </row>
    <row r="70" spans="2:8">
      <c r="B70" s="2"/>
      <c r="C70" s="142" t="s">
        <v>362</v>
      </c>
      <c r="D70" s="143"/>
      <c r="E70" s="147" t="s">
        <v>206</v>
      </c>
      <c r="F70" s="147" t="s">
        <v>206</v>
      </c>
      <c r="G70" s="144">
        <v>0</v>
      </c>
      <c r="H70" s="2"/>
    </row>
    <row r="71" spans="2:8">
      <c r="B71" s="2"/>
      <c r="C71" s="142" t="s">
        <v>363</v>
      </c>
      <c r="D71" s="143"/>
      <c r="E71" s="147" t="s">
        <v>206</v>
      </c>
      <c r="F71" s="147" t="s">
        <v>206</v>
      </c>
      <c r="G71" s="144">
        <v>0</v>
      </c>
      <c r="H71" s="2"/>
    </row>
    <row r="72" spans="2:8">
      <c r="B72" s="2"/>
      <c r="C72" s="142" t="s">
        <v>364</v>
      </c>
      <c r="D72" s="143"/>
      <c r="E72" s="147" t="s">
        <v>206</v>
      </c>
      <c r="F72" s="147" t="s">
        <v>206</v>
      </c>
      <c r="G72" s="144">
        <v>0</v>
      </c>
      <c r="H72" s="2"/>
    </row>
    <row r="73" spans="2:8">
      <c r="B73" s="2"/>
      <c r="C73" s="142" t="s">
        <v>365</v>
      </c>
      <c r="D73" s="143"/>
      <c r="E73" s="147" t="s">
        <v>206</v>
      </c>
      <c r="F73" s="147" t="s">
        <v>206</v>
      </c>
      <c r="G73" s="144">
        <v>0</v>
      </c>
      <c r="H73" s="2"/>
    </row>
    <row r="74" spans="2:8">
      <c r="B74" s="2"/>
      <c r="C74" s="142" t="s">
        <v>366</v>
      </c>
      <c r="D74" s="143"/>
      <c r="E74" s="147" t="s">
        <v>206</v>
      </c>
      <c r="F74" s="147" t="s">
        <v>206</v>
      </c>
      <c r="G74" s="144">
        <v>0</v>
      </c>
      <c r="H74" s="2"/>
    </row>
    <row r="75" spans="2:8">
      <c r="B75" s="2"/>
      <c r="C75" s="142" t="s">
        <v>367</v>
      </c>
      <c r="D75" s="143"/>
      <c r="E75" s="147" t="s">
        <v>206</v>
      </c>
      <c r="F75" s="147" t="s">
        <v>206</v>
      </c>
      <c r="G75" s="144">
        <v>0</v>
      </c>
      <c r="H75" s="2"/>
    </row>
    <row r="76" spans="2:8">
      <c r="B76" s="2"/>
      <c r="C76" s="142" t="s">
        <v>368</v>
      </c>
      <c r="D76" s="143"/>
      <c r="E76" s="147" t="s">
        <v>206</v>
      </c>
      <c r="F76" s="147" t="s">
        <v>206</v>
      </c>
      <c r="G76" s="144">
        <v>0</v>
      </c>
      <c r="H76" s="2"/>
    </row>
    <row r="77" spans="2:8">
      <c r="B77" s="2"/>
      <c r="C77" s="142" t="s">
        <v>369</v>
      </c>
      <c r="D77" s="143"/>
      <c r="E77" s="147" t="s">
        <v>206</v>
      </c>
      <c r="F77" s="147" t="s">
        <v>206</v>
      </c>
      <c r="G77" s="144">
        <v>0</v>
      </c>
      <c r="H77" s="2"/>
    </row>
    <row r="78" spans="2:8">
      <c r="B78" s="2"/>
      <c r="C78" s="142" t="s">
        <v>370</v>
      </c>
      <c r="D78" s="143"/>
      <c r="E78" s="147" t="s">
        <v>206</v>
      </c>
      <c r="F78" s="147" t="s">
        <v>206</v>
      </c>
      <c r="G78" s="144">
        <v>0</v>
      </c>
      <c r="H78" s="2"/>
    </row>
    <row r="79" spans="2:8">
      <c r="B79" s="2"/>
      <c r="C79" s="142" t="s">
        <v>371</v>
      </c>
      <c r="D79" s="143"/>
      <c r="E79" s="147" t="s">
        <v>206</v>
      </c>
      <c r="F79" s="147" t="s">
        <v>206</v>
      </c>
      <c r="G79" s="144">
        <v>0</v>
      </c>
      <c r="H79" s="2"/>
    </row>
    <row r="80" spans="2:8">
      <c r="B80" s="2"/>
      <c r="C80" s="142" t="s">
        <v>372</v>
      </c>
      <c r="D80" s="143"/>
      <c r="E80" s="147" t="s">
        <v>206</v>
      </c>
      <c r="F80" s="147" t="s">
        <v>206</v>
      </c>
      <c r="G80" s="144">
        <v>0</v>
      </c>
      <c r="H80" s="2"/>
    </row>
    <row r="81" spans="2:8">
      <c r="B81" s="2"/>
      <c r="C81" s="142" t="s">
        <v>373</v>
      </c>
      <c r="D81" s="143"/>
      <c r="E81" s="147" t="s">
        <v>206</v>
      </c>
      <c r="F81" s="147" t="s">
        <v>206</v>
      </c>
      <c r="G81" s="144">
        <v>0</v>
      </c>
      <c r="H81" s="2"/>
    </row>
    <row r="82" spans="2:8">
      <c r="B82" s="2"/>
      <c r="C82" s="142" t="s">
        <v>374</v>
      </c>
      <c r="D82" s="143"/>
      <c r="E82" s="147" t="s">
        <v>206</v>
      </c>
      <c r="F82" s="147" t="s">
        <v>206</v>
      </c>
      <c r="G82" s="144">
        <v>0</v>
      </c>
      <c r="H82" s="2"/>
    </row>
    <row r="83" spans="2:8">
      <c r="B83" s="2"/>
      <c r="C83" s="142" t="s">
        <v>375</v>
      </c>
      <c r="D83" s="143"/>
      <c r="E83" s="147" t="s">
        <v>206</v>
      </c>
      <c r="F83" s="147" t="s">
        <v>206</v>
      </c>
      <c r="G83" s="144">
        <v>0</v>
      </c>
      <c r="H83" s="2"/>
    </row>
    <row r="84" spans="2:8">
      <c r="B84" s="2"/>
      <c r="C84" s="142" t="s">
        <v>376</v>
      </c>
      <c r="D84" s="143"/>
      <c r="E84" s="147" t="s">
        <v>206</v>
      </c>
      <c r="F84" s="147" t="s">
        <v>206</v>
      </c>
      <c r="G84" s="144">
        <v>0</v>
      </c>
      <c r="H84" s="2"/>
    </row>
    <row r="85" spans="2:8">
      <c r="B85" s="2"/>
      <c r="C85" s="142" t="s">
        <v>377</v>
      </c>
      <c r="D85" s="143"/>
      <c r="E85" s="147" t="s">
        <v>206</v>
      </c>
      <c r="F85" s="147" t="s">
        <v>206</v>
      </c>
      <c r="G85" s="144">
        <v>0</v>
      </c>
      <c r="H85" s="2"/>
    </row>
    <row r="86" spans="2:8">
      <c r="B86" s="2"/>
      <c r="C86" s="142" t="s">
        <v>378</v>
      </c>
      <c r="D86" s="143"/>
      <c r="E86" s="147" t="s">
        <v>206</v>
      </c>
      <c r="F86" s="147" t="s">
        <v>206</v>
      </c>
      <c r="G86" s="144">
        <v>0</v>
      </c>
      <c r="H86" s="2"/>
    </row>
    <row r="87" spans="2:8">
      <c r="B87" s="2"/>
      <c r="C87" s="142" t="s">
        <v>379</v>
      </c>
      <c r="D87" s="143"/>
      <c r="E87" s="147" t="s">
        <v>206</v>
      </c>
      <c r="F87" s="147" t="s">
        <v>206</v>
      </c>
      <c r="G87" s="144">
        <v>0</v>
      </c>
      <c r="H87" s="2"/>
    </row>
    <row r="88" spans="2:8">
      <c r="B88" s="2"/>
      <c r="C88" s="142" t="s">
        <v>380</v>
      </c>
      <c r="D88" s="143"/>
      <c r="E88" s="147" t="s">
        <v>206</v>
      </c>
      <c r="F88" s="147" t="s">
        <v>206</v>
      </c>
      <c r="G88" s="144">
        <v>0</v>
      </c>
      <c r="H88" s="2"/>
    </row>
    <row r="89" spans="2:8">
      <c r="B89" s="2"/>
      <c r="C89" s="142" t="s">
        <v>381</v>
      </c>
      <c r="D89" s="143"/>
      <c r="E89" s="147" t="s">
        <v>206</v>
      </c>
      <c r="F89" s="147" t="s">
        <v>206</v>
      </c>
      <c r="G89" s="144">
        <v>0</v>
      </c>
      <c r="H89" s="2"/>
    </row>
    <row r="90" spans="2:8">
      <c r="B90" s="2"/>
      <c r="C90" s="142" t="s">
        <v>382</v>
      </c>
      <c r="D90" s="143"/>
      <c r="E90" s="147" t="s">
        <v>206</v>
      </c>
      <c r="F90" s="147" t="s">
        <v>206</v>
      </c>
      <c r="G90" s="144">
        <v>0</v>
      </c>
      <c r="H90" s="2"/>
    </row>
    <row r="91" spans="2:8">
      <c r="B91" s="2"/>
      <c r="C91" s="142" t="s">
        <v>383</v>
      </c>
      <c r="D91" s="143"/>
      <c r="E91" s="147" t="s">
        <v>206</v>
      </c>
      <c r="F91" s="147" t="s">
        <v>206</v>
      </c>
      <c r="G91" s="144">
        <v>0</v>
      </c>
      <c r="H91" s="2"/>
    </row>
    <row r="92" spans="2:8">
      <c r="B92" s="2"/>
      <c r="C92" s="142" t="s">
        <v>384</v>
      </c>
      <c r="D92" s="143"/>
      <c r="E92" s="147" t="s">
        <v>206</v>
      </c>
      <c r="F92" s="147" t="s">
        <v>206</v>
      </c>
      <c r="G92" s="144">
        <v>0</v>
      </c>
      <c r="H92" s="2"/>
    </row>
    <row r="93" spans="2:8">
      <c r="B93" s="2"/>
      <c r="C93" s="142" t="s">
        <v>385</v>
      </c>
      <c r="D93" s="143"/>
      <c r="E93" s="147" t="s">
        <v>206</v>
      </c>
      <c r="F93" s="147" t="s">
        <v>206</v>
      </c>
      <c r="G93" s="144">
        <v>0</v>
      </c>
      <c r="H93" s="2"/>
    </row>
    <row r="94" spans="2:8">
      <c r="B94" s="2"/>
      <c r="C94" s="142" t="s">
        <v>386</v>
      </c>
      <c r="D94" s="143"/>
      <c r="E94" s="147" t="s">
        <v>206</v>
      </c>
      <c r="F94" s="147" t="s">
        <v>206</v>
      </c>
      <c r="G94" s="144">
        <v>0</v>
      </c>
      <c r="H94" s="2"/>
    </row>
    <row r="95" spans="2:8">
      <c r="B95" s="2"/>
      <c r="C95" s="142" t="s">
        <v>387</v>
      </c>
      <c r="D95" s="143"/>
      <c r="E95" s="147" t="s">
        <v>206</v>
      </c>
      <c r="F95" s="147" t="s">
        <v>206</v>
      </c>
      <c r="G95" s="144">
        <v>0</v>
      </c>
      <c r="H95" s="2"/>
    </row>
    <row r="96" spans="2:8">
      <c r="B96" s="2"/>
      <c r="C96" s="142" t="s">
        <v>388</v>
      </c>
      <c r="D96" s="143"/>
      <c r="E96" s="147" t="s">
        <v>206</v>
      </c>
      <c r="F96" s="147" t="s">
        <v>206</v>
      </c>
      <c r="G96" s="144">
        <v>0</v>
      </c>
      <c r="H96" s="2"/>
    </row>
    <row r="97" spans="2:8">
      <c r="B97" s="2"/>
      <c r="C97" s="142" t="s">
        <v>389</v>
      </c>
      <c r="D97" s="143"/>
      <c r="E97" s="147" t="s">
        <v>206</v>
      </c>
      <c r="F97" s="147" t="s">
        <v>206</v>
      </c>
      <c r="G97" s="144">
        <v>0</v>
      </c>
      <c r="H97" s="2"/>
    </row>
    <row r="98" spans="2:8">
      <c r="B98" s="2"/>
      <c r="C98" s="142" t="s">
        <v>390</v>
      </c>
      <c r="D98" s="143"/>
      <c r="E98" s="147" t="s">
        <v>206</v>
      </c>
      <c r="F98" s="147" t="s">
        <v>206</v>
      </c>
      <c r="G98" s="144">
        <v>0</v>
      </c>
      <c r="H98" s="2"/>
    </row>
    <row r="99" spans="2:8">
      <c r="B99" s="2"/>
      <c r="C99" s="142" t="s">
        <v>391</v>
      </c>
      <c r="D99" s="143"/>
      <c r="E99" s="147" t="s">
        <v>206</v>
      </c>
      <c r="F99" s="147" t="s">
        <v>206</v>
      </c>
      <c r="G99" s="144">
        <v>0</v>
      </c>
      <c r="H99" s="2"/>
    </row>
    <row r="100" spans="2:8">
      <c r="B100" s="2"/>
      <c r="C100" s="142" t="s">
        <v>392</v>
      </c>
      <c r="D100" s="143"/>
      <c r="E100" s="147" t="s">
        <v>206</v>
      </c>
      <c r="F100" s="147" t="s">
        <v>206</v>
      </c>
      <c r="G100" s="144">
        <v>0</v>
      </c>
      <c r="H100" s="2"/>
    </row>
    <row r="101" spans="2:8">
      <c r="B101" s="2"/>
      <c r="C101" s="142" t="s">
        <v>393</v>
      </c>
      <c r="D101" s="143"/>
      <c r="E101" s="147" t="s">
        <v>206</v>
      </c>
      <c r="F101" s="147" t="s">
        <v>206</v>
      </c>
      <c r="G101" s="144">
        <v>0</v>
      </c>
      <c r="H101" s="2"/>
    </row>
    <row r="102" spans="2:8">
      <c r="B102" s="2"/>
      <c r="C102" s="142" t="s">
        <v>394</v>
      </c>
      <c r="D102" s="143"/>
      <c r="E102" s="147" t="s">
        <v>206</v>
      </c>
      <c r="F102" s="147" t="s">
        <v>206</v>
      </c>
      <c r="G102" s="144">
        <v>0</v>
      </c>
      <c r="H102" s="2"/>
    </row>
    <row r="103" spans="2:8">
      <c r="B103" s="2"/>
      <c r="C103" s="142" t="s">
        <v>395</v>
      </c>
      <c r="D103" s="143"/>
      <c r="E103" s="147" t="s">
        <v>206</v>
      </c>
      <c r="F103" s="147" t="s">
        <v>206</v>
      </c>
      <c r="G103" s="144">
        <v>0</v>
      </c>
      <c r="H103" s="2"/>
    </row>
    <row r="104" spans="2:8">
      <c r="B104" s="2"/>
      <c r="C104" s="142" t="s">
        <v>396</v>
      </c>
      <c r="D104" s="143"/>
      <c r="E104" s="147" t="s">
        <v>206</v>
      </c>
      <c r="F104" s="147" t="s">
        <v>206</v>
      </c>
      <c r="G104" s="144">
        <v>0</v>
      </c>
      <c r="H104" s="2"/>
    </row>
    <row r="105" spans="2:8">
      <c r="B105" s="2"/>
      <c r="C105" s="142" t="s">
        <v>397</v>
      </c>
      <c r="D105" s="143"/>
      <c r="E105" s="147" t="s">
        <v>206</v>
      </c>
      <c r="F105" s="147" t="s">
        <v>206</v>
      </c>
      <c r="G105" s="144">
        <v>0</v>
      </c>
      <c r="H105" s="2"/>
    </row>
    <row r="106" spans="2:8">
      <c r="B106" s="2"/>
      <c r="C106" s="142" t="s">
        <v>398</v>
      </c>
      <c r="D106" s="143"/>
      <c r="E106" s="147" t="s">
        <v>206</v>
      </c>
      <c r="F106" s="147" t="s">
        <v>206</v>
      </c>
      <c r="G106" s="144">
        <v>0</v>
      </c>
      <c r="H106" s="2"/>
    </row>
    <row r="107" spans="2:8">
      <c r="B107" s="2"/>
      <c r="C107" s="142" t="s">
        <v>399</v>
      </c>
      <c r="D107" s="143"/>
      <c r="E107" s="147" t="s">
        <v>206</v>
      </c>
      <c r="F107" s="147" t="s">
        <v>206</v>
      </c>
      <c r="G107" s="144">
        <v>0</v>
      </c>
      <c r="H107" s="2"/>
    </row>
    <row r="108" spans="2:8">
      <c r="B108" s="2"/>
      <c r="C108" s="142" t="s">
        <v>400</v>
      </c>
      <c r="D108" s="143"/>
      <c r="E108" s="147" t="s">
        <v>206</v>
      </c>
      <c r="F108" s="147" t="s">
        <v>206</v>
      </c>
      <c r="G108" s="144">
        <v>0</v>
      </c>
      <c r="H108" s="2"/>
    </row>
    <row r="109" spans="2:8">
      <c r="B109" s="2"/>
      <c r="C109" s="142" t="s">
        <v>401</v>
      </c>
      <c r="D109" s="143"/>
      <c r="E109" s="147" t="s">
        <v>206</v>
      </c>
      <c r="F109" s="147" t="s">
        <v>206</v>
      </c>
      <c r="G109" s="144">
        <v>0</v>
      </c>
      <c r="H109" s="2"/>
    </row>
    <row r="110" spans="2:8">
      <c r="B110" s="2"/>
      <c r="C110" s="142" t="s">
        <v>402</v>
      </c>
      <c r="D110" s="143"/>
      <c r="E110" s="147" t="s">
        <v>206</v>
      </c>
      <c r="F110" s="147" t="s">
        <v>206</v>
      </c>
      <c r="G110" s="144">
        <v>0</v>
      </c>
      <c r="H110" s="2"/>
    </row>
    <row r="111" spans="2:8">
      <c r="B111" s="2"/>
      <c r="C111" s="142" t="s">
        <v>403</v>
      </c>
      <c r="D111" s="143"/>
      <c r="E111" s="147" t="s">
        <v>206</v>
      </c>
      <c r="F111" s="147" t="s">
        <v>206</v>
      </c>
      <c r="G111" s="144">
        <v>0</v>
      </c>
      <c r="H111" s="2"/>
    </row>
    <row r="112" spans="2:8">
      <c r="B112" s="2"/>
      <c r="C112" s="142" t="s">
        <v>404</v>
      </c>
      <c r="D112" s="143"/>
      <c r="E112" s="147" t="s">
        <v>206</v>
      </c>
      <c r="F112" s="147" t="s">
        <v>206</v>
      </c>
      <c r="G112" s="144">
        <v>0</v>
      </c>
      <c r="H112" s="2"/>
    </row>
    <row r="113" spans="1:8">
      <c r="B113" s="2"/>
      <c r="C113" s="142" t="s">
        <v>405</v>
      </c>
      <c r="D113" s="143"/>
      <c r="E113" s="147" t="s">
        <v>206</v>
      </c>
      <c r="F113" s="147" t="s">
        <v>206</v>
      </c>
      <c r="G113" s="144">
        <v>0</v>
      </c>
      <c r="H113" s="2"/>
    </row>
    <row r="114" spans="1:8" s="12" customFormat="1">
      <c r="B114" s="3"/>
      <c r="C114" s="145" t="s">
        <v>406</v>
      </c>
      <c r="D114" s="146"/>
      <c r="E114" s="147" t="s">
        <v>206</v>
      </c>
      <c r="F114" s="147" t="s">
        <v>206</v>
      </c>
      <c r="G114" s="144">
        <v>0</v>
      </c>
      <c r="H114" s="3"/>
    </row>
    <row r="115" spans="1:8" s="12" customFormat="1">
      <c r="A115" s="15" t="s">
        <v>407</v>
      </c>
      <c r="B115" s="3"/>
      <c r="C115" s="145" t="s">
        <v>408</v>
      </c>
      <c r="D115" s="146"/>
      <c r="E115" s="147" t="s">
        <v>206</v>
      </c>
      <c r="F115" s="147" t="s">
        <v>206</v>
      </c>
      <c r="G115" s="144">
        <v>0</v>
      </c>
      <c r="H115" s="3"/>
    </row>
    <row r="116" spans="1:8">
      <c r="A116" s="16" t="s">
        <v>409</v>
      </c>
      <c r="B116" s="2"/>
      <c r="C116" s="142" t="s">
        <v>410</v>
      </c>
      <c r="D116" s="143"/>
      <c r="E116" s="10" t="str">
        <f>""</f>
        <v/>
      </c>
      <c r="F116" s="10" t="str">
        <f>""</f>
        <v/>
      </c>
      <c r="G116" s="8">
        <f>SUM(F16:F115)</f>
        <v>0</v>
      </c>
      <c r="H116" s="2"/>
    </row>
    <row r="117" spans="1:8">
      <c r="B117" s="2"/>
      <c r="C117" s="2"/>
      <c r="D117" s="2"/>
      <c r="E117" s="2"/>
      <c r="F117" s="2"/>
      <c r="G117" s="2"/>
      <c r="H117" s="2"/>
    </row>
    <row r="118" spans="1:8" ht="5.0999999999999996" customHeight="1">
      <c r="B118" s="2"/>
      <c r="C118" s="2"/>
      <c r="D118" s="2"/>
      <c r="E118" s="2"/>
      <c r="F118" s="2"/>
      <c r="G118" s="2"/>
      <c r="H118" s="2"/>
    </row>
  </sheetData>
  <sheetProtection formatColumns="0" formatRows="0" insertRows="0" deleteRows="0" selectLockedCells="1"/>
  <mergeCells count="411">
    <mergeCell ref="C7:G7"/>
    <mergeCell ref="C8:G8"/>
    <mergeCell ref="C9:G9"/>
    <mergeCell ref="C10:G10"/>
    <mergeCell ref="C11:G11"/>
    <mergeCell ref="C16:D16"/>
    <mergeCell ref="E16"/>
    <mergeCell ref="F16"/>
    <mergeCell ref="G16"/>
    <mergeCell ref="C17:D17"/>
    <mergeCell ref="E17"/>
    <mergeCell ref="F17"/>
    <mergeCell ref="G17"/>
    <mergeCell ref="C13:G13"/>
    <mergeCell ref="C14:D15"/>
    <mergeCell ref="E14:E15"/>
    <mergeCell ref="F14:F15"/>
    <mergeCell ref="G14:G15"/>
    <mergeCell ref="C20:D20"/>
    <mergeCell ref="E20"/>
    <mergeCell ref="F20"/>
    <mergeCell ref="G20"/>
    <mergeCell ref="C21:D21"/>
    <mergeCell ref="E21"/>
    <mergeCell ref="F21"/>
    <mergeCell ref="G21"/>
    <mergeCell ref="C18:D18"/>
    <mergeCell ref="E18"/>
    <mergeCell ref="F18"/>
    <mergeCell ref="G18"/>
    <mergeCell ref="C19:D19"/>
    <mergeCell ref="E19"/>
    <mergeCell ref="F19"/>
    <mergeCell ref="G19"/>
    <mergeCell ref="C24:D24"/>
    <mergeCell ref="E24"/>
    <mergeCell ref="F24"/>
    <mergeCell ref="G24"/>
    <mergeCell ref="C25:D25"/>
    <mergeCell ref="E25"/>
    <mergeCell ref="F25"/>
    <mergeCell ref="G25"/>
    <mergeCell ref="C22:D22"/>
    <mergeCell ref="E22"/>
    <mergeCell ref="F22"/>
    <mergeCell ref="G22"/>
    <mergeCell ref="C23:D23"/>
    <mergeCell ref="E23"/>
    <mergeCell ref="F23"/>
    <mergeCell ref="G23"/>
    <mergeCell ref="C28:D28"/>
    <mergeCell ref="E28"/>
    <mergeCell ref="F28"/>
    <mergeCell ref="G28"/>
    <mergeCell ref="C29:D29"/>
    <mergeCell ref="E29"/>
    <mergeCell ref="F29"/>
    <mergeCell ref="G29"/>
    <mergeCell ref="C26:D26"/>
    <mergeCell ref="E26"/>
    <mergeCell ref="F26"/>
    <mergeCell ref="G26"/>
    <mergeCell ref="C27:D27"/>
    <mergeCell ref="E27"/>
    <mergeCell ref="F27"/>
    <mergeCell ref="G27"/>
    <mergeCell ref="C32:D32"/>
    <mergeCell ref="E32"/>
    <mergeCell ref="F32"/>
    <mergeCell ref="G32"/>
    <mergeCell ref="C33:D33"/>
    <mergeCell ref="E33"/>
    <mergeCell ref="F33"/>
    <mergeCell ref="G33"/>
    <mergeCell ref="C30:D30"/>
    <mergeCell ref="E30"/>
    <mergeCell ref="F30"/>
    <mergeCell ref="G30"/>
    <mergeCell ref="C31:D31"/>
    <mergeCell ref="E31"/>
    <mergeCell ref="F31"/>
    <mergeCell ref="G31"/>
    <mergeCell ref="C36:D36"/>
    <mergeCell ref="E36"/>
    <mergeCell ref="F36"/>
    <mergeCell ref="G36"/>
    <mergeCell ref="C37:D37"/>
    <mergeCell ref="E37"/>
    <mergeCell ref="F37"/>
    <mergeCell ref="G37"/>
    <mergeCell ref="C34:D34"/>
    <mergeCell ref="E34"/>
    <mergeCell ref="F34"/>
    <mergeCell ref="G34"/>
    <mergeCell ref="C35:D35"/>
    <mergeCell ref="E35"/>
    <mergeCell ref="F35"/>
    <mergeCell ref="G35"/>
    <mergeCell ref="C40:D40"/>
    <mergeCell ref="E40"/>
    <mergeCell ref="F40"/>
    <mergeCell ref="G40"/>
    <mergeCell ref="C41:D41"/>
    <mergeCell ref="E41"/>
    <mergeCell ref="F41"/>
    <mergeCell ref="G41"/>
    <mergeCell ref="C38:D38"/>
    <mergeCell ref="E38"/>
    <mergeCell ref="F38"/>
    <mergeCell ref="G38"/>
    <mergeCell ref="C39:D39"/>
    <mergeCell ref="E39"/>
    <mergeCell ref="F39"/>
    <mergeCell ref="G39"/>
    <mergeCell ref="C44:D44"/>
    <mergeCell ref="E44"/>
    <mergeCell ref="F44"/>
    <mergeCell ref="G44"/>
    <mergeCell ref="C45:D45"/>
    <mergeCell ref="E45"/>
    <mergeCell ref="F45"/>
    <mergeCell ref="G45"/>
    <mergeCell ref="C42:D42"/>
    <mergeCell ref="E42"/>
    <mergeCell ref="F42"/>
    <mergeCell ref="G42"/>
    <mergeCell ref="C43:D43"/>
    <mergeCell ref="E43"/>
    <mergeCell ref="F43"/>
    <mergeCell ref="G43"/>
    <mergeCell ref="C48:D48"/>
    <mergeCell ref="E48"/>
    <mergeCell ref="F48"/>
    <mergeCell ref="G48"/>
    <mergeCell ref="C49:D49"/>
    <mergeCell ref="E49"/>
    <mergeCell ref="F49"/>
    <mergeCell ref="G49"/>
    <mergeCell ref="C46:D46"/>
    <mergeCell ref="E46"/>
    <mergeCell ref="F46"/>
    <mergeCell ref="G46"/>
    <mergeCell ref="C47:D47"/>
    <mergeCell ref="E47"/>
    <mergeCell ref="F47"/>
    <mergeCell ref="G47"/>
    <mergeCell ref="C52:D52"/>
    <mergeCell ref="E52"/>
    <mergeCell ref="F52"/>
    <mergeCell ref="G52"/>
    <mergeCell ref="C53:D53"/>
    <mergeCell ref="E53"/>
    <mergeCell ref="F53"/>
    <mergeCell ref="G53"/>
    <mergeCell ref="C50:D50"/>
    <mergeCell ref="E50"/>
    <mergeCell ref="F50"/>
    <mergeCell ref="G50"/>
    <mergeCell ref="C51:D51"/>
    <mergeCell ref="E51"/>
    <mergeCell ref="F51"/>
    <mergeCell ref="G51"/>
    <mergeCell ref="C56:D56"/>
    <mergeCell ref="E56"/>
    <mergeCell ref="F56"/>
    <mergeCell ref="G56"/>
    <mergeCell ref="C57:D57"/>
    <mergeCell ref="E57"/>
    <mergeCell ref="F57"/>
    <mergeCell ref="G57"/>
    <mergeCell ref="C54:D54"/>
    <mergeCell ref="E54"/>
    <mergeCell ref="F54"/>
    <mergeCell ref="G54"/>
    <mergeCell ref="C55:D55"/>
    <mergeCell ref="E55"/>
    <mergeCell ref="F55"/>
    <mergeCell ref="G55"/>
    <mergeCell ref="C60:D60"/>
    <mergeCell ref="E60"/>
    <mergeCell ref="F60"/>
    <mergeCell ref="G60"/>
    <mergeCell ref="C61:D61"/>
    <mergeCell ref="E61"/>
    <mergeCell ref="F61"/>
    <mergeCell ref="G61"/>
    <mergeCell ref="C58:D58"/>
    <mergeCell ref="E58"/>
    <mergeCell ref="F58"/>
    <mergeCell ref="G58"/>
    <mergeCell ref="C59:D59"/>
    <mergeCell ref="E59"/>
    <mergeCell ref="F59"/>
    <mergeCell ref="G59"/>
    <mergeCell ref="C64:D64"/>
    <mergeCell ref="E64"/>
    <mergeCell ref="F64"/>
    <mergeCell ref="G64"/>
    <mergeCell ref="C65:D65"/>
    <mergeCell ref="E65"/>
    <mergeCell ref="F65"/>
    <mergeCell ref="G65"/>
    <mergeCell ref="C62:D62"/>
    <mergeCell ref="E62"/>
    <mergeCell ref="F62"/>
    <mergeCell ref="G62"/>
    <mergeCell ref="C63:D63"/>
    <mergeCell ref="E63"/>
    <mergeCell ref="F63"/>
    <mergeCell ref="G63"/>
    <mergeCell ref="C68:D68"/>
    <mergeCell ref="E68"/>
    <mergeCell ref="F68"/>
    <mergeCell ref="G68"/>
    <mergeCell ref="C69:D69"/>
    <mergeCell ref="E69"/>
    <mergeCell ref="F69"/>
    <mergeCell ref="G69"/>
    <mergeCell ref="C66:D66"/>
    <mergeCell ref="E66"/>
    <mergeCell ref="F66"/>
    <mergeCell ref="G66"/>
    <mergeCell ref="C67:D67"/>
    <mergeCell ref="E67"/>
    <mergeCell ref="F67"/>
    <mergeCell ref="G67"/>
    <mergeCell ref="C72:D72"/>
    <mergeCell ref="E72"/>
    <mergeCell ref="F72"/>
    <mergeCell ref="G72"/>
    <mergeCell ref="C73:D73"/>
    <mergeCell ref="E73"/>
    <mergeCell ref="F73"/>
    <mergeCell ref="G73"/>
    <mergeCell ref="C70:D70"/>
    <mergeCell ref="E70"/>
    <mergeCell ref="F70"/>
    <mergeCell ref="G70"/>
    <mergeCell ref="C71:D71"/>
    <mergeCell ref="E71"/>
    <mergeCell ref="F71"/>
    <mergeCell ref="G71"/>
    <mergeCell ref="C76:D76"/>
    <mergeCell ref="E76"/>
    <mergeCell ref="F76"/>
    <mergeCell ref="G76"/>
    <mergeCell ref="C77:D77"/>
    <mergeCell ref="E77"/>
    <mergeCell ref="F77"/>
    <mergeCell ref="G77"/>
    <mergeCell ref="C74:D74"/>
    <mergeCell ref="E74"/>
    <mergeCell ref="F74"/>
    <mergeCell ref="G74"/>
    <mergeCell ref="C75:D75"/>
    <mergeCell ref="E75"/>
    <mergeCell ref="F75"/>
    <mergeCell ref="G75"/>
    <mergeCell ref="C80:D80"/>
    <mergeCell ref="E80"/>
    <mergeCell ref="F80"/>
    <mergeCell ref="G80"/>
    <mergeCell ref="C81:D81"/>
    <mergeCell ref="E81"/>
    <mergeCell ref="F81"/>
    <mergeCell ref="G81"/>
    <mergeCell ref="C78:D78"/>
    <mergeCell ref="E78"/>
    <mergeCell ref="F78"/>
    <mergeCell ref="G78"/>
    <mergeCell ref="C79:D79"/>
    <mergeCell ref="E79"/>
    <mergeCell ref="F79"/>
    <mergeCell ref="G79"/>
    <mergeCell ref="C84:D84"/>
    <mergeCell ref="E84"/>
    <mergeCell ref="F84"/>
    <mergeCell ref="G84"/>
    <mergeCell ref="C85:D85"/>
    <mergeCell ref="E85"/>
    <mergeCell ref="F85"/>
    <mergeCell ref="G85"/>
    <mergeCell ref="C82:D82"/>
    <mergeCell ref="E82"/>
    <mergeCell ref="F82"/>
    <mergeCell ref="G82"/>
    <mergeCell ref="C83:D83"/>
    <mergeCell ref="E83"/>
    <mergeCell ref="F83"/>
    <mergeCell ref="G83"/>
    <mergeCell ref="C88:D88"/>
    <mergeCell ref="E88"/>
    <mergeCell ref="F88"/>
    <mergeCell ref="G88"/>
    <mergeCell ref="C89:D89"/>
    <mergeCell ref="E89"/>
    <mergeCell ref="F89"/>
    <mergeCell ref="G89"/>
    <mergeCell ref="C86:D86"/>
    <mergeCell ref="E86"/>
    <mergeCell ref="F86"/>
    <mergeCell ref="G86"/>
    <mergeCell ref="C87:D87"/>
    <mergeCell ref="E87"/>
    <mergeCell ref="F87"/>
    <mergeCell ref="G87"/>
    <mergeCell ref="C92:D92"/>
    <mergeCell ref="E92"/>
    <mergeCell ref="F92"/>
    <mergeCell ref="G92"/>
    <mergeCell ref="C93:D93"/>
    <mergeCell ref="E93"/>
    <mergeCell ref="F93"/>
    <mergeCell ref="G93"/>
    <mergeCell ref="C90:D90"/>
    <mergeCell ref="E90"/>
    <mergeCell ref="F90"/>
    <mergeCell ref="G90"/>
    <mergeCell ref="C91:D91"/>
    <mergeCell ref="E91"/>
    <mergeCell ref="F91"/>
    <mergeCell ref="G91"/>
    <mergeCell ref="C96:D96"/>
    <mergeCell ref="E96"/>
    <mergeCell ref="F96"/>
    <mergeCell ref="G96"/>
    <mergeCell ref="C97:D97"/>
    <mergeCell ref="E97"/>
    <mergeCell ref="F97"/>
    <mergeCell ref="G97"/>
    <mergeCell ref="C94:D94"/>
    <mergeCell ref="E94"/>
    <mergeCell ref="F94"/>
    <mergeCell ref="G94"/>
    <mergeCell ref="C95:D95"/>
    <mergeCell ref="E95"/>
    <mergeCell ref="F95"/>
    <mergeCell ref="G95"/>
    <mergeCell ref="C100:D100"/>
    <mergeCell ref="E100"/>
    <mergeCell ref="F100"/>
    <mergeCell ref="G100"/>
    <mergeCell ref="C101:D101"/>
    <mergeCell ref="E101"/>
    <mergeCell ref="F101"/>
    <mergeCell ref="G101"/>
    <mergeCell ref="C98:D98"/>
    <mergeCell ref="E98"/>
    <mergeCell ref="F98"/>
    <mergeCell ref="G98"/>
    <mergeCell ref="C99:D99"/>
    <mergeCell ref="E99"/>
    <mergeCell ref="F99"/>
    <mergeCell ref="G99"/>
    <mergeCell ref="C104:D104"/>
    <mergeCell ref="E104"/>
    <mergeCell ref="F104"/>
    <mergeCell ref="G104"/>
    <mergeCell ref="C105:D105"/>
    <mergeCell ref="E105"/>
    <mergeCell ref="F105"/>
    <mergeCell ref="G105"/>
    <mergeCell ref="C102:D102"/>
    <mergeCell ref="E102"/>
    <mergeCell ref="F102"/>
    <mergeCell ref="G102"/>
    <mergeCell ref="C103:D103"/>
    <mergeCell ref="E103"/>
    <mergeCell ref="F103"/>
    <mergeCell ref="G103"/>
    <mergeCell ref="C108:D108"/>
    <mergeCell ref="E108"/>
    <mergeCell ref="F108"/>
    <mergeCell ref="G108"/>
    <mergeCell ref="C109:D109"/>
    <mergeCell ref="E109"/>
    <mergeCell ref="F109"/>
    <mergeCell ref="G109"/>
    <mergeCell ref="C106:D106"/>
    <mergeCell ref="E106"/>
    <mergeCell ref="F106"/>
    <mergeCell ref="G106"/>
    <mergeCell ref="C107:D107"/>
    <mergeCell ref="E107"/>
    <mergeCell ref="F107"/>
    <mergeCell ref="G107"/>
    <mergeCell ref="C112:D112"/>
    <mergeCell ref="E112"/>
    <mergeCell ref="F112"/>
    <mergeCell ref="G112"/>
    <mergeCell ref="C113:D113"/>
    <mergeCell ref="E113"/>
    <mergeCell ref="F113"/>
    <mergeCell ref="G113"/>
    <mergeCell ref="C110:D110"/>
    <mergeCell ref="E110"/>
    <mergeCell ref="F110"/>
    <mergeCell ref="G110"/>
    <mergeCell ref="C111:D111"/>
    <mergeCell ref="E111"/>
    <mergeCell ref="F111"/>
    <mergeCell ref="G111"/>
    <mergeCell ref="C116:D116"/>
    <mergeCell ref="C114:D114"/>
    <mergeCell ref="E114"/>
    <mergeCell ref="F114"/>
    <mergeCell ref="G114"/>
    <mergeCell ref="C115:D115"/>
    <mergeCell ref="E115"/>
    <mergeCell ref="F115"/>
    <mergeCell ref="G115"/>
  </mergeCells>
  <dataValidations count="1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2:M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F38" sqref="F38"/>
    </sheetView>
  </sheetViews>
  <sheetFormatPr defaultRowHeight="1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793</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0"/>
      <c r="D6" s="20"/>
      <c r="E6" s="2"/>
      <c r="F6" s="2"/>
      <c r="G6" s="2"/>
      <c r="H6" s="2"/>
      <c r="I6" s="2"/>
      <c r="J6" s="2"/>
      <c r="K6" s="2"/>
      <c r="L6" s="2"/>
      <c r="M6" s="2"/>
    </row>
    <row r="7" spans="2:13" ht="17.25">
      <c r="B7" s="2"/>
      <c r="C7" s="156" t="str">
        <f>UPPER('Data Umum'!D7)</f>
        <v/>
      </c>
      <c r="D7" s="156"/>
      <c r="E7" s="157"/>
      <c r="F7" s="157"/>
      <c r="G7" s="157"/>
      <c r="H7" s="157"/>
      <c r="I7" s="157"/>
      <c r="J7" s="157"/>
      <c r="K7" s="157"/>
      <c r="L7" s="157"/>
      <c r="M7" s="2"/>
    </row>
    <row r="8" spans="2:13">
      <c r="B8" s="2"/>
      <c r="C8" s="158" t="s">
        <v>1095</v>
      </c>
      <c r="D8" s="158"/>
      <c r="E8" s="129"/>
      <c r="F8" s="129"/>
      <c r="G8" s="129"/>
      <c r="H8" s="129"/>
      <c r="I8" s="129"/>
      <c r="J8" s="129"/>
      <c r="K8" s="129"/>
      <c r="L8" s="129"/>
      <c r="M8" s="2"/>
    </row>
    <row r="9" spans="2:13">
      <c r="B9" s="2"/>
      <c r="C9" s="158" t="s">
        <v>794</v>
      </c>
      <c r="D9" s="158"/>
      <c r="E9" s="129"/>
      <c r="F9" s="129"/>
      <c r="G9" s="129"/>
      <c r="H9" s="129"/>
      <c r="I9" s="129"/>
      <c r="J9" s="129"/>
      <c r="K9" s="129"/>
      <c r="L9" s="129"/>
      <c r="M9" s="2"/>
    </row>
    <row r="10" spans="2:13">
      <c r="B10" s="2"/>
      <c r="C10" s="158" t="s">
        <v>795</v>
      </c>
      <c r="D10" s="158"/>
      <c r="E10" s="129"/>
      <c r="F10" s="129"/>
      <c r="G10" s="129"/>
      <c r="H10" s="129"/>
      <c r="I10" s="129"/>
      <c r="J10" s="129"/>
      <c r="K10" s="129"/>
      <c r="L10" s="129"/>
      <c r="M10" s="2"/>
    </row>
    <row r="11" spans="2:13">
      <c r="B11" s="2"/>
      <c r="C11" s="159" t="str">
        <f>""</f>
        <v/>
      </c>
      <c r="D11" s="159"/>
      <c r="E11" s="130"/>
      <c r="F11" s="130"/>
      <c r="G11" s="130"/>
      <c r="H11" s="130"/>
      <c r="I11" s="130"/>
      <c r="J11" s="130"/>
      <c r="K11" s="130"/>
      <c r="L11" s="130"/>
      <c r="M11" s="2"/>
    </row>
    <row r="12" spans="2:13" hidden="1">
      <c r="B12" s="2"/>
      <c r="C12" s="20"/>
      <c r="D12" s="20"/>
      <c r="E12" s="2"/>
      <c r="F12" s="2"/>
      <c r="G12" s="2"/>
      <c r="H12" s="2"/>
      <c r="I12" s="2"/>
      <c r="J12" s="2"/>
      <c r="K12" s="2"/>
      <c r="L12" s="2"/>
      <c r="M12" s="2"/>
    </row>
    <row r="13" spans="2:13">
      <c r="B13" s="2"/>
      <c r="C13" s="160" t="s">
        <v>43</v>
      </c>
      <c r="D13" s="160"/>
      <c r="E13" s="161"/>
      <c r="F13" s="161"/>
      <c r="G13" s="161"/>
      <c r="H13" s="161"/>
      <c r="I13" s="161"/>
      <c r="J13" s="161"/>
      <c r="K13" s="161"/>
      <c r="L13" s="161"/>
      <c r="M13" s="2"/>
    </row>
    <row r="14" spans="2:13">
      <c r="B14" s="2"/>
      <c r="C14" s="127" t="s">
        <v>308</v>
      </c>
      <c r="D14" s="128"/>
      <c r="E14" s="162" t="str">
        <f>""</f>
        <v/>
      </c>
      <c r="F14" s="176" t="str">
        <f>"Hasil Lain - Kegiatan Usaha Berbasis Imbalan Jasa (Fee Based)"</f>
        <v>Hasil Lain - Kegiatan Usaha Berbasis Imbalan Jasa (Fee Based)</v>
      </c>
      <c r="G14" s="179"/>
      <c r="H14" s="143"/>
      <c r="I14" s="176" t="str">
        <f>""</f>
        <v/>
      </c>
      <c r="J14" s="179"/>
      <c r="K14" s="179"/>
      <c r="L14" s="143"/>
      <c r="M14" s="2"/>
    </row>
    <row r="15" spans="2:13">
      <c r="B15" s="2"/>
      <c r="C15" s="128"/>
      <c r="D15" s="128"/>
      <c r="E15" s="162" t="str">
        <f>"Uraian"</f>
        <v>Uraian</v>
      </c>
      <c r="F15" s="162" t="str">
        <f>"Jasa Administrasi (ASO)"</f>
        <v>Jasa Administrasi (ASO)</v>
      </c>
      <c r="G15" s="162" t="str">
        <f>"Fee Penjualan Reksa Dana"</f>
        <v>Fee Penjualan Reksa Dana</v>
      </c>
      <c r="H15" s="162" t="str">
        <f>"Fee Based Lainnya"</f>
        <v>Fee Based Lainnya</v>
      </c>
      <c r="I15" s="162" t="str">
        <f>"Hasil Lainnya"</f>
        <v>Hasil Lainnya</v>
      </c>
      <c r="J15" s="162" t="str">
        <f>"Total Hasil Lain"</f>
        <v>Total Hasil Lain</v>
      </c>
      <c r="K15" s="162" t="str">
        <f>"Beban Lain"</f>
        <v>Beban Lain</v>
      </c>
      <c r="L15" s="162" t="str">
        <f>"Jumlah"</f>
        <v>Jumlah</v>
      </c>
      <c r="M15" s="2"/>
    </row>
    <row r="16" spans="2:13">
      <c r="B16" s="2"/>
      <c r="C16" s="137" t="s">
        <v>7</v>
      </c>
      <c r="D16" s="128"/>
      <c r="E16" s="147" t="s">
        <v>206</v>
      </c>
      <c r="F16" s="144">
        <v>0</v>
      </c>
      <c r="G16" s="144">
        <v>0</v>
      </c>
      <c r="H16" s="144">
        <v>0</v>
      </c>
      <c r="I16" s="144">
        <v>0</v>
      </c>
      <c r="J16" s="8">
        <f t="shared" ref="J16:J47" si="0">SUM(F16:I16)</f>
        <v>0</v>
      </c>
      <c r="K16" s="144">
        <v>0</v>
      </c>
      <c r="L16" s="8">
        <f t="shared" ref="L16:L47" si="1">J16-K16</f>
        <v>0</v>
      </c>
      <c r="M16" s="2"/>
    </row>
    <row r="17" spans="2:13">
      <c r="B17" s="2"/>
      <c r="C17" s="142" t="s">
        <v>309</v>
      </c>
      <c r="D17" s="143"/>
      <c r="E17" s="147" t="s">
        <v>206</v>
      </c>
      <c r="F17" s="144">
        <v>0</v>
      </c>
      <c r="G17" s="144">
        <v>0</v>
      </c>
      <c r="H17" s="144">
        <v>0</v>
      </c>
      <c r="I17" s="144">
        <v>0</v>
      </c>
      <c r="J17" s="8">
        <f t="shared" si="0"/>
        <v>0</v>
      </c>
      <c r="K17" s="144">
        <v>0</v>
      </c>
      <c r="L17" s="8">
        <f t="shared" si="1"/>
        <v>0</v>
      </c>
      <c r="M17" s="2"/>
    </row>
    <row r="18" spans="2:13">
      <c r="B18" s="2"/>
      <c r="C18" s="142" t="s">
        <v>310</v>
      </c>
      <c r="D18" s="143"/>
      <c r="E18" s="147" t="s">
        <v>206</v>
      </c>
      <c r="F18" s="144">
        <v>0</v>
      </c>
      <c r="G18" s="144">
        <v>0</v>
      </c>
      <c r="H18" s="144">
        <v>0</v>
      </c>
      <c r="I18" s="144">
        <v>0</v>
      </c>
      <c r="J18" s="8">
        <f t="shared" si="0"/>
        <v>0</v>
      </c>
      <c r="K18" s="144">
        <v>0</v>
      </c>
      <c r="L18" s="8">
        <f t="shared" si="1"/>
        <v>0</v>
      </c>
      <c r="M18" s="2"/>
    </row>
    <row r="19" spans="2:13">
      <c r="B19" s="2"/>
      <c r="C19" s="142" t="s">
        <v>311</v>
      </c>
      <c r="D19" s="143"/>
      <c r="E19" s="147" t="s">
        <v>206</v>
      </c>
      <c r="F19" s="144">
        <v>0</v>
      </c>
      <c r="G19" s="144">
        <v>0</v>
      </c>
      <c r="H19" s="144">
        <v>0</v>
      </c>
      <c r="I19" s="144">
        <v>0</v>
      </c>
      <c r="J19" s="8">
        <f t="shared" si="0"/>
        <v>0</v>
      </c>
      <c r="K19" s="144">
        <v>0</v>
      </c>
      <c r="L19" s="8">
        <f t="shared" si="1"/>
        <v>0</v>
      </c>
      <c r="M19" s="2"/>
    </row>
    <row r="20" spans="2:13">
      <c r="B20" s="2"/>
      <c r="C20" s="142" t="s">
        <v>312</v>
      </c>
      <c r="D20" s="143"/>
      <c r="E20" s="147" t="s">
        <v>206</v>
      </c>
      <c r="F20" s="144">
        <v>0</v>
      </c>
      <c r="G20" s="144">
        <v>0</v>
      </c>
      <c r="H20" s="144">
        <v>0</v>
      </c>
      <c r="I20" s="144">
        <v>0</v>
      </c>
      <c r="J20" s="8">
        <f t="shared" si="0"/>
        <v>0</v>
      </c>
      <c r="K20" s="144">
        <v>0</v>
      </c>
      <c r="L20" s="8">
        <f t="shared" si="1"/>
        <v>0</v>
      </c>
      <c r="M20" s="2"/>
    </row>
    <row r="21" spans="2:13">
      <c r="B21" s="2"/>
      <c r="C21" s="142" t="s">
        <v>313</v>
      </c>
      <c r="D21" s="143"/>
      <c r="E21" s="147" t="s">
        <v>206</v>
      </c>
      <c r="F21" s="144">
        <v>0</v>
      </c>
      <c r="G21" s="144">
        <v>0</v>
      </c>
      <c r="H21" s="144">
        <v>0</v>
      </c>
      <c r="I21" s="144">
        <v>0</v>
      </c>
      <c r="J21" s="8">
        <f t="shared" si="0"/>
        <v>0</v>
      </c>
      <c r="K21" s="144">
        <v>0</v>
      </c>
      <c r="L21" s="8">
        <f t="shared" si="1"/>
        <v>0</v>
      </c>
      <c r="M21" s="2"/>
    </row>
    <row r="22" spans="2:13">
      <c r="B22" s="2"/>
      <c r="C22" s="142" t="s">
        <v>314</v>
      </c>
      <c r="D22" s="143"/>
      <c r="E22" s="147" t="s">
        <v>206</v>
      </c>
      <c r="F22" s="144">
        <v>0</v>
      </c>
      <c r="G22" s="144">
        <v>0</v>
      </c>
      <c r="H22" s="144">
        <v>0</v>
      </c>
      <c r="I22" s="144">
        <v>0</v>
      </c>
      <c r="J22" s="8">
        <f t="shared" si="0"/>
        <v>0</v>
      </c>
      <c r="K22" s="144">
        <v>0</v>
      </c>
      <c r="L22" s="8">
        <f t="shared" si="1"/>
        <v>0</v>
      </c>
      <c r="M22" s="2"/>
    </row>
    <row r="23" spans="2:13">
      <c r="B23" s="2"/>
      <c r="C23" s="142" t="s">
        <v>315</v>
      </c>
      <c r="D23" s="143"/>
      <c r="E23" s="147" t="s">
        <v>206</v>
      </c>
      <c r="F23" s="144">
        <v>0</v>
      </c>
      <c r="G23" s="144">
        <v>0</v>
      </c>
      <c r="H23" s="144">
        <v>0</v>
      </c>
      <c r="I23" s="144">
        <v>0</v>
      </c>
      <c r="J23" s="8">
        <f t="shared" si="0"/>
        <v>0</v>
      </c>
      <c r="K23" s="144">
        <v>0</v>
      </c>
      <c r="L23" s="8">
        <f t="shared" si="1"/>
        <v>0</v>
      </c>
      <c r="M23" s="2"/>
    </row>
    <row r="24" spans="2:13">
      <c r="B24" s="2"/>
      <c r="C24" s="142" t="s">
        <v>316</v>
      </c>
      <c r="D24" s="143"/>
      <c r="E24" s="147" t="s">
        <v>206</v>
      </c>
      <c r="F24" s="144">
        <v>0</v>
      </c>
      <c r="G24" s="144">
        <v>0</v>
      </c>
      <c r="H24" s="144">
        <v>0</v>
      </c>
      <c r="I24" s="144">
        <v>0</v>
      </c>
      <c r="J24" s="8">
        <f t="shared" si="0"/>
        <v>0</v>
      </c>
      <c r="K24" s="144">
        <v>0</v>
      </c>
      <c r="L24" s="8">
        <f t="shared" si="1"/>
        <v>0</v>
      </c>
      <c r="M24" s="2"/>
    </row>
    <row r="25" spans="2:13">
      <c r="B25" s="2"/>
      <c r="C25" s="142" t="s">
        <v>317</v>
      </c>
      <c r="D25" s="143"/>
      <c r="E25" s="147" t="s">
        <v>206</v>
      </c>
      <c r="F25" s="144">
        <v>0</v>
      </c>
      <c r="G25" s="144">
        <v>0</v>
      </c>
      <c r="H25" s="144">
        <v>0</v>
      </c>
      <c r="I25" s="144">
        <v>0</v>
      </c>
      <c r="J25" s="8">
        <f t="shared" si="0"/>
        <v>0</v>
      </c>
      <c r="K25" s="144">
        <v>0</v>
      </c>
      <c r="L25" s="8">
        <f t="shared" si="1"/>
        <v>0</v>
      </c>
      <c r="M25" s="2"/>
    </row>
    <row r="26" spans="2:13">
      <c r="B26" s="2"/>
      <c r="C26" s="142" t="s">
        <v>318</v>
      </c>
      <c r="D26" s="143"/>
      <c r="E26" s="147" t="s">
        <v>206</v>
      </c>
      <c r="F26" s="144">
        <v>0</v>
      </c>
      <c r="G26" s="144">
        <v>0</v>
      </c>
      <c r="H26" s="144">
        <v>0</v>
      </c>
      <c r="I26" s="144">
        <v>0</v>
      </c>
      <c r="J26" s="8">
        <f t="shared" si="0"/>
        <v>0</v>
      </c>
      <c r="K26" s="144">
        <v>0</v>
      </c>
      <c r="L26" s="8">
        <f t="shared" si="1"/>
        <v>0</v>
      </c>
      <c r="M26" s="2"/>
    </row>
    <row r="27" spans="2:13">
      <c r="B27" s="2"/>
      <c r="C27" s="142" t="s">
        <v>319</v>
      </c>
      <c r="D27" s="143"/>
      <c r="E27" s="147" t="s">
        <v>206</v>
      </c>
      <c r="F27" s="144">
        <v>0</v>
      </c>
      <c r="G27" s="144">
        <v>0</v>
      </c>
      <c r="H27" s="144">
        <v>0</v>
      </c>
      <c r="I27" s="144">
        <v>0</v>
      </c>
      <c r="J27" s="8">
        <f t="shared" si="0"/>
        <v>0</v>
      </c>
      <c r="K27" s="144">
        <v>0</v>
      </c>
      <c r="L27" s="8">
        <f t="shared" si="1"/>
        <v>0</v>
      </c>
      <c r="M27" s="2"/>
    </row>
    <row r="28" spans="2:13">
      <c r="B28" s="2"/>
      <c r="C28" s="142" t="s">
        <v>320</v>
      </c>
      <c r="D28" s="143"/>
      <c r="E28" s="147" t="s">
        <v>206</v>
      </c>
      <c r="F28" s="144">
        <v>0</v>
      </c>
      <c r="G28" s="144">
        <v>0</v>
      </c>
      <c r="H28" s="144">
        <v>0</v>
      </c>
      <c r="I28" s="144">
        <v>0</v>
      </c>
      <c r="J28" s="8">
        <f t="shared" si="0"/>
        <v>0</v>
      </c>
      <c r="K28" s="144">
        <v>0</v>
      </c>
      <c r="L28" s="8">
        <f t="shared" si="1"/>
        <v>0</v>
      </c>
      <c r="M28" s="2"/>
    </row>
    <row r="29" spans="2:13">
      <c r="B29" s="2"/>
      <c r="C29" s="142" t="s">
        <v>321</v>
      </c>
      <c r="D29" s="143"/>
      <c r="E29" s="147" t="s">
        <v>206</v>
      </c>
      <c r="F29" s="144">
        <v>0</v>
      </c>
      <c r="G29" s="144">
        <v>0</v>
      </c>
      <c r="H29" s="144">
        <v>0</v>
      </c>
      <c r="I29" s="144">
        <v>0</v>
      </c>
      <c r="J29" s="8">
        <f t="shared" si="0"/>
        <v>0</v>
      </c>
      <c r="K29" s="144">
        <v>0</v>
      </c>
      <c r="L29" s="8">
        <f t="shared" si="1"/>
        <v>0</v>
      </c>
      <c r="M29" s="2"/>
    </row>
    <row r="30" spans="2:13">
      <c r="B30" s="2"/>
      <c r="C30" s="142" t="s">
        <v>322</v>
      </c>
      <c r="D30" s="143"/>
      <c r="E30" s="147" t="s">
        <v>206</v>
      </c>
      <c r="F30" s="144">
        <v>0</v>
      </c>
      <c r="G30" s="144">
        <v>0</v>
      </c>
      <c r="H30" s="144">
        <v>0</v>
      </c>
      <c r="I30" s="144">
        <v>0</v>
      </c>
      <c r="J30" s="8">
        <f t="shared" si="0"/>
        <v>0</v>
      </c>
      <c r="K30" s="144">
        <v>0</v>
      </c>
      <c r="L30" s="8">
        <f t="shared" si="1"/>
        <v>0</v>
      </c>
      <c r="M30" s="2"/>
    </row>
    <row r="31" spans="2:13">
      <c r="B31" s="2"/>
      <c r="C31" s="142" t="s">
        <v>323</v>
      </c>
      <c r="D31" s="143"/>
      <c r="E31" s="147" t="s">
        <v>206</v>
      </c>
      <c r="F31" s="144">
        <v>0</v>
      </c>
      <c r="G31" s="144">
        <v>0</v>
      </c>
      <c r="H31" s="144">
        <v>0</v>
      </c>
      <c r="I31" s="144">
        <v>0</v>
      </c>
      <c r="J31" s="8">
        <f t="shared" si="0"/>
        <v>0</v>
      </c>
      <c r="K31" s="144">
        <v>0</v>
      </c>
      <c r="L31" s="8">
        <f t="shared" si="1"/>
        <v>0</v>
      </c>
      <c r="M31" s="2"/>
    </row>
    <row r="32" spans="2:13">
      <c r="B32" s="2"/>
      <c r="C32" s="142" t="s">
        <v>324</v>
      </c>
      <c r="D32" s="143"/>
      <c r="E32" s="147" t="s">
        <v>206</v>
      </c>
      <c r="F32" s="144">
        <v>0</v>
      </c>
      <c r="G32" s="144">
        <v>0</v>
      </c>
      <c r="H32" s="144">
        <v>0</v>
      </c>
      <c r="I32" s="144">
        <v>0</v>
      </c>
      <c r="J32" s="8">
        <f t="shared" si="0"/>
        <v>0</v>
      </c>
      <c r="K32" s="144">
        <v>0</v>
      </c>
      <c r="L32" s="8">
        <f t="shared" si="1"/>
        <v>0</v>
      </c>
      <c r="M32" s="2"/>
    </row>
    <row r="33" spans="2:13">
      <c r="B33" s="2"/>
      <c r="C33" s="142" t="s">
        <v>325</v>
      </c>
      <c r="D33" s="143"/>
      <c r="E33" s="147" t="s">
        <v>206</v>
      </c>
      <c r="F33" s="144">
        <v>0</v>
      </c>
      <c r="G33" s="144">
        <v>0</v>
      </c>
      <c r="H33" s="144">
        <v>0</v>
      </c>
      <c r="I33" s="144">
        <v>0</v>
      </c>
      <c r="J33" s="8">
        <f t="shared" si="0"/>
        <v>0</v>
      </c>
      <c r="K33" s="144">
        <v>0</v>
      </c>
      <c r="L33" s="8">
        <f t="shared" si="1"/>
        <v>0</v>
      </c>
      <c r="M33" s="2"/>
    </row>
    <row r="34" spans="2:13">
      <c r="B34" s="2"/>
      <c r="C34" s="142" t="s">
        <v>326</v>
      </c>
      <c r="D34" s="143"/>
      <c r="E34" s="147" t="s">
        <v>206</v>
      </c>
      <c r="F34" s="144">
        <v>0</v>
      </c>
      <c r="G34" s="144">
        <v>0</v>
      </c>
      <c r="H34" s="144">
        <v>0</v>
      </c>
      <c r="I34" s="144">
        <v>0</v>
      </c>
      <c r="J34" s="8">
        <f t="shared" si="0"/>
        <v>0</v>
      </c>
      <c r="K34" s="144">
        <v>0</v>
      </c>
      <c r="L34" s="8">
        <f t="shared" si="1"/>
        <v>0</v>
      </c>
      <c r="M34" s="2"/>
    </row>
    <row r="35" spans="2:13">
      <c r="B35" s="2"/>
      <c r="C35" s="142" t="s">
        <v>327</v>
      </c>
      <c r="D35" s="143"/>
      <c r="E35" s="147" t="s">
        <v>206</v>
      </c>
      <c r="F35" s="144">
        <v>0</v>
      </c>
      <c r="G35" s="144">
        <v>0</v>
      </c>
      <c r="H35" s="144">
        <v>0</v>
      </c>
      <c r="I35" s="144">
        <v>0</v>
      </c>
      <c r="J35" s="8">
        <f t="shared" si="0"/>
        <v>0</v>
      </c>
      <c r="K35" s="144">
        <v>0</v>
      </c>
      <c r="L35" s="8">
        <f t="shared" si="1"/>
        <v>0</v>
      </c>
      <c r="M35" s="2"/>
    </row>
    <row r="36" spans="2:13">
      <c r="B36" s="2"/>
      <c r="C36" s="142" t="s">
        <v>328</v>
      </c>
      <c r="D36" s="143"/>
      <c r="E36" s="147" t="s">
        <v>206</v>
      </c>
      <c r="F36" s="144">
        <v>0</v>
      </c>
      <c r="G36" s="144">
        <v>0</v>
      </c>
      <c r="H36" s="144">
        <v>0</v>
      </c>
      <c r="I36" s="144">
        <v>0</v>
      </c>
      <c r="J36" s="8">
        <f t="shared" si="0"/>
        <v>0</v>
      </c>
      <c r="K36" s="144">
        <v>0</v>
      </c>
      <c r="L36" s="8">
        <f t="shared" si="1"/>
        <v>0</v>
      </c>
      <c r="M36" s="2"/>
    </row>
    <row r="37" spans="2:13">
      <c r="B37" s="2"/>
      <c r="C37" s="142" t="s">
        <v>329</v>
      </c>
      <c r="D37" s="143"/>
      <c r="E37" s="147" t="s">
        <v>206</v>
      </c>
      <c r="F37" s="144">
        <v>0</v>
      </c>
      <c r="G37" s="144">
        <v>0</v>
      </c>
      <c r="H37" s="144">
        <v>0</v>
      </c>
      <c r="I37" s="144">
        <v>0</v>
      </c>
      <c r="J37" s="8">
        <f t="shared" si="0"/>
        <v>0</v>
      </c>
      <c r="K37" s="144">
        <v>0</v>
      </c>
      <c r="L37" s="8">
        <f t="shared" si="1"/>
        <v>0</v>
      </c>
      <c r="M37" s="2"/>
    </row>
    <row r="38" spans="2:13">
      <c r="B38" s="2"/>
      <c r="C38" s="142" t="s">
        <v>330</v>
      </c>
      <c r="D38" s="143"/>
      <c r="E38" s="147" t="s">
        <v>206</v>
      </c>
      <c r="F38" s="144">
        <v>0</v>
      </c>
      <c r="G38" s="144">
        <v>0</v>
      </c>
      <c r="H38" s="144">
        <v>0</v>
      </c>
      <c r="I38" s="144">
        <v>0</v>
      </c>
      <c r="J38" s="8">
        <f t="shared" si="0"/>
        <v>0</v>
      </c>
      <c r="K38" s="144">
        <v>0</v>
      </c>
      <c r="L38" s="8">
        <f t="shared" si="1"/>
        <v>0</v>
      </c>
      <c r="M38" s="2"/>
    </row>
    <row r="39" spans="2:13">
      <c r="B39" s="2"/>
      <c r="C39" s="142" t="s">
        <v>331</v>
      </c>
      <c r="D39" s="143"/>
      <c r="E39" s="147" t="s">
        <v>206</v>
      </c>
      <c r="F39" s="144">
        <v>0</v>
      </c>
      <c r="G39" s="144">
        <v>0</v>
      </c>
      <c r="H39" s="144">
        <v>0</v>
      </c>
      <c r="I39" s="144">
        <v>0</v>
      </c>
      <c r="J39" s="8">
        <f t="shared" si="0"/>
        <v>0</v>
      </c>
      <c r="K39" s="144">
        <v>0</v>
      </c>
      <c r="L39" s="8">
        <f t="shared" si="1"/>
        <v>0</v>
      </c>
      <c r="M39" s="2"/>
    </row>
    <row r="40" spans="2:13">
      <c r="B40" s="2"/>
      <c r="C40" s="142" t="s">
        <v>332</v>
      </c>
      <c r="D40" s="143"/>
      <c r="E40" s="147" t="s">
        <v>206</v>
      </c>
      <c r="F40" s="144">
        <v>0</v>
      </c>
      <c r="G40" s="144">
        <v>0</v>
      </c>
      <c r="H40" s="144">
        <v>0</v>
      </c>
      <c r="I40" s="144">
        <v>0</v>
      </c>
      <c r="J40" s="8">
        <f t="shared" si="0"/>
        <v>0</v>
      </c>
      <c r="K40" s="144">
        <v>0</v>
      </c>
      <c r="L40" s="8">
        <f t="shared" si="1"/>
        <v>0</v>
      </c>
      <c r="M40" s="2"/>
    </row>
    <row r="41" spans="2:13">
      <c r="B41" s="2"/>
      <c r="C41" s="142" t="s">
        <v>333</v>
      </c>
      <c r="D41" s="143"/>
      <c r="E41" s="147" t="s">
        <v>206</v>
      </c>
      <c r="F41" s="144">
        <v>0</v>
      </c>
      <c r="G41" s="144">
        <v>0</v>
      </c>
      <c r="H41" s="144">
        <v>0</v>
      </c>
      <c r="I41" s="144">
        <v>0</v>
      </c>
      <c r="J41" s="8">
        <f t="shared" si="0"/>
        <v>0</v>
      </c>
      <c r="K41" s="144">
        <v>0</v>
      </c>
      <c r="L41" s="8">
        <f t="shared" si="1"/>
        <v>0</v>
      </c>
      <c r="M41" s="2"/>
    </row>
    <row r="42" spans="2:13">
      <c r="B42" s="2"/>
      <c r="C42" s="142" t="s">
        <v>334</v>
      </c>
      <c r="D42" s="143"/>
      <c r="E42" s="147" t="s">
        <v>206</v>
      </c>
      <c r="F42" s="144">
        <v>0</v>
      </c>
      <c r="G42" s="144">
        <v>0</v>
      </c>
      <c r="H42" s="144">
        <v>0</v>
      </c>
      <c r="I42" s="144">
        <v>0</v>
      </c>
      <c r="J42" s="8">
        <f t="shared" si="0"/>
        <v>0</v>
      </c>
      <c r="K42" s="144">
        <v>0</v>
      </c>
      <c r="L42" s="8">
        <f t="shared" si="1"/>
        <v>0</v>
      </c>
      <c r="M42" s="2"/>
    </row>
    <row r="43" spans="2:13">
      <c r="B43" s="2"/>
      <c r="C43" s="142" t="s">
        <v>335</v>
      </c>
      <c r="D43" s="143"/>
      <c r="E43" s="147" t="s">
        <v>206</v>
      </c>
      <c r="F43" s="144">
        <v>0</v>
      </c>
      <c r="G43" s="144">
        <v>0</v>
      </c>
      <c r="H43" s="144">
        <v>0</v>
      </c>
      <c r="I43" s="144">
        <v>0</v>
      </c>
      <c r="J43" s="8">
        <f t="shared" si="0"/>
        <v>0</v>
      </c>
      <c r="K43" s="144">
        <v>0</v>
      </c>
      <c r="L43" s="8">
        <f t="shared" si="1"/>
        <v>0</v>
      </c>
      <c r="M43" s="2"/>
    </row>
    <row r="44" spans="2:13">
      <c r="B44" s="2"/>
      <c r="C44" s="142" t="s">
        <v>336</v>
      </c>
      <c r="D44" s="143"/>
      <c r="E44" s="147" t="s">
        <v>206</v>
      </c>
      <c r="F44" s="144">
        <v>0</v>
      </c>
      <c r="G44" s="144">
        <v>0</v>
      </c>
      <c r="H44" s="144">
        <v>0</v>
      </c>
      <c r="I44" s="144">
        <v>0</v>
      </c>
      <c r="J44" s="8">
        <f t="shared" si="0"/>
        <v>0</v>
      </c>
      <c r="K44" s="144">
        <v>0</v>
      </c>
      <c r="L44" s="8">
        <f t="shared" si="1"/>
        <v>0</v>
      </c>
      <c r="M44" s="2"/>
    </row>
    <row r="45" spans="2:13">
      <c r="B45" s="2"/>
      <c r="C45" s="142" t="s">
        <v>337</v>
      </c>
      <c r="D45" s="143"/>
      <c r="E45" s="147" t="s">
        <v>206</v>
      </c>
      <c r="F45" s="144">
        <v>0</v>
      </c>
      <c r="G45" s="144">
        <v>0</v>
      </c>
      <c r="H45" s="144">
        <v>0</v>
      </c>
      <c r="I45" s="144">
        <v>0</v>
      </c>
      <c r="J45" s="8">
        <f t="shared" si="0"/>
        <v>0</v>
      </c>
      <c r="K45" s="144">
        <v>0</v>
      </c>
      <c r="L45" s="8">
        <f t="shared" si="1"/>
        <v>0</v>
      </c>
      <c r="M45" s="2"/>
    </row>
    <row r="46" spans="2:13">
      <c r="B46" s="2"/>
      <c r="C46" s="142" t="s">
        <v>338</v>
      </c>
      <c r="D46" s="143"/>
      <c r="E46" s="147" t="s">
        <v>206</v>
      </c>
      <c r="F46" s="144">
        <v>0</v>
      </c>
      <c r="G46" s="144">
        <v>0</v>
      </c>
      <c r="H46" s="144">
        <v>0</v>
      </c>
      <c r="I46" s="144">
        <v>0</v>
      </c>
      <c r="J46" s="8">
        <f t="shared" si="0"/>
        <v>0</v>
      </c>
      <c r="K46" s="144">
        <v>0</v>
      </c>
      <c r="L46" s="8">
        <f t="shared" si="1"/>
        <v>0</v>
      </c>
      <c r="M46" s="2"/>
    </row>
    <row r="47" spans="2:13">
      <c r="B47" s="2"/>
      <c r="C47" s="142" t="s">
        <v>339</v>
      </c>
      <c r="D47" s="143"/>
      <c r="E47" s="147" t="s">
        <v>206</v>
      </c>
      <c r="F47" s="144">
        <v>0</v>
      </c>
      <c r="G47" s="144">
        <v>0</v>
      </c>
      <c r="H47" s="144">
        <v>0</v>
      </c>
      <c r="I47" s="144">
        <v>0</v>
      </c>
      <c r="J47" s="8">
        <f t="shared" si="0"/>
        <v>0</v>
      </c>
      <c r="K47" s="144">
        <v>0</v>
      </c>
      <c r="L47" s="8">
        <f t="shared" si="1"/>
        <v>0</v>
      </c>
      <c r="M47" s="2"/>
    </row>
    <row r="48" spans="2:13">
      <c r="B48" s="2"/>
      <c r="C48" s="142" t="s">
        <v>340</v>
      </c>
      <c r="D48" s="143"/>
      <c r="E48" s="147" t="s">
        <v>206</v>
      </c>
      <c r="F48" s="144">
        <v>0</v>
      </c>
      <c r="G48" s="144">
        <v>0</v>
      </c>
      <c r="H48" s="144">
        <v>0</v>
      </c>
      <c r="I48" s="144">
        <v>0</v>
      </c>
      <c r="J48" s="8">
        <f t="shared" ref="J48:J79" si="2">SUM(F48:I48)</f>
        <v>0</v>
      </c>
      <c r="K48" s="144">
        <v>0</v>
      </c>
      <c r="L48" s="8">
        <f t="shared" ref="L48:L79" si="3">J48-K48</f>
        <v>0</v>
      </c>
      <c r="M48" s="2"/>
    </row>
    <row r="49" spans="2:13">
      <c r="B49" s="2"/>
      <c r="C49" s="142" t="s">
        <v>341</v>
      </c>
      <c r="D49" s="143"/>
      <c r="E49" s="147" t="s">
        <v>206</v>
      </c>
      <c r="F49" s="144">
        <v>0</v>
      </c>
      <c r="G49" s="144">
        <v>0</v>
      </c>
      <c r="H49" s="144">
        <v>0</v>
      </c>
      <c r="I49" s="144">
        <v>0</v>
      </c>
      <c r="J49" s="8">
        <f t="shared" si="2"/>
        <v>0</v>
      </c>
      <c r="K49" s="144">
        <v>0</v>
      </c>
      <c r="L49" s="8">
        <f t="shared" si="3"/>
        <v>0</v>
      </c>
      <c r="M49" s="2"/>
    </row>
    <row r="50" spans="2:13">
      <c r="B50" s="2"/>
      <c r="C50" s="142" t="s">
        <v>342</v>
      </c>
      <c r="D50" s="143"/>
      <c r="E50" s="147" t="s">
        <v>206</v>
      </c>
      <c r="F50" s="144">
        <v>0</v>
      </c>
      <c r="G50" s="144">
        <v>0</v>
      </c>
      <c r="H50" s="144">
        <v>0</v>
      </c>
      <c r="I50" s="144">
        <v>0</v>
      </c>
      <c r="J50" s="8">
        <f t="shared" si="2"/>
        <v>0</v>
      </c>
      <c r="K50" s="144">
        <v>0</v>
      </c>
      <c r="L50" s="8">
        <f t="shared" si="3"/>
        <v>0</v>
      </c>
      <c r="M50" s="2"/>
    </row>
    <row r="51" spans="2:13">
      <c r="B51" s="2"/>
      <c r="C51" s="142" t="s">
        <v>343</v>
      </c>
      <c r="D51" s="143"/>
      <c r="E51" s="147" t="s">
        <v>206</v>
      </c>
      <c r="F51" s="144">
        <v>0</v>
      </c>
      <c r="G51" s="144">
        <v>0</v>
      </c>
      <c r="H51" s="144">
        <v>0</v>
      </c>
      <c r="I51" s="144">
        <v>0</v>
      </c>
      <c r="J51" s="8">
        <f t="shared" si="2"/>
        <v>0</v>
      </c>
      <c r="K51" s="144">
        <v>0</v>
      </c>
      <c r="L51" s="8">
        <f t="shared" si="3"/>
        <v>0</v>
      </c>
      <c r="M51" s="2"/>
    </row>
    <row r="52" spans="2:13">
      <c r="B52" s="2"/>
      <c r="C52" s="142" t="s">
        <v>344</v>
      </c>
      <c r="D52" s="143"/>
      <c r="E52" s="147" t="s">
        <v>206</v>
      </c>
      <c r="F52" s="144">
        <v>0</v>
      </c>
      <c r="G52" s="144">
        <v>0</v>
      </c>
      <c r="H52" s="144">
        <v>0</v>
      </c>
      <c r="I52" s="144">
        <v>0</v>
      </c>
      <c r="J52" s="8">
        <f t="shared" si="2"/>
        <v>0</v>
      </c>
      <c r="K52" s="144">
        <v>0</v>
      </c>
      <c r="L52" s="8">
        <f t="shared" si="3"/>
        <v>0</v>
      </c>
      <c r="M52" s="2"/>
    </row>
    <row r="53" spans="2:13">
      <c r="B53" s="2"/>
      <c r="C53" s="142" t="s">
        <v>345</v>
      </c>
      <c r="D53" s="143"/>
      <c r="E53" s="147" t="s">
        <v>206</v>
      </c>
      <c r="F53" s="144">
        <v>0</v>
      </c>
      <c r="G53" s="144">
        <v>0</v>
      </c>
      <c r="H53" s="144">
        <v>0</v>
      </c>
      <c r="I53" s="144">
        <v>0</v>
      </c>
      <c r="J53" s="8">
        <f t="shared" si="2"/>
        <v>0</v>
      </c>
      <c r="K53" s="144">
        <v>0</v>
      </c>
      <c r="L53" s="8">
        <f t="shared" si="3"/>
        <v>0</v>
      </c>
      <c r="M53" s="2"/>
    </row>
    <row r="54" spans="2:13">
      <c r="B54" s="2"/>
      <c r="C54" s="142" t="s">
        <v>346</v>
      </c>
      <c r="D54" s="143"/>
      <c r="E54" s="147" t="s">
        <v>206</v>
      </c>
      <c r="F54" s="144">
        <v>0</v>
      </c>
      <c r="G54" s="144">
        <v>0</v>
      </c>
      <c r="H54" s="144">
        <v>0</v>
      </c>
      <c r="I54" s="144">
        <v>0</v>
      </c>
      <c r="J54" s="8">
        <f t="shared" si="2"/>
        <v>0</v>
      </c>
      <c r="K54" s="144">
        <v>0</v>
      </c>
      <c r="L54" s="8">
        <f t="shared" si="3"/>
        <v>0</v>
      </c>
      <c r="M54" s="2"/>
    </row>
    <row r="55" spans="2:13">
      <c r="B55" s="2"/>
      <c r="C55" s="142" t="s">
        <v>347</v>
      </c>
      <c r="D55" s="143"/>
      <c r="E55" s="147" t="s">
        <v>206</v>
      </c>
      <c r="F55" s="144">
        <v>0</v>
      </c>
      <c r="G55" s="144">
        <v>0</v>
      </c>
      <c r="H55" s="144">
        <v>0</v>
      </c>
      <c r="I55" s="144">
        <v>0</v>
      </c>
      <c r="J55" s="8">
        <f t="shared" si="2"/>
        <v>0</v>
      </c>
      <c r="K55" s="144">
        <v>0</v>
      </c>
      <c r="L55" s="8">
        <f t="shared" si="3"/>
        <v>0</v>
      </c>
      <c r="M55" s="2"/>
    </row>
    <row r="56" spans="2:13">
      <c r="B56" s="2"/>
      <c r="C56" s="142" t="s">
        <v>348</v>
      </c>
      <c r="D56" s="143"/>
      <c r="E56" s="147" t="s">
        <v>206</v>
      </c>
      <c r="F56" s="144">
        <v>0</v>
      </c>
      <c r="G56" s="144">
        <v>0</v>
      </c>
      <c r="H56" s="144">
        <v>0</v>
      </c>
      <c r="I56" s="144">
        <v>0</v>
      </c>
      <c r="J56" s="8">
        <f t="shared" si="2"/>
        <v>0</v>
      </c>
      <c r="K56" s="144">
        <v>0</v>
      </c>
      <c r="L56" s="8">
        <f t="shared" si="3"/>
        <v>0</v>
      </c>
      <c r="M56" s="2"/>
    </row>
    <row r="57" spans="2:13">
      <c r="B57" s="2"/>
      <c r="C57" s="142" t="s">
        <v>349</v>
      </c>
      <c r="D57" s="143"/>
      <c r="E57" s="147" t="s">
        <v>206</v>
      </c>
      <c r="F57" s="144">
        <v>0</v>
      </c>
      <c r="G57" s="144">
        <v>0</v>
      </c>
      <c r="H57" s="144">
        <v>0</v>
      </c>
      <c r="I57" s="144">
        <v>0</v>
      </c>
      <c r="J57" s="8">
        <f t="shared" si="2"/>
        <v>0</v>
      </c>
      <c r="K57" s="144">
        <v>0</v>
      </c>
      <c r="L57" s="8">
        <f t="shared" si="3"/>
        <v>0</v>
      </c>
      <c r="M57" s="2"/>
    </row>
    <row r="58" spans="2:13">
      <c r="B58" s="2"/>
      <c r="C58" s="142" t="s">
        <v>350</v>
      </c>
      <c r="D58" s="143"/>
      <c r="E58" s="147" t="s">
        <v>206</v>
      </c>
      <c r="F58" s="144">
        <v>0</v>
      </c>
      <c r="G58" s="144">
        <v>0</v>
      </c>
      <c r="H58" s="144">
        <v>0</v>
      </c>
      <c r="I58" s="144">
        <v>0</v>
      </c>
      <c r="J58" s="8">
        <f t="shared" si="2"/>
        <v>0</v>
      </c>
      <c r="K58" s="144">
        <v>0</v>
      </c>
      <c r="L58" s="8">
        <f t="shared" si="3"/>
        <v>0</v>
      </c>
      <c r="M58" s="2"/>
    </row>
    <row r="59" spans="2:13">
      <c r="B59" s="2"/>
      <c r="C59" s="142" t="s">
        <v>351</v>
      </c>
      <c r="D59" s="143"/>
      <c r="E59" s="147" t="s">
        <v>206</v>
      </c>
      <c r="F59" s="144">
        <v>0</v>
      </c>
      <c r="G59" s="144">
        <v>0</v>
      </c>
      <c r="H59" s="144">
        <v>0</v>
      </c>
      <c r="I59" s="144">
        <v>0</v>
      </c>
      <c r="J59" s="8">
        <f t="shared" si="2"/>
        <v>0</v>
      </c>
      <c r="K59" s="144">
        <v>0</v>
      </c>
      <c r="L59" s="8">
        <f t="shared" si="3"/>
        <v>0</v>
      </c>
      <c r="M59" s="2"/>
    </row>
    <row r="60" spans="2:13">
      <c r="B60" s="2"/>
      <c r="C60" s="142" t="s">
        <v>352</v>
      </c>
      <c r="D60" s="143"/>
      <c r="E60" s="147" t="s">
        <v>206</v>
      </c>
      <c r="F60" s="144">
        <v>0</v>
      </c>
      <c r="G60" s="144">
        <v>0</v>
      </c>
      <c r="H60" s="144">
        <v>0</v>
      </c>
      <c r="I60" s="144">
        <v>0</v>
      </c>
      <c r="J60" s="8">
        <f t="shared" si="2"/>
        <v>0</v>
      </c>
      <c r="K60" s="144">
        <v>0</v>
      </c>
      <c r="L60" s="8">
        <f t="shared" si="3"/>
        <v>0</v>
      </c>
      <c r="M60" s="2"/>
    </row>
    <row r="61" spans="2:13">
      <c r="B61" s="2"/>
      <c r="C61" s="142" t="s">
        <v>353</v>
      </c>
      <c r="D61" s="143"/>
      <c r="E61" s="147" t="s">
        <v>206</v>
      </c>
      <c r="F61" s="144">
        <v>0</v>
      </c>
      <c r="G61" s="144">
        <v>0</v>
      </c>
      <c r="H61" s="144">
        <v>0</v>
      </c>
      <c r="I61" s="144">
        <v>0</v>
      </c>
      <c r="J61" s="8">
        <f t="shared" si="2"/>
        <v>0</v>
      </c>
      <c r="K61" s="144">
        <v>0</v>
      </c>
      <c r="L61" s="8">
        <f t="shared" si="3"/>
        <v>0</v>
      </c>
      <c r="M61" s="2"/>
    </row>
    <row r="62" spans="2:13">
      <c r="B62" s="2"/>
      <c r="C62" s="142" t="s">
        <v>354</v>
      </c>
      <c r="D62" s="143"/>
      <c r="E62" s="147" t="s">
        <v>206</v>
      </c>
      <c r="F62" s="144">
        <v>0</v>
      </c>
      <c r="G62" s="144">
        <v>0</v>
      </c>
      <c r="H62" s="144">
        <v>0</v>
      </c>
      <c r="I62" s="144">
        <v>0</v>
      </c>
      <c r="J62" s="8">
        <f t="shared" si="2"/>
        <v>0</v>
      </c>
      <c r="K62" s="144">
        <v>0</v>
      </c>
      <c r="L62" s="8">
        <f t="shared" si="3"/>
        <v>0</v>
      </c>
      <c r="M62" s="2"/>
    </row>
    <row r="63" spans="2:13">
      <c r="B63" s="2"/>
      <c r="C63" s="142" t="s">
        <v>355</v>
      </c>
      <c r="D63" s="143"/>
      <c r="E63" s="147" t="s">
        <v>206</v>
      </c>
      <c r="F63" s="144">
        <v>0</v>
      </c>
      <c r="G63" s="144">
        <v>0</v>
      </c>
      <c r="H63" s="144">
        <v>0</v>
      </c>
      <c r="I63" s="144">
        <v>0</v>
      </c>
      <c r="J63" s="8">
        <f t="shared" si="2"/>
        <v>0</v>
      </c>
      <c r="K63" s="144">
        <v>0</v>
      </c>
      <c r="L63" s="8">
        <f t="shared" si="3"/>
        <v>0</v>
      </c>
      <c r="M63" s="2"/>
    </row>
    <row r="64" spans="2:13">
      <c r="B64" s="2"/>
      <c r="C64" s="142" t="s">
        <v>356</v>
      </c>
      <c r="D64" s="143"/>
      <c r="E64" s="147" t="s">
        <v>206</v>
      </c>
      <c r="F64" s="144">
        <v>0</v>
      </c>
      <c r="G64" s="144">
        <v>0</v>
      </c>
      <c r="H64" s="144">
        <v>0</v>
      </c>
      <c r="I64" s="144">
        <v>0</v>
      </c>
      <c r="J64" s="8">
        <f t="shared" si="2"/>
        <v>0</v>
      </c>
      <c r="K64" s="144">
        <v>0</v>
      </c>
      <c r="L64" s="8">
        <f t="shared" si="3"/>
        <v>0</v>
      </c>
      <c r="M64" s="2"/>
    </row>
    <row r="65" spans="2:13">
      <c r="B65" s="2"/>
      <c r="C65" s="142" t="s">
        <v>357</v>
      </c>
      <c r="D65" s="143"/>
      <c r="E65" s="147" t="s">
        <v>206</v>
      </c>
      <c r="F65" s="144">
        <v>0</v>
      </c>
      <c r="G65" s="144">
        <v>0</v>
      </c>
      <c r="H65" s="144">
        <v>0</v>
      </c>
      <c r="I65" s="144">
        <v>0</v>
      </c>
      <c r="J65" s="8">
        <f t="shared" si="2"/>
        <v>0</v>
      </c>
      <c r="K65" s="144">
        <v>0</v>
      </c>
      <c r="L65" s="8">
        <f t="shared" si="3"/>
        <v>0</v>
      </c>
      <c r="M65" s="2"/>
    </row>
    <row r="66" spans="2:13">
      <c r="B66" s="2"/>
      <c r="C66" s="142" t="s">
        <v>358</v>
      </c>
      <c r="D66" s="143"/>
      <c r="E66" s="147" t="s">
        <v>206</v>
      </c>
      <c r="F66" s="144">
        <v>0</v>
      </c>
      <c r="G66" s="144">
        <v>0</v>
      </c>
      <c r="H66" s="144">
        <v>0</v>
      </c>
      <c r="I66" s="144">
        <v>0</v>
      </c>
      <c r="J66" s="8">
        <f t="shared" si="2"/>
        <v>0</v>
      </c>
      <c r="K66" s="144">
        <v>0</v>
      </c>
      <c r="L66" s="8">
        <f t="shared" si="3"/>
        <v>0</v>
      </c>
      <c r="M66" s="2"/>
    </row>
    <row r="67" spans="2:13">
      <c r="B67" s="2"/>
      <c r="C67" s="142" t="s">
        <v>359</v>
      </c>
      <c r="D67" s="143"/>
      <c r="E67" s="147" t="s">
        <v>206</v>
      </c>
      <c r="F67" s="144">
        <v>0</v>
      </c>
      <c r="G67" s="144">
        <v>0</v>
      </c>
      <c r="H67" s="144">
        <v>0</v>
      </c>
      <c r="I67" s="144">
        <v>0</v>
      </c>
      <c r="J67" s="8">
        <f t="shared" si="2"/>
        <v>0</v>
      </c>
      <c r="K67" s="144">
        <v>0</v>
      </c>
      <c r="L67" s="8">
        <f t="shared" si="3"/>
        <v>0</v>
      </c>
      <c r="M67" s="2"/>
    </row>
    <row r="68" spans="2:13">
      <c r="B68" s="2"/>
      <c r="C68" s="142" t="s">
        <v>360</v>
      </c>
      <c r="D68" s="143"/>
      <c r="E68" s="147" t="s">
        <v>206</v>
      </c>
      <c r="F68" s="144">
        <v>0</v>
      </c>
      <c r="G68" s="144">
        <v>0</v>
      </c>
      <c r="H68" s="144">
        <v>0</v>
      </c>
      <c r="I68" s="144">
        <v>0</v>
      </c>
      <c r="J68" s="8">
        <f t="shared" si="2"/>
        <v>0</v>
      </c>
      <c r="K68" s="144">
        <v>0</v>
      </c>
      <c r="L68" s="8">
        <f t="shared" si="3"/>
        <v>0</v>
      </c>
      <c r="M68" s="2"/>
    </row>
    <row r="69" spans="2:13">
      <c r="B69" s="2"/>
      <c r="C69" s="142" t="s">
        <v>361</v>
      </c>
      <c r="D69" s="143"/>
      <c r="E69" s="147" t="s">
        <v>206</v>
      </c>
      <c r="F69" s="144">
        <v>0</v>
      </c>
      <c r="G69" s="144">
        <v>0</v>
      </c>
      <c r="H69" s="144">
        <v>0</v>
      </c>
      <c r="I69" s="144">
        <v>0</v>
      </c>
      <c r="J69" s="8">
        <f t="shared" si="2"/>
        <v>0</v>
      </c>
      <c r="K69" s="144">
        <v>0</v>
      </c>
      <c r="L69" s="8">
        <f t="shared" si="3"/>
        <v>0</v>
      </c>
      <c r="M69" s="2"/>
    </row>
    <row r="70" spans="2:13">
      <c r="B70" s="2"/>
      <c r="C70" s="142" t="s">
        <v>362</v>
      </c>
      <c r="D70" s="143"/>
      <c r="E70" s="147" t="s">
        <v>206</v>
      </c>
      <c r="F70" s="144">
        <v>0</v>
      </c>
      <c r="G70" s="144">
        <v>0</v>
      </c>
      <c r="H70" s="144">
        <v>0</v>
      </c>
      <c r="I70" s="144">
        <v>0</v>
      </c>
      <c r="J70" s="8">
        <f t="shared" si="2"/>
        <v>0</v>
      </c>
      <c r="K70" s="144">
        <v>0</v>
      </c>
      <c r="L70" s="8">
        <f t="shared" si="3"/>
        <v>0</v>
      </c>
      <c r="M70" s="2"/>
    </row>
    <row r="71" spans="2:13">
      <c r="B71" s="2"/>
      <c r="C71" s="142" t="s">
        <v>363</v>
      </c>
      <c r="D71" s="143"/>
      <c r="E71" s="147" t="s">
        <v>206</v>
      </c>
      <c r="F71" s="144">
        <v>0</v>
      </c>
      <c r="G71" s="144">
        <v>0</v>
      </c>
      <c r="H71" s="144">
        <v>0</v>
      </c>
      <c r="I71" s="144">
        <v>0</v>
      </c>
      <c r="J71" s="8">
        <f t="shared" si="2"/>
        <v>0</v>
      </c>
      <c r="K71" s="144">
        <v>0</v>
      </c>
      <c r="L71" s="8">
        <f t="shared" si="3"/>
        <v>0</v>
      </c>
      <c r="M71" s="2"/>
    </row>
    <row r="72" spans="2:13">
      <c r="B72" s="2"/>
      <c r="C72" s="142" t="s">
        <v>364</v>
      </c>
      <c r="D72" s="143"/>
      <c r="E72" s="147" t="s">
        <v>206</v>
      </c>
      <c r="F72" s="144">
        <v>0</v>
      </c>
      <c r="G72" s="144">
        <v>0</v>
      </c>
      <c r="H72" s="144">
        <v>0</v>
      </c>
      <c r="I72" s="144">
        <v>0</v>
      </c>
      <c r="J72" s="8">
        <f t="shared" si="2"/>
        <v>0</v>
      </c>
      <c r="K72" s="144">
        <v>0</v>
      </c>
      <c r="L72" s="8">
        <f t="shared" si="3"/>
        <v>0</v>
      </c>
      <c r="M72" s="2"/>
    </row>
    <row r="73" spans="2:13">
      <c r="B73" s="2"/>
      <c r="C73" s="142" t="s">
        <v>365</v>
      </c>
      <c r="D73" s="143"/>
      <c r="E73" s="147" t="s">
        <v>206</v>
      </c>
      <c r="F73" s="144">
        <v>0</v>
      </c>
      <c r="G73" s="144">
        <v>0</v>
      </c>
      <c r="H73" s="144">
        <v>0</v>
      </c>
      <c r="I73" s="144">
        <v>0</v>
      </c>
      <c r="J73" s="8">
        <f t="shared" si="2"/>
        <v>0</v>
      </c>
      <c r="K73" s="144">
        <v>0</v>
      </c>
      <c r="L73" s="8">
        <f t="shared" si="3"/>
        <v>0</v>
      </c>
      <c r="M73" s="2"/>
    </row>
    <row r="74" spans="2:13">
      <c r="B74" s="2"/>
      <c r="C74" s="142" t="s">
        <v>366</v>
      </c>
      <c r="D74" s="143"/>
      <c r="E74" s="147" t="s">
        <v>206</v>
      </c>
      <c r="F74" s="144">
        <v>0</v>
      </c>
      <c r="G74" s="144">
        <v>0</v>
      </c>
      <c r="H74" s="144">
        <v>0</v>
      </c>
      <c r="I74" s="144">
        <v>0</v>
      </c>
      <c r="J74" s="8">
        <f t="shared" si="2"/>
        <v>0</v>
      </c>
      <c r="K74" s="144">
        <v>0</v>
      </c>
      <c r="L74" s="8">
        <f t="shared" si="3"/>
        <v>0</v>
      </c>
      <c r="M74" s="2"/>
    </row>
    <row r="75" spans="2:13">
      <c r="B75" s="2"/>
      <c r="C75" s="142" t="s">
        <v>367</v>
      </c>
      <c r="D75" s="143"/>
      <c r="E75" s="147" t="s">
        <v>206</v>
      </c>
      <c r="F75" s="144">
        <v>0</v>
      </c>
      <c r="G75" s="144">
        <v>0</v>
      </c>
      <c r="H75" s="144">
        <v>0</v>
      </c>
      <c r="I75" s="144">
        <v>0</v>
      </c>
      <c r="J75" s="8">
        <f t="shared" si="2"/>
        <v>0</v>
      </c>
      <c r="K75" s="144">
        <v>0</v>
      </c>
      <c r="L75" s="8">
        <f t="shared" si="3"/>
        <v>0</v>
      </c>
      <c r="M75" s="2"/>
    </row>
    <row r="76" spans="2:13">
      <c r="B76" s="2"/>
      <c r="C76" s="142" t="s">
        <v>368</v>
      </c>
      <c r="D76" s="143"/>
      <c r="E76" s="147" t="s">
        <v>206</v>
      </c>
      <c r="F76" s="144">
        <v>0</v>
      </c>
      <c r="G76" s="144">
        <v>0</v>
      </c>
      <c r="H76" s="144">
        <v>0</v>
      </c>
      <c r="I76" s="144">
        <v>0</v>
      </c>
      <c r="J76" s="8">
        <f t="shared" si="2"/>
        <v>0</v>
      </c>
      <c r="K76" s="144">
        <v>0</v>
      </c>
      <c r="L76" s="8">
        <f t="shared" si="3"/>
        <v>0</v>
      </c>
      <c r="M76" s="2"/>
    </row>
    <row r="77" spans="2:13">
      <c r="B77" s="2"/>
      <c r="C77" s="142" t="s">
        <v>369</v>
      </c>
      <c r="D77" s="143"/>
      <c r="E77" s="147" t="s">
        <v>206</v>
      </c>
      <c r="F77" s="144">
        <v>0</v>
      </c>
      <c r="G77" s="144">
        <v>0</v>
      </c>
      <c r="H77" s="144">
        <v>0</v>
      </c>
      <c r="I77" s="144">
        <v>0</v>
      </c>
      <c r="J77" s="8">
        <f t="shared" si="2"/>
        <v>0</v>
      </c>
      <c r="K77" s="144">
        <v>0</v>
      </c>
      <c r="L77" s="8">
        <f t="shared" si="3"/>
        <v>0</v>
      </c>
      <c r="M77" s="2"/>
    </row>
    <row r="78" spans="2:13">
      <c r="B78" s="2"/>
      <c r="C78" s="142" t="s">
        <v>370</v>
      </c>
      <c r="D78" s="143"/>
      <c r="E78" s="147" t="s">
        <v>206</v>
      </c>
      <c r="F78" s="144">
        <v>0</v>
      </c>
      <c r="G78" s="144">
        <v>0</v>
      </c>
      <c r="H78" s="144">
        <v>0</v>
      </c>
      <c r="I78" s="144">
        <v>0</v>
      </c>
      <c r="J78" s="8">
        <f t="shared" si="2"/>
        <v>0</v>
      </c>
      <c r="K78" s="144">
        <v>0</v>
      </c>
      <c r="L78" s="8">
        <f t="shared" si="3"/>
        <v>0</v>
      </c>
      <c r="M78" s="2"/>
    </row>
    <row r="79" spans="2:13">
      <c r="B79" s="2"/>
      <c r="C79" s="142" t="s">
        <v>371</v>
      </c>
      <c r="D79" s="143"/>
      <c r="E79" s="147" t="s">
        <v>206</v>
      </c>
      <c r="F79" s="144">
        <v>0</v>
      </c>
      <c r="G79" s="144">
        <v>0</v>
      </c>
      <c r="H79" s="144">
        <v>0</v>
      </c>
      <c r="I79" s="144">
        <v>0</v>
      </c>
      <c r="J79" s="8">
        <f t="shared" si="2"/>
        <v>0</v>
      </c>
      <c r="K79" s="144">
        <v>0</v>
      </c>
      <c r="L79" s="8">
        <f t="shared" si="3"/>
        <v>0</v>
      </c>
      <c r="M79" s="2"/>
    </row>
    <row r="80" spans="2:13">
      <c r="B80" s="2"/>
      <c r="C80" s="142" t="s">
        <v>372</v>
      </c>
      <c r="D80" s="143"/>
      <c r="E80" s="147" t="s">
        <v>206</v>
      </c>
      <c r="F80" s="144">
        <v>0</v>
      </c>
      <c r="G80" s="144">
        <v>0</v>
      </c>
      <c r="H80" s="144">
        <v>0</v>
      </c>
      <c r="I80" s="144">
        <v>0</v>
      </c>
      <c r="J80" s="8">
        <f t="shared" ref="J80:J111" si="4">SUM(F80:I80)</f>
        <v>0</v>
      </c>
      <c r="K80" s="144">
        <v>0</v>
      </c>
      <c r="L80" s="8">
        <f t="shared" ref="L80:L111" si="5">J80-K80</f>
        <v>0</v>
      </c>
      <c r="M80" s="2"/>
    </row>
    <row r="81" spans="2:13">
      <c r="B81" s="2"/>
      <c r="C81" s="142" t="s">
        <v>373</v>
      </c>
      <c r="D81" s="143"/>
      <c r="E81" s="147" t="s">
        <v>206</v>
      </c>
      <c r="F81" s="144">
        <v>0</v>
      </c>
      <c r="G81" s="144">
        <v>0</v>
      </c>
      <c r="H81" s="144">
        <v>0</v>
      </c>
      <c r="I81" s="144">
        <v>0</v>
      </c>
      <c r="J81" s="8">
        <f t="shared" si="4"/>
        <v>0</v>
      </c>
      <c r="K81" s="144">
        <v>0</v>
      </c>
      <c r="L81" s="8">
        <f t="shared" si="5"/>
        <v>0</v>
      </c>
      <c r="M81" s="2"/>
    </row>
    <row r="82" spans="2:13">
      <c r="B82" s="2"/>
      <c r="C82" s="142" t="s">
        <v>374</v>
      </c>
      <c r="D82" s="143"/>
      <c r="E82" s="147" t="s">
        <v>206</v>
      </c>
      <c r="F82" s="144">
        <v>0</v>
      </c>
      <c r="G82" s="144">
        <v>0</v>
      </c>
      <c r="H82" s="144">
        <v>0</v>
      </c>
      <c r="I82" s="144">
        <v>0</v>
      </c>
      <c r="J82" s="8">
        <f t="shared" si="4"/>
        <v>0</v>
      </c>
      <c r="K82" s="144">
        <v>0</v>
      </c>
      <c r="L82" s="8">
        <f t="shared" si="5"/>
        <v>0</v>
      </c>
      <c r="M82" s="2"/>
    </row>
    <row r="83" spans="2:13">
      <c r="B83" s="2"/>
      <c r="C83" s="142" t="s">
        <v>375</v>
      </c>
      <c r="D83" s="143"/>
      <c r="E83" s="147" t="s">
        <v>206</v>
      </c>
      <c r="F83" s="144">
        <v>0</v>
      </c>
      <c r="G83" s="144">
        <v>0</v>
      </c>
      <c r="H83" s="144">
        <v>0</v>
      </c>
      <c r="I83" s="144">
        <v>0</v>
      </c>
      <c r="J83" s="8">
        <f t="shared" si="4"/>
        <v>0</v>
      </c>
      <c r="K83" s="144">
        <v>0</v>
      </c>
      <c r="L83" s="8">
        <f t="shared" si="5"/>
        <v>0</v>
      </c>
      <c r="M83" s="2"/>
    </row>
    <row r="84" spans="2:13">
      <c r="B84" s="2"/>
      <c r="C84" s="142" t="s">
        <v>376</v>
      </c>
      <c r="D84" s="143"/>
      <c r="E84" s="147" t="s">
        <v>206</v>
      </c>
      <c r="F84" s="144">
        <v>0</v>
      </c>
      <c r="G84" s="144">
        <v>0</v>
      </c>
      <c r="H84" s="144">
        <v>0</v>
      </c>
      <c r="I84" s="144">
        <v>0</v>
      </c>
      <c r="J84" s="8">
        <f t="shared" si="4"/>
        <v>0</v>
      </c>
      <c r="K84" s="144">
        <v>0</v>
      </c>
      <c r="L84" s="8">
        <f t="shared" si="5"/>
        <v>0</v>
      </c>
      <c r="M84" s="2"/>
    </row>
    <row r="85" spans="2:13">
      <c r="B85" s="2"/>
      <c r="C85" s="142" t="s">
        <v>377</v>
      </c>
      <c r="D85" s="143"/>
      <c r="E85" s="147" t="s">
        <v>206</v>
      </c>
      <c r="F85" s="144">
        <v>0</v>
      </c>
      <c r="G85" s="144">
        <v>0</v>
      </c>
      <c r="H85" s="144">
        <v>0</v>
      </c>
      <c r="I85" s="144">
        <v>0</v>
      </c>
      <c r="J85" s="8">
        <f t="shared" si="4"/>
        <v>0</v>
      </c>
      <c r="K85" s="144">
        <v>0</v>
      </c>
      <c r="L85" s="8">
        <f t="shared" si="5"/>
        <v>0</v>
      </c>
      <c r="M85" s="2"/>
    </row>
    <row r="86" spans="2:13">
      <c r="B86" s="2"/>
      <c r="C86" s="142" t="s">
        <v>378</v>
      </c>
      <c r="D86" s="143"/>
      <c r="E86" s="147" t="s">
        <v>206</v>
      </c>
      <c r="F86" s="144">
        <v>0</v>
      </c>
      <c r="G86" s="144">
        <v>0</v>
      </c>
      <c r="H86" s="144">
        <v>0</v>
      </c>
      <c r="I86" s="144">
        <v>0</v>
      </c>
      <c r="J86" s="8">
        <f t="shared" si="4"/>
        <v>0</v>
      </c>
      <c r="K86" s="144">
        <v>0</v>
      </c>
      <c r="L86" s="8">
        <f t="shared" si="5"/>
        <v>0</v>
      </c>
      <c r="M86" s="2"/>
    </row>
    <row r="87" spans="2:13">
      <c r="B87" s="2"/>
      <c r="C87" s="142" t="s">
        <v>379</v>
      </c>
      <c r="D87" s="143"/>
      <c r="E87" s="147" t="s">
        <v>206</v>
      </c>
      <c r="F87" s="144">
        <v>0</v>
      </c>
      <c r="G87" s="144">
        <v>0</v>
      </c>
      <c r="H87" s="144">
        <v>0</v>
      </c>
      <c r="I87" s="144">
        <v>0</v>
      </c>
      <c r="J87" s="8">
        <f t="shared" si="4"/>
        <v>0</v>
      </c>
      <c r="K87" s="144">
        <v>0</v>
      </c>
      <c r="L87" s="8">
        <f t="shared" si="5"/>
        <v>0</v>
      </c>
      <c r="M87" s="2"/>
    </row>
    <row r="88" spans="2:13">
      <c r="B88" s="2"/>
      <c r="C88" s="142" t="s">
        <v>380</v>
      </c>
      <c r="D88" s="143"/>
      <c r="E88" s="147" t="s">
        <v>206</v>
      </c>
      <c r="F88" s="144">
        <v>0</v>
      </c>
      <c r="G88" s="144">
        <v>0</v>
      </c>
      <c r="H88" s="144">
        <v>0</v>
      </c>
      <c r="I88" s="144">
        <v>0</v>
      </c>
      <c r="J88" s="8">
        <f t="shared" si="4"/>
        <v>0</v>
      </c>
      <c r="K88" s="144">
        <v>0</v>
      </c>
      <c r="L88" s="8">
        <f t="shared" si="5"/>
        <v>0</v>
      </c>
      <c r="M88" s="2"/>
    </row>
    <row r="89" spans="2:13">
      <c r="B89" s="2"/>
      <c r="C89" s="142" t="s">
        <v>381</v>
      </c>
      <c r="D89" s="143"/>
      <c r="E89" s="147" t="s">
        <v>206</v>
      </c>
      <c r="F89" s="144">
        <v>0</v>
      </c>
      <c r="G89" s="144">
        <v>0</v>
      </c>
      <c r="H89" s="144">
        <v>0</v>
      </c>
      <c r="I89" s="144">
        <v>0</v>
      </c>
      <c r="J89" s="8">
        <f t="shared" si="4"/>
        <v>0</v>
      </c>
      <c r="K89" s="144">
        <v>0</v>
      </c>
      <c r="L89" s="8">
        <f t="shared" si="5"/>
        <v>0</v>
      </c>
      <c r="M89" s="2"/>
    </row>
    <row r="90" spans="2:13">
      <c r="B90" s="2"/>
      <c r="C90" s="142" t="s">
        <v>382</v>
      </c>
      <c r="D90" s="143"/>
      <c r="E90" s="147" t="s">
        <v>206</v>
      </c>
      <c r="F90" s="144">
        <v>0</v>
      </c>
      <c r="G90" s="144">
        <v>0</v>
      </c>
      <c r="H90" s="144">
        <v>0</v>
      </c>
      <c r="I90" s="144">
        <v>0</v>
      </c>
      <c r="J90" s="8">
        <f t="shared" si="4"/>
        <v>0</v>
      </c>
      <c r="K90" s="144">
        <v>0</v>
      </c>
      <c r="L90" s="8">
        <f t="shared" si="5"/>
        <v>0</v>
      </c>
      <c r="M90" s="2"/>
    </row>
    <row r="91" spans="2:13">
      <c r="B91" s="2"/>
      <c r="C91" s="142" t="s">
        <v>383</v>
      </c>
      <c r="D91" s="143"/>
      <c r="E91" s="147" t="s">
        <v>206</v>
      </c>
      <c r="F91" s="144">
        <v>0</v>
      </c>
      <c r="G91" s="144">
        <v>0</v>
      </c>
      <c r="H91" s="144">
        <v>0</v>
      </c>
      <c r="I91" s="144">
        <v>0</v>
      </c>
      <c r="J91" s="8">
        <f t="shared" si="4"/>
        <v>0</v>
      </c>
      <c r="K91" s="144">
        <v>0</v>
      </c>
      <c r="L91" s="8">
        <f t="shared" si="5"/>
        <v>0</v>
      </c>
      <c r="M91" s="2"/>
    </row>
    <row r="92" spans="2:13">
      <c r="B92" s="2"/>
      <c r="C92" s="142" t="s">
        <v>384</v>
      </c>
      <c r="D92" s="143"/>
      <c r="E92" s="147" t="s">
        <v>206</v>
      </c>
      <c r="F92" s="144">
        <v>0</v>
      </c>
      <c r="G92" s="144">
        <v>0</v>
      </c>
      <c r="H92" s="144">
        <v>0</v>
      </c>
      <c r="I92" s="144">
        <v>0</v>
      </c>
      <c r="J92" s="8">
        <f t="shared" si="4"/>
        <v>0</v>
      </c>
      <c r="K92" s="144">
        <v>0</v>
      </c>
      <c r="L92" s="8">
        <f t="shared" si="5"/>
        <v>0</v>
      </c>
      <c r="M92" s="2"/>
    </row>
    <row r="93" spans="2:13">
      <c r="B93" s="2"/>
      <c r="C93" s="142" t="s">
        <v>385</v>
      </c>
      <c r="D93" s="143"/>
      <c r="E93" s="147" t="s">
        <v>206</v>
      </c>
      <c r="F93" s="144">
        <v>0</v>
      </c>
      <c r="G93" s="144">
        <v>0</v>
      </c>
      <c r="H93" s="144">
        <v>0</v>
      </c>
      <c r="I93" s="144">
        <v>0</v>
      </c>
      <c r="J93" s="8">
        <f t="shared" si="4"/>
        <v>0</v>
      </c>
      <c r="K93" s="144">
        <v>0</v>
      </c>
      <c r="L93" s="8">
        <f t="shared" si="5"/>
        <v>0</v>
      </c>
      <c r="M93" s="2"/>
    </row>
    <row r="94" spans="2:13">
      <c r="B94" s="2"/>
      <c r="C94" s="142" t="s">
        <v>386</v>
      </c>
      <c r="D94" s="143"/>
      <c r="E94" s="147" t="s">
        <v>206</v>
      </c>
      <c r="F94" s="144">
        <v>0</v>
      </c>
      <c r="G94" s="144">
        <v>0</v>
      </c>
      <c r="H94" s="144">
        <v>0</v>
      </c>
      <c r="I94" s="144">
        <v>0</v>
      </c>
      <c r="J94" s="8">
        <f t="shared" si="4"/>
        <v>0</v>
      </c>
      <c r="K94" s="144">
        <v>0</v>
      </c>
      <c r="L94" s="8">
        <f t="shared" si="5"/>
        <v>0</v>
      </c>
      <c r="M94" s="2"/>
    </row>
    <row r="95" spans="2:13">
      <c r="B95" s="2"/>
      <c r="C95" s="142" t="s">
        <v>387</v>
      </c>
      <c r="D95" s="143"/>
      <c r="E95" s="147" t="s">
        <v>206</v>
      </c>
      <c r="F95" s="144">
        <v>0</v>
      </c>
      <c r="G95" s="144">
        <v>0</v>
      </c>
      <c r="H95" s="144">
        <v>0</v>
      </c>
      <c r="I95" s="144">
        <v>0</v>
      </c>
      <c r="J95" s="8">
        <f t="shared" si="4"/>
        <v>0</v>
      </c>
      <c r="K95" s="144">
        <v>0</v>
      </c>
      <c r="L95" s="8">
        <f t="shared" si="5"/>
        <v>0</v>
      </c>
      <c r="M95" s="2"/>
    </row>
    <row r="96" spans="2:13">
      <c r="B96" s="2"/>
      <c r="C96" s="142" t="s">
        <v>388</v>
      </c>
      <c r="D96" s="143"/>
      <c r="E96" s="147" t="s">
        <v>206</v>
      </c>
      <c r="F96" s="144">
        <v>0</v>
      </c>
      <c r="G96" s="144">
        <v>0</v>
      </c>
      <c r="H96" s="144">
        <v>0</v>
      </c>
      <c r="I96" s="144">
        <v>0</v>
      </c>
      <c r="J96" s="8">
        <f t="shared" si="4"/>
        <v>0</v>
      </c>
      <c r="K96" s="144">
        <v>0</v>
      </c>
      <c r="L96" s="8">
        <f t="shared" si="5"/>
        <v>0</v>
      </c>
      <c r="M96" s="2"/>
    </row>
    <row r="97" spans="2:13">
      <c r="B97" s="2"/>
      <c r="C97" s="142" t="s">
        <v>389</v>
      </c>
      <c r="D97" s="143"/>
      <c r="E97" s="147" t="s">
        <v>206</v>
      </c>
      <c r="F97" s="144">
        <v>0</v>
      </c>
      <c r="G97" s="144">
        <v>0</v>
      </c>
      <c r="H97" s="144">
        <v>0</v>
      </c>
      <c r="I97" s="144">
        <v>0</v>
      </c>
      <c r="J97" s="8">
        <f t="shared" si="4"/>
        <v>0</v>
      </c>
      <c r="K97" s="144">
        <v>0</v>
      </c>
      <c r="L97" s="8">
        <f t="shared" si="5"/>
        <v>0</v>
      </c>
      <c r="M97" s="2"/>
    </row>
    <row r="98" spans="2:13">
      <c r="B98" s="2"/>
      <c r="C98" s="142" t="s">
        <v>390</v>
      </c>
      <c r="D98" s="143"/>
      <c r="E98" s="147" t="s">
        <v>206</v>
      </c>
      <c r="F98" s="144">
        <v>0</v>
      </c>
      <c r="G98" s="144">
        <v>0</v>
      </c>
      <c r="H98" s="144">
        <v>0</v>
      </c>
      <c r="I98" s="144">
        <v>0</v>
      </c>
      <c r="J98" s="8">
        <f t="shared" si="4"/>
        <v>0</v>
      </c>
      <c r="K98" s="144">
        <v>0</v>
      </c>
      <c r="L98" s="8">
        <f t="shared" si="5"/>
        <v>0</v>
      </c>
      <c r="M98" s="2"/>
    </row>
    <row r="99" spans="2:13">
      <c r="B99" s="2"/>
      <c r="C99" s="142" t="s">
        <v>391</v>
      </c>
      <c r="D99" s="143"/>
      <c r="E99" s="147" t="s">
        <v>206</v>
      </c>
      <c r="F99" s="144">
        <v>0</v>
      </c>
      <c r="G99" s="144">
        <v>0</v>
      </c>
      <c r="H99" s="144">
        <v>0</v>
      </c>
      <c r="I99" s="144">
        <v>0</v>
      </c>
      <c r="J99" s="8">
        <f t="shared" si="4"/>
        <v>0</v>
      </c>
      <c r="K99" s="144">
        <v>0</v>
      </c>
      <c r="L99" s="8">
        <f t="shared" si="5"/>
        <v>0</v>
      </c>
      <c r="M99" s="2"/>
    </row>
    <row r="100" spans="2:13">
      <c r="B100" s="2"/>
      <c r="C100" s="142" t="s">
        <v>392</v>
      </c>
      <c r="D100" s="143"/>
      <c r="E100" s="147" t="s">
        <v>206</v>
      </c>
      <c r="F100" s="144">
        <v>0</v>
      </c>
      <c r="G100" s="144">
        <v>0</v>
      </c>
      <c r="H100" s="144">
        <v>0</v>
      </c>
      <c r="I100" s="144">
        <v>0</v>
      </c>
      <c r="J100" s="8">
        <f t="shared" si="4"/>
        <v>0</v>
      </c>
      <c r="K100" s="144">
        <v>0</v>
      </c>
      <c r="L100" s="8">
        <f t="shared" si="5"/>
        <v>0</v>
      </c>
      <c r="M100" s="2"/>
    </row>
    <row r="101" spans="2:13">
      <c r="B101" s="2"/>
      <c r="C101" s="142" t="s">
        <v>393</v>
      </c>
      <c r="D101" s="143"/>
      <c r="E101" s="147" t="s">
        <v>206</v>
      </c>
      <c r="F101" s="144">
        <v>0</v>
      </c>
      <c r="G101" s="144">
        <v>0</v>
      </c>
      <c r="H101" s="144">
        <v>0</v>
      </c>
      <c r="I101" s="144">
        <v>0</v>
      </c>
      <c r="J101" s="8">
        <f t="shared" si="4"/>
        <v>0</v>
      </c>
      <c r="K101" s="144">
        <v>0</v>
      </c>
      <c r="L101" s="8">
        <f t="shared" si="5"/>
        <v>0</v>
      </c>
      <c r="M101" s="2"/>
    </row>
    <row r="102" spans="2:13">
      <c r="B102" s="2"/>
      <c r="C102" s="142" t="s">
        <v>394</v>
      </c>
      <c r="D102" s="143"/>
      <c r="E102" s="147" t="s">
        <v>206</v>
      </c>
      <c r="F102" s="144">
        <v>0</v>
      </c>
      <c r="G102" s="144">
        <v>0</v>
      </c>
      <c r="H102" s="144">
        <v>0</v>
      </c>
      <c r="I102" s="144">
        <v>0</v>
      </c>
      <c r="J102" s="8">
        <f t="shared" si="4"/>
        <v>0</v>
      </c>
      <c r="K102" s="144">
        <v>0</v>
      </c>
      <c r="L102" s="8">
        <f t="shared" si="5"/>
        <v>0</v>
      </c>
      <c r="M102" s="2"/>
    </row>
    <row r="103" spans="2:13">
      <c r="B103" s="2"/>
      <c r="C103" s="142" t="s">
        <v>395</v>
      </c>
      <c r="D103" s="143"/>
      <c r="E103" s="147" t="s">
        <v>206</v>
      </c>
      <c r="F103" s="144">
        <v>0</v>
      </c>
      <c r="G103" s="144">
        <v>0</v>
      </c>
      <c r="H103" s="144">
        <v>0</v>
      </c>
      <c r="I103" s="144">
        <v>0</v>
      </c>
      <c r="J103" s="8">
        <f t="shared" si="4"/>
        <v>0</v>
      </c>
      <c r="K103" s="144">
        <v>0</v>
      </c>
      <c r="L103" s="8">
        <f t="shared" si="5"/>
        <v>0</v>
      </c>
      <c r="M103" s="2"/>
    </row>
    <row r="104" spans="2:13">
      <c r="B104" s="2"/>
      <c r="C104" s="142" t="s">
        <v>396</v>
      </c>
      <c r="D104" s="143"/>
      <c r="E104" s="147" t="s">
        <v>206</v>
      </c>
      <c r="F104" s="144">
        <v>0</v>
      </c>
      <c r="G104" s="144">
        <v>0</v>
      </c>
      <c r="H104" s="144">
        <v>0</v>
      </c>
      <c r="I104" s="144">
        <v>0</v>
      </c>
      <c r="J104" s="8">
        <f t="shared" si="4"/>
        <v>0</v>
      </c>
      <c r="K104" s="144">
        <v>0</v>
      </c>
      <c r="L104" s="8">
        <f t="shared" si="5"/>
        <v>0</v>
      </c>
      <c r="M104" s="2"/>
    </row>
    <row r="105" spans="2:13">
      <c r="B105" s="2"/>
      <c r="C105" s="142" t="s">
        <v>397</v>
      </c>
      <c r="D105" s="143"/>
      <c r="E105" s="147" t="s">
        <v>206</v>
      </c>
      <c r="F105" s="144">
        <v>0</v>
      </c>
      <c r="G105" s="144">
        <v>0</v>
      </c>
      <c r="H105" s="144">
        <v>0</v>
      </c>
      <c r="I105" s="144">
        <v>0</v>
      </c>
      <c r="J105" s="8">
        <f t="shared" si="4"/>
        <v>0</v>
      </c>
      <c r="K105" s="144">
        <v>0</v>
      </c>
      <c r="L105" s="8">
        <f t="shared" si="5"/>
        <v>0</v>
      </c>
      <c r="M105" s="2"/>
    </row>
    <row r="106" spans="2:13">
      <c r="B106" s="2"/>
      <c r="C106" s="142" t="s">
        <v>398</v>
      </c>
      <c r="D106" s="143"/>
      <c r="E106" s="147" t="s">
        <v>206</v>
      </c>
      <c r="F106" s="144">
        <v>0</v>
      </c>
      <c r="G106" s="144">
        <v>0</v>
      </c>
      <c r="H106" s="144">
        <v>0</v>
      </c>
      <c r="I106" s="144">
        <v>0</v>
      </c>
      <c r="J106" s="8">
        <f t="shared" si="4"/>
        <v>0</v>
      </c>
      <c r="K106" s="144">
        <v>0</v>
      </c>
      <c r="L106" s="8">
        <f t="shared" si="5"/>
        <v>0</v>
      </c>
      <c r="M106" s="2"/>
    </row>
    <row r="107" spans="2:13">
      <c r="B107" s="2"/>
      <c r="C107" s="142" t="s">
        <v>399</v>
      </c>
      <c r="D107" s="143"/>
      <c r="E107" s="147" t="s">
        <v>206</v>
      </c>
      <c r="F107" s="144">
        <v>0</v>
      </c>
      <c r="G107" s="144">
        <v>0</v>
      </c>
      <c r="H107" s="144">
        <v>0</v>
      </c>
      <c r="I107" s="144">
        <v>0</v>
      </c>
      <c r="J107" s="8">
        <f t="shared" si="4"/>
        <v>0</v>
      </c>
      <c r="K107" s="144">
        <v>0</v>
      </c>
      <c r="L107" s="8">
        <f t="shared" si="5"/>
        <v>0</v>
      </c>
      <c r="M107" s="2"/>
    </row>
    <row r="108" spans="2:13">
      <c r="B108" s="2"/>
      <c r="C108" s="142" t="s">
        <v>400</v>
      </c>
      <c r="D108" s="143"/>
      <c r="E108" s="147" t="s">
        <v>206</v>
      </c>
      <c r="F108" s="144">
        <v>0</v>
      </c>
      <c r="G108" s="144">
        <v>0</v>
      </c>
      <c r="H108" s="144">
        <v>0</v>
      </c>
      <c r="I108" s="144">
        <v>0</v>
      </c>
      <c r="J108" s="8">
        <f t="shared" si="4"/>
        <v>0</v>
      </c>
      <c r="K108" s="144">
        <v>0</v>
      </c>
      <c r="L108" s="8">
        <f t="shared" si="5"/>
        <v>0</v>
      </c>
      <c r="M108" s="2"/>
    </row>
    <row r="109" spans="2:13">
      <c r="B109" s="2"/>
      <c r="C109" s="142" t="s">
        <v>401</v>
      </c>
      <c r="D109" s="143"/>
      <c r="E109" s="147" t="s">
        <v>206</v>
      </c>
      <c r="F109" s="144">
        <v>0</v>
      </c>
      <c r="G109" s="144">
        <v>0</v>
      </c>
      <c r="H109" s="144">
        <v>0</v>
      </c>
      <c r="I109" s="144">
        <v>0</v>
      </c>
      <c r="J109" s="8">
        <f t="shared" si="4"/>
        <v>0</v>
      </c>
      <c r="K109" s="144">
        <v>0</v>
      </c>
      <c r="L109" s="8">
        <f t="shared" si="5"/>
        <v>0</v>
      </c>
      <c r="M109" s="2"/>
    </row>
    <row r="110" spans="2:13">
      <c r="B110" s="2"/>
      <c r="C110" s="142" t="s">
        <v>402</v>
      </c>
      <c r="D110" s="143"/>
      <c r="E110" s="147" t="s">
        <v>206</v>
      </c>
      <c r="F110" s="144">
        <v>0</v>
      </c>
      <c r="G110" s="144">
        <v>0</v>
      </c>
      <c r="H110" s="144">
        <v>0</v>
      </c>
      <c r="I110" s="144">
        <v>0</v>
      </c>
      <c r="J110" s="8">
        <f t="shared" si="4"/>
        <v>0</v>
      </c>
      <c r="K110" s="144">
        <v>0</v>
      </c>
      <c r="L110" s="8">
        <f t="shared" si="5"/>
        <v>0</v>
      </c>
      <c r="M110" s="2"/>
    </row>
    <row r="111" spans="2:13">
      <c r="B111" s="2"/>
      <c r="C111" s="142" t="s">
        <v>403</v>
      </c>
      <c r="D111" s="143"/>
      <c r="E111" s="147" t="s">
        <v>206</v>
      </c>
      <c r="F111" s="144">
        <v>0</v>
      </c>
      <c r="G111" s="144">
        <v>0</v>
      </c>
      <c r="H111" s="144">
        <v>0</v>
      </c>
      <c r="I111" s="144">
        <v>0</v>
      </c>
      <c r="J111" s="8">
        <f t="shared" si="4"/>
        <v>0</v>
      </c>
      <c r="K111" s="144">
        <v>0</v>
      </c>
      <c r="L111" s="8">
        <f t="shared" si="5"/>
        <v>0</v>
      </c>
      <c r="M111" s="2"/>
    </row>
    <row r="112" spans="2:13">
      <c r="B112" s="2"/>
      <c r="C112" s="142" t="s">
        <v>404</v>
      </c>
      <c r="D112" s="143"/>
      <c r="E112" s="147" t="s">
        <v>206</v>
      </c>
      <c r="F112" s="144">
        <v>0</v>
      </c>
      <c r="G112" s="144">
        <v>0</v>
      </c>
      <c r="H112" s="144">
        <v>0</v>
      </c>
      <c r="I112" s="144">
        <v>0</v>
      </c>
      <c r="J112" s="8">
        <f t="shared" ref="J112:J115" si="6">SUM(F112:I112)</f>
        <v>0</v>
      </c>
      <c r="K112" s="144">
        <v>0</v>
      </c>
      <c r="L112" s="8">
        <f t="shared" ref="L112:L115" si="7">J112-K112</f>
        <v>0</v>
      </c>
      <c r="M112" s="2"/>
    </row>
    <row r="113" spans="1:13">
      <c r="B113" s="2"/>
      <c r="C113" s="142" t="s">
        <v>405</v>
      </c>
      <c r="D113" s="143"/>
      <c r="E113" s="147" t="s">
        <v>206</v>
      </c>
      <c r="F113" s="144">
        <v>0</v>
      </c>
      <c r="G113" s="144">
        <v>0</v>
      </c>
      <c r="H113" s="144">
        <v>0</v>
      </c>
      <c r="I113" s="144">
        <v>0</v>
      </c>
      <c r="J113" s="8">
        <f t="shared" si="6"/>
        <v>0</v>
      </c>
      <c r="K113" s="144">
        <v>0</v>
      </c>
      <c r="L113" s="8">
        <f t="shared" si="7"/>
        <v>0</v>
      </c>
      <c r="M113" s="2"/>
    </row>
    <row r="114" spans="1:13" s="12" customFormat="1">
      <c r="B114" s="3"/>
      <c r="C114" s="145" t="s">
        <v>406</v>
      </c>
      <c r="D114" s="146"/>
      <c r="E114" s="147" t="s">
        <v>206</v>
      </c>
      <c r="F114" s="144">
        <v>0</v>
      </c>
      <c r="G114" s="144">
        <v>0</v>
      </c>
      <c r="H114" s="144">
        <v>0</v>
      </c>
      <c r="I114" s="144">
        <v>0</v>
      </c>
      <c r="J114" s="13">
        <f t="shared" si="6"/>
        <v>0</v>
      </c>
      <c r="K114" s="144">
        <v>0</v>
      </c>
      <c r="L114" s="13">
        <f t="shared" si="7"/>
        <v>0</v>
      </c>
      <c r="M114" s="3"/>
    </row>
    <row r="115" spans="1:13" s="12" customFormat="1">
      <c r="A115" s="15" t="s">
        <v>407</v>
      </c>
      <c r="B115" s="3"/>
      <c r="C115" s="145" t="s">
        <v>408</v>
      </c>
      <c r="D115" s="146"/>
      <c r="E115" s="147" t="s">
        <v>206</v>
      </c>
      <c r="F115" s="144">
        <v>0</v>
      </c>
      <c r="G115" s="144">
        <v>0</v>
      </c>
      <c r="H115" s="144">
        <v>0</v>
      </c>
      <c r="I115" s="144">
        <v>0</v>
      </c>
      <c r="J115" s="13">
        <f t="shared" si="6"/>
        <v>0</v>
      </c>
      <c r="K115" s="144">
        <v>0</v>
      </c>
      <c r="L115" s="13">
        <f t="shared" si="7"/>
        <v>0</v>
      </c>
      <c r="M115" s="3"/>
    </row>
    <row r="116" spans="1:13">
      <c r="A116" s="16" t="s">
        <v>409</v>
      </c>
      <c r="B116" s="2"/>
      <c r="C116" s="142" t="s">
        <v>410</v>
      </c>
      <c r="D116" s="143"/>
      <c r="E116" s="10" t="str">
        <f>""</f>
        <v/>
      </c>
      <c r="F116" s="8">
        <f t="shared" ref="F116:L116" si="8">SUM(F16:F115)</f>
        <v>0</v>
      </c>
      <c r="G116" s="8">
        <f t="shared" si="8"/>
        <v>0</v>
      </c>
      <c r="H116" s="8">
        <f t="shared" si="8"/>
        <v>0</v>
      </c>
      <c r="I116" s="8">
        <f t="shared" si="8"/>
        <v>0</v>
      </c>
      <c r="J116" s="8">
        <f t="shared" si="8"/>
        <v>0</v>
      </c>
      <c r="K116" s="8">
        <f t="shared" si="8"/>
        <v>0</v>
      </c>
      <c r="L116" s="8">
        <f t="shared" si="8"/>
        <v>0</v>
      </c>
      <c r="M116" s="2"/>
    </row>
    <row r="117" spans="1:13">
      <c r="B117" s="2"/>
      <c r="C117" s="2"/>
      <c r="D117" s="2"/>
      <c r="E117" s="2"/>
      <c r="F117" s="2"/>
      <c r="G117" s="2"/>
      <c r="H117" s="2"/>
      <c r="I117" s="2"/>
      <c r="J117" s="2"/>
      <c r="K117" s="2"/>
      <c r="L117" s="2"/>
      <c r="M117" s="2"/>
    </row>
    <row r="118" spans="1:13" ht="5.0999999999999996" customHeight="1">
      <c r="B118" s="2"/>
      <c r="C118" s="2"/>
      <c r="D118" s="2"/>
      <c r="E118" s="2"/>
      <c r="F118" s="2"/>
      <c r="G118" s="2"/>
      <c r="H118" s="2"/>
      <c r="I118" s="2"/>
      <c r="J118" s="2"/>
      <c r="K118" s="2"/>
      <c r="L118" s="2"/>
      <c r="M118" s="2"/>
    </row>
  </sheetData>
  <sheetProtection formatColumns="0" formatRows="0" insertRows="0" deleteRows="0" selectLockedCells="1"/>
  <mergeCells count="719">
    <mergeCell ref="C7:L7"/>
    <mergeCell ref="C8:L8"/>
    <mergeCell ref="C9:L9"/>
    <mergeCell ref="C10:L10"/>
    <mergeCell ref="C11:L11"/>
    <mergeCell ref="C13:L13"/>
    <mergeCell ref="C14:D15"/>
    <mergeCell ref="E15"/>
    <mergeCell ref="E14"/>
    <mergeCell ref="F15"/>
    <mergeCell ref="G15"/>
    <mergeCell ref="H15"/>
    <mergeCell ref="F14:H14"/>
    <mergeCell ref="I15"/>
    <mergeCell ref="J15"/>
    <mergeCell ref="K15"/>
    <mergeCell ref="I14:L14"/>
    <mergeCell ref="L15"/>
    <mergeCell ref="I16"/>
    <mergeCell ref="K16"/>
    <mergeCell ref="C17:D17"/>
    <mergeCell ref="E17"/>
    <mergeCell ref="F17"/>
    <mergeCell ref="G17"/>
    <mergeCell ref="H17"/>
    <mergeCell ref="I17"/>
    <mergeCell ref="K17"/>
    <mergeCell ref="C16:D16"/>
    <mergeCell ref="E16"/>
    <mergeCell ref="F16"/>
    <mergeCell ref="G16"/>
    <mergeCell ref="H16"/>
    <mergeCell ref="I18"/>
    <mergeCell ref="K18"/>
    <mergeCell ref="C19:D19"/>
    <mergeCell ref="E19"/>
    <mergeCell ref="F19"/>
    <mergeCell ref="G19"/>
    <mergeCell ref="H19"/>
    <mergeCell ref="I19"/>
    <mergeCell ref="K19"/>
    <mergeCell ref="C18:D18"/>
    <mergeCell ref="E18"/>
    <mergeCell ref="F18"/>
    <mergeCell ref="G18"/>
    <mergeCell ref="H18"/>
    <mergeCell ref="I20"/>
    <mergeCell ref="K20"/>
    <mergeCell ref="C21:D21"/>
    <mergeCell ref="E21"/>
    <mergeCell ref="F21"/>
    <mergeCell ref="G21"/>
    <mergeCell ref="H21"/>
    <mergeCell ref="I21"/>
    <mergeCell ref="K21"/>
    <mergeCell ref="C20:D20"/>
    <mergeCell ref="E20"/>
    <mergeCell ref="F20"/>
    <mergeCell ref="G20"/>
    <mergeCell ref="H20"/>
    <mergeCell ref="I22"/>
    <mergeCell ref="K22"/>
    <mergeCell ref="C23:D23"/>
    <mergeCell ref="E23"/>
    <mergeCell ref="F23"/>
    <mergeCell ref="G23"/>
    <mergeCell ref="H23"/>
    <mergeCell ref="I23"/>
    <mergeCell ref="K23"/>
    <mergeCell ref="C22:D22"/>
    <mergeCell ref="E22"/>
    <mergeCell ref="F22"/>
    <mergeCell ref="G22"/>
    <mergeCell ref="H22"/>
    <mergeCell ref="I24"/>
    <mergeCell ref="K24"/>
    <mergeCell ref="C25:D25"/>
    <mergeCell ref="E25"/>
    <mergeCell ref="F25"/>
    <mergeCell ref="G25"/>
    <mergeCell ref="H25"/>
    <mergeCell ref="I25"/>
    <mergeCell ref="K25"/>
    <mergeCell ref="C24:D24"/>
    <mergeCell ref="E24"/>
    <mergeCell ref="F24"/>
    <mergeCell ref="G24"/>
    <mergeCell ref="H24"/>
    <mergeCell ref="I26"/>
    <mergeCell ref="K26"/>
    <mergeCell ref="C27:D27"/>
    <mergeCell ref="E27"/>
    <mergeCell ref="F27"/>
    <mergeCell ref="G27"/>
    <mergeCell ref="H27"/>
    <mergeCell ref="I27"/>
    <mergeCell ref="K27"/>
    <mergeCell ref="C26:D26"/>
    <mergeCell ref="E26"/>
    <mergeCell ref="F26"/>
    <mergeCell ref="G26"/>
    <mergeCell ref="H26"/>
    <mergeCell ref="I28"/>
    <mergeCell ref="K28"/>
    <mergeCell ref="C29:D29"/>
    <mergeCell ref="E29"/>
    <mergeCell ref="F29"/>
    <mergeCell ref="G29"/>
    <mergeCell ref="H29"/>
    <mergeCell ref="I29"/>
    <mergeCell ref="K29"/>
    <mergeCell ref="C28:D28"/>
    <mergeCell ref="E28"/>
    <mergeCell ref="F28"/>
    <mergeCell ref="G28"/>
    <mergeCell ref="H28"/>
    <mergeCell ref="I30"/>
    <mergeCell ref="K30"/>
    <mergeCell ref="C31:D31"/>
    <mergeCell ref="E31"/>
    <mergeCell ref="F31"/>
    <mergeCell ref="G31"/>
    <mergeCell ref="H31"/>
    <mergeCell ref="I31"/>
    <mergeCell ref="K31"/>
    <mergeCell ref="C30:D30"/>
    <mergeCell ref="E30"/>
    <mergeCell ref="F30"/>
    <mergeCell ref="G30"/>
    <mergeCell ref="H30"/>
    <mergeCell ref="I32"/>
    <mergeCell ref="K32"/>
    <mergeCell ref="C33:D33"/>
    <mergeCell ref="E33"/>
    <mergeCell ref="F33"/>
    <mergeCell ref="G33"/>
    <mergeCell ref="H33"/>
    <mergeCell ref="I33"/>
    <mergeCell ref="K33"/>
    <mergeCell ref="C32:D32"/>
    <mergeCell ref="E32"/>
    <mergeCell ref="F32"/>
    <mergeCell ref="G32"/>
    <mergeCell ref="H32"/>
    <mergeCell ref="I34"/>
    <mergeCell ref="K34"/>
    <mergeCell ref="C35:D35"/>
    <mergeCell ref="E35"/>
    <mergeCell ref="F35"/>
    <mergeCell ref="G35"/>
    <mergeCell ref="H35"/>
    <mergeCell ref="I35"/>
    <mergeCell ref="K35"/>
    <mergeCell ref="C34:D34"/>
    <mergeCell ref="E34"/>
    <mergeCell ref="F34"/>
    <mergeCell ref="G34"/>
    <mergeCell ref="H34"/>
    <mergeCell ref="I36"/>
    <mergeCell ref="K36"/>
    <mergeCell ref="C37:D37"/>
    <mergeCell ref="E37"/>
    <mergeCell ref="F37"/>
    <mergeCell ref="G37"/>
    <mergeCell ref="H37"/>
    <mergeCell ref="I37"/>
    <mergeCell ref="K37"/>
    <mergeCell ref="C36:D36"/>
    <mergeCell ref="E36"/>
    <mergeCell ref="F36"/>
    <mergeCell ref="G36"/>
    <mergeCell ref="H36"/>
    <mergeCell ref="I38"/>
    <mergeCell ref="K38"/>
    <mergeCell ref="C39:D39"/>
    <mergeCell ref="E39"/>
    <mergeCell ref="F39"/>
    <mergeCell ref="G39"/>
    <mergeCell ref="H39"/>
    <mergeCell ref="I39"/>
    <mergeCell ref="K39"/>
    <mergeCell ref="C38:D38"/>
    <mergeCell ref="E38"/>
    <mergeCell ref="F38"/>
    <mergeCell ref="G38"/>
    <mergeCell ref="H38"/>
    <mergeCell ref="I40"/>
    <mergeCell ref="K40"/>
    <mergeCell ref="C41:D41"/>
    <mergeCell ref="E41"/>
    <mergeCell ref="F41"/>
    <mergeCell ref="G41"/>
    <mergeCell ref="H41"/>
    <mergeCell ref="I41"/>
    <mergeCell ref="K41"/>
    <mergeCell ref="C40:D40"/>
    <mergeCell ref="E40"/>
    <mergeCell ref="F40"/>
    <mergeCell ref="G40"/>
    <mergeCell ref="H40"/>
    <mergeCell ref="I42"/>
    <mergeCell ref="K42"/>
    <mergeCell ref="C43:D43"/>
    <mergeCell ref="E43"/>
    <mergeCell ref="F43"/>
    <mergeCell ref="G43"/>
    <mergeCell ref="H43"/>
    <mergeCell ref="I43"/>
    <mergeCell ref="K43"/>
    <mergeCell ref="C42:D42"/>
    <mergeCell ref="E42"/>
    <mergeCell ref="F42"/>
    <mergeCell ref="G42"/>
    <mergeCell ref="H42"/>
    <mergeCell ref="I44"/>
    <mergeCell ref="K44"/>
    <mergeCell ref="C45:D45"/>
    <mergeCell ref="E45"/>
    <mergeCell ref="F45"/>
    <mergeCell ref="G45"/>
    <mergeCell ref="H45"/>
    <mergeCell ref="I45"/>
    <mergeCell ref="K45"/>
    <mergeCell ref="C44:D44"/>
    <mergeCell ref="E44"/>
    <mergeCell ref="F44"/>
    <mergeCell ref="G44"/>
    <mergeCell ref="H44"/>
    <mergeCell ref="I46"/>
    <mergeCell ref="K46"/>
    <mergeCell ref="C47:D47"/>
    <mergeCell ref="E47"/>
    <mergeCell ref="F47"/>
    <mergeCell ref="G47"/>
    <mergeCell ref="H47"/>
    <mergeCell ref="I47"/>
    <mergeCell ref="K47"/>
    <mergeCell ref="C46:D46"/>
    <mergeCell ref="E46"/>
    <mergeCell ref="F46"/>
    <mergeCell ref="G46"/>
    <mergeCell ref="H46"/>
    <mergeCell ref="I48"/>
    <mergeCell ref="K48"/>
    <mergeCell ref="C49:D49"/>
    <mergeCell ref="E49"/>
    <mergeCell ref="F49"/>
    <mergeCell ref="G49"/>
    <mergeCell ref="H49"/>
    <mergeCell ref="I49"/>
    <mergeCell ref="K49"/>
    <mergeCell ref="C48:D48"/>
    <mergeCell ref="E48"/>
    <mergeCell ref="F48"/>
    <mergeCell ref="G48"/>
    <mergeCell ref="H48"/>
    <mergeCell ref="I50"/>
    <mergeCell ref="K50"/>
    <mergeCell ref="C51:D51"/>
    <mergeCell ref="E51"/>
    <mergeCell ref="F51"/>
    <mergeCell ref="G51"/>
    <mergeCell ref="H51"/>
    <mergeCell ref="I51"/>
    <mergeCell ref="K51"/>
    <mergeCell ref="C50:D50"/>
    <mergeCell ref="E50"/>
    <mergeCell ref="F50"/>
    <mergeCell ref="G50"/>
    <mergeCell ref="H50"/>
    <mergeCell ref="I52"/>
    <mergeCell ref="K52"/>
    <mergeCell ref="C53:D53"/>
    <mergeCell ref="E53"/>
    <mergeCell ref="F53"/>
    <mergeCell ref="G53"/>
    <mergeCell ref="H53"/>
    <mergeCell ref="I53"/>
    <mergeCell ref="K53"/>
    <mergeCell ref="C52:D52"/>
    <mergeCell ref="E52"/>
    <mergeCell ref="F52"/>
    <mergeCell ref="G52"/>
    <mergeCell ref="H52"/>
    <mergeCell ref="I54"/>
    <mergeCell ref="K54"/>
    <mergeCell ref="C55:D55"/>
    <mergeCell ref="E55"/>
    <mergeCell ref="F55"/>
    <mergeCell ref="G55"/>
    <mergeCell ref="H55"/>
    <mergeCell ref="I55"/>
    <mergeCell ref="K55"/>
    <mergeCell ref="C54:D54"/>
    <mergeCell ref="E54"/>
    <mergeCell ref="F54"/>
    <mergeCell ref="G54"/>
    <mergeCell ref="H54"/>
    <mergeCell ref="I56"/>
    <mergeCell ref="K56"/>
    <mergeCell ref="C57:D57"/>
    <mergeCell ref="E57"/>
    <mergeCell ref="F57"/>
    <mergeCell ref="G57"/>
    <mergeCell ref="H57"/>
    <mergeCell ref="I57"/>
    <mergeCell ref="K57"/>
    <mergeCell ref="C56:D56"/>
    <mergeCell ref="E56"/>
    <mergeCell ref="F56"/>
    <mergeCell ref="G56"/>
    <mergeCell ref="H56"/>
    <mergeCell ref="I58"/>
    <mergeCell ref="K58"/>
    <mergeCell ref="C59:D59"/>
    <mergeCell ref="E59"/>
    <mergeCell ref="F59"/>
    <mergeCell ref="G59"/>
    <mergeCell ref="H59"/>
    <mergeCell ref="I59"/>
    <mergeCell ref="K59"/>
    <mergeCell ref="C58:D58"/>
    <mergeCell ref="E58"/>
    <mergeCell ref="F58"/>
    <mergeCell ref="G58"/>
    <mergeCell ref="H58"/>
    <mergeCell ref="I60"/>
    <mergeCell ref="K60"/>
    <mergeCell ref="C61:D61"/>
    <mergeCell ref="E61"/>
    <mergeCell ref="F61"/>
    <mergeCell ref="G61"/>
    <mergeCell ref="H61"/>
    <mergeCell ref="I61"/>
    <mergeCell ref="K61"/>
    <mergeCell ref="C60:D60"/>
    <mergeCell ref="E60"/>
    <mergeCell ref="F60"/>
    <mergeCell ref="G60"/>
    <mergeCell ref="H60"/>
    <mergeCell ref="I62"/>
    <mergeCell ref="K62"/>
    <mergeCell ref="C63:D63"/>
    <mergeCell ref="E63"/>
    <mergeCell ref="F63"/>
    <mergeCell ref="G63"/>
    <mergeCell ref="H63"/>
    <mergeCell ref="I63"/>
    <mergeCell ref="K63"/>
    <mergeCell ref="C62:D62"/>
    <mergeCell ref="E62"/>
    <mergeCell ref="F62"/>
    <mergeCell ref="G62"/>
    <mergeCell ref="H62"/>
    <mergeCell ref="I64"/>
    <mergeCell ref="K64"/>
    <mergeCell ref="C65:D65"/>
    <mergeCell ref="E65"/>
    <mergeCell ref="F65"/>
    <mergeCell ref="G65"/>
    <mergeCell ref="H65"/>
    <mergeCell ref="I65"/>
    <mergeCell ref="K65"/>
    <mergeCell ref="C64:D64"/>
    <mergeCell ref="E64"/>
    <mergeCell ref="F64"/>
    <mergeCell ref="G64"/>
    <mergeCell ref="H64"/>
    <mergeCell ref="I66"/>
    <mergeCell ref="K66"/>
    <mergeCell ref="C67:D67"/>
    <mergeCell ref="E67"/>
    <mergeCell ref="F67"/>
    <mergeCell ref="G67"/>
    <mergeCell ref="H67"/>
    <mergeCell ref="I67"/>
    <mergeCell ref="K67"/>
    <mergeCell ref="C66:D66"/>
    <mergeCell ref="E66"/>
    <mergeCell ref="F66"/>
    <mergeCell ref="G66"/>
    <mergeCell ref="H66"/>
    <mergeCell ref="I68"/>
    <mergeCell ref="K68"/>
    <mergeCell ref="C69:D69"/>
    <mergeCell ref="E69"/>
    <mergeCell ref="F69"/>
    <mergeCell ref="G69"/>
    <mergeCell ref="H69"/>
    <mergeCell ref="I69"/>
    <mergeCell ref="K69"/>
    <mergeCell ref="C68:D68"/>
    <mergeCell ref="E68"/>
    <mergeCell ref="F68"/>
    <mergeCell ref="G68"/>
    <mergeCell ref="H68"/>
    <mergeCell ref="I70"/>
    <mergeCell ref="K70"/>
    <mergeCell ref="C71:D71"/>
    <mergeCell ref="E71"/>
    <mergeCell ref="F71"/>
    <mergeCell ref="G71"/>
    <mergeCell ref="H71"/>
    <mergeCell ref="I71"/>
    <mergeCell ref="K71"/>
    <mergeCell ref="C70:D70"/>
    <mergeCell ref="E70"/>
    <mergeCell ref="F70"/>
    <mergeCell ref="G70"/>
    <mergeCell ref="H70"/>
    <mergeCell ref="I72"/>
    <mergeCell ref="K72"/>
    <mergeCell ref="C73:D73"/>
    <mergeCell ref="E73"/>
    <mergeCell ref="F73"/>
    <mergeCell ref="G73"/>
    <mergeCell ref="H73"/>
    <mergeCell ref="I73"/>
    <mergeCell ref="K73"/>
    <mergeCell ref="C72:D72"/>
    <mergeCell ref="E72"/>
    <mergeCell ref="F72"/>
    <mergeCell ref="G72"/>
    <mergeCell ref="H72"/>
    <mergeCell ref="I74"/>
    <mergeCell ref="K74"/>
    <mergeCell ref="C75:D75"/>
    <mergeCell ref="E75"/>
    <mergeCell ref="F75"/>
    <mergeCell ref="G75"/>
    <mergeCell ref="H75"/>
    <mergeCell ref="I75"/>
    <mergeCell ref="K75"/>
    <mergeCell ref="C74:D74"/>
    <mergeCell ref="E74"/>
    <mergeCell ref="F74"/>
    <mergeCell ref="G74"/>
    <mergeCell ref="H74"/>
    <mergeCell ref="I76"/>
    <mergeCell ref="K76"/>
    <mergeCell ref="C77:D77"/>
    <mergeCell ref="E77"/>
    <mergeCell ref="F77"/>
    <mergeCell ref="G77"/>
    <mergeCell ref="H77"/>
    <mergeCell ref="I77"/>
    <mergeCell ref="K77"/>
    <mergeCell ref="C76:D76"/>
    <mergeCell ref="E76"/>
    <mergeCell ref="F76"/>
    <mergeCell ref="G76"/>
    <mergeCell ref="H76"/>
    <mergeCell ref="I78"/>
    <mergeCell ref="K78"/>
    <mergeCell ref="C79:D79"/>
    <mergeCell ref="E79"/>
    <mergeCell ref="F79"/>
    <mergeCell ref="G79"/>
    <mergeCell ref="H79"/>
    <mergeCell ref="I79"/>
    <mergeCell ref="K79"/>
    <mergeCell ref="C78:D78"/>
    <mergeCell ref="E78"/>
    <mergeCell ref="F78"/>
    <mergeCell ref="G78"/>
    <mergeCell ref="H78"/>
    <mergeCell ref="I80"/>
    <mergeCell ref="K80"/>
    <mergeCell ref="C81:D81"/>
    <mergeCell ref="E81"/>
    <mergeCell ref="F81"/>
    <mergeCell ref="G81"/>
    <mergeCell ref="H81"/>
    <mergeCell ref="I81"/>
    <mergeCell ref="K81"/>
    <mergeCell ref="C80:D80"/>
    <mergeCell ref="E80"/>
    <mergeCell ref="F80"/>
    <mergeCell ref="G80"/>
    <mergeCell ref="H80"/>
    <mergeCell ref="I82"/>
    <mergeCell ref="K82"/>
    <mergeCell ref="C83:D83"/>
    <mergeCell ref="E83"/>
    <mergeCell ref="F83"/>
    <mergeCell ref="G83"/>
    <mergeCell ref="H83"/>
    <mergeCell ref="I83"/>
    <mergeCell ref="K83"/>
    <mergeCell ref="C82:D82"/>
    <mergeCell ref="E82"/>
    <mergeCell ref="F82"/>
    <mergeCell ref="G82"/>
    <mergeCell ref="H82"/>
    <mergeCell ref="I84"/>
    <mergeCell ref="K84"/>
    <mergeCell ref="C85:D85"/>
    <mergeCell ref="E85"/>
    <mergeCell ref="F85"/>
    <mergeCell ref="G85"/>
    <mergeCell ref="H85"/>
    <mergeCell ref="I85"/>
    <mergeCell ref="K85"/>
    <mergeCell ref="C84:D84"/>
    <mergeCell ref="E84"/>
    <mergeCell ref="F84"/>
    <mergeCell ref="G84"/>
    <mergeCell ref="H84"/>
    <mergeCell ref="I86"/>
    <mergeCell ref="K86"/>
    <mergeCell ref="C87:D87"/>
    <mergeCell ref="E87"/>
    <mergeCell ref="F87"/>
    <mergeCell ref="G87"/>
    <mergeCell ref="H87"/>
    <mergeCell ref="I87"/>
    <mergeCell ref="K87"/>
    <mergeCell ref="C86:D86"/>
    <mergeCell ref="E86"/>
    <mergeCell ref="F86"/>
    <mergeCell ref="G86"/>
    <mergeCell ref="H86"/>
    <mergeCell ref="I88"/>
    <mergeCell ref="K88"/>
    <mergeCell ref="C89:D89"/>
    <mergeCell ref="E89"/>
    <mergeCell ref="F89"/>
    <mergeCell ref="G89"/>
    <mergeCell ref="H89"/>
    <mergeCell ref="I89"/>
    <mergeCell ref="K89"/>
    <mergeCell ref="C88:D88"/>
    <mergeCell ref="E88"/>
    <mergeCell ref="F88"/>
    <mergeCell ref="G88"/>
    <mergeCell ref="H88"/>
    <mergeCell ref="I90"/>
    <mergeCell ref="K90"/>
    <mergeCell ref="C91:D91"/>
    <mergeCell ref="E91"/>
    <mergeCell ref="F91"/>
    <mergeCell ref="G91"/>
    <mergeCell ref="H91"/>
    <mergeCell ref="I91"/>
    <mergeCell ref="K91"/>
    <mergeCell ref="C90:D90"/>
    <mergeCell ref="E90"/>
    <mergeCell ref="F90"/>
    <mergeCell ref="G90"/>
    <mergeCell ref="H90"/>
    <mergeCell ref="I92"/>
    <mergeCell ref="K92"/>
    <mergeCell ref="C93:D93"/>
    <mergeCell ref="E93"/>
    <mergeCell ref="F93"/>
    <mergeCell ref="G93"/>
    <mergeCell ref="H93"/>
    <mergeCell ref="I93"/>
    <mergeCell ref="K93"/>
    <mergeCell ref="C92:D92"/>
    <mergeCell ref="E92"/>
    <mergeCell ref="F92"/>
    <mergeCell ref="G92"/>
    <mergeCell ref="H92"/>
    <mergeCell ref="I94"/>
    <mergeCell ref="K94"/>
    <mergeCell ref="C95:D95"/>
    <mergeCell ref="E95"/>
    <mergeCell ref="F95"/>
    <mergeCell ref="G95"/>
    <mergeCell ref="H95"/>
    <mergeCell ref="I95"/>
    <mergeCell ref="K95"/>
    <mergeCell ref="C94:D94"/>
    <mergeCell ref="E94"/>
    <mergeCell ref="F94"/>
    <mergeCell ref="G94"/>
    <mergeCell ref="H94"/>
    <mergeCell ref="I96"/>
    <mergeCell ref="K96"/>
    <mergeCell ref="C97:D97"/>
    <mergeCell ref="E97"/>
    <mergeCell ref="F97"/>
    <mergeCell ref="G97"/>
    <mergeCell ref="H97"/>
    <mergeCell ref="I97"/>
    <mergeCell ref="K97"/>
    <mergeCell ref="C96:D96"/>
    <mergeCell ref="E96"/>
    <mergeCell ref="F96"/>
    <mergeCell ref="G96"/>
    <mergeCell ref="H96"/>
    <mergeCell ref="I98"/>
    <mergeCell ref="K98"/>
    <mergeCell ref="C99:D99"/>
    <mergeCell ref="E99"/>
    <mergeCell ref="F99"/>
    <mergeCell ref="G99"/>
    <mergeCell ref="H99"/>
    <mergeCell ref="I99"/>
    <mergeCell ref="K99"/>
    <mergeCell ref="C98:D98"/>
    <mergeCell ref="E98"/>
    <mergeCell ref="F98"/>
    <mergeCell ref="G98"/>
    <mergeCell ref="H98"/>
    <mergeCell ref="I100"/>
    <mergeCell ref="K100"/>
    <mergeCell ref="C101:D101"/>
    <mergeCell ref="E101"/>
    <mergeCell ref="F101"/>
    <mergeCell ref="G101"/>
    <mergeCell ref="H101"/>
    <mergeCell ref="I101"/>
    <mergeCell ref="K101"/>
    <mergeCell ref="C100:D100"/>
    <mergeCell ref="E100"/>
    <mergeCell ref="F100"/>
    <mergeCell ref="G100"/>
    <mergeCell ref="H100"/>
    <mergeCell ref="I102"/>
    <mergeCell ref="K102"/>
    <mergeCell ref="C103:D103"/>
    <mergeCell ref="E103"/>
    <mergeCell ref="F103"/>
    <mergeCell ref="G103"/>
    <mergeCell ref="H103"/>
    <mergeCell ref="I103"/>
    <mergeCell ref="K103"/>
    <mergeCell ref="C102:D102"/>
    <mergeCell ref="E102"/>
    <mergeCell ref="F102"/>
    <mergeCell ref="G102"/>
    <mergeCell ref="H102"/>
    <mergeCell ref="I104"/>
    <mergeCell ref="K104"/>
    <mergeCell ref="C105:D105"/>
    <mergeCell ref="E105"/>
    <mergeCell ref="F105"/>
    <mergeCell ref="G105"/>
    <mergeCell ref="H105"/>
    <mergeCell ref="I105"/>
    <mergeCell ref="K105"/>
    <mergeCell ref="C104:D104"/>
    <mergeCell ref="E104"/>
    <mergeCell ref="F104"/>
    <mergeCell ref="G104"/>
    <mergeCell ref="H104"/>
    <mergeCell ref="I106"/>
    <mergeCell ref="K106"/>
    <mergeCell ref="C107:D107"/>
    <mergeCell ref="E107"/>
    <mergeCell ref="F107"/>
    <mergeCell ref="G107"/>
    <mergeCell ref="H107"/>
    <mergeCell ref="I107"/>
    <mergeCell ref="K107"/>
    <mergeCell ref="C106:D106"/>
    <mergeCell ref="E106"/>
    <mergeCell ref="F106"/>
    <mergeCell ref="G106"/>
    <mergeCell ref="H106"/>
    <mergeCell ref="I108"/>
    <mergeCell ref="K108"/>
    <mergeCell ref="C109:D109"/>
    <mergeCell ref="E109"/>
    <mergeCell ref="F109"/>
    <mergeCell ref="G109"/>
    <mergeCell ref="H109"/>
    <mergeCell ref="I109"/>
    <mergeCell ref="K109"/>
    <mergeCell ref="C108:D108"/>
    <mergeCell ref="E108"/>
    <mergeCell ref="F108"/>
    <mergeCell ref="G108"/>
    <mergeCell ref="H108"/>
    <mergeCell ref="I110"/>
    <mergeCell ref="K110"/>
    <mergeCell ref="C111:D111"/>
    <mergeCell ref="E111"/>
    <mergeCell ref="F111"/>
    <mergeCell ref="G111"/>
    <mergeCell ref="H111"/>
    <mergeCell ref="I111"/>
    <mergeCell ref="K111"/>
    <mergeCell ref="C110:D110"/>
    <mergeCell ref="E110"/>
    <mergeCell ref="F110"/>
    <mergeCell ref="G110"/>
    <mergeCell ref="H110"/>
    <mergeCell ref="I112"/>
    <mergeCell ref="K112"/>
    <mergeCell ref="C113:D113"/>
    <mergeCell ref="E113"/>
    <mergeCell ref="F113"/>
    <mergeCell ref="G113"/>
    <mergeCell ref="H113"/>
    <mergeCell ref="I113"/>
    <mergeCell ref="K113"/>
    <mergeCell ref="C112:D112"/>
    <mergeCell ref="E112"/>
    <mergeCell ref="F112"/>
    <mergeCell ref="G112"/>
    <mergeCell ref="H112"/>
    <mergeCell ref="C116:D116"/>
    <mergeCell ref="I114"/>
    <mergeCell ref="K114"/>
    <mergeCell ref="C115:D115"/>
    <mergeCell ref="E115"/>
    <mergeCell ref="F115"/>
    <mergeCell ref="G115"/>
    <mergeCell ref="H115"/>
    <mergeCell ref="I115"/>
    <mergeCell ref="K115"/>
    <mergeCell ref="C114:D114"/>
    <mergeCell ref="E114"/>
    <mergeCell ref="F114"/>
    <mergeCell ref="G114"/>
    <mergeCell ref="H114"/>
  </mergeCells>
  <dataValidations count="500">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F35">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F39">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F41">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F43">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F44">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F45">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F46">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F47">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F48">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F49">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F50">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F51">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F52">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F53">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F54">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F55">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F56">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F57">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F58">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F59">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F60">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F61">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F62">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F63">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F64">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F65">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F66">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F67">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F68">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F69">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F70">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F71">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F72">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F73">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F74">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F75">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F76">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F77">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F78">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F79">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F80">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F81">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F82">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F83">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F84">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F85">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F86">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F87">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F88">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F89">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F90">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F91">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F92">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F93">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F94">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F95">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F96">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F97">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F98">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F99">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F100">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F101">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F102">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F103">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F104">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F105">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F106">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F107">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F108">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F109">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F110">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F111">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F112">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F113">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F114">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F115">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s>
  <printOptions horizontalCentered="1"/>
  <pageMargins left="0.7" right="0.7" top="0.75" bottom="0.75" header="0.3" footer="0.3"/>
  <pageSetup paperSize="150" scale="32" orientation="portrait" horizontalDpi="200" verticalDpi="2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2:G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I40" sqref="I40"/>
    </sheetView>
  </sheetViews>
  <sheetFormatPr defaultRowHeight="15"/>
  <cols>
    <col min="1" max="1" width="9.140625" style="1" customWidth="1"/>
    <col min="2" max="3" width="1" style="1" customWidth="1"/>
    <col min="4" max="4" width="20" style="1" customWidth="1"/>
    <col min="5" max="6" width="30" style="1" customWidth="1"/>
    <col min="7" max="7" width="1" style="1" customWidth="1"/>
    <col min="8" max="8" width="9.140625" style="1" customWidth="1"/>
    <col min="9" max="16384" width="9.140625" style="1"/>
  </cols>
  <sheetData>
    <row r="2" spans="2:7" ht="5.0999999999999996" customHeight="1">
      <c r="B2" s="5" t="s">
        <v>796</v>
      </c>
      <c r="C2" s="2"/>
      <c r="D2" s="2"/>
      <c r="E2" s="2"/>
      <c r="F2" s="2"/>
      <c r="G2" s="2"/>
    </row>
    <row r="3" spans="2:7" hidden="1">
      <c r="B3" s="5" t="s">
        <v>7</v>
      </c>
      <c r="C3" s="20"/>
      <c r="D3" s="20"/>
      <c r="E3" s="2"/>
      <c r="F3" s="2"/>
      <c r="G3" s="2"/>
    </row>
    <row r="4" spans="2:7" hidden="1">
      <c r="B4" s="2"/>
      <c r="C4" s="20"/>
      <c r="D4" s="20"/>
      <c r="E4" s="2"/>
      <c r="F4" s="2"/>
      <c r="G4" s="2"/>
    </row>
    <row r="5" spans="2:7" hidden="1">
      <c r="B5" s="2"/>
      <c r="C5" s="20"/>
      <c r="D5" s="20"/>
      <c r="E5" s="2"/>
      <c r="F5" s="2"/>
      <c r="G5" s="2"/>
    </row>
    <row r="6" spans="2:7" hidden="1">
      <c r="B6" s="2"/>
      <c r="C6" s="20"/>
      <c r="D6" s="20"/>
      <c r="E6" s="2"/>
      <c r="F6" s="2"/>
      <c r="G6" s="2"/>
    </row>
    <row r="7" spans="2:7" ht="17.25">
      <c r="B7" s="2"/>
      <c r="C7" s="156" t="str">
        <f>UPPER('Data Umum'!D7)</f>
        <v/>
      </c>
      <c r="D7" s="156"/>
      <c r="E7" s="157"/>
      <c r="F7" s="157"/>
      <c r="G7" s="2"/>
    </row>
    <row r="8" spans="2:7">
      <c r="B8" s="2"/>
      <c r="C8" s="158" t="s">
        <v>1095</v>
      </c>
      <c r="D8" s="158"/>
      <c r="E8" s="129"/>
      <c r="F8" s="129"/>
      <c r="G8" s="2"/>
    </row>
    <row r="9" spans="2:7">
      <c r="B9" s="2"/>
      <c r="C9" s="158" t="s">
        <v>797</v>
      </c>
      <c r="D9" s="158"/>
      <c r="E9" s="129"/>
      <c r="F9" s="129"/>
      <c r="G9" s="2"/>
    </row>
    <row r="10" spans="2:7">
      <c r="B10" s="2"/>
      <c r="C10" s="158" t="s">
        <v>798</v>
      </c>
      <c r="D10" s="158"/>
      <c r="E10" s="129"/>
      <c r="F10" s="129"/>
      <c r="G10" s="2"/>
    </row>
    <row r="11" spans="2:7">
      <c r="B11" s="2"/>
      <c r="C11" s="159" t="str">
        <f>""</f>
        <v/>
      </c>
      <c r="D11" s="159"/>
      <c r="E11" s="130"/>
      <c r="F11" s="130"/>
      <c r="G11" s="2"/>
    </row>
    <row r="12" spans="2:7" hidden="1">
      <c r="B12" s="2"/>
      <c r="C12" s="20"/>
      <c r="D12" s="20"/>
      <c r="E12" s="2"/>
      <c r="F12" s="2"/>
      <c r="G12" s="2"/>
    </row>
    <row r="13" spans="2:7">
      <c r="B13" s="2"/>
      <c r="C13" s="160" t="s">
        <v>43</v>
      </c>
      <c r="D13" s="160"/>
      <c r="E13" s="161"/>
      <c r="F13" s="161"/>
      <c r="G13" s="2"/>
    </row>
    <row r="14" spans="2:7">
      <c r="B14" s="2"/>
      <c r="C14" s="127" t="s">
        <v>308</v>
      </c>
      <c r="D14" s="128"/>
      <c r="E14" s="162" t="str">
        <f>"Uraian"</f>
        <v>Uraian</v>
      </c>
      <c r="F14" s="162" t="str">
        <f>"Jumlah"</f>
        <v>Jumlah</v>
      </c>
      <c r="G14" s="2"/>
    </row>
    <row r="15" spans="2:7">
      <c r="B15" s="2"/>
      <c r="C15" s="128"/>
      <c r="D15" s="128"/>
      <c r="E15" s="163"/>
      <c r="F15" s="163"/>
      <c r="G15" s="2"/>
    </row>
    <row r="16" spans="2:7">
      <c r="B16" s="2"/>
      <c r="C16" s="137" t="s">
        <v>7</v>
      </c>
      <c r="D16" s="128"/>
      <c r="E16" s="147" t="s">
        <v>206</v>
      </c>
      <c r="F16" s="144">
        <v>0</v>
      </c>
      <c r="G16" s="2"/>
    </row>
    <row r="17" spans="2:7">
      <c r="B17" s="2"/>
      <c r="C17" s="142" t="s">
        <v>309</v>
      </c>
      <c r="D17" s="143"/>
      <c r="E17" s="147" t="s">
        <v>206</v>
      </c>
      <c r="F17" s="144">
        <v>0</v>
      </c>
      <c r="G17" s="2"/>
    </row>
    <row r="18" spans="2:7">
      <c r="B18" s="2"/>
      <c r="C18" s="142" t="s">
        <v>310</v>
      </c>
      <c r="D18" s="143"/>
      <c r="E18" s="147" t="s">
        <v>206</v>
      </c>
      <c r="F18" s="144">
        <v>0</v>
      </c>
      <c r="G18" s="2"/>
    </row>
    <row r="19" spans="2:7">
      <c r="B19" s="2"/>
      <c r="C19" s="142" t="s">
        <v>311</v>
      </c>
      <c r="D19" s="143"/>
      <c r="E19" s="147" t="s">
        <v>206</v>
      </c>
      <c r="F19" s="144">
        <v>0</v>
      </c>
      <c r="G19" s="2"/>
    </row>
    <row r="20" spans="2:7">
      <c r="B20" s="2"/>
      <c r="C20" s="142" t="s">
        <v>312</v>
      </c>
      <c r="D20" s="143"/>
      <c r="E20" s="147" t="s">
        <v>206</v>
      </c>
      <c r="F20" s="144">
        <v>0</v>
      </c>
      <c r="G20" s="2"/>
    </row>
    <row r="21" spans="2:7">
      <c r="B21" s="2"/>
      <c r="C21" s="142" t="s">
        <v>313</v>
      </c>
      <c r="D21" s="143"/>
      <c r="E21" s="147" t="s">
        <v>206</v>
      </c>
      <c r="F21" s="144">
        <v>0</v>
      </c>
      <c r="G21" s="2"/>
    </row>
    <row r="22" spans="2:7">
      <c r="B22" s="2"/>
      <c r="C22" s="142" t="s">
        <v>314</v>
      </c>
      <c r="D22" s="143"/>
      <c r="E22" s="147" t="s">
        <v>206</v>
      </c>
      <c r="F22" s="144">
        <v>0</v>
      </c>
      <c r="G22" s="2"/>
    </row>
    <row r="23" spans="2:7">
      <c r="B23" s="2"/>
      <c r="C23" s="142" t="s">
        <v>315</v>
      </c>
      <c r="D23" s="143"/>
      <c r="E23" s="147" t="s">
        <v>206</v>
      </c>
      <c r="F23" s="144">
        <v>0</v>
      </c>
      <c r="G23" s="2"/>
    </row>
    <row r="24" spans="2:7">
      <c r="B24" s="2"/>
      <c r="C24" s="142" t="s">
        <v>316</v>
      </c>
      <c r="D24" s="143"/>
      <c r="E24" s="147" t="s">
        <v>206</v>
      </c>
      <c r="F24" s="144">
        <v>0</v>
      </c>
      <c r="G24" s="2"/>
    </row>
    <row r="25" spans="2:7">
      <c r="B25" s="2"/>
      <c r="C25" s="142" t="s">
        <v>317</v>
      </c>
      <c r="D25" s="143"/>
      <c r="E25" s="147" t="s">
        <v>206</v>
      </c>
      <c r="F25" s="144">
        <v>0</v>
      </c>
      <c r="G25" s="2"/>
    </row>
    <row r="26" spans="2:7">
      <c r="B26" s="2"/>
      <c r="C26" s="142" t="s">
        <v>318</v>
      </c>
      <c r="D26" s="143"/>
      <c r="E26" s="147" t="s">
        <v>206</v>
      </c>
      <c r="F26" s="144">
        <v>0</v>
      </c>
      <c r="G26" s="2"/>
    </row>
    <row r="27" spans="2:7">
      <c r="B27" s="2"/>
      <c r="C27" s="142" t="s">
        <v>319</v>
      </c>
      <c r="D27" s="143"/>
      <c r="E27" s="147" t="s">
        <v>206</v>
      </c>
      <c r="F27" s="144">
        <v>0</v>
      </c>
      <c r="G27" s="2"/>
    </row>
    <row r="28" spans="2:7">
      <c r="B28" s="2"/>
      <c r="C28" s="142" t="s">
        <v>320</v>
      </c>
      <c r="D28" s="143"/>
      <c r="E28" s="147" t="s">
        <v>206</v>
      </c>
      <c r="F28" s="144">
        <v>0</v>
      </c>
      <c r="G28" s="2"/>
    </row>
    <row r="29" spans="2:7">
      <c r="B29" s="2"/>
      <c r="C29" s="142" t="s">
        <v>321</v>
      </c>
      <c r="D29" s="143"/>
      <c r="E29" s="147" t="s">
        <v>206</v>
      </c>
      <c r="F29" s="144">
        <v>0</v>
      </c>
      <c r="G29" s="2"/>
    </row>
    <row r="30" spans="2:7">
      <c r="B30" s="2"/>
      <c r="C30" s="142" t="s">
        <v>322</v>
      </c>
      <c r="D30" s="143"/>
      <c r="E30" s="147" t="s">
        <v>206</v>
      </c>
      <c r="F30" s="144">
        <v>0</v>
      </c>
      <c r="G30" s="2"/>
    </row>
    <row r="31" spans="2:7">
      <c r="B31" s="2"/>
      <c r="C31" s="142" t="s">
        <v>323</v>
      </c>
      <c r="D31" s="143"/>
      <c r="E31" s="147" t="s">
        <v>206</v>
      </c>
      <c r="F31" s="144">
        <v>0</v>
      </c>
      <c r="G31" s="2"/>
    </row>
    <row r="32" spans="2:7">
      <c r="B32" s="2"/>
      <c r="C32" s="142" t="s">
        <v>324</v>
      </c>
      <c r="D32" s="143"/>
      <c r="E32" s="147" t="s">
        <v>206</v>
      </c>
      <c r="F32" s="144">
        <v>0</v>
      </c>
      <c r="G32" s="2"/>
    </row>
    <row r="33" spans="2:7">
      <c r="B33" s="2"/>
      <c r="C33" s="142" t="s">
        <v>325</v>
      </c>
      <c r="D33" s="143"/>
      <c r="E33" s="147" t="s">
        <v>206</v>
      </c>
      <c r="F33" s="144">
        <v>0</v>
      </c>
      <c r="G33" s="2"/>
    </row>
    <row r="34" spans="2:7">
      <c r="B34" s="2"/>
      <c r="C34" s="142" t="s">
        <v>326</v>
      </c>
      <c r="D34" s="143"/>
      <c r="E34" s="147" t="s">
        <v>206</v>
      </c>
      <c r="F34" s="144">
        <v>0</v>
      </c>
      <c r="G34" s="2"/>
    </row>
    <row r="35" spans="2:7">
      <c r="B35" s="2"/>
      <c r="C35" s="142" t="s">
        <v>327</v>
      </c>
      <c r="D35" s="143"/>
      <c r="E35" s="147" t="s">
        <v>206</v>
      </c>
      <c r="F35" s="144">
        <v>0</v>
      </c>
      <c r="G35" s="2"/>
    </row>
    <row r="36" spans="2:7">
      <c r="B36" s="2"/>
      <c r="C36" s="142" t="s">
        <v>328</v>
      </c>
      <c r="D36" s="143"/>
      <c r="E36" s="147" t="s">
        <v>206</v>
      </c>
      <c r="F36" s="144">
        <v>0</v>
      </c>
      <c r="G36" s="2"/>
    </row>
    <row r="37" spans="2:7">
      <c r="B37" s="2"/>
      <c r="C37" s="142" t="s">
        <v>329</v>
      </c>
      <c r="D37" s="143"/>
      <c r="E37" s="147" t="s">
        <v>206</v>
      </c>
      <c r="F37" s="144">
        <v>0</v>
      </c>
      <c r="G37" s="2"/>
    </row>
    <row r="38" spans="2:7">
      <c r="B38" s="2"/>
      <c r="C38" s="142" t="s">
        <v>330</v>
      </c>
      <c r="D38" s="143"/>
      <c r="E38" s="147" t="s">
        <v>206</v>
      </c>
      <c r="F38" s="144">
        <v>0</v>
      </c>
      <c r="G38" s="2"/>
    </row>
    <row r="39" spans="2:7">
      <c r="B39" s="2"/>
      <c r="C39" s="142" t="s">
        <v>331</v>
      </c>
      <c r="D39" s="143"/>
      <c r="E39" s="147" t="s">
        <v>206</v>
      </c>
      <c r="F39" s="144">
        <v>0</v>
      </c>
      <c r="G39" s="2"/>
    </row>
    <row r="40" spans="2:7">
      <c r="B40" s="2"/>
      <c r="C40" s="142" t="s">
        <v>332</v>
      </c>
      <c r="D40" s="143"/>
      <c r="E40" s="147" t="s">
        <v>206</v>
      </c>
      <c r="F40" s="144">
        <v>0</v>
      </c>
      <c r="G40" s="2"/>
    </row>
    <row r="41" spans="2:7">
      <c r="B41" s="2"/>
      <c r="C41" s="142" t="s">
        <v>333</v>
      </c>
      <c r="D41" s="143"/>
      <c r="E41" s="147" t="s">
        <v>206</v>
      </c>
      <c r="F41" s="144">
        <v>0</v>
      </c>
      <c r="G41" s="2"/>
    </row>
    <row r="42" spans="2:7">
      <c r="B42" s="2"/>
      <c r="C42" s="142" t="s">
        <v>334</v>
      </c>
      <c r="D42" s="143"/>
      <c r="E42" s="147" t="s">
        <v>206</v>
      </c>
      <c r="F42" s="144">
        <v>0</v>
      </c>
      <c r="G42" s="2"/>
    </row>
    <row r="43" spans="2:7">
      <c r="B43" s="2"/>
      <c r="C43" s="142" t="s">
        <v>335</v>
      </c>
      <c r="D43" s="143"/>
      <c r="E43" s="147" t="s">
        <v>206</v>
      </c>
      <c r="F43" s="144">
        <v>0</v>
      </c>
      <c r="G43" s="2"/>
    </row>
    <row r="44" spans="2:7">
      <c r="B44" s="2"/>
      <c r="C44" s="142" t="s">
        <v>336</v>
      </c>
      <c r="D44" s="143"/>
      <c r="E44" s="147" t="s">
        <v>206</v>
      </c>
      <c r="F44" s="144">
        <v>0</v>
      </c>
      <c r="G44" s="2"/>
    </row>
    <row r="45" spans="2:7">
      <c r="B45" s="2"/>
      <c r="C45" s="142" t="s">
        <v>337</v>
      </c>
      <c r="D45" s="143"/>
      <c r="E45" s="147" t="s">
        <v>206</v>
      </c>
      <c r="F45" s="144">
        <v>0</v>
      </c>
      <c r="G45" s="2"/>
    </row>
    <row r="46" spans="2:7">
      <c r="B46" s="2"/>
      <c r="C46" s="142" t="s">
        <v>338</v>
      </c>
      <c r="D46" s="143"/>
      <c r="E46" s="147" t="s">
        <v>206</v>
      </c>
      <c r="F46" s="144">
        <v>0</v>
      </c>
      <c r="G46" s="2"/>
    </row>
    <row r="47" spans="2:7">
      <c r="B47" s="2"/>
      <c r="C47" s="142" t="s">
        <v>339</v>
      </c>
      <c r="D47" s="143"/>
      <c r="E47" s="147" t="s">
        <v>206</v>
      </c>
      <c r="F47" s="144">
        <v>0</v>
      </c>
      <c r="G47" s="2"/>
    </row>
    <row r="48" spans="2:7">
      <c r="B48" s="2"/>
      <c r="C48" s="142" t="s">
        <v>340</v>
      </c>
      <c r="D48" s="143"/>
      <c r="E48" s="147" t="s">
        <v>206</v>
      </c>
      <c r="F48" s="144">
        <v>0</v>
      </c>
      <c r="G48" s="2"/>
    </row>
    <row r="49" spans="2:7">
      <c r="B49" s="2"/>
      <c r="C49" s="142" t="s">
        <v>341</v>
      </c>
      <c r="D49" s="143"/>
      <c r="E49" s="147" t="s">
        <v>206</v>
      </c>
      <c r="F49" s="144">
        <v>0</v>
      </c>
      <c r="G49" s="2"/>
    </row>
    <row r="50" spans="2:7">
      <c r="B50" s="2"/>
      <c r="C50" s="142" t="s">
        <v>342</v>
      </c>
      <c r="D50" s="143"/>
      <c r="E50" s="147" t="s">
        <v>206</v>
      </c>
      <c r="F50" s="144">
        <v>0</v>
      </c>
      <c r="G50" s="2"/>
    </row>
    <row r="51" spans="2:7">
      <c r="B51" s="2"/>
      <c r="C51" s="142" t="s">
        <v>343</v>
      </c>
      <c r="D51" s="143"/>
      <c r="E51" s="147" t="s">
        <v>206</v>
      </c>
      <c r="F51" s="144">
        <v>0</v>
      </c>
      <c r="G51" s="2"/>
    </row>
    <row r="52" spans="2:7">
      <c r="B52" s="2"/>
      <c r="C52" s="142" t="s">
        <v>344</v>
      </c>
      <c r="D52" s="143"/>
      <c r="E52" s="147" t="s">
        <v>206</v>
      </c>
      <c r="F52" s="144">
        <v>0</v>
      </c>
      <c r="G52" s="2"/>
    </row>
    <row r="53" spans="2:7">
      <c r="B53" s="2"/>
      <c r="C53" s="142" t="s">
        <v>345</v>
      </c>
      <c r="D53" s="143"/>
      <c r="E53" s="147" t="s">
        <v>206</v>
      </c>
      <c r="F53" s="144">
        <v>0</v>
      </c>
      <c r="G53" s="2"/>
    </row>
    <row r="54" spans="2:7">
      <c r="B54" s="2"/>
      <c r="C54" s="142" t="s">
        <v>346</v>
      </c>
      <c r="D54" s="143"/>
      <c r="E54" s="147" t="s">
        <v>206</v>
      </c>
      <c r="F54" s="144">
        <v>0</v>
      </c>
      <c r="G54" s="2"/>
    </row>
    <row r="55" spans="2:7">
      <c r="B55" s="2"/>
      <c r="C55" s="142" t="s">
        <v>347</v>
      </c>
      <c r="D55" s="143"/>
      <c r="E55" s="147" t="s">
        <v>206</v>
      </c>
      <c r="F55" s="144">
        <v>0</v>
      </c>
      <c r="G55" s="2"/>
    </row>
    <row r="56" spans="2:7">
      <c r="B56" s="2"/>
      <c r="C56" s="142" t="s">
        <v>348</v>
      </c>
      <c r="D56" s="143"/>
      <c r="E56" s="147" t="s">
        <v>206</v>
      </c>
      <c r="F56" s="144">
        <v>0</v>
      </c>
      <c r="G56" s="2"/>
    </row>
    <row r="57" spans="2:7">
      <c r="B57" s="2"/>
      <c r="C57" s="142" t="s">
        <v>349</v>
      </c>
      <c r="D57" s="143"/>
      <c r="E57" s="147" t="s">
        <v>206</v>
      </c>
      <c r="F57" s="144">
        <v>0</v>
      </c>
      <c r="G57" s="2"/>
    </row>
    <row r="58" spans="2:7">
      <c r="B58" s="2"/>
      <c r="C58" s="142" t="s">
        <v>350</v>
      </c>
      <c r="D58" s="143"/>
      <c r="E58" s="147" t="s">
        <v>206</v>
      </c>
      <c r="F58" s="144">
        <v>0</v>
      </c>
      <c r="G58" s="2"/>
    </row>
    <row r="59" spans="2:7">
      <c r="B59" s="2"/>
      <c r="C59" s="142" t="s">
        <v>351</v>
      </c>
      <c r="D59" s="143"/>
      <c r="E59" s="147" t="s">
        <v>206</v>
      </c>
      <c r="F59" s="144">
        <v>0</v>
      </c>
      <c r="G59" s="2"/>
    </row>
    <row r="60" spans="2:7">
      <c r="B60" s="2"/>
      <c r="C60" s="142" t="s">
        <v>352</v>
      </c>
      <c r="D60" s="143"/>
      <c r="E60" s="147" t="s">
        <v>206</v>
      </c>
      <c r="F60" s="144">
        <v>0</v>
      </c>
      <c r="G60" s="2"/>
    </row>
    <row r="61" spans="2:7">
      <c r="B61" s="2"/>
      <c r="C61" s="142" t="s">
        <v>353</v>
      </c>
      <c r="D61" s="143"/>
      <c r="E61" s="147" t="s">
        <v>206</v>
      </c>
      <c r="F61" s="144">
        <v>0</v>
      </c>
      <c r="G61" s="2"/>
    </row>
    <row r="62" spans="2:7">
      <c r="B62" s="2"/>
      <c r="C62" s="142" t="s">
        <v>354</v>
      </c>
      <c r="D62" s="143"/>
      <c r="E62" s="147" t="s">
        <v>206</v>
      </c>
      <c r="F62" s="144">
        <v>0</v>
      </c>
      <c r="G62" s="2"/>
    </row>
    <row r="63" spans="2:7">
      <c r="B63" s="2"/>
      <c r="C63" s="142" t="s">
        <v>355</v>
      </c>
      <c r="D63" s="143"/>
      <c r="E63" s="147" t="s">
        <v>206</v>
      </c>
      <c r="F63" s="144">
        <v>0</v>
      </c>
      <c r="G63" s="2"/>
    </row>
    <row r="64" spans="2:7">
      <c r="B64" s="2"/>
      <c r="C64" s="142" t="s">
        <v>356</v>
      </c>
      <c r="D64" s="143"/>
      <c r="E64" s="147" t="s">
        <v>206</v>
      </c>
      <c r="F64" s="144">
        <v>0</v>
      </c>
      <c r="G64" s="2"/>
    </row>
    <row r="65" spans="2:7">
      <c r="B65" s="2"/>
      <c r="C65" s="142" t="s">
        <v>357</v>
      </c>
      <c r="D65" s="143"/>
      <c r="E65" s="147" t="s">
        <v>206</v>
      </c>
      <c r="F65" s="144">
        <v>0</v>
      </c>
      <c r="G65" s="2"/>
    </row>
    <row r="66" spans="2:7">
      <c r="B66" s="2"/>
      <c r="C66" s="142" t="s">
        <v>358</v>
      </c>
      <c r="D66" s="143"/>
      <c r="E66" s="147" t="s">
        <v>206</v>
      </c>
      <c r="F66" s="144">
        <v>0</v>
      </c>
      <c r="G66" s="2"/>
    </row>
    <row r="67" spans="2:7">
      <c r="B67" s="2"/>
      <c r="C67" s="142" t="s">
        <v>359</v>
      </c>
      <c r="D67" s="143"/>
      <c r="E67" s="147" t="s">
        <v>206</v>
      </c>
      <c r="F67" s="144">
        <v>0</v>
      </c>
      <c r="G67" s="2"/>
    </row>
    <row r="68" spans="2:7">
      <c r="B68" s="2"/>
      <c r="C68" s="142" t="s">
        <v>360</v>
      </c>
      <c r="D68" s="143"/>
      <c r="E68" s="147" t="s">
        <v>206</v>
      </c>
      <c r="F68" s="144">
        <v>0</v>
      </c>
      <c r="G68" s="2"/>
    </row>
    <row r="69" spans="2:7">
      <c r="B69" s="2"/>
      <c r="C69" s="142" t="s">
        <v>361</v>
      </c>
      <c r="D69" s="143"/>
      <c r="E69" s="147" t="s">
        <v>206</v>
      </c>
      <c r="F69" s="144">
        <v>0</v>
      </c>
      <c r="G69" s="2"/>
    </row>
    <row r="70" spans="2:7">
      <c r="B70" s="2"/>
      <c r="C70" s="142" t="s">
        <v>362</v>
      </c>
      <c r="D70" s="143"/>
      <c r="E70" s="147" t="s">
        <v>206</v>
      </c>
      <c r="F70" s="144">
        <v>0</v>
      </c>
      <c r="G70" s="2"/>
    </row>
    <row r="71" spans="2:7">
      <c r="B71" s="2"/>
      <c r="C71" s="142" t="s">
        <v>363</v>
      </c>
      <c r="D71" s="143"/>
      <c r="E71" s="147" t="s">
        <v>206</v>
      </c>
      <c r="F71" s="144">
        <v>0</v>
      </c>
      <c r="G71" s="2"/>
    </row>
    <row r="72" spans="2:7">
      <c r="B72" s="2"/>
      <c r="C72" s="142" t="s">
        <v>364</v>
      </c>
      <c r="D72" s="143"/>
      <c r="E72" s="147" t="s">
        <v>206</v>
      </c>
      <c r="F72" s="144">
        <v>0</v>
      </c>
      <c r="G72" s="2"/>
    </row>
    <row r="73" spans="2:7">
      <c r="B73" s="2"/>
      <c r="C73" s="142" t="s">
        <v>365</v>
      </c>
      <c r="D73" s="143"/>
      <c r="E73" s="147" t="s">
        <v>206</v>
      </c>
      <c r="F73" s="144">
        <v>0</v>
      </c>
      <c r="G73" s="2"/>
    </row>
    <row r="74" spans="2:7">
      <c r="B74" s="2"/>
      <c r="C74" s="142" t="s">
        <v>366</v>
      </c>
      <c r="D74" s="143"/>
      <c r="E74" s="147" t="s">
        <v>206</v>
      </c>
      <c r="F74" s="144">
        <v>0</v>
      </c>
      <c r="G74" s="2"/>
    </row>
    <row r="75" spans="2:7">
      <c r="B75" s="2"/>
      <c r="C75" s="142" t="s">
        <v>367</v>
      </c>
      <c r="D75" s="143"/>
      <c r="E75" s="147" t="s">
        <v>206</v>
      </c>
      <c r="F75" s="144">
        <v>0</v>
      </c>
      <c r="G75" s="2"/>
    </row>
    <row r="76" spans="2:7">
      <c r="B76" s="2"/>
      <c r="C76" s="142" t="s">
        <v>368</v>
      </c>
      <c r="D76" s="143"/>
      <c r="E76" s="147" t="s">
        <v>206</v>
      </c>
      <c r="F76" s="144">
        <v>0</v>
      </c>
      <c r="G76" s="2"/>
    </row>
    <row r="77" spans="2:7">
      <c r="B77" s="2"/>
      <c r="C77" s="142" t="s">
        <v>369</v>
      </c>
      <c r="D77" s="143"/>
      <c r="E77" s="147" t="s">
        <v>206</v>
      </c>
      <c r="F77" s="144">
        <v>0</v>
      </c>
      <c r="G77" s="2"/>
    </row>
    <row r="78" spans="2:7">
      <c r="B78" s="2"/>
      <c r="C78" s="142" t="s">
        <v>370</v>
      </c>
      <c r="D78" s="143"/>
      <c r="E78" s="147" t="s">
        <v>206</v>
      </c>
      <c r="F78" s="144">
        <v>0</v>
      </c>
      <c r="G78" s="2"/>
    </row>
    <row r="79" spans="2:7">
      <c r="B79" s="2"/>
      <c r="C79" s="142" t="s">
        <v>371</v>
      </c>
      <c r="D79" s="143"/>
      <c r="E79" s="147" t="s">
        <v>206</v>
      </c>
      <c r="F79" s="144">
        <v>0</v>
      </c>
      <c r="G79" s="2"/>
    </row>
    <row r="80" spans="2:7">
      <c r="B80" s="2"/>
      <c r="C80" s="142" t="s">
        <v>372</v>
      </c>
      <c r="D80" s="143"/>
      <c r="E80" s="147" t="s">
        <v>206</v>
      </c>
      <c r="F80" s="144">
        <v>0</v>
      </c>
      <c r="G80" s="2"/>
    </row>
    <row r="81" spans="2:7">
      <c r="B81" s="2"/>
      <c r="C81" s="142" t="s">
        <v>373</v>
      </c>
      <c r="D81" s="143"/>
      <c r="E81" s="147" t="s">
        <v>206</v>
      </c>
      <c r="F81" s="144">
        <v>0</v>
      </c>
      <c r="G81" s="2"/>
    </row>
    <row r="82" spans="2:7">
      <c r="B82" s="2"/>
      <c r="C82" s="142" t="s">
        <v>374</v>
      </c>
      <c r="D82" s="143"/>
      <c r="E82" s="147" t="s">
        <v>206</v>
      </c>
      <c r="F82" s="144">
        <v>0</v>
      </c>
      <c r="G82" s="2"/>
    </row>
    <row r="83" spans="2:7">
      <c r="B83" s="2"/>
      <c r="C83" s="142" t="s">
        <v>375</v>
      </c>
      <c r="D83" s="143"/>
      <c r="E83" s="147" t="s">
        <v>206</v>
      </c>
      <c r="F83" s="144">
        <v>0</v>
      </c>
      <c r="G83" s="2"/>
    </row>
    <row r="84" spans="2:7">
      <c r="B84" s="2"/>
      <c r="C84" s="142" t="s">
        <v>376</v>
      </c>
      <c r="D84" s="143"/>
      <c r="E84" s="147" t="s">
        <v>206</v>
      </c>
      <c r="F84" s="144">
        <v>0</v>
      </c>
      <c r="G84" s="2"/>
    </row>
    <row r="85" spans="2:7">
      <c r="B85" s="2"/>
      <c r="C85" s="142" t="s">
        <v>377</v>
      </c>
      <c r="D85" s="143"/>
      <c r="E85" s="147" t="s">
        <v>206</v>
      </c>
      <c r="F85" s="144">
        <v>0</v>
      </c>
      <c r="G85" s="2"/>
    </row>
    <row r="86" spans="2:7">
      <c r="B86" s="2"/>
      <c r="C86" s="142" t="s">
        <v>378</v>
      </c>
      <c r="D86" s="143"/>
      <c r="E86" s="147" t="s">
        <v>206</v>
      </c>
      <c r="F86" s="144">
        <v>0</v>
      </c>
      <c r="G86" s="2"/>
    </row>
    <row r="87" spans="2:7">
      <c r="B87" s="2"/>
      <c r="C87" s="142" t="s">
        <v>379</v>
      </c>
      <c r="D87" s="143"/>
      <c r="E87" s="147" t="s">
        <v>206</v>
      </c>
      <c r="F87" s="144">
        <v>0</v>
      </c>
      <c r="G87" s="2"/>
    </row>
    <row r="88" spans="2:7">
      <c r="B88" s="2"/>
      <c r="C88" s="142" t="s">
        <v>380</v>
      </c>
      <c r="D88" s="143"/>
      <c r="E88" s="147" t="s">
        <v>206</v>
      </c>
      <c r="F88" s="144">
        <v>0</v>
      </c>
      <c r="G88" s="2"/>
    </row>
    <row r="89" spans="2:7">
      <c r="B89" s="2"/>
      <c r="C89" s="142" t="s">
        <v>381</v>
      </c>
      <c r="D89" s="143"/>
      <c r="E89" s="147" t="s">
        <v>206</v>
      </c>
      <c r="F89" s="144">
        <v>0</v>
      </c>
      <c r="G89" s="2"/>
    </row>
    <row r="90" spans="2:7">
      <c r="B90" s="2"/>
      <c r="C90" s="142" t="s">
        <v>382</v>
      </c>
      <c r="D90" s="143"/>
      <c r="E90" s="147" t="s">
        <v>206</v>
      </c>
      <c r="F90" s="144">
        <v>0</v>
      </c>
      <c r="G90" s="2"/>
    </row>
    <row r="91" spans="2:7">
      <c r="B91" s="2"/>
      <c r="C91" s="142" t="s">
        <v>383</v>
      </c>
      <c r="D91" s="143"/>
      <c r="E91" s="147" t="s">
        <v>206</v>
      </c>
      <c r="F91" s="144">
        <v>0</v>
      </c>
      <c r="G91" s="2"/>
    </row>
    <row r="92" spans="2:7">
      <c r="B92" s="2"/>
      <c r="C92" s="142" t="s">
        <v>384</v>
      </c>
      <c r="D92" s="143"/>
      <c r="E92" s="147" t="s">
        <v>206</v>
      </c>
      <c r="F92" s="144">
        <v>0</v>
      </c>
      <c r="G92" s="2"/>
    </row>
    <row r="93" spans="2:7">
      <c r="B93" s="2"/>
      <c r="C93" s="142" t="s">
        <v>385</v>
      </c>
      <c r="D93" s="143"/>
      <c r="E93" s="147" t="s">
        <v>206</v>
      </c>
      <c r="F93" s="144">
        <v>0</v>
      </c>
      <c r="G93" s="2"/>
    </row>
    <row r="94" spans="2:7">
      <c r="B94" s="2"/>
      <c r="C94" s="142" t="s">
        <v>386</v>
      </c>
      <c r="D94" s="143"/>
      <c r="E94" s="147" t="s">
        <v>206</v>
      </c>
      <c r="F94" s="144">
        <v>0</v>
      </c>
      <c r="G94" s="2"/>
    </row>
    <row r="95" spans="2:7">
      <c r="B95" s="2"/>
      <c r="C95" s="142" t="s">
        <v>387</v>
      </c>
      <c r="D95" s="143"/>
      <c r="E95" s="147" t="s">
        <v>206</v>
      </c>
      <c r="F95" s="144">
        <v>0</v>
      </c>
      <c r="G95" s="2"/>
    </row>
    <row r="96" spans="2:7">
      <c r="B96" s="2"/>
      <c r="C96" s="142" t="s">
        <v>388</v>
      </c>
      <c r="D96" s="143"/>
      <c r="E96" s="147" t="s">
        <v>206</v>
      </c>
      <c r="F96" s="144">
        <v>0</v>
      </c>
      <c r="G96" s="2"/>
    </row>
    <row r="97" spans="2:7">
      <c r="B97" s="2"/>
      <c r="C97" s="142" t="s">
        <v>389</v>
      </c>
      <c r="D97" s="143"/>
      <c r="E97" s="147" t="s">
        <v>206</v>
      </c>
      <c r="F97" s="144">
        <v>0</v>
      </c>
      <c r="G97" s="2"/>
    </row>
    <row r="98" spans="2:7">
      <c r="B98" s="2"/>
      <c r="C98" s="142" t="s">
        <v>390</v>
      </c>
      <c r="D98" s="143"/>
      <c r="E98" s="147" t="s">
        <v>206</v>
      </c>
      <c r="F98" s="144">
        <v>0</v>
      </c>
      <c r="G98" s="2"/>
    </row>
    <row r="99" spans="2:7">
      <c r="B99" s="2"/>
      <c r="C99" s="142" t="s">
        <v>391</v>
      </c>
      <c r="D99" s="143"/>
      <c r="E99" s="147" t="s">
        <v>206</v>
      </c>
      <c r="F99" s="144">
        <v>0</v>
      </c>
      <c r="G99" s="2"/>
    </row>
    <row r="100" spans="2:7">
      <c r="B100" s="2"/>
      <c r="C100" s="142" t="s">
        <v>392</v>
      </c>
      <c r="D100" s="143"/>
      <c r="E100" s="147" t="s">
        <v>206</v>
      </c>
      <c r="F100" s="144">
        <v>0</v>
      </c>
      <c r="G100" s="2"/>
    </row>
    <row r="101" spans="2:7">
      <c r="B101" s="2"/>
      <c r="C101" s="142" t="s">
        <v>393</v>
      </c>
      <c r="D101" s="143"/>
      <c r="E101" s="147" t="s">
        <v>206</v>
      </c>
      <c r="F101" s="144">
        <v>0</v>
      </c>
      <c r="G101" s="2"/>
    </row>
    <row r="102" spans="2:7">
      <c r="B102" s="2"/>
      <c r="C102" s="142" t="s">
        <v>394</v>
      </c>
      <c r="D102" s="143"/>
      <c r="E102" s="147" t="s">
        <v>206</v>
      </c>
      <c r="F102" s="144">
        <v>0</v>
      </c>
      <c r="G102" s="2"/>
    </row>
    <row r="103" spans="2:7">
      <c r="B103" s="2"/>
      <c r="C103" s="142" t="s">
        <v>395</v>
      </c>
      <c r="D103" s="143"/>
      <c r="E103" s="147" t="s">
        <v>206</v>
      </c>
      <c r="F103" s="144">
        <v>0</v>
      </c>
      <c r="G103" s="2"/>
    </row>
    <row r="104" spans="2:7">
      <c r="B104" s="2"/>
      <c r="C104" s="142" t="s">
        <v>396</v>
      </c>
      <c r="D104" s="143"/>
      <c r="E104" s="147" t="s">
        <v>206</v>
      </c>
      <c r="F104" s="144">
        <v>0</v>
      </c>
      <c r="G104" s="2"/>
    </row>
    <row r="105" spans="2:7">
      <c r="B105" s="2"/>
      <c r="C105" s="142" t="s">
        <v>397</v>
      </c>
      <c r="D105" s="143"/>
      <c r="E105" s="147" t="s">
        <v>206</v>
      </c>
      <c r="F105" s="144">
        <v>0</v>
      </c>
      <c r="G105" s="2"/>
    </row>
    <row r="106" spans="2:7">
      <c r="B106" s="2"/>
      <c r="C106" s="142" t="s">
        <v>398</v>
      </c>
      <c r="D106" s="143"/>
      <c r="E106" s="147" t="s">
        <v>206</v>
      </c>
      <c r="F106" s="144">
        <v>0</v>
      </c>
      <c r="G106" s="2"/>
    </row>
    <row r="107" spans="2:7">
      <c r="B107" s="2"/>
      <c r="C107" s="142" t="s">
        <v>399</v>
      </c>
      <c r="D107" s="143"/>
      <c r="E107" s="147" t="s">
        <v>206</v>
      </c>
      <c r="F107" s="144">
        <v>0</v>
      </c>
      <c r="G107" s="2"/>
    </row>
    <row r="108" spans="2:7">
      <c r="B108" s="2"/>
      <c r="C108" s="142" t="s">
        <v>400</v>
      </c>
      <c r="D108" s="143"/>
      <c r="E108" s="147" t="s">
        <v>206</v>
      </c>
      <c r="F108" s="144">
        <v>0</v>
      </c>
      <c r="G108" s="2"/>
    </row>
    <row r="109" spans="2:7">
      <c r="B109" s="2"/>
      <c r="C109" s="142" t="s">
        <v>401</v>
      </c>
      <c r="D109" s="143"/>
      <c r="E109" s="147" t="s">
        <v>206</v>
      </c>
      <c r="F109" s="144">
        <v>0</v>
      </c>
      <c r="G109" s="2"/>
    </row>
    <row r="110" spans="2:7">
      <c r="B110" s="2"/>
      <c r="C110" s="142" t="s">
        <v>402</v>
      </c>
      <c r="D110" s="143"/>
      <c r="E110" s="147" t="s">
        <v>206</v>
      </c>
      <c r="F110" s="144">
        <v>0</v>
      </c>
      <c r="G110" s="2"/>
    </row>
    <row r="111" spans="2:7">
      <c r="B111" s="2"/>
      <c r="C111" s="142" t="s">
        <v>403</v>
      </c>
      <c r="D111" s="143"/>
      <c r="E111" s="147" t="s">
        <v>206</v>
      </c>
      <c r="F111" s="144">
        <v>0</v>
      </c>
      <c r="G111" s="2"/>
    </row>
    <row r="112" spans="2:7">
      <c r="B112" s="2"/>
      <c r="C112" s="142" t="s">
        <v>404</v>
      </c>
      <c r="D112" s="143"/>
      <c r="E112" s="147" t="s">
        <v>206</v>
      </c>
      <c r="F112" s="144">
        <v>0</v>
      </c>
      <c r="G112" s="2"/>
    </row>
    <row r="113" spans="1:7">
      <c r="B113" s="2"/>
      <c r="C113" s="142" t="s">
        <v>405</v>
      </c>
      <c r="D113" s="143"/>
      <c r="E113" s="147" t="s">
        <v>206</v>
      </c>
      <c r="F113" s="144">
        <v>0</v>
      </c>
      <c r="G113" s="2"/>
    </row>
    <row r="114" spans="1:7" s="12" customFormat="1">
      <c r="B114" s="3"/>
      <c r="C114" s="145" t="s">
        <v>406</v>
      </c>
      <c r="D114" s="146"/>
      <c r="E114" s="147" t="s">
        <v>206</v>
      </c>
      <c r="F114" s="144">
        <v>0</v>
      </c>
      <c r="G114" s="3"/>
    </row>
    <row r="115" spans="1:7" s="12" customFormat="1">
      <c r="A115" s="15" t="s">
        <v>407</v>
      </c>
      <c r="B115" s="3"/>
      <c r="C115" s="145" t="s">
        <v>408</v>
      </c>
      <c r="D115" s="146"/>
      <c r="E115" s="147" t="s">
        <v>206</v>
      </c>
      <c r="F115" s="144">
        <v>0</v>
      </c>
      <c r="G115" s="3"/>
    </row>
    <row r="116" spans="1:7">
      <c r="A116" s="16" t="s">
        <v>409</v>
      </c>
      <c r="B116" s="2"/>
      <c r="C116" s="142" t="s">
        <v>410</v>
      </c>
      <c r="D116" s="143"/>
      <c r="E116" s="10" t="str">
        <f>""</f>
        <v/>
      </c>
      <c r="F116" s="8">
        <f>SUM(F16:F115)</f>
        <v>0</v>
      </c>
      <c r="G116" s="2"/>
    </row>
    <row r="117" spans="1:7">
      <c r="B117" s="2"/>
      <c r="C117" s="2"/>
      <c r="D117" s="2"/>
      <c r="E117" s="2"/>
      <c r="F117" s="2"/>
      <c r="G117" s="2"/>
    </row>
    <row r="118" spans="1:7" ht="5.0999999999999996" customHeight="1">
      <c r="B118" s="2"/>
      <c r="C118" s="2"/>
      <c r="D118" s="2"/>
      <c r="E118" s="2"/>
      <c r="F118" s="2"/>
      <c r="G118" s="2"/>
    </row>
  </sheetData>
  <sheetProtection formatColumns="0" formatRows="0" insertRows="0" deleteRows="0" selectLockedCells="1"/>
  <mergeCells count="310">
    <mergeCell ref="C13:F13"/>
    <mergeCell ref="C14:D15"/>
    <mergeCell ref="E14:E15"/>
    <mergeCell ref="F14:F15"/>
    <mergeCell ref="C16:D16"/>
    <mergeCell ref="E16"/>
    <mergeCell ref="F16"/>
    <mergeCell ref="C7:F7"/>
    <mergeCell ref="C8:F8"/>
    <mergeCell ref="C9:F9"/>
    <mergeCell ref="C10:F10"/>
    <mergeCell ref="C11:F11"/>
    <mergeCell ref="C19:D19"/>
    <mergeCell ref="E19"/>
    <mergeCell ref="F19"/>
    <mergeCell ref="C20:D20"/>
    <mergeCell ref="E20"/>
    <mergeCell ref="F20"/>
    <mergeCell ref="C17:D17"/>
    <mergeCell ref="E17"/>
    <mergeCell ref="F17"/>
    <mergeCell ref="C18:D18"/>
    <mergeCell ref="E18"/>
    <mergeCell ref="F18"/>
    <mergeCell ref="C23:D23"/>
    <mergeCell ref="E23"/>
    <mergeCell ref="F23"/>
    <mergeCell ref="C24:D24"/>
    <mergeCell ref="E24"/>
    <mergeCell ref="F24"/>
    <mergeCell ref="C21:D21"/>
    <mergeCell ref="E21"/>
    <mergeCell ref="F21"/>
    <mergeCell ref="C22:D22"/>
    <mergeCell ref="E22"/>
    <mergeCell ref="F22"/>
    <mergeCell ref="C27:D27"/>
    <mergeCell ref="E27"/>
    <mergeCell ref="F27"/>
    <mergeCell ref="C28:D28"/>
    <mergeCell ref="E28"/>
    <mergeCell ref="F28"/>
    <mergeCell ref="C25:D25"/>
    <mergeCell ref="E25"/>
    <mergeCell ref="F25"/>
    <mergeCell ref="C26:D26"/>
    <mergeCell ref="E26"/>
    <mergeCell ref="F26"/>
    <mergeCell ref="C31:D31"/>
    <mergeCell ref="E31"/>
    <mergeCell ref="F31"/>
    <mergeCell ref="C32:D32"/>
    <mergeCell ref="E32"/>
    <mergeCell ref="F32"/>
    <mergeCell ref="C29:D29"/>
    <mergeCell ref="E29"/>
    <mergeCell ref="F29"/>
    <mergeCell ref="C30:D30"/>
    <mergeCell ref="E30"/>
    <mergeCell ref="F30"/>
    <mergeCell ref="C35:D35"/>
    <mergeCell ref="E35"/>
    <mergeCell ref="F35"/>
    <mergeCell ref="C36:D36"/>
    <mergeCell ref="E36"/>
    <mergeCell ref="F36"/>
    <mergeCell ref="C33:D33"/>
    <mergeCell ref="E33"/>
    <mergeCell ref="F33"/>
    <mergeCell ref="C34:D34"/>
    <mergeCell ref="E34"/>
    <mergeCell ref="F34"/>
    <mergeCell ref="C39:D39"/>
    <mergeCell ref="E39"/>
    <mergeCell ref="F39"/>
    <mergeCell ref="C40:D40"/>
    <mergeCell ref="E40"/>
    <mergeCell ref="F40"/>
    <mergeCell ref="C37:D37"/>
    <mergeCell ref="E37"/>
    <mergeCell ref="F37"/>
    <mergeCell ref="C38:D38"/>
    <mergeCell ref="E38"/>
    <mergeCell ref="F38"/>
    <mergeCell ref="C43:D43"/>
    <mergeCell ref="E43"/>
    <mergeCell ref="F43"/>
    <mergeCell ref="C44:D44"/>
    <mergeCell ref="E44"/>
    <mergeCell ref="F44"/>
    <mergeCell ref="C41:D41"/>
    <mergeCell ref="E41"/>
    <mergeCell ref="F41"/>
    <mergeCell ref="C42:D42"/>
    <mergeCell ref="E42"/>
    <mergeCell ref="F42"/>
    <mergeCell ref="C47:D47"/>
    <mergeCell ref="E47"/>
    <mergeCell ref="F47"/>
    <mergeCell ref="C48:D48"/>
    <mergeCell ref="E48"/>
    <mergeCell ref="F48"/>
    <mergeCell ref="C45:D45"/>
    <mergeCell ref="E45"/>
    <mergeCell ref="F45"/>
    <mergeCell ref="C46:D46"/>
    <mergeCell ref="E46"/>
    <mergeCell ref="F46"/>
    <mergeCell ref="C51:D51"/>
    <mergeCell ref="E51"/>
    <mergeCell ref="F51"/>
    <mergeCell ref="C52:D52"/>
    <mergeCell ref="E52"/>
    <mergeCell ref="F52"/>
    <mergeCell ref="C49:D49"/>
    <mergeCell ref="E49"/>
    <mergeCell ref="F49"/>
    <mergeCell ref="C50:D50"/>
    <mergeCell ref="E50"/>
    <mergeCell ref="F50"/>
    <mergeCell ref="C55:D55"/>
    <mergeCell ref="E55"/>
    <mergeCell ref="F55"/>
    <mergeCell ref="C56:D56"/>
    <mergeCell ref="E56"/>
    <mergeCell ref="F56"/>
    <mergeCell ref="C53:D53"/>
    <mergeCell ref="E53"/>
    <mergeCell ref="F53"/>
    <mergeCell ref="C54:D54"/>
    <mergeCell ref="E54"/>
    <mergeCell ref="F54"/>
    <mergeCell ref="C59:D59"/>
    <mergeCell ref="E59"/>
    <mergeCell ref="F59"/>
    <mergeCell ref="C60:D60"/>
    <mergeCell ref="E60"/>
    <mergeCell ref="F60"/>
    <mergeCell ref="C57:D57"/>
    <mergeCell ref="E57"/>
    <mergeCell ref="F57"/>
    <mergeCell ref="C58:D58"/>
    <mergeCell ref="E58"/>
    <mergeCell ref="F58"/>
    <mergeCell ref="C63:D63"/>
    <mergeCell ref="E63"/>
    <mergeCell ref="F63"/>
    <mergeCell ref="C64:D64"/>
    <mergeCell ref="E64"/>
    <mergeCell ref="F64"/>
    <mergeCell ref="C61:D61"/>
    <mergeCell ref="E61"/>
    <mergeCell ref="F61"/>
    <mergeCell ref="C62:D62"/>
    <mergeCell ref="E62"/>
    <mergeCell ref="F62"/>
    <mergeCell ref="C67:D67"/>
    <mergeCell ref="E67"/>
    <mergeCell ref="F67"/>
    <mergeCell ref="C68:D68"/>
    <mergeCell ref="E68"/>
    <mergeCell ref="F68"/>
    <mergeCell ref="C65:D65"/>
    <mergeCell ref="E65"/>
    <mergeCell ref="F65"/>
    <mergeCell ref="C66:D66"/>
    <mergeCell ref="E66"/>
    <mergeCell ref="F66"/>
    <mergeCell ref="C71:D71"/>
    <mergeCell ref="E71"/>
    <mergeCell ref="F71"/>
    <mergeCell ref="C72:D72"/>
    <mergeCell ref="E72"/>
    <mergeCell ref="F72"/>
    <mergeCell ref="C69:D69"/>
    <mergeCell ref="E69"/>
    <mergeCell ref="F69"/>
    <mergeCell ref="C70:D70"/>
    <mergeCell ref="E70"/>
    <mergeCell ref="F70"/>
    <mergeCell ref="C75:D75"/>
    <mergeCell ref="E75"/>
    <mergeCell ref="F75"/>
    <mergeCell ref="C76:D76"/>
    <mergeCell ref="E76"/>
    <mergeCell ref="F76"/>
    <mergeCell ref="C73:D73"/>
    <mergeCell ref="E73"/>
    <mergeCell ref="F73"/>
    <mergeCell ref="C74:D74"/>
    <mergeCell ref="E74"/>
    <mergeCell ref="F74"/>
    <mergeCell ref="C79:D79"/>
    <mergeCell ref="E79"/>
    <mergeCell ref="F79"/>
    <mergeCell ref="C80:D80"/>
    <mergeCell ref="E80"/>
    <mergeCell ref="F80"/>
    <mergeCell ref="C77:D77"/>
    <mergeCell ref="E77"/>
    <mergeCell ref="F77"/>
    <mergeCell ref="C78:D78"/>
    <mergeCell ref="E78"/>
    <mergeCell ref="F78"/>
    <mergeCell ref="C83:D83"/>
    <mergeCell ref="E83"/>
    <mergeCell ref="F83"/>
    <mergeCell ref="C84:D84"/>
    <mergeCell ref="E84"/>
    <mergeCell ref="F84"/>
    <mergeCell ref="C81:D81"/>
    <mergeCell ref="E81"/>
    <mergeCell ref="F81"/>
    <mergeCell ref="C82:D82"/>
    <mergeCell ref="E82"/>
    <mergeCell ref="F82"/>
    <mergeCell ref="C87:D87"/>
    <mergeCell ref="E87"/>
    <mergeCell ref="F87"/>
    <mergeCell ref="C88:D88"/>
    <mergeCell ref="E88"/>
    <mergeCell ref="F88"/>
    <mergeCell ref="C85:D85"/>
    <mergeCell ref="E85"/>
    <mergeCell ref="F85"/>
    <mergeCell ref="C86:D86"/>
    <mergeCell ref="E86"/>
    <mergeCell ref="F86"/>
    <mergeCell ref="C91:D91"/>
    <mergeCell ref="E91"/>
    <mergeCell ref="F91"/>
    <mergeCell ref="C92:D92"/>
    <mergeCell ref="E92"/>
    <mergeCell ref="F92"/>
    <mergeCell ref="C89:D89"/>
    <mergeCell ref="E89"/>
    <mergeCell ref="F89"/>
    <mergeCell ref="C90:D90"/>
    <mergeCell ref="E90"/>
    <mergeCell ref="F90"/>
    <mergeCell ref="C95:D95"/>
    <mergeCell ref="E95"/>
    <mergeCell ref="F95"/>
    <mergeCell ref="C96:D96"/>
    <mergeCell ref="E96"/>
    <mergeCell ref="F96"/>
    <mergeCell ref="C93:D93"/>
    <mergeCell ref="E93"/>
    <mergeCell ref="F93"/>
    <mergeCell ref="C94:D94"/>
    <mergeCell ref="E94"/>
    <mergeCell ref="F94"/>
    <mergeCell ref="C99:D99"/>
    <mergeCell ref="E99"/>
    <mergeCell ref="F99"/>
    <mergeCell ref="C100:D100"/>
    <mergeCell ref="E100"/>
    <mergeCell ref="F100"/>
    <mergeCell ref="C97:D97"/>
    <mergeCell ref="E97"/>
    <mergeCell ref="F97"/>
    <mergeCell ref="C98:D98"/>
    <mergeCell ref="E98"/>
    <mergeCell ref="F98"/>
    <mergeCell ref="C103:D103"/>
    <mergeCell ref="E103"/>
    <mergeCell ref="F103"/>
    <mergeCell ref="C104:D104"/>
    <mergeCell ref="E104"/>
    <mergeCell ref="F104"/>
    <mergeCell ref="C101:D101"/>
    <mergeCell ref="E101"/>
    <mergeCell ref="F101"/>
    <mergeCell ref="C102:D102"/>
    <mergeCell ref="E102"/>
    <mergeCell ref="F102"/>
    <mergeCell ref="C107:D107"/>
    <mergeCell ref="E107"/>
    <mergeCell ref="F107"/>
    <mergeCell ref="C108:D108"/>
    <mergeCell ref="E108"/>
    <mergeCell ref="F108"/>
    <mergeCell ref="C105:D105"/>
    <mergeCell ref="E105"/>
    <mergeCell ref="F105"/>
    <mergeCell ref="C106:D106"/>
    <mergeCell ref="E106"/>
    <mergeCell ref="F106"/>
    <mergeCell ref="C111:D111"/>
    <mergeCell ref="E111"/>
    <mergeCell ref="F111"/>
    <mergeCell ref="C112:D112"/>
    <mergeCell ref="E112"/>
    <mergeCell ref="F112"/>
    <mergeCell ref="C109:D109"/>
    <mergeCell ref="E109"/>
    <mergeCell ref="F109"/>
    <mergeCell ref="C110:D110"/>
    <mergeCell ref="E110"/>
    <mergeCell ref="F110"/>
    <mergeCell ref="C115:D115"/>
    <mergeCell ref="E115"/>
    <mergeCell ref="F115"/>
    <mergeCell ref="C116:D116"/>
    <mergeCell ref="C113:D113"/>
    <mergeCell ref="E113"/>
    <mergeCell ref="F113"/>
    <mergeCell ref="C114:D114"/>
    <mergeCell ref="E114"/>
    <mergeCell ref="F114"/>
  </mergeCells>
  <dataValidations count="100">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F35">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F39">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F41">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F43">
      <formula1>-1000000000000000000</formula1>
      <formula2>1000000000000000000</formula2>
    </dataValidation>
    <dataValidation type="decimal" showErrorMessage="1" errorTitle="Kesalahan Jenis Data" error="Data yang dimasukkan harus berupa Angka!" sqref="F44">
      <formula1>-1000000000000000000</formula1>
      <formula2>1000000000000000000</formula2>
    </dataValidation>
    <dataValidation type="decimal" showErrorMessage="1" errorTitle="Kesalahan Jenis Data" error="Data yang dimasukkan harus berupa Angka!" sqref="F45">
      <formula1>-1000000000000000000</formula1>
      <formula2>1000000000000000000</formula2>
    </dataValidation>
    <dataValidation type="decimal" showErrorMessage="1" errorTitle="Kesalahan Jenis Data" error="Data yang dimasukkan harus berupa Angka!" sqref="F46">
      <formula1>-1000000000000000000</formula1>
      <formula2>1000000000000000000</formula2>
    </dataValidation>
    <dataValidation type="decimal" showErrorMessage="1" errorTitle="Kesalahan Jenis Data" error="Data yang dimasukkan harus berupa Angka!" sqref="F47">
      <formula1>-1000000000000000000</formula1>
      <formula2>1000000000000000000</formula2>
    </dataValidation>
    <dataValidation type="decimal" showErrorMessage="1" errorTitle="Kesalahan Jenis Data" error="Data yang dimasukkan harus berupa Angka!" sqref="F48">
      <formula1>-1000000000000000000</formula1>
      <formula2>1000000000000000000</formula2>
    </dataValidation>
    <dataValidation type="decimal" showErrorMessage="1" errorTitle="Kesalahan Jenis Data" error="Data yang dimasukkan harus berupa Angka!" sqref="F49">
      <formula1>-1000000000000000000</formula1>
      <formula2>1000000000000000000</formula2>
    </dataValidation>
    <dataValidation type="decimal" showErrorMessage="1" errorTitle="Kesalahan Jenis Data" error="Data yang dimasukkan harus berupa Angka!" sqref="F50">
      <formula1>-1000000000000000000</formula1>
      <formula2>1000000000000000000</formula2>
    </dataValidation>
    <dataValidation type="decimal" showErrorMessage="1" errorTitle="Kesalahan Jenis Data" error="Data yang dimasukkan harus berupa Angka!" sqref="F51">
      <formula1>-1000000000000000000</formula1>
      <formula2>1000000000000000000</formula2>
    </dataValidation>
    <dataValidation type="decimal" showErrorMessage="1" errorTitle="Kesalahan Jenis Data" error="Data yang dimasukkan harus berupa Angka!" sqref="F52">
      <formula1>-1000000000000000000</formula1>
      <formula2>1000000000000000000</formula2>
    </dataValidation>
    <dataValidation type="decimal" showErrorMessage="1" errorTitle="Kesalahan Jenis Data" error="Data yang dimasukkan harus berupa Angka!" sqref="F53">
      <formula1>-1000000000000000000</formula1>
      <formula2>1000000000000000000</formula2>
    </dataValidation>
    <dataValidation type="decimal" showErrorMessage="1" errorTitle="Kesalahan Jenis Data" error="Data yang dimasukkan harus berupa Angka!" sqref="F54">
      <formula1>-1000000000000000000</formula1>
      <formula2>1000000000000000000</formula2>
    </dataValidation>
    <dataValidation type="decimal" showErrorMessage="1" errorTitle="Kesalahan Jenis Data" error="Data yang dimasukkan harus berupa Angka!" sqref="F55">
      <formula1>-1000000000000000000</formula1>
      <formula2>1000000000000000000</formula2>
    </dataValidation>
    <dataValidation type="decimal" showErrorMessage="1" errorTitle="Kesalahan Jenis Data" error="Data yang dimasukkan harus berupa Angka!" sqref="F56">
      <formula1>-1000000000000000000</formula1>
      <formula2>1000000000000000000</formula2>
    </dataValidation>
    <dataValidation type="decimal" showErrorMessage="1" errorTitle="Kesalahan Jenis Data" error="Data yang dimasukkan harus berupa Angka!" sqref="F57">
      <formula1>-1000000000000000000</formula1>
      <formula2>1000000000000000000</formula2>
    </dataValidation>
    <dataValidation type="decimal" showErrorMessage="1" errorTitle="Kesalahan Jenis Data" error="Data yang dimasukkan harus berupa Angka!" sqref="F58">
      <formula1>-1000000000000000000</formula1>
      <formula2>1000000000000000000</formula2>
    </dataValidation>
    <dataValidation type="decimal" showErrorMessage="1" errorTitle="Kesalahan Jenis Data" error="Data yang dimasukkan harus berupa Angka!" sqref="F59">
      <formula1>-1000000000000000000</formula1>
      <formula2>1000000000000000000</formula2>
    </dataValidation>
    <dataValidation type="decimal" showErrorMessage="1" errorTitle="Kesalahan Jenis Data" error="Data yang dimasukkan harus berupa Angka!" sqref="F60">
      <formula1>-1000000000000000000</formula1>
      <formula2>1000000000000000000</formula2>
    </dataValidation>
    <dataValidation type="decimal" showErrorMessage="1" errorTitle="Kesalahan Jenis Data" error="Data yang dimasukkan harus berupa Angka!" sqref="F61">
      <formula1>-1000000000000000000</formula1>
      <formula2>1000000000000000000</formula2>
    </dataValidation>
    <dataValidation type="decimal" showErrorMessage="1" errorTitle="Kesalahan Jenis Data" error="Data yang dimasukkan harus berupa Angka!" sqref="F62">
      <formula1>-1000000000000000000</formula1>
      <formula2>1000000000000000000</formula2>
    </dataValidation>
    <dataValidation type="decimal" showErrorMessage="1" errorTitle="Kesalahan Jenis Data" error="Data yang dimasukkan harus berupa Angka!" sqref="F63">
      <formula1>-1000000000000000000</formula1>
      <formula2>1000000000000000000</formula2>
    </dataValidation>
    <dataValidation type="decimal" showErrorMessage="1" errorTitle="Kesalahan Jenis Data" error="Data yang dimasukkan harus berupa Angka!" sqref="F64">
      <formula1>-1000000000000000000</formula1>
      <formula2>1000000000000000000</formula2>
    </dataValidation>
    <dataValidation type="decimal" showErrorMessage="1" errorTitle="Kesalahan Jenis Data" error="Data yang dimasukkan harus berupa Angka!" sqref="F65">
      <formula1>-1000000000000000000</formula1>
      <formula2>1000000000000000000</formula2>
    </dataValidation>
    <dataValidation type="decimal" showErrorMessage="1" errorTitle="Kesalahan Jenis Data" error="Data yang dimasukkan harus berupa Angka!" sqref="F66">
      <formula1>-1000000000000000000</formula1>
      <formula2>1000000000000000000</formula2>
    </dataValidation>
    <dataValidation type="decimal" showErrorMessage="1" errorTitle="Kesalahan Jenis Data" error="Data yang dimasukkan harus berupa Angka!" sqref="F67">
      <formula1>-1000000000000000000</formula1>
      <formula2>1000000000000000000</formula2>
    </dataValidation>
    <dataValidation type="decimal" showErrorMessage="1" errorTitle="Kesalahan Jenis Data" error="Data yang dimasukkan harus berupa Angka!" sqref="F68">
      <formula1>-1000000000000000000</formula1>
      <formula2>1000000000000000000</formula2>
    </dataValidation>
    <dataValidation type="decimal" showErrorMessage="1" errorTitle="Kesalahan Jenis Data" error="Data yang dimasukkan harus berupa Angka!" sqref="F69">
      <formula1>-1000000000000000000</formula1>
      <formula2>1000000000000000000</formula2>
    </dataValidation>
    <dataValidation type="decimal" showErrorMessage="1" errorTitle="Kesalahan Jenis Data" error="Data yang dimasukkan harus berupa Angka!" sqref="F70">
      <formula1>-1000000000000000000</formula1>
      <formula2>1000000000000000000</formula2>
    </dataValidation>
    <dataValidation type="decimal" showErrorMessage="1" errorTitle="Kesalahan Jenis Data" error="Data yang dimasukkan harus berupa Angka!" sqref="F71">
      <formula1>-1000000000000000000</formula1>
      <formula2>1000000000000000000</formula2>
    </dataValidation>
    <dataValidation type="decimal" showErrorMessage="1" errorTitle="Kesalahan Jenis Data" error="Data yang dimasukkan harus berupa Angka!" sqref="F72">
      <formula1>-1000000000000000000</formula1>
      <formula2>1000000000000000000</formula2>
    </dataValidation>
    <dataValidation type="decimal" showErrorMessage="1" errorTitle="Kesalahan Jenis Data" error="Data yang dimasukkan harus berupa Angka!" sqref="F73">
      <formula1>-1000000000000000000</formula1>
      <formula2>1000000000000000000</formula2>
    </dataValidation>
    <dataValidation type="decimal" showErrorMessage="1" errorTitle="Kesalahan Jenis Data" error="Data yang dimasukkan harus berupa Angka!" sqref="F74">
      <formula1>-1000000000000000000</formula1>
      <formula2>1000000000000000000</formula2>
    </dataValidation>
    <dataValidation type="decimal" showErrorMessage="1" errorTitle="Kesalahan Jenis Data" error="Data yang dimasukkan harus berupa Angka!" sqref="F75">
      <formula1>-1000000000000000000</formula1>
      <formula2>1000000000000000000</formula2>
    </dataValidation>
    <dataValidation type="decimal" showErrorMessage="1" errorTitle="Kesalahan Jenis Data" error="Data yang dimasukkan harus berupa Angka!" sqref="F76">
      <formula1>-1000000000000000000</formula1>
      <formula2>1000000000000000000</formula2>
    </dataValidation>
    <dataValidation type="decimal" showErrorMessage="1" errorTitle="Kesalahan Jenis Data" error="Data yang dimasukkan harus berupa Angka!" sqref="F77">
      <formula1>-1000000000000000000</formula1>
      <formula2>1000000000000000000</formula2>
    </dataValidation>
    <dataValidation type="decimal" showErrorMessage="1" errorTitle="Kesalahan Jenis Data" error="Data yang dimasukkan harus berupa Angka!" sqref="F78">
      <formula1>-1000000000000000000</formula1>
      <formula2>1000000000000000000</formula2>
    </dataValidation>
    <dataValidation type="decimal" showErrorMessage="1" errorTitle="Kesalahan Jenis Data" error="Data yang dimasukkan harus berupa Angka!" sqref="F79">
      <formula1>-1000000000000000000</formula1>
      <formula2>1000000000000000000</formula2>
    </dataValidation>
    <dataValidation type="decimal" showErrorMessage="1" errorTitle="Kesalahan Jenis Data" error="Data yang dimasukkan harus berupa Angka!" sqref="F80">
      <formula1>-1000000000000000000</formula1>
      <formula2>1000000000000000000</formula2>
    </dataValidation>
    <dataValidation type="decimal" showErrorMessage="1" errorTitle="Kesalahan Jenis Data" error="Data yang dimasukkan harus berupa Angka!" sqref="F81">
      <formula1>-1000000000000000000</formula1>
      <formula2>1000000000000000000</formula2>
    </dataValidation>
    <dataValidation type="decimal" showErrorMessage="1" errorTitle="Kesalahan Jenis Data" error="Data yang dimasukkan harus berupa Angka!" sqref="F82">
      <formula1>-1000000000000000000</formula1>
      <formula2>1000000000000000000</formula2>
    </dataValidation>
    <dataValidation type="decimal" showErrorMessage="1" errorTitle="Kesalahan Jenis Data" error="Data yang dimasukkan harus berupa Angka!" sqref="F83">
      <formula1>-1000000000000000000</formula1>
      <formula2>1000000000000000000</formula2>
    </dataValidation>
    <dataValidation type="decimal" showErrorMessage="1" errorTitle="Kesalahan Jenis Data" error="Data yang dimasukkan harus berupa Angka!" sqref="F84">
      <formula1>-1000000000000000000</formula1>
      <formula2>1000000000000000000</formula2>
    </dataValidation>
    <dataValidation type="decimal" showErrorMessage="1" errorTitle="Kesalahan Jenis Data" error="Data yang dimasukkan harus berupa Angka!" sqref="F85">
      <formula1>-1000000000000000000</formula1>
      <formula2>1000000000000000000</formula2>
    </dataValidation>
    <dataValidation type="decimal" showErrorMessage="1" errorTitle="Kesalahan Jenis Data" error="Data yang dimasukkan harus berupa Angka!" sqref="F86">
      <formula1>-1000000000000000000</formula1>
      <formula2>1000000000000000000</formula2>
    </dataValidation>
    <dataValidation type="decimal" showErrorMessage="1" errorTitle="Kesalahan Jenis Data" error="Data yang dimasukkan harus berupa Angka!" sqref="F87">
      <formula1>-1000000000000000000</formula1>
      <formula2>1000000000000000000</formula2>
    </dataValidation>
    <dataValidation type="decimal" showErrorMessage="1" errorTitle="Kesalahan Jenis Data" error="Data yang dimasukkan harus berupa Angka!" sqref="F88">
      <formula1>-1000000000000000000</formula1>
      <formula2>1000000000000000000</formula2>
    </dataValidation>
    <dataValidation type="decimal" showErrorMessage="1" errorTitle="Kesalahan Jenis Data" error="Data yang dimasukkan harus berupa Angka!" sqref="F89">
      <formula1>-1000000000000000000</formula1>
      <formula2>1000000000000000000</formula2>
    </dataValidation>
    <dataValidation type="decimal" showErrorMessage="1" errorTitle="Kesalahan Jenis Data" error="Data yang dimasukkan harus berupa Angka!" sqref="F90">
      <formula1>-1000000000000000000</formula1>
      <formula2>1000000000000000000</formula2>
    </dataValidation>
    <dataValidation type="decimal" showErrorMessage="1" errorTitle="Kesalahan Jenis Data" error="Data yang dimasukkan harus berupa Angka!" sqref="F91">
      <formula1>-1000000000000000000</formula1>
      <formula2>1000000000000000000</formula2>
    </dataValidation>
    <dataValidation type="decimal" showErrorMessage="1" errorTitle="Kesalahan Jenis Data" error="Data yang dimasukkan harus berupa Angka!" sqref="F92">
      <formula1>-1000000000000000000</formula1>
      <formula2>1000000000000000000</formula2>
    </dataValidation>
    <dataValidation type="decimal" showErrorMessage="1" errorTitle="Kesalahan Jenis Data" error="Data yang dimasukkan harus berupa Angka!" sqref="F93">
      <formula1>-1000000000000000000</formula1>
      <formula2>1000000000000000000</formula2>
    </dataValidation>
    <dataValidation type="decimal" showErrorMessage="1" errorTitle="Kesalahan Jenis Data" error="Data yang dimasukkan harus berupa Angka!" sqref="F94">
      <formula1>-1000000000000000000</formula1>
      <formula2>1000000000000000000</formula2>
    </dataValidation>
    <dataValidation type="decimal" showErrorMessage="1" errorTitle="Kesalahan Jenis Data" error="Data yang dimasukkan harus berupa Angka!" sqref="F95">
      <formula1>-1000000000000000000</formula1>
      <formula2>1000000000000000000</formula2>
    </dataValidation>
    <dataValidation type="decimal" showErrorMessage="1" errorTitle="Kesalahan Jenis Data" error="Data yang dimasukkan harus berupa Angka!" sqref="F96">
      <formula1>-1000000000000000000</formula1>
      <formula2>1000000000000000000</formula2>
    </dataValidation>
    <dataValidation type="decimal" showErrorMessage="1" errorTitle="Kesalahan Jenis Data" error="Data yang dimasukkan harus berupa Angka!" sqref="F97">
      <formula1>-1000000000000000000</formula1>
      <formula2>1000000000000000000</formula2>
    </dataValidation>
    <dataValidation type="decimal" showErrorMessage="1" errorTitle="Kesalahan Jenis Data" error="Data yang dimasukkan harus berupa Angka!" sqref="F98">
      <formula1>-1000000000000000000</formula1>
      <formula2>1000000000000000000</formula2>
    </dataValidation>
    <dataValidation type="decimal" showErrorMessage="1" errorTitle="Kesalahan Jenis Data" error="Data yang dimasukkan harus berupa Angka!" sqref="F99">
      <formula1>-1000000000000000000</formula1>
      <formula2>1000000000000000000</formula2>
    </dataValidation>
    <dataValidation type="decimal" showErrorMessage="1" errorTitle="Kesalahan Jenis Data" error="Data yang dimasukkan harus berupa Angka!" sqref="F100">
      <formula1>-1000000000000000000</formula1>
      <formula2>1000000000000000000</formula2>
    </dataValidation>
    <dataValidation type="decimal" showErrorMessage="1" errorTitle="Kesalahan Jenis Data" error="Data yang dimasukkan harus berupa Angka!" sqref="F101">
      <formula1>-1000000000000000000</formula1>
      <formula2>1000000000000000000</formula2>
    </dataValidation>
    <dataValidation type="decimal" showErrorMessage="1" errorTitle="Kesalahan Jenis Data" error="Data yang dimasukkan harus berupa Angka!" sqref="F102">
      <formula1>-1000000000000000000</formula1>
      <formula2>1000000000000000000</formula2>
    </dataValidation>
    <dataValidation type="decimal" showErrorMessage="1" errorTitle="Kesalahan Jenis Data" error="Data yang dimasukkan harus berupa Angka!" sqref="F103">
      <formula1>-1000000000000000000</formula1>
      <formula2>1000000000000000000</formula2>
    </dataValidation>
    <dataValidation type="decimal" showErrorMessage="1" errorTitle="Kesalahan Jenis Data" error="Data yang dimasukkan harus berupa Angka!" sqref="F104">
      <formula1>-1000000000000000000</formula1>
      <formula2>1000000000000000000</formula2>
    </dataValidation>
    <dataValidation type="decimal" showErrorMessage="1" errorTitle="Kesalahan Jenis Data" error="Data yang dimasukkan harus berupa Angka!" sqref="F105">
      <formula1>-1000000000000000000</formula1>
      <formula2>1000000000000000000</formula2>
    </dataValidation>
    <dataValidation type="decimal" showErrorMessage="1" errorTitle="Kesalahan Jenis Data" error="Data yang dimasukkan harus berupa Angka!" sqref="F106">
      <formula1>-1000000000000000000</formula1>
      <formula2>1000000000000000000</formula2>
    </dataValidation>
    <dataValidation type="decimal" showErrorMessage="1" errorTitle="Kesalahan Jenis Data" error="Data yang dimasukkan harus berupa Angka!" sqref="F107">
      <formula1>-1000000000000000000</formula1>
      <formula2>1000000000000000000</formula2>
    </dataValidation>
    <dataValidation type="decimal" showErrorMessage="1" errorTitle="Kesalahan Jenis Data" error="Data yang dimasukkan harus berupa Angka!" sqref="F108">
      <formula1>-1000000000000000000</formula1>
      <formula2>1000000000000000000</formula2>
    </dataValidation>
    <dataValidation type="decimal" showErrorMessage="1" errorTitle="Kesalahan Jenis Data" error="Data yang dimasukkan harus berupa Angka!" sqref="F109">
      <formula1>-1000000000000000000</formula1>
      <formula2>1000000000000000000</formula2>
    </dataValidation>
    <dataValidation type="decimal" showErrorMessage="1" errorTitle="Kesalahan Jenis Data" error="Data yang dimasukkan harus berupa Angka!" sqref="F110">
      <formula1>-1000000000000000000</formula1>
      <formula2>1000000000000000000</formula2>
    </dataValidation>
    <dataValidation type="decimal" showErrorMessage="1" errorTitle="Kesalahan Jenis Data" error="Data yang dimasukkan harus berupa Angka!" sqref="F111">
      <formula1>-1000000000000000000</formula1>
      <formula2>1000000000000000000</formula2>
    </dataValidation>
    <dataValidation type="decimal" showErrorMessage="1" errorTitle="Kesalahan Jenis Data" error="Data yang dimasukkan harus berupa Angka!" sqref="F112">
      <formula1>-1000000000000000000</formula1>
      <formula2>1000000000000000000</formula2>
    </dataValidation>
    <dataValidation type="decimal" showErrorMessage="1" errorTitle="Kesalahan Jenis Data" error="Data yang dimasukkan harus berupa Angka!" sqref="F113">
      <formula1>-1000000000000000000</formula1>
      <formula2>1000000000000000000</formula2>
    </dataValidation>
    <dataValidation type="decimal" showErrorMessage="1" errorTitle="Kesalahan Jenis Data" error="Data yang dimasukkan harus berupa Angka!" sqref="F114">
      <formula1>-1000000000000000000</formula1>
      <formula2>1000000000000000000</formula2>
    </dataValidation>
    <dataValidation type="decimal" showErrorMessage="1" errorTitle="Kesalahan Jenis Data" error="Data yang dimasukkan harus berupa Angka!" sqref="F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00B0F0"/>
    <pageSetUpPr fitToPage="1"/>
  </sheetPr>
  <dimension ref="B2:G74"/>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1" sqref="C31:D31"/>
    </sheetView>
  </sheetViews>
  <sheetFormatPr defaultRowHeight="15"/>
  <cols>
    <col min="1" max="1" width="9.140625" style="1" customWidth="1"/>
    <col min="2" max="2" width="1" style="1" customWidth="1"/>
    <col min="3" max="4" width="20" style="1" customWidth="1"/>
    <col min="5" max="6" width="30" style="1" customWidth="1"/>
    <col min="7" max="7" width="1" style="1" customWidth="1"/>
    <col min="8" max="8" width="9.140625" style="1" customWidth="1"/>
    <col min="9" max="16384" width="9.140625" style="1"/>
  </cols>
  <sheetData>
    <row r="2" spans="2:7" ht="5.0999999999999996" customHeight="1">
      <c r="B2" s="5" t="s">
        <v>799</v>
      </c>
      <c r="C2" s="2"/>
      <c r="D2" s="2"/>
      <c r="E2" s="2"/>
      <c r="F2" s="2"/>
      <c r="G2" s="2"/>
    </row>
    <row r="3" spans="2:7" hidden="1">
      <c r="B3" s="5" t="s">
        <v>7</v>
      </c>
      <c r="C3" s="20"/>
      <c r="D3" s="20"/>
      <c r="E3" s="2"/>
      <c r="F3" s="2"/>
      <c r="G3" s="2"/>
    </row>
    <row r="4" spans="2:7" hidden="1">
      <c r="B4" s="2"/>
      <c r="C4" s="20"/>
      <c r="D4" s="20"/>
      <c r="E4" s="2"/>
      <c r="F4" s="2"/>
      <c r="G4" s="2"/>
    </row>
    <row r="5" spans="2:7" hidden="1">
      <c r="B5" s="2"/>
      <c r="C5" s="20"/>
      <c r="D5" s="20"/>
      <c r="E5" s="2"/>
      <c r="F5" s="2"/>
      <c r="G5" s="2"/>
    </row>
    <row r="6" spans="2:7" hidden="1">
      <c r="B6" s="2"/>
      <c r="C6" s="20"/>
      <c r="D6" s="20"/>
      <c r="E6" s="2"/>
      <c r="F6" s="2"/>
      <c r="G6" s="2"/>
    </row>
    <row r="7" spans="2:7" ht="17.25">
      <c r="B7" s="2"/>
      <c r="C7" s="156" t="str">
        <f>UPPER('Data Umum'!D7)</f>
        <v/>
      </c>
      <c r="D7" s="156"/>
      <c r="E7" s="157"/>
      <c r="F7" s="157"/>
      <c r="G7" s="2"/>
    </row>
    <row r="8" spans="2:7">
      <c r="B8" s="2"/>
      <c r="C8" s="158" t="s">
        <v>1095</v>
      </c>
      <c r="D8" s="158"/>
      <c r="E8" s="129"/>
      <c r="F8" s="129"/>
      <c r="G8" s="2"/>
    </row>
    <row r="9" spans="2:7">
      <c r="B9" s="2"/>
      <c r="C9" s="158" t="s">
        <v>800</v>
      </c>
      <c r="D9" s="158"/>
      <c r="E9" s="129"/>
      <c r="F9" s="129"/>
      <c r="G9" s="2"/>
    </row>
    <row r="10" spans="2:7">
      <c r="B10" s="2"/>
      <c r="C10" s="158" t="s">
        <v>801</v>
      </c>
      <c r="D10" s="158"/>
      <c r="E10" s="129"/>
      <c r="F10" s="129"/>
      <c r="G10" s="2"/>
    </row>
    <row r="11" spans="2:7">
      <c r="B11" s="2"/>
      <c r="C11" s="159" t="str">
        <f>""</f>
        <v/>
      </c>
      <c r="D11" s="159"/>
      <c r="E11" s="130"/>
      <c r="F11" s="130"/>
      <c r="G11" s="2"/>
    </row>
    <row r="12" spans="2:7" hidden="1">
      <c r="B12" s="2"/>
      <c r="C12" s="20"/>
      <c r="D12" s="20"/>
      <c r="E12" s="2"/>
      <c r="F12" s="2"/>
      <c r="G12" s="2"/>
    </row>
    <row r="13" spans="2:7">
      <c r="B13" s="2"/>
      <c r="C13" s="160" t="s">
        <v>802</v>
      </c>
      <c r="D13" s="160"/>
      <c r="E13" s="161"/>
      <c r="F13" s="161"/>
      <c r="G13" s="2"/>
    </row>
    <row r="14" spans="2:7">
      <c r="B14" s="2"/>
      <c r="C14" s="127" t="s">
        <v>34</v>
      </c>
      <c r="D14" s="128"/>
      <c r="E14" s="162" t="str">
        <f>"Per "&amp;IFERROR(CONCATENATE(" Triwulan ",ROMAN(ROUNDUP(MONTH('Data Umum'!D11)/3,0))),"")&amp;" Tahun "&amp;CONCATENATE(TEXT('Data Umum'!D11, "YYYY"))</f>
        <v>Per  Triwulan I Tahun 1900</v>
      </c>
      <c r="F14" s="162" t="str">
        <f>"Per "&amp;IFERROR(CONCATENATE(" Triwulan ",ROMAN(ROUNDUP(MONTH(DATE(YEAR('Data Umum'!D11), MONTH('Data Umum'!D11)-12, DAY('Data Umum'!D11)))/3,0)), " Tahun ", TEXT((DATE(YEAR('Data Umum'!D11), MONTH('Data Umum'!D11)-12, DAY('Data Umum'!D11))), "YYYY")),"")</f>
        <v xml:space="preserve">Per </v>
      </c>
      <c r="G14" s="2"/>
    </row>
    <row r="15" spans="2:7">
      <c r="B15" s="2"/>
      <c r="C15" s="128"/>
      <c r="D15" s="128"/>
      <c r="E15" s="163"/>
      <c r="F15" s="163"/>
      <c r="G15" s="2"/>
    </row>
    <row r="16" spans="2:7">
      <c r="B16" s="2"/>
      <c r="C16" s="137" t="s">
        <v>45</v>
      </c>
      <c r="D16" s="128"/>
      <c r="E16" s="6">
        <f>IFERROR(E17, 0)+0+IFERROR(E41, 0)+0</f>
        <v>0</v>
      </c>
      <c r="F16" s="6">
        <f>IFERROR(F17, 0)+0+IFERROR(F41, 0)+0</f>
        <v>0</v>
      </c>
      <c r="G16" s="2"/>
    </row>
    <row r="17" spans="2:7">
      <c r="B17" s="2"/>
      <c r="C17" s="177" t="s">
        <v>46</v>
      </c>
      <c r="D17" s="178"/>
      <c r="E17" s="6">
        <f>IFERROR(E18, 0)+IFERROR(E19, 0)+IFERROR(E20, 0)+IFERROR(E21, 0)+IFERROR(E23, 0)+IFERROR(E24, 0)+IFERROR(E25, 0)+IFERROR(E26, 0)+IFERROR(E27, 0)+IFERROR(E28, 0)+IFERROR(E29, 0)+IFERROR(E30, 0)+IFERROR(E32, 0)+IFERROR(E33, 0)+IFERROR(E34, 0)+IFERROR(E35, 0)+IFERROR(E36, 0)+IFERROR(E37, 0)+IFERROR(E38, 0)+IFERROR(E39, 0)</f>
        <v>0</v>
      </c>
      <c r="F17" s="6">
        <f>IFERROR(F18, 0)+IFERROR(F19, 0)+IFERROR(F20, 0)+IFERROR(F21, 0)+IFERROR(F23, 0)+IFERROR(F24, 0)+IFERROR(F25, 0)+IFERROR(F26, 0)+IFERROR(F27, 0)+IFERROR(F28, 0)+IFERROR(F29, 0)+IFERROR(F30, 0)+IFERROR(F32, 0)+IFERROR(F33, 0)+IFERROR(F34, 0)+IFERROR(F35, 0)+IFERROR(F36, 0)+IFERROR(F37, 0)+IFERROR(F38, 0)+IFERROR(F39, 0)</f>
        <v>0</v>
      </c>
      <c r="G17" s="2"/>
    </row>
    <row r="18" spans="2:7">
      <c r="B18" s="2"/>
      <c r="C18" s="180" t="s">
        <v>47</v>
      </c>
      <c r="D18" s="181"/>
      <c r="E18" s="144">
        <v>0</v>
      </c>
      <c r="F18" s="144">
        <v>0</v>
      </c>
      <c r="G18" s="2"/>
    </row>
    <row r="19" spans="2:7">
      <c r="B19" s="2"/>
      <c r="C19" s="180" t="s">
        <v>48</v>
      </c>
      <c r="D19" s="181"/>
      <c r="E19" s="144">
        <v>0</v>
      </c>
      <c r="F19" s="144">
        <v>0</v>
      </c>
      <c r="G19" s="2"/>
    </row>
    <row r="20" spans="2:7">
      <c r="B20" s="2"/>
      <c r="C20" s="180" t="s">
        <v>49</v>
      </c>
      <c r="D20" s="181"/>
      <c r="E20" s="144">
        <v>0</v>
      </c>
      <c r="F20" s="144">
        <v>0</v>
      </c>
      <c r="G20" s="2"/>
    </row>
    <row r="21" spans="2:7">
      <c r="B21" s="2"/>
      <c r="C21" s="180" t="s">
        <v>50</v>
      </c>
      <c r="D21" s="181"/>
      <c r="E21" s="144">
        <v>0</v>
      </c>
      <c r="F21" s="144">
        <v>0</v>
      </c>
      <c r="G21" s="2"/>
    </row>
    <row r="22" spans="2:7" ht="15" customHeight="1">
      <c r="B22" s="2"/>
      <c r="C22" s="185" t="s">
        <v>1052</v>
      </c>
      <c r="D22" s="186"/>
      <c r="E22" s="78"/>
      <c r="F22" s="78"/>
      <c r="G22" s="2"/>
    </row>
    <row r="23" spans="2:7">
      <c r="B23" s="2"/>
      <c r="C23" s="180" t="s">
        <v>51</v>
      </c>
      <c r="D23" s="181"/>
      <c r="E23" s="144">
        <v>0</v>
      </c>
      <c r="F23" s="144">
        <v>0</v>
      </c>
      <c r="G23" s="2"/>
    </row>
    <row r="24" spans="2:7" ht="34.5" customHeight="1">
      <c r="B24" s="2"/>
      <c r="C24" s="180" t="s">
        <v>445</v>
      </c>
      <c r="D24" s="181"/>
      <c r="E24" s="144">
        <v>0</v>
      </c>
      <c r="F24" s="144">
        <v>0</v>
      </c>
      <c r="G24" s="2"/>
    </row>
    <row r="25" spans="2:7" ht="30" customHeight="1">
      <c r="B25" s="2"/>
      <c r="C25" s="180" t="s">
        <v>53</v>
      </c>
      <c r="D25" s="181"/>
      <c r="E25" s="144">
        <v>0</v>
      </c>
      <c r="F25" s="144">
        <v>0</v>
      </c>
      <c r="G25" s="2"/>
    </row>
    <row r="26" spans="2:7" ht="33" customHeight="1">
      <c r="B26" s="2"/>
      <c r="C26" s="180" t="s">
        <v>54</v>
      </c>
      <c r="D26" s="181"/>
      <c r="E26" s="144">
        <v>0</v>
      </c>
      <c r="F26" s="144">
        <v>0</v>
      </c>
      <c r="G26" s="2"/>
    </row>
    <row r="27" spans="2:7" ht="30.75" customHeight="1">
      <c r="B27" s="2"/>
      <c r="C27" s="180" t="s">
        <v>55</v>
      </c>
      <c r="D27" s="181"/>
      <c r="E27" s="144">
        <v>0</v>
      </c>
      <c r="F27" s="144">
        <v>0</v>
      </c>
      <c r="G27" s="2"/>
    </row>
    <row r="28" spans="2:7">
      <c r="B28" s="2"/>
      <c r="C28" s="180" t="s">
        <v>56</v>
      </c>
      <c r="D28" s="181"/>
      <c r="E28" s="144">
        <v>0</v>
      </c>
      <c r="F28" s="144">
        <v>0</v>
      </c>
      <c r="G28" s="2"/>
    </row>
    <row r="29" spans="2:7">
      <c r="B29" s="2"/>
      <c r="C29" s="180" t="s">
        <v>57</v>
      </c>
      <c r="D29" s="181"/>
      <c r="E29" s="144">
        <v>0</v>
      </c>
      <c r="F29" s="144">
        <v>0</v>
      </c>
      <c r="G29" s="2"/>
    </row>
    <row r="30" spans="2:7">
      <c r="B30" s="2"/>
      <c r="C30" s="180" t="s">
        <v>58</v>
      </c>
      <c r="D30" s="181"/>
      <c r="E30" s="144">
        <v>0</v>
      </c>
      <c r="F30" s="144">
        <v>0</v>
      </c>
      <c r="G30" s="2"/>
    </row>
    <row r="31" spans="2:7" ht="30" customHeight="1">
      <c r="B31" s="2"/>
      <c r="C31" s="187" t="s">
        <v>1053</v>
      </c>
      <c r="D31" s="186"/>
      <c r="E31" s="78"/>
      <c r="F31" s="78"/>
      <c r="G31" s="2"/>
    </row>
    <row r="32" spans="2:7">
      <c r="B32" s="2"/>
      <c r="C32" s="180" t="s">
        <v>59</v>
      </c>
      <c r="D32" s="181"/>
      <c r="E32" s="144">
        <v>0</v>
      </c>
      <c r="F32" s="144">
        <v>0</v>
      </c>
      <c r="G32" s="2"/>
    </row>
    <row r="33" spans="2:7">
      <c r="B33" s="2"/>
      <c r="C33" s="180" t="s">
        <v>60</v>
      </c>
      <c r="D33" s="181"/>
      <c r="E33" s="144">
        <v>0</v>
      </c>
      <c r="F33" s="144">
        <v>0</v>
      </c>
      <c r="G33" s="2"/>
    </row>
    <row r="34" spans="2:7">
      <c r="B34" s="2"/>
      <c r="C34" s="180" t="s">
        <v>61</v>
      </c>
      <c r="D34" s="181"/>
      <c r="E34" s="144">
        <v>0</v>
      </c>
      <c r="F34" s="144">
        <v>0</v>
      </c>
      <c r="G34" s="2"/>
    </row>
    <row r="35" spans="2:7">
      <c r="B35" s="2"/>
      <c r="C35" s="180" t="s">
        <v>62</v>
      </c>
      <c r="D35" s="181"/>
      <c r="E35" s="144">
        <v>0</v>
      </c>
      <c r="F35" s="144">
        <v>0</v>
      </c>
      <c r="G35" s="2"/>
    </row>
    <row r="36" spans="2:7">
      <c r="B36" s="2"/>
      <c r="C36" s="180" t="s">
        <v>63</v>
      </c>
      <c r="D36" s="181"/>
      <c r="E36" s="144">
        <v>0</v>
      </c>
      <c r="F36" s="144">
        <v>0</v>
      </c>
      <c r="G36" s="2"/>
    </row>
    <row r="37" spans="2:7">
      <c r="B37" s="2"/>
      <c r="C37" s="180" t="s">
        <v>64</v>
      </c>
      <c r="D37" s="181"/>
      <c r="E37" s="144">
        <v>0</v>
      </c>
      <c r="F37" s="144">
        <v>0</v>
      </c>
      <c r="G37" s="2"/>
    </row>
    <row r="38" spans="2:7">
      <c r="B38" s="2"/>
      <c r="C38" s="180" t="s">
        <v>65</v>
      </c>
      <c r="D38" s="181"/>
      <c r="E38" s="144">
        <v>0</v>
      </c>
      <c r="F38" s="144">
        <v>0</v>
      </c>
      <c r="G38" s="2"/>
    </row>
    <row r="39" spans="2:7">
      <c r="B39" s="2"/>
      <c r="C39" s="180" t="s">
        <v>66</v>
      </c>
      <c r="D39" s="181"/>
      <c r="E39" s="144">
        <v>0</v>
      </c>
      <c r="F39" s="144">
        <v>0</v>
      </c>
      <c r="G39" s="2"/>
    </row>
    <row r="40" spans="2:7">
      <c r="B40" s="2"/>
      <c r="C40" s="177" t="s">
        <v>67</v>
      </c>
      <c r="D40" s="178"/>
      <c r="E40" s="8">
        <f>SUM(E18:E39)</f>
        <v>0</v>
      </c>
      <c r="F40" s="8">
        <f>SUM(F18:F39)</f>
        <v>0</v>
      </c>
      <c r="G40" s="2"/>
    </row>
    <row r="41" spans="2:7">
      <c r="B41" s="2"/>
      <c r="C41" s="177" t="s">
        <v>68</v>
      </c>
      <c r="D41" s="178"/>
      <c r="E41" s="6">
        <f>IFERROR(E42, 0)+IFERROR(E43, 0)+IFERROR(E44, 0)+IFERROR(E45, 0)+IFERROR(E46, 0)+IFERROR(E47, 0)+IFERROR(E48, 0)+IFERROR(E49, 0)+IFERROR(E50, 0)+IFERROR(E51, 0)+IFERROR(E52, 0)+IFERROR(E53, 0)</f>
        <v>0</v>
      </c>
      <c r="F41" s="6">
        <f>IFERROR(F42, 0)+IFERROR(F43, 0)+IFERROR(F44, 0)+IFERROR(F45, 0)+IFERROR(F46, 0)+IFERROR(F47, 0)+IFERROR(F48, 0)+IFERROR(F49, 0)+IFERROR(F50, 0)+IFERROR(F51, 0)+IFERROR(F52, 0)+IFERROR(F53, 0)</f>
        <v>0</v>
      </c>
      <c r="G41" s="2"/>
    </row>
    <row r="42" spans="2:7">
      <c r="B42" s="2"/>
      <c r="C42" s="180" t="s">
        <v>69</v>
      </c>
      <c r="D42" s="181"/>
      <c r="E42" s="144">
        <v>0</v>
      </c>
      <c r="F42" s="144">
        <v>0</v>
      </c>
      <c r="G42" s="2"/>
    </row>
    <row r="43" spans="2:7">
      <c r="B43" s="2"/>
      <c r="C43" s="180" t="s">
        <v>70</v>
      </c>
      <c r="D43" s="181"/>
      <c r="E43" s="144">
        <v>0</v>
      </c>
      <c r="F43" s="144">
        <v>0</v>
      </c>
      <c r="G43" s="2"/>
    </row>
    <row r="44" spans="2:7">
      <c r="B44" s="2"/>
      <c r="C44" s="180" t="s">
        <v>71</v>
      </c>
      <c r="D44" s="181"/>
      <c r="E44" s="144">
        <v>0</v>
      </c>
      <c r="F44" s="144">
        <v>0</v>
      </c>
      <c r="G44" s="2"/>
    </row>
    <row r="45" spans="2:7">
      <c r="B45" s="2"/>
      <c r="C45" s="180" t="s">
        <v>72</v>
      </c>
      <c r="D45" s="181"/>
      <c r="E45" s="144">
        <v>0</v>
      </c>
      <c r="F45" s="144">
        <v>0</v>
      </c>
      <c r="G45" s="2"/>
    </row>
    <row r="46" spans="2:7">
      <c r="B46" s="2"/>
      <c r="C46" s="180" t="s">
        <v>73</v>
      </c>
      <c r="D46" s="181"/>
      <c r="E46" s="144">
        <v>0</v>
      </c>
      <c r="F46" s="144">
        <v>0</v>
      </c>
      <c r="G46" s="2"/>
    </row>
    <row r="47" spans="2:7">
      <c r="B47" s="2"/>
      <c r="C47" s="180" t="s">
        <v>74</v>
      </c>
      <c r="D47" s="181"/>
      <c r="E47" s="144">
        <v>0</v>
      </c>
      <c r="F47" s="144">
        <v>0</v>
      </c>
      <c r="G47" s="2"/>
    </row>
    <row r="48" spans="2:7">
      <c r="B48" s="2"/>
      <c r="C48" s="180" t="s">
        <v>75</v>
      </c>
      <c r="D48" s="181"/>
      <c r="E48" s="144">
        <v>0</v>
      </c>
      <c r="F48" s="144">
        <v>0</v>
      </c>
      <c r="G48" s="2"/>
    </row>
    <row r="49" spans="2:7">
      <c r="B49" s="2"/>
      <c r="C49" s="180" t="s">
        <v>76</v>
      </c>
      <c r="D49" s="181"/>
      <c r="E49" s="144">
        <v>0</v>
      </c>
      <c r="F49" s="144">
        <v>0</v>
      </c>
      <c r="G49" s="2"/>
    </row>
    <row r="50" spans="2:7">
      <c r="B50" s="2"/>
      <c r="C50" s="180" t="s">
        <v>77</v>
      </c>
      <c r="D50" s="181"/>
      <c r="E50" s="144">
        <v>0</v>
      </c>
      <c r="F50" s="144">
        <v>0</v>
      </c>
      <c r="G50" s="2"/>
    </row>
    <row r="51" spans="2:7">
      <c r="B51" s="2"/>
      <c r="C51" s="180" t="s">
        <v>78</v>
      </c>
      <c r="D51" s="181"/>
      <c r="E51" s="144">
        <v>0</v>
      </c>
      <c r="F51" s="144">
        <v>0</v>
      </c>
      <c r="G51" s="2"/>
    </row>
    <row r="52" spans="2:7">
      <c r="B52" s="2"/>
      <c r="C52" s="180" t="s">
        <v>79</v>
      </c>
      <c r="D52" s="181"/>
      <c r="E52" s="144">
        <v>0</v>
      </c>
      <c r="F52" s="144">
        <v>0</v>
      </c>
      <c r="G52" s="2"/>
    </row>
    <row r="53" spans="2:7">
      <c r="B53" s="2"/>
      <c r="C53" s="180" t="s">
        <v>80</v>
      </c>
      <c r="D53" s="181"/>
      <c r="E53" s="144">
        <v>0</v>
      </c>
      <c r="F53" s="144">
        <v>0</v>
      </c>
      <c r="G53" s="2"/>
    </row>
    <row r="54" spans="2:7">
      <c r="B54" s="2"/>
      <c r="C54" s="177" t="s">
        <v>81</v>
      </c>
      <c r="D54" s="178"/>
      <c r="E54" s="8">
        <f>SUM(E42:E53)</f>
        <v>0</v>
      </c>
      <c r="F54" s="8">
        <f>SUM(F42:F53)</f>
        <v>0</v>
      </c>
      <c r="G54" s="2"/>
    </row>
    <row r="55" spans="2:7">
      <c r="B55" s="2"/>
      <c r="C55" s="142" t="s">
        <v>803</v>
      </c>
      <c r="D55" s="143"/>
      <c r="E55" s="8">
        <f>E40+E54</f>
        <v>0</v>
      </c>
      <c r="F55" s="8">
        <f>F40+F54</f>
        <v>0</v>
      </c>
      <c r="G55" s="2"/>
    </row>
    <row r="56" spans="2:7">
      <c r="B56" s="2"/>
      <c r="C56" s="142" t="s">
        <v>804</v>
      </c>
      <c r="D56" s="143"/>
      <c r="E56" s="6">
        <f>IFERROR(E57, 0)+0+IFERROR(E63, 0)+0</f>
        <v>0</v>
      </c>
      <c r="F56" s="6">
        <f>IFERROR(F57, 0)+0+IFERROR(F63, 0)+0</f>
        <v>0</v>
      </c>
      <c r="G56" s="2"/>
    </row>
    <row r="57" spans="2:7">
      <c r="B57" s="2"/>
      <c r="C57" s="177" t="s">
        <v>94</v>
      </c>
      <c r="D57" s="178"/>
      <c r="E57" s="6">
        <f>IFERROR(E58, 0)+IFERROR(E59, 0)+IFERROR(E60, 0)+IFERROR(E61, 0)</f>
        <v>0</v>
      </c>
      <c r="F57" s="6">
        <f>IFERROR(F58, 0)+IFERROR(F59, 0)+IFERROR(F60, 0)+IFERROR(F61, 0)</f>
        <v>0</v>
      </c>
      <c r="G57" s="2"/>
    </row>
    <row r="58" spans="2:7">
      <c r="B58" s="2"/>
      <c r="C58" s="180" t="s">
        <v>95</v>
      </c>
      <c r="D58" s="181"/>
      <c r="E58" s="144">
        <v>0</v>
      </c>
      <c r="F58" s="144">
        <v>0</v>
      </c>
      <c r="G58" s="2"/>
    </row>
    <row r="59" spans="2:7">
      <c r="B59" s="2"/>
      <c r="C59" s="180" t="s">
        <v>96</v>
      </c>
      <c r="D59" s="181"/>
      <c r="E59" s="144">
        <v>0</v>
      </c>
      <c r="F59" s="144">
        <v>0</v>
      </c>
      <c r="G59" s="2"/>
    </row>
    <row r="60" spans="2:7">
      <c r="B60" s="2"/>
      <c r="C60" s="180" t="s">
        <v>97</v>
      </c>
      <c r="D60" s="181"/>
      <c r="E60" s="144">
        <v>0</v>
      </c>
      <c r="F60" s="144">
        <v>0</v>
      </c>
      <c r="G60" s="2"/>
    </row>
    <row r="61" spans="2:7">
      <c r="B61" s="2"/>
      <c r="C61" s="180" t="s">
        <v>98</v>
      </c>
      <c r="D61" s="181"/>
      <c r="E61" s="144">
        <v>0</v>
      </c>
      <c r="F61" s="144">
        <v>0</v>
      </c>
      <c r="G61" s="2"/>
    </row>
    <row r="62" spans="2:7">
      <c r="B62" s="2"/>
      <c r="C62" s="177" t="s">
        <v>805</v>
      </c>
      <c r="D62" s="178"/>
      <c r="E62" s="8">
        <f>SUM(E58:E61)</f>
        <v>0</v>
      </c>
      <c r="F62" s="8">
        <f>SUM(F58:F61)</f>
        <v>0</v>
      </c>
      <c r="G62" s="2"/>
    </row>
    <row r="63" spans="2:7">
      <c r="B63" s="2"/>
      <c r="C63" s="177" t="s">
        <v>85</v>
      </c>
      <c r="D63" s="178"/>
      <c r="E63" s="6">
        <f>IFERROR(E64, 0)+IFERROR(E65, 0)+IFERROR(E66, 0)+IFERROR(E67, 0)+IFERROR(E68, 0)+IFERROR(E69, 0)+IFERROR(E70, 0)</f>
        <v>0</v>
      </c>
      <c r="F63" s="6">
        <f>IFERROR(F64, 0)+IFERROR(F65, 0)+IFERROR(F66, 0)+IFERROR(F67, 0)+IFERROR(F68, 0)+IFERROR(F69, 0)+IFERROR(F70, 0)</f>
        <v>0</v>
      </c>
      <c r="G63" s="2"/>
    </row>
    <row r="64" spans="2:7">
      <c r="B64" s="2"/>
      <c r="C64" s="180" t="s">
        <v>86</v>
      </c>
      <c r="D64" s="181"/>
      <c r="E64" s="144">
        <v>0</v>
      </c>
      <c r="F64" s="144">
        <v>0</v>
      </c>
      <c r="G64" s="2"/>
    </row>
    <row r="65" spans="2:7">
      <c r="B65" s="2"/>
      <c r="C65" s="180" t="s">
        <v>87</v>
      </c>
      <c r="D65" s="181"/>
      <c r="E65" s="144">
        <v>0</v>
      </c>
      <c r="F65" s="144">
        <v>0</v>
      </c>
      <c r="G65" s="2"/>
    </row>
    <row r="66" spans="2:7">
      <c r="B66" s="2"/>
      <c r="C66" s="180" t="s">
        <v>88</v>
      </c>
      <c r="D66" s="181"/>
      <c r="E66" s="144">
        <v>0</v>
      </c>
      <c r="F66" s="144">
        <v>0</v>
      </c>
      <c r="G66" s="2"/>
    </row>
    <row r="67" spans="2:7">
      <c r="B67" s="2"/>
      <c r="C67" s="180" t="s">
        <v>89</v>
      </c>
      <c r="D67" s="181"/>
      <c r="E67" s="144">
        <v>0</v>
      </c>
      <c r="F67" s="144">
        <v>0</v>
      </c>
      <c r="G67" s="2"/>
    </row>
    <row r="68" spans="2:7">
      <c r="B68" s="2"/>
      <c r="C68" s="180" t="s">
        <v>90</v>
      </c>
      <c r="D68" s="181"/>
      <c r="E68" s="144">
        <v>0</v>
      </c>
      <c r="F68" s="144">
        <v>0</v>
      </c>
      <c r="G68" s="2"/>
    </row>
    <row r="69" spans="2:7">
      <c r="B69" s="2"/>
      <c r="C69" s="180" t="s">
        <v>91</v>
      </c>
      <c r="D69" s="181"/>
      <c r="E69" s="144">
        <v>0</v>
      </c>
      <c r="F69" s="144">
        <v>0</v>
      </c>
      <c r="G69" s="2"/>
    </row>
    <row r="70" spans="2:7">
      <c r="B70" s="2"/>
      <c r="C70" s="180" t="s">
        <v>92</v>
      </c>
      <c r="D70" s="181"/>
      <c r="E70" s="144">
        <v>0</v>
      </c>
      <c r="F70" s="144">
        <v>0</v>
      </c>
      <c r="G70" s="2"/>
    </row>
    <row r="71" spans="2:7">
      <c r="B71" s="2"/>
      <c r="C71" s="177" t="s">
        <v>806</v>
      </c>
      <c r="D71" s="178"/>
      <c r="E71" s="8">
        <f>SUM(E64:E70)</f>
        <v>0</v>
      </c>
      <c r="F71" s="8">
        <f>SUM(F64:F70)</f>
        <v>0</v>
      </c>
      <c r="G71" s="2"/>
    </row>
    <row r="72" spans="2:7">
      <c r="B72" s="2"/>
      <c r="C72" s="142" t="s">
        <v>807</v>
      </c>
      <c r="D72" s="143"/>
      <c r="E72" s="8">
        <f>E62+E71</f>
        <v>0</v>
      </c>
      <c r="F72" s="8">
        <f>F62+F71</f>
        <v>0</v>
      </c>
      <c r="G72" s="2"/>
    </row>
    <row r="73" spans="2:7">
      <c r="B73" s="2"/>
      <c r="C73" s="2"/>
      <c r="D73" s="2"/>
      <c r="E73" s="2"/>
      <c r="F73" s="2"/>
      <c r="G73" s="2"/>
    </row>
    <row r="74" spans="2:7" ht="5.0999999999999996" customHeight="1">
      <c r="B74" s="2"/>
      <c r="C74" s="2"/>
      <c r="D74" s="2"/>
      <c r="E74" s="2"/>
      <c r="F74" s="2"/>
      <c r="G74" s="2"/>
    </row>
  </sheetData>
  <sheetProtection formatColumns="0" formatRows="0" selectLockedCells="1"/>
  <mergeCells count="152">
    <mergeCell ref="C13:F13"/>
    <mergeCell ref="C14:D15"/>
    <mergeCell ref="E14:E15"/>
    <mergeCell ref="F14:F15"/>
    <mergeCell ref="C16:D16"/>
    <mergeCell ref="C7:F7"/>
    <mergeCell ref="C8:F8"/>
    <mergeCell ref="C9:F9"/>
    <mergeCell ref="C10:F10"/>
    <mergeCell ref="C11:F11"/>
    <mergeCell ref="C20:D20"/>
    <mergeCell ref="E20"/>
    <mergeCell ref="F20"/>
    <mergeCell ref="C21:D21"/>
    <mergeCell ref="E21"/>
    <mergeCell ref="F21"/>
    <mergeCell ref="C17:D17"/>
    <mergeCell ref="C18:D18"/>
    <mergeCell ref="E18"/>
    <mergeCell ref="F18"/>
    <mergeCell ref="C19:D19"/>
    <mergeCell ref="E19"/>
    <mergeCell ref="F19"/>
    <mergeCell ref="C25:D25"/>
    <mergeCell ref="E25"/>
    <mergeCell ref="F25"/>
    <mergeCell ref="C26:D26"/>
    <mergeCell ref="E26"/>
    <mergeCell ref="F26"/>
    <mergeCell ref="C23:D23"/>
    <mergeCell ref="E23"/>
    <mergeCell ref="F23"/>
    <mergeCell ref="C24:D24"/>
    <mergeCell ref="E24"/>
    <mergeCell ref="F24"/>
    <mergeCell ref="C29:D29"/>
    <mergeCell ref="E29"/>
    <mergeCell ref="F29"/>
    <mergeCell ref="C30:D30"/>
    <mergeCell ref="E30"/>
    <mergeCell ref="F30"/>
    <mergeCell ref="C27:D27"/>
    <mergeCell ref="E27"/>
    <mergeCell ref="F27"/>
    <mergeCell ref="C28:D28"/>
    <mergeCell ref="E28"/>
    <mergeCell ref="F28"/>
    <mergeCell ref="C34:D34"/>
    <mergeCell ref="E34"/>
    <mergeCell ref="F34"/>
    <mergeCell ref="C35:D35"/>
    <mergeCell ref="E35"/>
    <mergeCell ref="F35"/>
    <mergeCell ref="C32:D32"/>
    <mergeCell ref="E32"/>
    <mergeCell ref="F32"/>
    <mergeCell ref="C33:D33"/>
    <mergeCell ref="E33"/>
    <mergeCell ref="F33"/>
    <mergeCell ref="C38:D38"/>
    <mergeCell ref="E38"/>
    <mergeCell ref="F38"/>
    <mergeCell ref="C39:D39"/>
    <mergeCell ref="E39"/>
    <mergeCell ref="F39"/>
    <mergeCell ref="C36:D36"/>
    <mergeCell ref="E36"/>
    <mergeCell ref="F36"/>
    <mergeCell ref="C37:D37"/>
    <mergeCell ref="E37"/>
    <mergeCell ref="F37"/>
    <mergeCell ref="C43:D43"/>
    <mergeCell ref="E43"/>
    <mergeCell ref="F43"/>
    <mergeCell ref="C44:D44"/>
    <mergeCell ref="E44"/>
    <mergeCell ref="F44"/>
    <mergeCell ref="C40:D40"/>
    <mergeCell ref="C41:D41"/>
    <mergeCell ref="C42:D42"/>
    <mergeCell ref="E42"/>
    <mergeCell ref="F42"/>
    <mergeCell ref="C47:D47"/>
    <mergeCell ref="E47"/>
    <mergeCell ref="F47"/>
    <mergeCell ref="C48:D48"/>
    <mergeCell ref="E48"/>
    <mergeCell ref="F48"/>
    <mergeCell ref="C45:D45"/>
    <mergeCell ref="E45"/>
    <mergeCell ref="F45"/>
    <mergeCell ref="C46:D46"/>
    <mergeCell ref="E46"/>
    <mergeCell ref="F46"/>
    <mergeCell ref="C51:D51"/>
    <mergeCell ref="E51"/>
    <mergeCell ref="F51"/>
    <mergeCell ref="C52:D52"/>
    <mergeCell ref="E52"/>
    <mergeCell ref="F52"/>
    <mergeCell ref="C49:D49"/>
    <mergeCell ref="E49"/>
    <mergeCell ref="F49"/>
    <mergeCell ref="C50:D50"/>
    <mergeCell ref="E50"/>
    <mergeCell ref="F50"/>
    <mergeCell ref="C56:D56"/>
    <mergeCell ref="C57:D57"/>
    <mergeCell ref="C58:D58"/>
    <mergeCell ref="E58"/>
    <mergeCell ref="F58"/>
    <mergeCell ref="C53:D53"/>
    <mergeCell ref="E53"/>
    <mergeCell ref="F53"/>
    <mergeCell ref="C54:D54"/>
    <mergeCell ref="C55:D55"/>
    <mergeCell ref="F65"/>
    <mergeCell ref="C61:D61"/>
    <mergeCell ref="E61"/>
    <mergeCell ref="F61"/>
    <mergeCell ref="C62:D62"/>
    <mergeCell ref="C63:D63"/>
    <mergeCell ref="C59:D59"/>
    <mergeCell ref="E59"/>
    <mergeCell ref="F59"/>
    <mergeCell ref="C60:D60"/>
    <mergeCell ref="E60"/>
    <mergeCell ref="F60"/>
    <mergeCell ref="C22:D22"/>
    <mergeCell ref="C31:D31"/>
    <mergeCell ref="C70:D70"/>
    <mergeCell ref="E70"/>
    <mergeCell ref="F70"/>
    <mergeCell ref="C71:D71"/>
    <mergeCell ref="C72:D72"/>
    <mergeCell ref="C68:D68"/>
    <mergeCell ref="E68"/>
    <mergeCell ref="F68"/>
    <mergeCell ref="C69:D69"/>
    <mergeCell ref="E69"/>
    <mergeCell ref="F69"/>
    <mergeCell ref="C66:D66"/>
    <mergeCell ref="E66"/>
    <mergeCell ref="F66"/>
    <mergeCell ref="C67:D67"/>
    <mergeCell ref="E67"/>
    <mergeCell ref="F67"/>
    <mergeCell ref="C64:D64"/>
    <mergeCell ref="E64"/>
    <mergeCell ref="F64"/>
    <mergeCell ref="C65:D65"/>
    <mergeCell ref="E65"/>
  </mergeCells>
  <dataValidations count="1">
    <dataValidation type="decimal" showErrorMessage="1" errorTitle="Kesalahan Jenis Data" error="Data yang dimasukkan harus berupa Angka!" sqref="E64:F70 E58:F61 E42:F53 E18:F39">
      <formula1>-1000000000000000000</formula1>
      <formula2>1000000000000000000</formula2>
    </dataValidation>
  </dataValidations>
  <printOptions horizontalCentered="1"/>
  <pageMargins left="0.7" right="0.7" top="0.75" bottom="0.75" header="0.3" footer="0.3"/>
  <pageSetup paperSize="150" scale="69" orientation="portrait" horizontalDpi="200" verticalDpi="2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2:M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F38" sqref="F38"/>
    </sheetView>
  </sheetViews>
  <sheetFormatPr defaultRowHeight="1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808</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0"/>
      <c r="D6" s="20"/>
      <c r="E6" s="2"/>
      <c r="F6" s="2"/>
      <c r="G6" s="2"/>
      <c r="H6" s="2"/>
      <c r="I6" s="2"/>
      <c r="J6" s="2"/>
      <c r="K6" s="2"/>
      <c r="L6" s="2"/>
      <c r="M6" s="2"/>
    </row>
    <row r="7" spans="2:13" ht="17.25">
      <c r="B7" s="2"/>
      <c r="C7" s="156" t="str">
        <f>UPPER('Data Umum'!D7)</f>
        <v/>
      </c>
      <c r="D7" s="156"/>
      <c r="E7" s="157"/>
      <c r="F7" s="157"/>
      <c r="G7" s="157"/>
      <c r="H7" s="157"/>
      <c r="I7" s="157"/>
      <c r="J7" s="157"/>
      <c r="K7" s="157"/>
      <c r="L7" s="157"/>
      <c r="M7" s="2"/>
    </row>
    <row r="8" spans="2:13">
      <c r="B8" s="2"/>
      <c r="C8" s="158" t="s">
        <v>1095</v>
      </c>
      <c r="D8" s="158"/>
      <c r="E8" s="129"/>
      <c r="F8" s="129"/>
      <c r="G8" s="129"/>
      <c r="H8" s="129"/>
      <c r="I8" s="129"/>
      <c r="J8" s="129"/>
      <c r="K8" s="129"/>
      <c r="L8" s="129"/>
      <c r="M8" s="2"/>
    </row>
    <row r="9" spans="2:13">
      <c r="B9" s="2"/>
      <c r="C9" s="158" t="s">
        <v>809</v>
      </c>
      <c r="D9" s="158"/>
      <c r="E9" s="129"/>
      <c r="F9" s="129"/>
      <c r="G9" s="129"/>
      <c r="H9" s="129"/>
      <c r="I9" s="129"/>
      <c r="J9" s="129"/>
      <c r="K9" s="129"/>
      <c r="L9" s="129"/>
      <c r="M9" s="2"/>
    </row>
    <row r="10" spans="2:13">
      <c r="B10" s="2"/>
      <c r="C10" s="158" t="s">
        <v>810</v>
      </c>
      <c r="D10" s="158"/>
      <c r="E10" s="129"/>
      <c r="F10" s="129"/>
      <c r="G10" s="129"/>
      <c r="H10" s="129"/>
      <c r="I10" s="129"/>
      <c r="J10" s="129"/>
      <c r="K10" s="129"/>
      <c r="L10" s="129"/>
      <c r="M10" s="2"/>
    </row>
    <row r="11" spans="2:13">
      <c r="B11" s="2"/>
      <c r="C11" s="159" t="str">
        <f>""</f>
        <v/>
      </c>
      <c r="D11" s="159"/>
      <c r="E11" s="130"/>
      <c r="F11" s="130"/>
      <c r="G11" s="130"/>
      <c r="H11" s="130"/>
      <c r="I11" s="130"/>
      <c r="J11" s="130"/>
      <c r="K11" s="130"/>
      <c r="L11" s="130"/>
      <c r="M11" s="2"/>
    </row>
    <row r="12" spans="2:13" hidden="1">
      <c r="B12" s="2"/>
      <c r="C12" s="20"/>
      <c r="D12" s="20"/>
      <c r="E12" s="2"/>
      <c r="F12" s="2"/>
      <c r="G12" s="2"/>
      <c r="H12" s="2"/>
      <c r="I12" s="2"/>
      <c r="J12" s="2"/>
      <c r="K12" s="2"/>
      <c r="L12" s="2"/>
      <c r="M12" s="2"/>
    </row>
    <row r="13" spans="2:13">
      <c r="B13" s="2"/>
      <c r="C13" s="160" t="s">
        <v>43</v>
      </c>
      <c r="D13" s="160"/>
      <c r="E13" s="161"/>
      <c r="F13" s="161"/>
      <c r="G13" s="161"/>
      <c r="H13" s="161"/>
      <c r="I13" s="161"/>
      <c r="J13" s="161"/>
      <c r="K13" s="161"/>
      <c r="L13" s="161"/>
      <c r="M13" s="2"/>
    </row>
    <row r="14" spans="2:13">
      <c r="B14" s="2"/>
      <c r="C14" s="127" t="s">
        <v>308</v>
      </c>
      <c r="D14" s="128"/>
      <c r="E14" s="162" t="str">
        <f>"Kode Bank"</f>
        <v>Kode Bank</v>
      </c>
      <c r="F14" s="162" t="str">
        <f>"Nama Bank"</f>
        <v>Nama Bank</v>
      </c>
      <c r="G14" s="162" t="str">
        <f>"Peringkat"</f>
        <v>Peringkat</v>
      </c>
      <c r="H14" s="162" t="str">
        <f>"Klaster"</f>
        <v>Klaster</v>
      </c>
      <c r="I14" s="162" t="str">
        <f>"Saldo SAK"</f>
        <v>Saldo SAK</v>
      </c>
      <c r="J14" s="162" t="str">
        <f>"AYD (PAYDI Garansi)"</f>
        <v>AYD (PAYDI Garansi)</v>
      </c>
      <c r="K14" s="162" t="str">
        <f>"Saldo SAK lancar (Kurang dari satu tahun)"</f>
        <v>Saldo SAK lancar (Kurang dari satu tahun)</v>
      </c>
      <c r="L14" s="162" t="str">
        <f>"Keterangan"</f>
        <v>Keterangan</v>
      </c>
      <c r="M14" s="2"/>
    </row>
    <row r="15" spans="2:13">
      <c r="B15" s="2"/>
      <c r="C15" s="128"/>
      <c r="D15" s="128"/>
      <c r="E15" s="163"/>
      <c r="F15" s="163"/>
      <c r="G15" s="163"/>
      <c r="H15" s="163"/>
      <c r="I15" s="163"/>
      <c r="J15" s="163"/>
      <c r="K15" s="163"/>
      <c r="L15" s="163"/>
      <c r="M15" s="2"/>
    </row>
    <row r="16" spans="2:13">
      <c r="B16" s="2"/>
      <c r="C16" s="137" t="s">
        <v>7</v>
      </c>
      <c r="D16" s="128"/>
      <c r="E16" s="147" t="s">
        <v>206</v>
      </c>
      <c r="F16" s="147" t="s">
        <v>206</v>
      </c>
      <c r="G16" s="147" t="s">
        <v>206</v>
      </c>
      <c r="H16" s="147" t="s">
        <v>206</v>
      </c>
      <c r="I16" s="144">
        <v>0</v>
      </c>
      <c r="J16" s="144">
        <v>0</v>
      </c>
      <c r="K16" s="144">
        <v>0</v>
      </c>
      <c r="L16" s="147" t="s">
        <v>206</v>
      </c>
      <c r="M16" s="2"/>
    </row>
    <row r="17" spans="2:13">
      <c r="B17" s="2"/>
      <c r="C17" s="142" t="s">
        <v>309</v>
      </c>
      <c r="D17" s="143"/>
      <c r="E17" s="147" t="s">
        <v>206</v>
      </c>
      <c r="F17" s="147" t="s">
        <v>206</v>
      </c>
      <c r="G17" s="147" t="s">
        <v>206</v>
      </c>
      <c r="H17" s="147" t="s">
        <v>206</v>
      </c>
      <c r="I17" s="144">
        <v>0</v>
      </c>
      <c r="J17" s="144">
        <v>0</v>
      </c>
      <c r="K17" s="144">
        <v>0</v>
      </c>
      <c r="L17" s="147" t="s">
        <v>206</v>
      </c>
      <c r="M17" s="2"/>
    </row>
    <row r="18" spans="2:13">
      <c r="B18" s="2"/>
      <c r="C18" s="142" t="s">
        <v>310</v>
      </c>
      <c r="D18" s="143"/>
      <c r="E18" s="147" t="s">
        <v>206</v>
      </c>
      <c r="F18" s="147" t="s">
        <v>206</v>
      </c>
      <c r="G18" s="147" t="s">
        <v>206</v>
      </c>
      <c r="H18" s="147" t="s">
        <v>206</v>
      </c>
      <c r="I18" s="144">
        <v>0</v>
      </c>
      <c r="J18" s="144">
        <v>0</v>
      </c>
      <c r="K18" s="144">
        <v>0</v>
      </c>
      <c r="L18" s="147" t="s">
        <v>206</v>
      </c>
      <c r="M18" s="2"/>
    </row>
    <row r="19" spans="2:13">
      <c r="B19" s="2"/>
      <c r="C19" s="142" t="s">
        <v>311</v>
      </c>
      <c r="D19" s="143"/>
      <c r="E19" s="147" t="s">
        <v>206</v>
      </c>
      <c r="F19" s="147" t="s">
        <v>206</v>
      </c>
      <c r="G19" s="147" t="s">
        <v>206</v>
      </c>
      <c r="H19" s="147" t="s">
        <v>206</v>
      </c>
      <c r="I19" s="144">
        <v>0</v>
      </c>
      <c r="J19" s="144">
        <v>0</v>
      </c>
      <c r="K19" s="144">
        <v>0</v>
      </c>
      <c r="L19" s="147" t="s">
        <v>206</v>
      </c>
      <c r="M19" s="2"/>
    </row>
    <row r="20" spans="2:13">
      <c r="B20" s="2"/>
      <c r="C20" s="142" t="s">
        <v>312</v>
      </c>
      <c r="D20" s="143"/>
      <c r="E20" s="147" t="s">
        <v>206</v>
      </c>
      <c r="F20" s="147" t="s">
        <v>206</v>
      </c>
      <c r="G20" s="147" t="s">
        <v>206</v>
      </c>
      <c r="H20" s="147" t="s">
        <v>206</v>
      </c>
      <c r="I20" s="144">
        <v>0</v>
      </c>
      <c r="J20" s="144">
        <v>0</v>
      </c>
      <c r="K20" s="144">
        <v>0</v>
      </c>
      <c r="L20" s="147" t="s">
        <v>206</v>
      </c>
      <c r="M20" s="2"/>
    </row>
    <row r="21" spans="2:13">
      <c r="B21" s="2"/>
      <c r="C21" s="142" t="s">
        <v>313</v>
      </c>
      <c r="D21" s="143"/>
      <c r="E21" s="147" t="s">
        <v>206</v>
      </c>
      <c r="F21" s="147" t="s">
        <v>206</v>
      </c>
      <c r="G21" s="147" t="s">
        <v>206</v>
      </c>
      <c r="H21" s="147" t="s">
        <v>206</v>
      </c>
      <c r="I21" s="144">
        <v>0</v>
      </c>
      <c r="J21" s="144">
        <v>0</v>
      </c>
      <c r="K21" s="144">
        <v>0</v>
      </c>
      <c r="L21" s="147" t="s">
        <v>206</v>
      </c>
      <c r="M21" s="2"/>
    </row>
    <row r="22" spans="2:13">
      <c r="B22" s="2"/>
      <c r="C22" s="142" t="s">
        <v>314</v>
      </c>
      <c r="D22" s="143"/>
      <c r="E22" s="147" t="s">
        <v>206</v>
      </c>
      <c r="F22" s="147" t="s">
        <v>206</v>
      </c>
      <c r="G22" s="147" t="s">
        <v>206</v>
      </c>
      <c r="H22" s="147" t="s">
        <v>206</v>
      </c>
      <c r="I22" s="144">
        <v>0</v>
      </c>
      <c r="J22" s="144">
        <v>0</v>
      </c>
      <c r="K22" s="144">
        <v>0</v>
      </c>
      <c r="L22" s="147" t="s">
        <v>206</v>
      </c>
      <c r="M22" s="2"/>
    </row>
    <row r="23" spans="2:13">
      <c r="B23" s="2"/>
      <c r="C23" s="142" t="s">
        <v>315</v>
      </c>
      <c r="D23" s="143"/>
      <c r="E23" s="147" t="s">
        <v>206</v>
      </c>
      <c r="F23" s="147" t="s">
        <v>206</v>
      </c>
      <c r="G23" s="147" t="s">
        <v>206</v>
      </c>
      <c r="H23" s="147" t="s">
        <v>206</v>
      </c>
      <c r="I23" s="144">
        <v>0</v>
      </c>
      <c r="J23" s="144">
        <v>0</v>
      </c>
      <c r="K23" s="144">
        <v>0</v>
      </c>
      <c r="L23" s="147" t="s">
        <v>206</v>
      </c>
      <c r="M23" s="2"/>
    </row>
    <row r="24" spans="2:13">
      <c r="B24" s="2"/>
      <c r="C24" s="142" t="s">
        <v>316</v>
      </c>
      <c r="D24" s="143"/>
      <c r="E24" s="147" t="s">
        <v>206</v>
      </c>
      <c r="F24" s="147" t="s">
        <v>206</v>
      </c>
      <c r="G24" s="147" t="s">
        <v>206</v>
      </c>
      <c r="H24" s="147" t="s">
        <v>206</v>
      </c>
      <c r="I24" s="144">
        <v>0</v>
      </c>
      <c r="J24" s="144">
        <v>0</v>
      </c>
      <c r="K24" s="144">
        <v>0</v>
      </c>
      <c r="L24" s="147" t="s">
        <v>206</v>
      </c>
      <c r="M24" s="2"/>
    </row>
    <row r="25" spans="2:13">
      <c r="B25" s="2"/>
      <c r="C25" s="142" t="s">
        <v>317</v>
      </c>
      <c r="D25" s="143"/>
      <c r="E25" s="147" t="s">
        <v>206</v>
      </c>
      <c r="F25" s="147" t="s">
        <v>206</v>
      </c>
      <c r="G25" s="147" t="s">
        <v>206</v>
      </c>
      <c r="H25" s="147" t="s">
        <v>206</v>
      </c>
      <c r="I25" s="144">
        <v>0</v>
      </c>
      <c r="J25" s="144">
        <v>0</v>
      </c>
      <c r="K25" s="144">
        <v>0</v>
      </c>
      <c r="L25" s="147" t="s">
        <v>206</v>
      </c>
      <c r="M25" s="2"/>
    </row>
    <row r="26" spans="2:13">
      <c r="B26" s="2"/>
      <c r="C26" s="142" t="s">
        <v>318</v>
      </c>
      <c r="D26" s="143"/>
      <c r="E26" s="147" t="s">
        <v>206</v>
      </c>
      <c r="F26" s="147" t="s">
        <v>206</v>
      </c>
      <c r="G26" s="147" t="s">
        <v>206</v>
      </c>
      <c r="H26" s="147" t="s">
        <v>206</v>
      </c>
      <c r="I26" s="144">
        <v>0</v>
      </c>
      <c r="J26" s="144">
        <v>0</v>
      </c>
      <c r="K26" s="144">
        <v>0</v>
      </c>
      <c r="L26" s="147" t="s">
        <v>206</v>
      </c>
      <c r="M26" s="2"/>
    </row>
    <row r="27" spans="2:13">
      <c r="B27" s="2"/>
      <c r="C27" s="142" t="s">
        <v>319</v>
      </c>
      <c r="D27" s="143"/>
      <c r="E27" s="147" t="s">
        <v>206</v>
      </c>
      <c r="F27" s="147" t="s">
        <v>206</v>
      </c>
      <c r="G27" s="147" t="s">
        <v>206</v>
      </c>
      <c r="H27" s="147" t="s">
        <v>206</v>
      </c>
      <c r="I27" s="144">
        <v>0</v>
      </c>
      <c r="J27" s="144">
        <v>0</v>
      </c>
      <c r="K27" s="144">
        <v>0</v>
      </c>
      <c r="L27" s="147" t="s">
        <v>206</v>
      </c>
      <c r="M27" s="2"/>
    </row>
    <row r="28" spans="2:13">
      <c r="B28" s="2"/>
      <c r="C28" s="142" t="s">
        <v>320</v>
      </c>
      <c r="D28" s="143"/>
      <c r="E28" s="147" t="s">
        <v>206</v>
      </c>
      <c r="F28" s="147" t="s">
        <v>206</v>
      </c>
      <c r="G28" s="147" t="s">
        <v>206</v>
      </c>
      <c r="H28" s="147" t="s">
        <v>206</v>
      </c>
      <c r="I28" s="144">
        <v>0</v>
      </c>
      <c r="J28" s="144">
        <v>0</v>
      </c>
      <c r="K28" s="144">
        <v>0</v>
      </c>
      <c r="L28" s="147" t="s">
        <v>206</v>
      </c>
      <c r="M28" s="2"/>
    </row>
    <row r="29" spans="2:13">
      <c r="B29" s="2"/>
      <c r="C29" s="142" t="s">
        <v>321</v>
      </c>
      <c r="D29" s="143"/>
      <c r="E29" s="147" t="s">
        <v>206</v>
      </c>
      <c r="F29" s="147" t="s">
        <v>206</v>
      </c>
      <c r="G29" s="147" t="s">
        <v>206</v>
      </c>
      <c r="H29" s="147" t="s">
        <v>206</v>
      </c>
      <c r="I29" s="144">
        <v>0</v>
      </c>
      <c r="J29" s="144">
        <v>0</v>
      </c>
      <c r="K29" s="144">
        <v>0</v>
      </c>
      <c r="L29" s="147" t="s">
        <v>206</v>
      </c>
      <c r="M29" s="2"/>
    </row>
    <row r="30" spans="2:13">
      <c r="B30" s="2"/>
      <c r="C30" s="142" t="s">
        <v>322</v>
      </c>
      <c r="D30" s="143"/>
      <c r="E30" s="147" t="s">
        <v>206</v>
      </c>
      <c r="F30" s="147" t="s">
        <v>206</v>
      </c>
      <c r="G30" s="147" t="s">
        <v>206</v>
      </c>
      <c r="H30" s="147" t="s">
        <v>206</v>
      </c>
      <c r="I30" s="144">
        <v>0</v>
      </c>
      <c r="J30" s="144">
        <v>0</v>
      </c>
      <c r="K30" s="144">
        <v>0</v>
      </c>
      <c r="L30" s="147" t="s">
        <v>206</v>
      </c>
      <c r="M30" s="2"/>
    </row>
    <row r="31" spans="2:13">
      <c r="B31" s="2"/>
      <c r="C31" s="142" t="s">
        <v>323</v>
      </c>
      <c r="D31" s="143"/>
      <c r="E31" s="147" t="s">
        <v>206</v>
      </c>
      <c r="F31" s="147" t="s">
        <v>206</v>
      </c>
      <c r="G31" s="147" t="s">
        <v>206</v>
      </c>
      <c r="H31" s="147" t="s">
        <v>206</v>
      </c>
      <c r="I31" s="144">
        <v>0</v>
      </c>
      <c r="J31" s="144">
        <v>0</v>
      </c>
      <c r="K31" s="144">
        <v>0</v>
      </c>
      <c r="L31" s="147" t="s">
        <v>206</v>
      </c>
      <c r="M31" s="2"/>
    </row>
    <row r="32" spans="2:13">
      <c r="B32" s="2"/>
      <c r="C32" s="142" t="s">
        <v>324</v>
      </c>
      <c r="D32" s="143"/>
      <c r="E32" s="147" t="s">
        <v>206</v>
      </c>
      <c r="F32" s="147" t="s">
        <v>206</v>
      </c>
      <c r="G32" s="147" t="s">
        <v>206</v>
      </c>
      <c r="H32" s="147" t="s">
        <v>206</v>
      </c>
      <c r="I32" s="144">
        <v>0</v>
      </c>
      <c r="J32" s="144">
        <v>0</v>
      </c>
      <c r="K32" s="144">
        <v>0</v>
      </c>
      <c r="L32" s="147" t="s">
        <v>206</v>
      </c>
      <c r="M32" s="2"/>
    </row>
    <row r="33" spans="2:13">
      <c r="B33" s="2"/>
      <c r="C33" s="142" t="s">
        <v>325</v>
      </c>
      <c r="D33" s="143"/>
      <c r="E33" s="147" t="s">
        <v>206</v>
      </c>
      <c r="F33" s="147" t="s">
        <v>206</v>
      </c>
      <c r="G33" s="147" t="s">
        <v>206</v>
      </c>
      <c r="H33" s="147" t="s">
        <v>206</v>
      </c>
      <c r="I33" s="144">
        <v>0</v>
      </c>
      <c r="J33" s="144">
        <v>0</v>
      </c>
      <c r="K33" s="144">
        <v>0</v>
      </c>
      <c r="L33" s="147" t="s">
        <v>206</v>
      </c>
      <c r="M33" s="2"/>
    </row>
    <row r="34" spans="2:13">
      <c r="B34" s="2"/>
      <c r="C34" s="142" t="s">
        <v>326</v>
      </c>
      <c r="D34" s="143"/>
      <c r="E34" s="147" t="s">
        <v>206</v>
      </c>
      <c r="F34" s="147" t="s">
        <v>206</v>
      </c>
      <c r="G34" s="147" t="s">
        <v>206</v>
      </c>
      <c r="H34" s="147" t="s">
        <v>206</v>
      </c>
      <c r="I34" s="144">
        <v>0</v>
      </c>
      <c r="J34" s="144">
        <v>0</v>
      </c>
      <c r="K34" s="144">
        <v>0</v>
      </c>
      <c r="L34" s="147" t="s">
        <v>206</v>
      </c>
      <c r="M34" s="2"/>
    </row>
    <row r="35" spans="2:13">
      <c r="B35" s="2"/>
      <c r="C35" s="142" t="s">
        <v>327</v>
      </c>
      <c r="D35" s="143"/>
      <c r="E35" s="147" t="s">
        <v>206</v>
      </c>
      <c r="F35" s="147" t="s">
        <v>206</v>
      </c>
      <c r="G35" s="147" t="s">
        <v>206</v>
      </c>
      <c r="H35" s="147" t="s">
        <v>206</v>
      </c>
      <c r="I35" s="144">
        <v>0</v>
      </c>
      <c r="J35" s="144">
        <v>0</v>
      </c>
      <c r="K35" s="144">
        <v>0</v>
      </c>
      <c r="L35" s="147" t="s">
        <v>206</v>
      </c>
      <c r="M35" s="2"/>
    </row>
    <row r="36" spans="2:13">
      <c r="B36" s="2"/>
      <c r="C36" s="142" t="s">
        <v>328</v>
      </c>
      <c r="D36" s="143"/>
      <c r="E36" s="147" t="s">
        <v>206</v>
      </c>
      <c r="F36" s="147" t="s">
        <v>206</v>
      </c>
      <c r="G36" s="147" t="s">
        <v>206</v>
      </c>
      <c r="H36" s="147" t="s">
        <v>206</v>
      </c>
      <c r="I36" s="144">
        <v>0</v>
      </c>
      <c r="J36" s="144">
        <v>0</v>
      </c>
      <c r="K36" s="144">
        <v>0</v>
      </c>
      <c r="L36" s="147" t="s">
        <v>206</v>
      </c>
      <c r="M36" s="2"/>
    </row>
    <row r="37" spans="2:13">
      <c r="B37" s="2"/>
      <c r="C37" s="142" t="s">
        <v>329</v>
      </c>
      <c r="D37" s="143"/>
      <c r="E37" s="147" t="s">
        <v>206</v>
      </c>
      <c r="F37" s="147" t="s">
        <v>206</v>
      </c>
      <c r="G37" s="147" t="s">
        <v>206</v>
      </c>
      <c r="H37" s="147" t="s">
        <v>206</v>
      </c>
      <c r="I37" s="144">
        <v>0</v>
      </c>
      <c r="J37" s="144">
        <v>0</v>
      </c>
      <c r="K37" s="144">
        <v>0</v>
      </c>
      <c r="L37" s="147" t="s">
        <v>206</v>
      </c>
      <c r="M37" s="2"/>
    </row>
    <row r="38" spans="2:13">
      <c r="B38" s="2"/>
      <c r="C38" s="142" t="s">
        <v>330</v>
      </c>
      <c r="D38" s="143"/>
      <c r="E38" s="147" t="s">
        <v>206</v>
      </c>
      <c r="F38" s="147" t="s">
        <v>206</v>
      </c>
      <c r="G38" s="147" t="s">
        <v>206</v>
      </c>
      <c r="H38" s="147" t="s">
        <v>206</v>
      </c>
      <c r="I38" s="144">
        <v>0</v>
      </c>
      <c r="J38" s="144">
        <v>0</v>
      </c>
      <c r="K38" s="144">
        <v>0</v>
      </c>
      <c r="L38" s="147" t="s">
        <v>206</v>
      </c>
      <c r="M38" s="2"/>
    </row>
    <row r="39" spans="2:13">
      <c r="B39" s="2"/>
      <c r="C39" s="142" t="s">
        <v>331</v>
      </c>
      <c r="D39" s="143"/>
      <c r="E39" s="147" t="s">
        <v>206</v>
      </c>
      <c r="F39" s="147" t="s">
        <v>206</v>
      </c>
      <c r="G39" s="147" t="s">
        <v>206</v>
      </c>
      <c r="H39" s="147" t="s">
        <v>206</v>
      </c>
      <c r="I39" s="144">
        <v>0</v>
      </c>
      <c r="J39" s="144">
        <v>0</v>
      </c>
      <c r="K39" s="144">
        <v>0</v>
      </c>
      <c r="L39" s="147" t="s">
        <v>206</v>
      </c>
      <c r="M39" s="2"/>
    </row>
    <row r="40" spans="2:13">
      <c r="B40" s="2"/>
      <c r="C40" s="142" t="s">
        <v>332</v>
      </c>
      <c r="D40" s="143"/>
      <c r="E40" s="147" t="s">
        <v>206</v>
      </c>
      <c r="F40" s="147" t="s">
        <v>206</v>
      </c>
      <c r="G40" s="147" t="s">
        <v>206</v>
      </c>
      <c r="H40" s="147" t="s">
        <v>206</v>
      </c>
      <c r="I40" s="144">
        <v>0</v>
      </c>
      <c r="J40" s="144">
        <v>0</v>
      </c>
      <c r="K40" s="144">
        <v>0</v>
      </c>
      <c r="L40" s="147" t="s">
        <v>206</v>
      </c>
      <c r="M40" s="2"/>
    </row>
    <row r="41" spans="2:13">
      <c r="B41" s="2"/>
      <c r="C41" s="142" t="s">
        <v>333</v>
      </c>
      <c r="D41" s="143"/>
      <c r="E41" s="147" t="s">
        <v>206</v>
      </c>
      <c r="F41" s="147" t="s">
        <v>206</v>
      </c>
      <c r="G41" s="147" t="s">
        <v>206</v>
      </c>
      <c r="H41" s="147" t="s">
        <v>206</v>
      </c>
      <c r="I41" s="144">
        <v>0</v>
      </c>
      <c r="J41" s="144">
        <v>0</v>
      </c>
      <c r="K41" s="144">
        <v>0</v>
      </c>
      <c r="L41" s="147" t="s">
        <v>206</v>
      </c>
      <c r="M41" s="2"/>
    </row>
    <row r="42" spans="2:13">
      <c r="B42" s="2"/>
      <c r="C42" s="142" t="s">
        <v>334</v>
      </c>
      <c r="D42" s="143"/>
      <c r="E42" s="147" t="s">
        <v>206</v>
      </c>
      <c r="F42" s="147" t="s">
        <v>206</v>
      </c>
      <c r="G42" s="147" t="s">
        <v>206</v>
      </c>
      <c r="H42" s="147" t="s">
        <v>206</v>
      </c>
      <c r="I42" s="144">
        <v>0</v>
      </c>
      <c r="J42" s="144">
        <v>0</v>
      </c>
      <c r="K42" s="144">
        <v>0</v>
      </c>
      <c r="L42" s="147" t="s">
        <v>206</v>
      </c>
      <c r="M42" s="2"/>
    </row>
    <row r="43" spans="2:13">
      <c r="B43" s="2"/>
      <c r="C43" s="142" t="s">
        <v>335</v>
      </c>
      <c r="D43" s="143"/>
      <c r="E43" s="147" t="s">
        <v>206</v>
      </c>
      <c r="F43" s="147" t="s">
        <v>206</v>
      </c>
      <c r="G43" s="147" t="s">
        <v>206</v>
      </c>
      <c r="H43" s="147" t="s">
        <v>206</v>
      </c>
      <c r="I43" s="144">
        <v>0</v>
      </c>
      <c r="J43" s="144">
        <v>0</v>
      </c>
      <c r="K43" s="144">
        <v>0</v>
      </c>
      <c r="L43" s="147" t="s">
        <v>206</v>
      </c>
      <c r="M43" s="2"/>
    </row>
    <row r="44" spans="2:13">
      <c r="B44" s="2"/>
      <c r="C44" s="142" t="s">
        <v>336</v>
      </c>
      <c r="D44" s="143"/>
      <c r="E44" s="147" t="s">
        <v>206</v>
      </c>
      <c r="F44" s="147" t="s">
        <v>206</v>
      </c>
      <c r="G44" s="147" t="s">
        <v>206</v>
      </c>
      <c r="H44" s="147" t="s">
        <v>206</v>
      </c>
      <c r="I44" s="144">
        <v>0</v>
      </c>
      <c r="J44" s="144">
        <v>0</v>
      </c>
      <c r="K44" s="144">
        <v>0</v>
      </c>
      <c r="L44" s="147" t="s">
        <v>206</v>
      </c>
      <c r="M44" s="2"/>
    </row>
    <row r="45" spans="2:13">
      <c r="B45" s="2"/>
      <c r="C45" s="142" t="s">
        <v>337</v>
      </c>
      <c r="D45" s="143"/>
      <c r="E45" s="147" t="s">
        <v>206</v>
      </c>
      <c r="F45" s="147" t="s">
        <v>206</v>
      </c>
      <c r="G45" s="147" t="s">
        <v>206</v>
      </c>
      <c r="H45" s="147" t="s">
        <v>206</v>
      </c>
      <c r="I45" s="144">
        <v>0</v>
      </c>
      <c r="J45" s="144">
        <v>0</v>
      </c>
      <c r="K45" s="144">
        <v>0</v>
      </c>
      <c r="L45" s="147" t="s">
        <v>206</v>
      </c>
      <c r="M45" s="2"/>
    </row>
    <row r="46" spans="2:13">
      <c r="B46" s="2"/>
      <c r="C46" s="142" t="s">
        <v>338</v>
      </c>
      <c r="D46" s="143"/>
      <c r="E46" s="147" t="s">
        <v>206</v>
      </c>
      <c r="F46" s="147" t="s">
        <v>206</v>
      </c>
      <c r="G46" s="147" t="s">
        <v>206</v>
      </c>
      <c r="H46" s="147" t="s">
        <v>206</v>
      </c>
      <c r="I46" s="144">
        <v>0</v>
      </c>
      <c r="J46" s="144">
        <v>0</v>
      </c>
      <c r="K46" s="144">
        <v>0</v>
      </c>
      <c r="L46" s="147" t="s">
        <v>206</v>
      </c>
      <c r="M46" s="2"/>
    </row>
    <row r="47" spans="2:13">
      <c r="B47" s="2"/>
      <c r="C47" s="142" t="s">
        <v>339</v>
      </c>
      <c r="D47" s="143"/>
      <c r="E47" s="147" t="s">
        <v>206</v>
      </c>
      <c r="F47" s="147" t="s">
        <v>206</v>
      </c>
      <c r="G47" s="147" t="s">
        <v>206</v>
      </c>
      <c r="H47" s="147" t="s">
        <v>206</v>
      </c>
      <c r="I47" s="144">
        <v>0</v>
      </c>
      <c r="J47" s="144">
        <v>0</v>
      </c>
      <c r="K47" s="144">
        <v>0</v>
      </c>
      <c r="L47" s="147" t="s">
        <v>206</v>
      </c>
      <c r="M47" s="2"/>
    </row>
    <row r="48" spans="2:13">
      <c r="B48" s="2"/>
      <c r="C48" s="142" t="s">
        <v>340</v>
      </c>
      <c r="D48" s="143"/>
      <c r="E48" s="147" t="s">
        <v>206</v>
      </c>
      <c r="F48" s="147" t="s">
        <v>206</v>
      </c>
      <c r="G48" s="147" t="s">
        <v>206</v>
      </c>
      <c r="H48" s="147" t="s">
        <v>206</v>
      </c>
      <c r="I48" s="144">
        <v>0</v>
      </c>
      <c r="J48" s="144">
        <v>0</v>
      </c>
      <c r="K48" s="144">
        <v>0</v>
      </c>
      <c r="L48" s="147" t="s">
        <v>206</v>
      </c>
      <c r="M48" s="2"/>
    </row>
    <row r="49" spans="2:13">
      <c r="B49" s="2"/>
      <c r="C49" s="142" t="s">
        <v>341</v>
      </c>
      <c r="D49" s="143"/>
      <c r="E49" s="147" t="s">
        <v>206</v>
      </c>
      <c r="F49" s="147" t="s">
        <v>206</v>
      </c>
      <c r="G49" s="147" t="s">
        <v>206</v>
      </c>
      <c r="H49" s="147" t="s">
        <v>206</v>
      </c>
      <c r="I49" s="144">
        <v>0</v>
      </c>
      <c r="J49" s="144">
        <v>0</v>
      </c>
      <c r="K49" s="144">
        <v>0</v>
      </c>
      <c r="L49" s="147" t="s">
        <v>206</v>
      </c>
      <c r="M49" s="2"/>
    </row>
    <row r="50" spans="2:13">
      <c r="B50" s="2"/>
      <c r="C50" s="142" t="s">
        <v>342</v>
      </c>
      <c r="D50" s="143"/>
      <c r="E50" s="147" t="s">
        <v>206</v>
      </c>
      <c r="F50" s="147" t="s">
        <v>206</v>
      </c>
      <c r="G50" s="147" t="s">
        <v>206</v>
      </c>
      <c r="H50" s="147" t="s">
        <v>206</v>
      </c>
      <c r="I50" s="144">
        <v>0</v>
      </c>
      <c r="J50" s="144">
        <v>0</v>
      </c>
      <c r="K50" s="144">
        <v>0</v>
      </c>
      <c r="L50" s="147" t="s">
        <v>206</v>
      </c>
      <c r="M50" s="2"/>
    </row>
    <row r="51" spans="2:13">
      <c r="B51" s="2"/>
      <c r="C51" s="142" t="s">
        <v>343</v>
      </c>
      <c r="D51" s="143"/>
      <c r="E51" s="147" t="s">
        <v>206</v>
      </c>
      <c r="F51" s="147" t="s">
        <v>206</v>
      </c>
      <c r="G51" s="147" t="s">
        <v>206</v>
      </c>
      <c r="H51" s="147" t="s">
        <v>206</v>
      </c>
      <c r="I51" s="144">
        <v>0</v>
      </c>
      <c r="J51" s="144">
        <v>0</v>
      </c>
      <c r="K51" s="144">
        <v>0</v>
      </c>
      <c r="L51" s="147" t="s">
        <v>206</v>
      </c>
      <c r="M51" s="2"/>
    </row>
    <row r="52" spans="2:13">
      <c r="B52" s="2"/>
      <c r="C52" s="142" t="s">
        <v>344</v>
      </c>
      <c r="D52" s="143"/>
      <c r="E52" s="147" t="s">
        <v>206</v>
      </c>
      <c r="F52" s="147" t="s">
        <v>206</v>
      </c>
      <c r="G52" s="147" t="s">
        <v>206</v>
      </c>
      <c r="H52" s="147" t="s">
        <v>206</v>
      </c>
      <c r="I52" s="144">
        <v>0</v>
      </c>
      <c r="J52" s="144">
        <v>0</v>
      </c>
      <c r="K52" s="144">
        <v>0</v>
      </c>
      <c r="L52" s="147" t="s">
        <v>206</v>
      </c>
      <c r="M52" s="2"/>
    </row>
    <row r="53" spans="2:13">
      <c r="B53" s="2"/>
      <c r="C53" s="142" t="s">
        <v>345</v>
      </c>
      <c r="D53" s="143"/>
      <c r="E53" s="147" t="s">
        <v>206</v>
      </c>
      <c r="F53" s="147" t="s">
        <v>206</v>
      </c>
      <c r="G53" s="147" t="s">
        <v>206</v>
      </c>
      <c r="H53" s="147" t="s">
        <v>206</v>
      </c>
      <c r="I53" s="144">
        <v>0</v>
      </c>
      <c r="J53" s="144">
        <v>0</v>
      </c>
      <c r="K53" s="144">
        <v>0</v>
      </c>
      <c r="L53" s="147" t="s">
        <v>206</v>
      </c>
      <c r="M53" s="2"/>
    </row>
    <row r="54" spans="2:13">
      <c r="B54" s="2"/>
      <c r="C54" s="142" t="s">
        <v>346</v>
      </c>
      <c r="D54" s="143"/>
      <c r="E54" s="147" t="s">
        <v>206</v>
      </c>
      <c r="F54" s="147" t="s">
        <v>206</v>
      </c>
      <c r="G54" s="147" t="s">
        <v>206</v>
      </c>
      <c r="H54" s="147" t="s">
        <v>206</v>
      </c>
      <c r="I54" s="144">
        <v>0</v>
      </c>
      <c r="J54" s="144">
        <v>0</v>
      </c>
      <c r="K54" s="144">
        <v>0</v>
      </c>
      <c r="L54" s="147" t="s">
        <v>206</v>
      </c>
      <c r="M54" s="2"/>
    </row>
    <row r="55" spans="2:13">
      <c r="B55" s="2"/>
      <c r="C55" s="142" t="s">
        <v>347</v>
      </c>
      <c r="D55" s="143"/>
      <c r="E55" s="147" t="s">
        <v>206</v>
      </c>
      <c r="F55" s="147" t="s">
        <v>206</v>
      </c>
      <c r="G55" s="147" t="s">
        <v>206</v>
      </c>
      <c r="H55" s="147" t="s">
        <v>206</v>
      </c>
      <c r="I55" s="144">
        <v>0</v>
      </c>
      <c r="J55" s="144">
        <v>0</v>
      </c>
      <c r="K55" s="144">
        <v>0</v>
      </c>
      <c r="L55" s="147" t="s">
        <v>206</v>
      </c>
      <c r="M55" s="2"/>
    </row>
    <row r="56" spans="2:13">
      <c r="B56" s="2"/>
      <c r="C56" s="142" t="s">
        <v>348</v>
      </c>
      <c r="D56" s="143"/>
      <c r="E56" s="147" t="s">
        <v>206</v>
      </c>
      <c r="F56" s="147" t="s">
        <v>206</v>
      </c>
      <c r="G56" s="147" t="s">
        <v>206</v>
      </c>
      <c r="H56" s="147" t="s">
        <v>206</v>
      </c>
      <c r="I56" s="144">
        <v>0</v>
      </c>
      <c r="J56" s="144">
        <v>0</v>
      </c>
      <c r="K56" s="144">
        <v>0</v>
      </c>
      <c r="L56" s="147" t="s">
        <v>206</v>
      </c>
      <c r="M56" s="2"/>
    </row>
    <row r="57" spans="2:13">
      <c r="B57" s="2"/>
      <c r="C57" s="142" t="s">
        <v>349</v>
      </c>
      <c r="D57" s="143"/>
      <c r="E57" s="147" t="s">
        <v>206</v>
      </c>
      <c r="F57" s="147" t="s">
        <v>206</v>
      </c>
      <c r="G57" s="147" t="s">
        <v>206</v>
      </c>
      <c r="H57" s="147" t="s">
        <v>206</v>
      </c>
      <c r="I57" s="144">
        <v>0</v>
      </c>
      <c r="J57" s="144">
        <v>0</v>
      </c>
      <c r="K57" s="144">
        <v>0</v>
      </c>
      <c r="L57" s="147" t="s">
        <v>206</v>
      </c>
      <c r="M57" s="2"/>
    </row>
    <row r="58" spans="2:13">
      <c r="B58" s="2"/>
      <c r="C58" s="142" t="s">
        <v>350</v>
      </c>
      <c r="D58" s="143"/>
      <c r="E58" s="147" t="s">
        <v>206</v>
      </c>
      <c r="F58" s="147" t="s">
        <v>206</v>
      </c>
      <c r="G58" s="147" t="s">
        <v>206</v>
      </c>
      <c r="H58" s="147" t="s">
        <v>206</v>
      </c>
      <c r="I58" s="144">
        <v>0</v>
      </c>
      <c r="J58" s="144">
        <v>0</v>
      </c>
      <c r="K58" s="144">
        <v>0</v>
      </c>
      <c r="L58" s="147" t="s">
        <v>206</v>
      </c>
      <c r="M58" s="2"/>
    </row>
    <row r="59" spans="2:13">
      <c r="B59" s="2"/>
      <c r="C59" s="142" t="s">
        <v>351</v>
      </c>
      <c r="D59" s="143"/>
      <c r="E59" s="147" t="s">
        <v>206</v>
      </c>
      <c r="F59" s="147" t="s">
        <v>206</v>
      </c>
      <c r="G59" s="147" t="s">
        <v>206</v>
      </c>
      <c r="H59" s="147" t="s">
        <v>206</v>
      </c>
      <c r="I59" s="144">
        <v>0</v>
      </c>
      <c r="J59" s="144">
        <v>0</v>
      </c>
      <c r="K59" s="144">
        <v>0</v>
      </c>
      <c r="L59" s="147" t="s">
        <v>206</v>
      </c>
      <c r="M59" s="2"/>
    </row>
    <row r="60" spans="2:13">
      <c r="B60" s="2"/>
      <c r="C60" s="142" t="s">
        <v>352</v>
      </c>
      <c r="D60" s="143"/>
      <c r="E60" s="147" t="s">
        <v>206</v>
      </c>
      <c r="F60" s="147" t="s">
        <v>206</v>
      </c>
      <c r="G60" s="147" t="s">
        <v>206</v>
      </c>
      <c r="H60" s="147" t="s">
        <v>206</v>
      </c>
      <c r="I60" s="144">
        <v>0</v>
      </c>
      <c r="J60" s="144">
        <v>0</v>
      </c>
      <c r="K60" s="144">
        <v>0</v>
      </c>
      <c r="L60" s="147" t="s">
        <v>206</v>
      </c>
      <c r="M60" s="2"/>
    </row>
    <row r="61" spans="2:13">
      <c r="B61" s="2"/>
      <c r="C61" s="142" t="s">
        <v>353</v>
      </c>
      <c r="D61" s="143"/>
      <c r="E61" s="147" t="s">
        <v>206</v>
      </c>
      <c r="F61" s="147" t="s">
        <v>206</v>
      </c>
      <c r="G61" s="147" t="s">
        <v>206</v>
      </c>
      <c r="H61" s="147" t="s">
        <v>206</v>
      </c>
      <c r="I61" s="144">
        <v>0</v>
      </c>
      <c r="J61" s="144">
        <v>0</v>
      </c>
      <c r="K61" s="144">
        <v>0</v>
      </c>
      <c r="L61" s="147" t="s">
        <v>206</v>
      </c>
      <c r="M61" s="2"/>
    </row>
    <row r="62" spans="2:13">
      <c r="B62" s="2"/>
      <c r="C62" s="142" t="s">
        <v>354</v>
      </c>
      <c r="D62" s="143"/>
      <c r="E62" s="147" t="s">
        <v>206</v>
      </c>
      <c r="F62" s="147" t="s">
        <v>206</v>
      </c>
      <c r="G62" s="147" t="s">
        <v>206</v>
      </c>
      <c r="H62" s="147" t="s">
        <v>206</v>
      </c>
      <c r="I62" s="144">
        <v>0</v>
      </c>
      <c r="J62" s="144">
        <v>0</v>
      </c>
      <c r="K62" s="144">
        <v>0</v>
      </c>
      <c r="L62" s="147" t="s">
        <v>206</v>
      </c>
      <c r="M62" s="2"/>
    </row>
    <row r="63" spans="2:13">
      <c r="B63" s="2"/>
      <c r="C63" s="142" t="s">
        <v>355</v>
      </c>
      <c r="D63" s="143"/>
      <c r="E63" s="147" t="s">
        <v>206</v>
      </c>
      <c r="F63" s="147" t="s">
        <v>206</v>
      </c>
      <c r="G63" s="147" t="s">
        <v>206</v>
      </c>
      <c r="H63" s="147" t="s">
        <v>206</v>
      </c>
      <c r="I63" s="144">
        <v>0</v>
      </c>
      <c r="J63" s="144">
        <v>0</v>
      </c>
      <c r="K63" s="144">
        <v>0</v>
      </c>
      <c r="L63" s="147" t="s">
        <v>206</v>
      </c>
      <c r="M63" s="2"/>
    </row>
    <row r="64" spans="2:13">
      <c r="B64" s="2"/>
      <c r="C64" s="142" t="s">
        <v>356</v>
      </c>
      <c r="D64" s="143"/>
      <c r="E64" s="147" t="s">
        <v>206</v>
      </c>
      <c r="F64" s="147" t="s">
        <v>206</v>
      </c>
      <c r="G64" s="147" t="s">
        <v>206</v>
      </c>
      <c r="H64" s="147" t="s">
        <v>206</v>
      </c>
      <c r="I64" s="144">
        <v>0</v>
      </c>
      <c r="J64" s="144">
        <v>0</v>
      </c>
      <c r="K64" s="144">
        <v>0</v>
      </c>
      <c r="L64" s="147" t="s">
        <v>206</v>
      </c>
      <c r="M64" s="2"/>
    </row>
    <row r="65" spans="2:13">
      <c r="B65" s="2"/>
      <c r="C65" s="142" t="s">
        <v>357</v>
      </c>
      <c r="D65" s="143"/>
      <c r="E65" s="147" t="s">
        <v>206</v>
      </c>
      <c r="F65" s="147" t="s">
        <v>206</v>
      </c>
      <c r="G65" s="147" t="s">
        <v>206</v>
      </c>
      <c r="H65" s="147" t="s">
        <v>206</v>
      </c>
      <c r="I65" s="144">
        <v>0</v>
      </c>
      <c r="J65" s="144">
        <v>0</v>
      </c>
      <c r="K65" s="144">
        <v>0</v>
      </c>
      <c r="L65" s="147" t="s">
        <v>206</v>
      </c>
      <c r="M65" s="2"/>
    </row>
    <row r="66" spans="2:13">
      <c r="B66" s="2"/>
      <c r="C66" s="142" t="s">
        <v>358</v>
      </c>
      <c r="D66" s="143"/>
      <c r="E66" s="147" t="s">
        <v>206</v>
      </c>
      <c r="F66" s="147" t="s">
        <v>206</v>
      </c>
      <c r="G66" s="147" t="s">
        <v>206</v>
      </c>
      <c r="H66" s="147" t="s">
        <v>206</v>
      </c>
      <c r="I66" s="144">
        <v>0</v>
      </c>
      <c r="J66" s="144">
        <v>0</v>
      </c>
      <c r="K66" s="144">
        <v>0</v>
      </c>
      <c r="L66" s="147" t="s">
        <v>206</v>
      </c>
      <c r="M66" s="2"/>
    </row>
    <row r="67" spans="2:13">
      <c r="B67" s="2"/>
      <c r="C67" s="142" t="s">
        <v>359</v>
      </c>
      <c r="D67" s="143"/>
      <c r="E67" s="147" t="s">
        <v>206</v>
      </c>
      <c r="F67" s="147" t="s">
        <v>206</v>
      </c>
      <c r="G67" s="147" t="s">
        <v>206</v>
      </c>
      <c r="H67" s="147" t="s">
        <v>206</v>
      </c>
      <c r="I67" s="144">
        <v>0</v>
      </c>
      <c r="J67" s="144">
        <v>0</v>
      </c>
      <c r="K67" s="144">
        <v>0</v>
      </c>
      <c r="L67" s="147" t="s">
        <v>206</v>
      </c>
      <c r="M67" s="2"/>
    </row>
    <row r="68" spans="2:13">
      <c r="B68" s="2"/>
      <c r="C68" s="142" t="s">
        <v>360</v>
      </c>
      <c r="D68" s="143"/>
      <c r="E68" s="147" t="s">
        <v>206</v>
      </c>
      <c r="F68" s="147" t="s">
        <v>206</v>
      </c>
      <c r="G68" s="147" t="s">
        <v>206</v>
      </c>
      <c r="H68" s="147" t="s">
        <v>206</v>
      </c>
      <c r="I68" s="144">
        <v>0</v>
      </c>
      <c r="J68" s="144">
        <v>0</v>
      </c>
      <c r="K68" s="144">
        <v>0</v>
      </c>
      <c r="L68" s="147" t="s">
        <v>206</v>
      </c>
      <c r="M68" s="2"/>
    </row>
    <row r="69" spans="2:13">
      <c r="B69" s="2"/>
      <c r="C69" s="142" t="s">
        <v>361</v>
      </c>
      <c r="D69" s="143"/>
      <c r="E69" s="147" t="s">
        <v>206</v>
      </c>
      <c r="F69" s="147" t="s">
        <v>206</v>
      </c>
      <c r="G69" s="147" t="s">
        <v>206</v>
      </c>
      <c r="H69" s="147" t="s">
        <v>206</v>
      </c>
      <c r="I69" s="144">
        <v>0</v>
      </c>
      <c r="J69" s="144">
        <v>0</v>
      </c>
      <c r="K69" s="144">
        <v>0</v>
      </c>
      <c r="L69" s="147" t="s">
        <v>206</v>
      </c>
      <c r="M69" s="2"/>
    </row>
    <row r="70" spans="2:13">
      <c r="B70" s="2"/>
      <c r="C70" s="142" t="s">
        <v>362</v>
      </c>
      <c r="D70" s="143"/>
      <c r="E70" s="147" t="s">
        <v>206</v>
      </c>
      <c r="F70" s="147" t="s">
        <v>206</v>
      </c>
      <c r="G70" s="147" t="s">
        <v>206</v>
      </c>
      <c r="H70" s="147" t="s">
        <v>206</v>
      </c>
      <c r="I70" s="144">
        <v>0</v>
      </c>
      <c r="J70" s="144">
        <v>0</v>
      </c>
      <c r="K70" s="144">
        <v>0</v>
      </c>
      <c r="L70" s="147" t="s">
        <v>206</v>
      </c>
      <c r="M70" s="2"/>
    </row>
    <row r="71" spans="2:13">
      <c r="B71" s="2"/>
      <c r="C71" s="142" t="s">
        <v>363</v>
      </c>
      <c r="D71" s="143"/>
      <c r="E71" s="147" t="s">
        <v>206</v>
      </c>
      <c r="F71" s="147" t="s">
        <v>206</v>
      </c>
      <c r="G71" s="147" t="s">
        <v>206</v>
      </c>
      <c r="H71" s="147" t="s">
        <v>206</v>
      </c>
      <c r="I71" s="144">
        <v>0</v>
      </c>
      <c r="J71" s="144">
        <v>0</v>
      </c>
      <c r="K71" s="144">
        <v>0</v>
      </c>
      <c r="L71" s="147" t="s">
        <v>206</v>
      </c>
      <c r="M71" s="2"/>
    </row>
    <row r="72" spans="2:13">
      <c r="B72" s="2"/>
      <c r="C72" s="142" t="s">
        <v>364</v>
      </c>
      <c r="D72" s="143"/>
      <c r="E72" s="147" t="s">
        <v>206</v>
      </c>
      <c r="F72" s="147" t="s">
        <v>206</v>
      </c>
      <c r="G72" s="147" t="s">
        <v>206</v>
      </c>
      <c r="H72" s="147" t="s">
        <v>206</v>
      </c>
      <c r="I72" s="144">
        <v>0</v>
      </c>
      <c r="J72" s="144">
        <v>0</v>
      </c>
      <c r="K72" s="144">
        <v>0</v>
      </c>
      <c r="L72" s="147" t="s">
        <v>206</v>
      </c>
      <c r="M72" s="2"/>
    </row>
    <row r="73" spans="2:13">
      <c r="B73" s="2"/>
      <c r="C73" s="142" t="s">
        <v>365</v>
      </c>
      <c r="D73" s="143"/>
      <c r="E73" s="147" t="s">
        <v>206</v>
      </c>
      <c r="F73" s="147" t="s">
        <v>206</v>
      </c>
      <c r="G73" s="147" t="s">
        <v>206</v>
      </c>
      <c r="H73" s="147" t="s">
        <v>206</v>
      </c>
      <c r="I73" s="144">
        <v>0</v>
      </c>
      <c r="J73" s="144">
        <v>0</v>
      </c>
      <c r="K73" s="144">
        <v>0</v>
      </c>
      <c r="L73" s="147" t="s">
        <v>206</v>
      </c>
      <c r="M73" s="2"/>
    </row>
    <row r="74" spans="2:13">
      <c r="B74" s="2"/>
      <c r="C74" s="142" t="s">
        <v>366</v>
      </c>
      <c r="D74" s="143"/>
      <c r="E74" s="147" t="s">
        <v>206</v>
      </c>
      <c r="F74" s="147" t="s">
        <v>206</v>
      </c>
      <c r="G74" s="147" t="s">
        <v>206</v>
      </c>
      <c r="H74" s="147" t="s">
        <v>206</v>
      </c>
      <c r="I74" s="144">
        <v>0</v>
      </c>
      <c r="J74" s="144">
        <v>0</v>
      </c>
      <c r="K74" s="144">
        <v>0</v>
      </c>
      <c r="L74" s="147" t="s">
        <v>206</v>
      </c>
      <c r="M74" s="2"/>
    </row>
    <row r="75" spans="2:13">
      <c r="B75" s="2"/>
      <c r="C75" s="142" t="s">
        <v>367</v>
      </c>
      <c r="D75" s="143"/>
      <c r="E75" s="147" t="s">
        <v>206</v>
      </c>
      <c r="F75" s="147" t="s">
        <v>206</v>
      </c>
      <c r="G75" s="147" t="s">
        <v>206</v>
      </c>
      <c r="H75" s="147" t="s">
        <v>206</v>
      </c>
      <c r="I75" s="144">
        <v>0</v>
      </c>
      <c r="J75" s="144">
        <v>0</v>
      </c>
      <c r="K75" s="144">
        <v>0</v>
      </c>
      <c r="L75" s="147" t="s">
        <v>206</v>
      </c>
      <c r="M75" s="2"/>
    </row>
    <row r="76" spans="2:13">
      <c r="B76" s="2"/>
      <c r="C76" s="142" t="s">
        <v>368</v>
      </c>
      <c r="D76" s="143"/>
      <c r="E76" s="147" t="s">
        <v>206</v>
      </c>
      <c r="F76" s="147" t="s">
        <v>206</v>
      </c>
      <c r="G76" s="147" t="s">
        <v>206</v>
      </c>
      <c r="H76" s="147" t="s">
        <v>206</v>
      </c>
      <c r="I76" s="144">
        <v>0</v>
      </c>
      <c r="J76" s="144">
        <v>0</v>
      </c>
      <c r="K76" s="144">
        <v>0</v>
      </c>
      <c r="L76" s="147" t="s">
        <v>206</v>
      </c>
      <c r="M76" s="2"/>
    </row>
    <row r="77" spans="2:13">
      <c r="B77" s="2"/>
      <c r="C77" s="142" t="s">
        <v>369</v>
      </c>
      <c r="D77" s="143"/>
      <c r="E77" s="147" t="s">
        <v>206</v>
      </c>
      <c r="F77" s="147" t="s">
        <v>206</v>
      </c>
      <c r="G77" s="147" t="s">
        <v>206</v>
      </c>
      <c r="H77" s="147" t="s">
        <v>206</v>
      </c>
      <c r="I77" s="144">
        <v>0</v>
      </c>
      <c r="J77" s="144">
        <v>0</v>
      </c>
      <c r="K77" s="144">
        <v>0</v>
      </c>
      <c r="L77" s="147" t="s">
        <v>206</v>
      </c>
      <c r="M77" s="2"/>
    </row>
    <row r="78" spans="2:13">
      <c r="B78" s="2"/>
      <c r="C78" s="142" t="s">
        <v>370</v>
      </c>
      <c r="D78" s="143"/>
      <c r="E78" s="147" t="s">
        <v>206</v>
      </c>
      <c r="F78" s="147" t="s">
        <v>206</v>
      </c>
      <c r="G78" s="147" t="s">
        <v>206</v>
      </c>
      <c r="H78" s="147" t="s">
        <v>206</v>
      </c>
      <c r="I78" s="144">
        <v>0</v>
      </c>
      <c r="J78" s="144">
        <v>0</v>
      </c>
      <c r="K78" s="144">
        <v>0</v>
      </c>
      <c r="L78" s="147" t="s">
        <v>206</v>
      </c>
      <c r="M78" s="2"/>
    </row>
    <row r="79" spans="2:13">
      <c r="B79" s="2"/>
      <c r="C79" s="142" t="s">
        <v>371</v>
      </c>
      <c r="D79" s="143"/>
      <c r="E79" s="147" t="s">
        <v>206</v>
      </c>
      <c r="F79" s="147" t="s">
        <v>206</v>
      </c>
      <c r="G79" s="147" t="s">
        <v>206</v>
      </c>
      <c r="H79" s="147" t="s">
        <v>206</v>
      </c>
      <c r="I79" s="144">
        <v>0</v>
      </c>
      <c r="J79" s="144">
        <v>0</v>
      </c>
      <c r="K79" s="144">
        <v>0</v>
      </c>
      <c r="L79" s="147" t="s">
        <v>206</v>
      </c>
      <c r="M79" s="2"/>
    </row>
    <row r="80" spans="2:13">
      <c r="B80" s="2"/>
      <c r="C80" s="142" t="s">
        <v>372</v>
      </c>
      <c r="D80" s="143"/>
      <c r="E80" s="147" t="s">
        <v>206</v>
      </c>
      <c r="F80" s="147" t="s">
        <v>206</v>
      </c>
      <c r="G80" s="147" t="s">
        <v>206</v>
      </c>
      <c r="H80" s="147" t="s">
        <v>206</v>
      </c>
      <c r="I80" s="144">
        <v>0</v>
      </c>
      <c r="J80" s="144">
        <v>0</v>
      </c>
      <c r="K80" s="144">
        <v>0</v>
      </c>
      <c r="L80" s="147" t="s">
        <v>206</v>
      </c>
      <c r="M80" s="2"/>
    </row>
    <row r="81" spans="2:13">
      <c r="B81" s="2"/>
      <c r="C81" s="142" t="s">
        <v>373</v>
      </c>
      <c r="D81" s="143"/>
      <c r="E81" s="147" t="s">
        <v>206</v>
      </c>
      <c r="F81" s="147" t="s">
        <v>206</v>
      </c>
      <c r="G81" s="147" t="s">
        <v>206</v>
      </c>
      <c r="H81" s="147" t="s">
        <v>206</v>
      </c>
      <c r="I81" s="144">
        <v>0</v>
      </c>
      <c r="J81" s="144">
        <v>0</v>
      </c>
      <c r="K81" s="144">
        <v>0</v>
      </c>
      <c r="L81" s="147" t="s">
        <v>206</v>
      </c>
      <c r="M81" s="2"/>
    </row>
    <row r="82" spans="2:13">
      <c r="B82" s="2"/>
      <c r="C82" s="142" t="s">
        <v>374</v>
      </c>
      <c r="D82" s="143"/>
      <c r="E82" s="147" t="s">
        <v>206</v>
      </c>
      <c r="F82" s="147" t="s">
        <v>206</v>
      </c>
      <c r="G82" s="147" t="s">
        <v>206</v>
      </c>
      <c r="H82" s="147" t="s">
        <v>206</v>
      </c>
      <c r="I82" s="144">
        <v>0</v>
      </c>
      <c r="J82" s="144">
        <v>0</v>
      </c>
      <c r="K82" s="144">
        <v>0</v>
      </c>
      <c r="L82" s="147" t="s">
        <v>206</v>
      </c>
      <c r="M82" s="2"/>
    </row>
    <row r="83" spans="2:13">
      <c r="B83" s="2"/>
      <c r="C83" s="142" t="s">
        <v>375</v>
      </c>
      <c r="D83" s="143"/>
      <c r="E83" s="147" t="s">
        <v>206</v>
      </c>
      <c r="F83" s="147" t="s">
        <v>206</v>
      </c>
      <c r="G83" s="147" t="s">
        <v>206</v>
      </c>
      <c r="H83" s="147" t="s">
        <v>206</v>
      </c>
      <c r="I83" s="144">
        <v>0</v>
      </c>
      <c r="J83" s="144">
        <v>0</v>
      </c>
      <c r="K83" s="144">
        <v>0</v>
      </c>
      <c r="L83" s="147" t="s">
        <v>206</v>
      </c>
      <c r="M83" s="2"/>
    </row>
    <row r="84" spans="2:13">
      <c r="B84" s="2"/>
      <c r="C84" s="142" t="s">
        <v>376</v>
      </c>
      <c r="D84" s="143"/>
      <c r="E84" s="147" t="s">
        <v>206</v>
      </c>
      <c r="F84" s="147" t="s">
        <v>206</v>
      </c>
      <c r="G84" s="147" t="s">
        <v>206</v>
      </c>
      <c r="H84" s="147" t="s">
        <v>206</v>
      </c>
      <c r="I84" s="144">
        <v>0</v>
      </c>
      <c r="J84" s="144">
        <v>0</v>
      </c>
      <c r="K84" s="144">
        <v>0</v>
      </c>
      <c r="L84" s="147" t="s">
        <v>206</v>
      </c>
      <c r="M84" s="2"/>
    </row>
    <row r="85" spans="2:13">
      <c r="B85" s="2"/>
      <c r="C85" s="142" t="s">
        <v>377</v>
      </c>
      <c r="D85" s="143"/>
      <c r="E85" s="147" t="s">
        <v>206</v>
      </c>
      <c r="F85" s="147" t="s">
        <v>206</v>
      </c>
      <c r="G85" s="147" t="s">
        <v>206</v>
      </c>
      <c r="H85" s="147" t="s">
        <v>206</v>
      </c>
      <c r="I85" s="144">
        <v>0</v>
      </c>
      <c r="J85" s="144">
        <v>0</v>
      </c>
      <c r="K85" s="144">
        <v>0</v>
      </c>
      <c r="L85" s="147" t="s">
        <v>206</v>
      </c>
      <c r="M85" s="2"/>
    </row>
    <row r="86" spans="2:13">
      <c r="B86" s="2"/>
      <c r="C86" s="142" t="s">
        <v>378</v>
      </c>
      <c r="D86" s="143"/>
      <c r="E86" s="147" t="s">
        <v>206</v>
      </c>
      <c r="F86" s="147" t="s">
        <v>206</v>
      </c>
      <c r="G86" s="147" t="s">
        <v>206</v>
      </c>
      <c r="H86" s="147" t="s">
        <v>206</v>
      </c>
      <c r="I86" s="144">
        <v>0</v>
      </c>
      <c r="J86" s="144">
        <v>0</v>
      </c>
      <c r="K86" s="144">
        <v>0</v>
      </c>
      <c r="L86" s="147" t="s">
        <v>206</v>
      </c>
      <c r="M86" s="2"/>
    </row>
    <row r="87" spans="2:13">
      <c r="B87" s="2"/>
      <c r="C87" s="142" t="s">
        <v>379</v>
      </c>
      <c r="D87" s="143"/>
      <c r="E87" s="147" t="s">
        <v>206</v>
      </c>
      <c r="F87" s="147" t="s">
        <v>206</v>
      </c>
      <c r="G87" s="147" t="s">
        <v>206</v>
      </c>
      <c r="H87" s="147" t="s">
        <v>206</v>
      </c>
      <c r="I87" s="144">
        <v>0</v>
      </c>
      <c r="J87" s="144">
        <v>0</v>
      </c>
      <c r="K87" s="144">
        <v>0</v>
      </c>
      <c r="L87" s="147" t="s">
        <v>206</v>
      </c>
      <c r="M87" s="2"/>
    </row>
    <row r="88" spans="2:13">
      <c r="B88" s="2"/>
      <c r="C88" s="142" t="s">
        <v>380</v>
      </c>
      <c r="D88" s="143"/>
      <c r="E88" s="147" t="s">
        <v>206</v>
      </c>
      <c r="F88" s="147" t="s">
        <v>206</v>
      </c>
      <c r="G88" s="147" t="s">
        <v>206</v>
      </c>
      <c r="H88" s="147" t="s">
        <v>206</v>
      </c>
      <c r="I88" s="144">
        <v>0</v>
      </c>
      <c r="J88" s="144">
        <v>0</v>
      </c>
      <c r="K88" s="144">
        <v>0</v>
      </c>
      <c r="L88" s="147" t="s">
        <v>206</v>
      </c>
      <c r="M88" s="2"/>
    </row>
    <row r="89" spans="2:13">
      <c r="B89" s="2"/>
      <c r="C89" s="142" t="s">
        <v>381</v>
      </c>
      <c r="D89" s="143"/>
      <c r="E89" s="147" t="s">
        <v>206</v>
      </c>
      <c r="F89" s="147" t="s">
        <v>206</v>
      </c>
      <c r="G89" s="147" t="s">
        <v>206</v>
      </c>
      <c r="H89" s="147" t="s">
        <v>206</v>
      </c>
      <c r="I89" s="144">
        <v>0</v>
      </c>
      <c r="J89" s="144">
        <v>0</v>
      </c>
      <c r="K89" s="144">
        <v>0</v>
      </c>
      <c r="L89" s="147" t="s">
        <v>206</v>
      </c>
      <c r="M89" s="2"/>
    </row>
    <row r="90" spans="2:13">
      <c r="B90" s="2"/>
      <c r="C90" s="142" t="s">
        <v>382</v>
      </c>
      <c r="D90" s="143"/>
      <c r="E90" s="147" t="s">
        <v>206</v>
      </c>
      <c r="F90" s="147" t="s">
        <v>206</v>
      </c>
      <c r="G90" s="147" t="s">
        <v>206</v>
      </c>
      <c r="H90" s="147" t="s">
        <v>206</v>
      </c>
      <c r="I90" s="144">
        <v>0</v>
      </c>
      <c r="J90" s="144">
        <v>0</v>
      </c>
      <c r="K90" s="144">
        <v>0</v>
      </c>
      <c r="L90" s="147" t="s">
        <v>206</v>
      </c>
      <c r="M90" s="2"/>
    </row>
    <row r="91" spans="2:13">
      <c r="B91" s="2"/>
      <c r="C91" s="142" t="s">
        <v>383</v>
      </c>
      <c r="D91" s="143"/>
      <c r="E91" s="147" t="s">
        <v>206</v>
      </c>
      <c r="F91" s="147" t="s">
        <v>206</v>
      </c>
      <c r="G91" s="147" t="s">
        <v>206</v>
      </c>
      <c r="H91" s="147" t="s">
        <v>206</v>
      </c>
      <c r="I91" s="144">
        <v>0</v>
      </c>
      <c r="J91" s="144">
        <v>0</v>
      </c>
      <c r="K91" s="144">
        <v>0</v>
      </c>
      <c r="L91" s="147" t="s">
        <v>206</v>
      </c>
      <c r="M91" s="2"/>
    </row>
    <row r="92" spans="2:13">
      <c r="B92" s="2"/>
      <c r="C92" s="142" t="s">
        <v>384</v>
      </c>
      <c r="D92" s="143"/>
      <c r="E92" s="147" t="s">
        <v>206</v>
      </c>
      <c r="F92" s="147" t="s">
        <v>206</v>
      </c>
      <c r="G92" s="147" t="s">
        <v>206</v>
      </c>
      <c r="H92" s="147" t="s">
        <v>206</v>
      </c>
      <c r="I92" s="144">
        <v>0</v>
      </c>
      <c r="J92" s="144">
        <v>0</v>
      </c>
      <c r="K92" s="144">
        <v>0</v>
      </c>
      <c r="L92" s="147" t="s">
        <v>206</v>
      </c>
      <c r="M92" s="2"/>
    </row>
    <row r="93" spans="2:13">
      <c r="B93" s="2"/>
      <c r="C93" s="142" t="s">
        <v>385</v>
      </c>
      <c r="D93" s="143"/>
      <c r="E93" s="147" t="s">
        <v>206</v>
      </c>
      <c r="F93" s="147" t="s">
        <v>206</v>
      </c>
      <c r="G93" s="147" t="s">
        <v>206</v>
      </c>
      <c r="H93" s="147" t="s">
        <v>206</v>
      </c>
      <c r="I93" s="144">
        <v>0</v>
      </c>
      <c r="J93" s="144">
        <v>0</v>
      </c>
      <c r="K93" s="144">
        <v>0</v>
      </c>
      <c r="L93" s="147" t="s">
        <v>206</v>
      </c>
      <c r="M93" s="2"/>
    </row>
    <row r="94" spans="2:13">
      <c r="B94" s="2"/>
      <c r="C94" s="142" t="s">
        <v>386</v>
      </c>
      <c r="D94" s="143"/>
      <c r="E94" s="147" t="s">
        <v>206</v>
      </c>
      <c r="F94" s="147" t="s">
        <v>206</v>
      </c>
      <c r="G94" s="147" t="s">
        <v>206</v>
      </c>
      <c r="H94" s="147" t="s">
        <v>206</v>
      </c>
      <c r="I94" s="144">
        <v>0</v>
      </c>
      <c r="J94" s="144">
        <v>0</v>
      </c>
      <c r="K94" s="144">
        <v>0</v>
      </c>
      <c r="L94" s="147" t="s">
        <v>206</v>
      </c>
      <c r="M94" s="2"/>
    </row>
    <row r="95" spans="2:13">
      <c r="B95" s="2"/>
      <c r="C95" s="142" t="s">
        <v>387</v>
      </c>
      <c r="D95" s="143"/>
      <c r="E95" s="147" t="s">
        <v>206</v>
      </c>
      <c r="F95" s="147" t="s">
        <v>206</v>
      </c>
      <c r="G95" s="147" t="s">
        <v>206</v>
      </c>
      <c r="H95" s="147" t="s">
        <v>206</v>
      </c>
      <c r="I95" s="144">
        <v>0</v>
      </c>
      <c r="J95" s="144">
        <v>0</v>
      </c>
      <c r="K95" s="144">
        <v>0</v>
      </c>
      <c r="L95" s="147" t="s">
        <v>206</v>
      </c>
      <c r="M95" s="2"/>
    </row>
    <row r="96" spans="2:13">
      <c r="B96" s="2"/>
      <c r="C96" s="142" t="s">
        <v>388</v>
      </c>
      <c r="D96" s="143"/>
      <c r="E96" s="147" t="s">
        <v>206</v>
      </c>
      <c r="F96" s="147" t="s">
        <v>206</v>
      </c>
      <c r="G96" s="147" t="s">
        <v>206</v>
      </c>
      <c r="H96" s="147" t="s">
        <v>206</v>
      </c>
      <c r="I96" s="144">
        <v>0</v>
      </c>
      <c r="J96" s="144">
        <v>0</v>
      </c>
      <c r="K96" s="144">
        <v>0</v>
      </c>
      <c r="L96" s="147" t="s">
        <v>206</v>
      </c>
      <c r="M96" s="2"/>
    </row>
    <row r="97" spans="2:13">
      <c r="B97" s="2"/>
      <c r="C97" s="142" t="s">
        <v>389</v>
      </c>
      <c r="D97" s="143"/>
      <c r="E97" s="147" t="s">
        <v>206</v>
      </c>
      <c r="F97" s="147" t="s">
        <v>206</v>
      </c>
      <c r="G97" s="147" t="s">
        <v>206</v>
      </c>
      <c r="H97" s="147" t="s">
        <v>206</v>
      </c>
      <c r="I97" s="144">
        <v>0</v>
      </c>
      <c r="J97" s="144">
        <v>0</v>
      </c>
      <c r="K97" s="144">
        <v>0</v>
      </c>
      <c r="L97" s="147" t="s">
        <v>206</v>
      </c>
      <c r="M97" s="2"/>
    </row>
    <row r="98" spans="2:13">
      <c r="B98" s="2"/>
      <c r="C98" s="142" t="s">
        <v>390</v>
      </c>
      <c r="D98" s="143"/>
      <c r="E98" s="147" t="s">
        <v>206</v>
      </c>
      <c r="F98" s="147" t="s">
        <v>206</v>
      </c>
      <c r="G98" s="147" t="s">
        <v>206</v>
      </c>
      <c r="H98" s="147" t="s">
        <v>206</v>
      </c>
      <c r="I98" s="144">
        <v>0</v>
      </c>
      <c r="J98" s="144">
        <v>0</v>
      </c>
      <c r="K98" s="144">
        <v>0</v>
      </c>
      <c r="L98" s="147" t="s">
        <v>206</v>
      </c>
      <c r="M98" s="2"/>
    </row>
    <row r="99" spans="2:13">
      <c r="B99" s="2"/>
      <c r="C99" s="142" t="s">
        <v>391</v>
      </c>
      <c r="D99" s="143"/>
      <c r="E99" s="147" t="s">
        <v>206</v>
      </c>
      <c r="F99" s="147" t="s">
        <v>206</v>
      </c>
      <c r="G99" s="147" t="s">
        <v>206</v>
      </c>
      <c r="H99" s="147" t="s">
        <v>206</v>
      </c>
      <c r="I99" s="144">
        <v>0</v>
      </c>
      <c r="J99" s="144">
        <v>0</v>
      </c>
      <c r="K99" s="144">
        <v>0</v>
      </c>
      <c r="L99" s="147" t="s">
        <v>206</v>
      </c>
      <c r="M99" s="2"/>
    </row>
    <row r="100" spans="2:13">
      <c r="B100" s="2"/>
      <c r="C100" s="142" t="s">
        <v>392</v>
      </c>
      <c r="D100" s="143"/>
      <c r="E100" s="147" t="s">
        <v>206</v>
      </c>
      <c r="F100" s="147" t="s">
        <v>206</v>
      </c>
      <c r="G100" s="147" t="s">
        <v>206</v>
      </c>
      <c r="H100" s="147" t="s">
        <v>206</v>
      </c>
      <c r="I100" s="144">
        <v>0</v>
      </c>
      <c r="J100" s="144">
        <v>0</v>
      </c>
      <c r="K100" s="144">
        <v>0</v>
      </c>
      <c r="L100" s="147" t="s">
        <v>206</v>
      </c>
      <c r="M100" s="2"/>
    </row>
    <row r="101" spans="2:13">
      <c r="B101" s="2"/>
      <c r="C101" s="142" t="s">
        <v>393</v>
      </c>
      <c r="D101" s="143"/>
      <c r="E101" s="147" t="s">
        <v>206</v>
      </c>
      <c r="F101" s="147" t="s">
        <v>206</v>
      </c>
      <c r="G101" s="147" t="s">
        <v>206</v>
      </c>
      <c r="H101" s="147" t="s">
        <v>206</v>
      </c>
      <c r="I101" s="144">
        <v>0</v>
      </c>
      <c r="J101" s="144">
        <v>0</v>
      </c>
      <c r="K101" s="144">
        <v>0</v>
      </c>
      <c r="L101" s="147" t="s">
        <v>206</v>
      </c>
      <c r="M101" s="2"/>
    </row>
    <row r="102" spans="2:13">
      <c r="B102" s="2"/>
      <c r="C102" s="142" t="s">
        <v>394</v>
      </c>
      <c r="D102" s="143"/>
      <c r="E102" s="147" t="s">
        <v>206</v>
      </c>
      <c r="F102" s="147" t="s">
        <v>206</v>
      </c>
      <c r="G102" s="147" t="s">
        <v>206</v>
      </c>
      <c r="H102" s="147" t="s">
        <v>206</v>
      </c>
      <c r="I102" s="144">
        <v>0</v>
      </c>
      <c r="J102" s="144">
        <v>0</v>
      </c>
      <c r="K102" s="144">
        <v>0</v>
      </c>
      <c r="L102" s="147" t="s">
        <v>206</v>
      </c>
      <c r="M102" s="2"/>
    </row>
    <row r="103" spans="2:13">
      <c r="B103" s="2"/>
      <c r="C103" s="142" t="s">
        <v>395</v>
      </c>
      <c r="D103" s="143"/>
      <c r="E103" s="147" t="s">
        <v>206</v>
      </c>
      <c r="F103" s="147" t="s">
        <v>206</v>
      </c>
      <c r="G103" s="147" t="s">
        <v>206</v>
      </c>
      <c r="H103" s="147" t="s">
        <v>206</v>
      </c>
      <c r="I103" s="144">
        <v>0</v>
      </c>
      <c r="J103" s="144">
        <v>0</v>
      </c>
      <c r="K103" s="144">
        <v>0</v>
      </c>
      <c r="L103" s="147" t="s">
        <v>206</v>
      </c>
      <c r="M103" s="2"/>
    </row>
    <row r="104" spans="2:13">
      <c r="B104" s="2"/>
      <c r="C104" s="142" t="s">
        <v>396</v>
      </c>
      <c r="D104" s="143"/>
      <c r="E104" s="147" t="s">
        <v>206</v>
      </c>
      <c r="F104" s="147" t="s">
        <v>206</v>
      </c>
      <c r="G104" s="147" t="s">
        <v>206</v>
      </c>
      <c r="H104" s="147" t="s">
        <v>206</v>
      </c>
      <c r="I104" s="144">
        <v>0</v>
      </c>
      <c r="J104" s="144">
        <v>0</v>
      </c>
      <c r="K104" s="144">
        <v>0</v>
      </c>
      <c r="L104" s="147" t="s">
        <v>206</v>
      </c>
      <c r="M104" s="2"/>
    </row>
    <row r="105" spans="2:13">
      <c r="B105" s="2"/>
      <c r="C105" s="142" t="s">
        <v>397</v>
      </c>
      <c r="D105" s="143"/>
      <c r="E105" s="147" t="s">
        <v>206</v>
      </c>
      <c r="F105" s="147" t="s">
        <v>206</v>
      </c>
      <c r="G105" s="147" t="s">
        <v>206</v>
      </c>
      <c r="H105" s="147" t="s">
        <v>206</v>
      </c>
      <c r="I105" s="144">
        <v>0</v>
      </c>
      <c r="J105" s="144">
        <v>0</v>
      </c>
      <c r="K105" s="144">
        <v>0</v>
      </c>
      <c r="L105" s="147" t="s">
        <v>206</v>
      </c>
      <c r="M105" s="2"/>
    </row>
    <row r="106" spans="2:13">
      <c r="B106" s="2"/>
      <c r="C106" s="142" t="s">
        <v>398</v>
      </c>
      <c r="D106" s="143"/>
      <c r="E106" s="147" t="s">
        <v>206</v>
      </c>
      <c r="F106" s="147" t="s">
        <v>206</v>
      </c>
      <c r="G106" s="147" t="s">
        <v>206</v>
      </c>
      <c r="H106" s="147" t="s">
        <v>206</v>
      </c>
      <c r="I106" s="144">
        <v>0</v>
      </c>
      <c r="J106" s="144">
        <v>0</v>
      </c>
      <c r="K106" s="144">
        <v>0</v>
      </c>
      <c r="L106" s="147" t="s">
        <v>206</v>
      </c>
      <c r="M106" s="2"/>
    </row>
    <row r="107" spans="2:13">
      <c r="B107" s="2"/>
      <c r="C107" s="142" t="s">
        <v>399</v>
      </c>
      <c r="D107" s="143"/>
      <c r="E107" s="147" t="s">
        <v>206</v>
      </c>
      <c r="F107" s="147" t="s">
        <v>206</v>
      </c>
      <c r="G107" s="147" t="s">
        <v>206</v>
      </c>
      <c r="H107" s="147" t="s">
        <v>206</v>
      </c>
      <c r="I107" s="144">
        <v>0</v>
      </c>
      <c r="J107" s="144">
        <v>0</v>
      </c>
      <c r="K107" s="144">
        <v>0</v>
      </c>
      <c r="L107" s="147" t="s">
        <v>206</v>
      </c>
      <c r="M107" s="2"/>
    </row>
    <row r="108" spans="2:13">
      <c r="B108" s="2"/>
      <c r="C108" s="142" t="s">
        <v>400</v>
      </c>
      <c r="D108" s="143"/>
      <c r="E108" s="147" t="s">
        <v>206</v>
      </c>
      <c r="F108" s="147" t="s">
        <v>206</v>
      </c>
      <c r="G108" s="147" t="s">
        <v>206</v>
      </c>
      <c r="H108" s="147" t="s">
        <v>206</v>
      </c>
      <c r="I108" s="144">
        <v>0</v>
      </c>
      <c r="J108" s="144">
        <v>0</v>
      </c>
      <c r="K108" s="144">
        <v>0</v>
      </c>
      <c r="L108" s="147" t="s">
        <v>206</v>
      </c>
      <c r="M108" s="2"/>
    </row>
    <row r="109" spans="2:13">
      <c r="B109" s="2"/>
      <c r="C109" s="142" t="s">
        <v>401</v>
      </c>
      <c r="D109" s="143"/>
      <c r="E109" s="147" t="s">
        <v>206</v>
      </c>
      <c r="F109" s="147" t="s">
        <v>206</v>
      </c>
      <c r="G109" s="147" t="s">
        <v>206</v>
      </c>
      <c r="H109" s="147" t="s">
        <v>206</v>
      </c>
      <c r="I109" s="144">
        <v>0</v>
      </c>
      <c r="J109" s="144">
        <v>0</v>
      </c>
      <c r="K109" s="144">
        <v>0</v>
      </c>
      <c r="L109" s="147" t="s">
        <v>206</v>
      </c>
      <c r="M109" s="2"/>
    </row>
    <row r="110" spans="2:13">
      <c r="B110" s="2"/>
      <c r="C110" s="142" t="s">
        <v>402</v>
      </c>
      <c r="D110" s="143"/>
      <c r="E110" s="147" t="s">
        <v>206</v>
      </c>
      <c r="F110" s="147" t="s">
        <v>206</v>
      </c>
      <c r="G110" s="147" t="s">
        <v>206</v>
      </c>
      <c r="H110" s="147" t="s">
        <v>206</v>
      </c>
      <c r="I110" s="144">
        <v>0</v>
      </c>
      <c r="J110" s="144">
        <v>0</v>
      </c>
      <c r="K110" s="144">
        <v>0</v>
      </c>
      <c r="L110" s="147" t="s">
        <v>206</v>
      </c>
      <c r="M110" s="2"/>
    </row>
    <row r="111" spans="2:13">
      <c r="B111" s="2"/>
      <c r="C111" s="142" t="s">
        <v>403</v>
      </c>
      <c r="D111" s="143"/>
      <c r="E111" s="147" t="s">
        <v>206</v>
      </c>
      <c r="F111" s="147" t="s">
        <v>206</v>
      </c>
      <c r="G111" s="147" t="s">
        <v>206</v>
      </c>
      <c r="H111" s="147" t="s">
        <v>206</v>
      </c>
      <c r="I111" s="144">
        <v>0</v>
      </c>
      <c r="J111" s="144">
        <v>0</v>
      </c>
      <c r="K111" s="144">
        <v>0</v>
      </c>
      <c r="L111" s="147" t="s">
        <v>206</v>
      </c>
      <c r="M111" s="2"/>
    </row>
    <row r="112" spans="2:13">
      <c r="B112" s="2"/>
      <c r="C112" s="142" t="s">
        <v>404</v>
      </c>
      <c r="D112" s="143"/>
      <c r="E112" s="147" t="s">
        <v>206</v>
      </c>
      <c r="F112" s="147" t="s">
        <v>206</v>
      </c>
      <c r="G112" s="147" t="s">
        <v>206</v>
      </c>
      <c r="H112" s="147" t="s">
        <v>206</v>
      </c>
      <c r="I112" s="144">
        <v>0</v>
      </c>
      <c r="J112" s="144">
        <v>0</v>
      </c>
      <c r="K112" s="144">
        <v>0</v>
      </c>
      <c r="L112" s="147" t="s">
        <v>206</v>
      </c>
      <c r="M112" s="2"/>
    </row>
    <row r="113" spans="1:13">
      <c r="B113" s="2"/>
      <c r="C113" s="142" t="s">
        <v>405</v>
      </c>
      <c r="D113" s="143"/>
      <c r="E113" s="147" t="s">
        <v>206</v>
      </c>
      <c r="F113" s="147" t="s">
        <v>206</v>
      </c>
      <c r="G113" s="147" t="s">
        <v>206</v>
      </c>
      <c r="H113" s="147" t="s">
        <v>206</v>
      </c>
      <c r="I113" s="144">
        <v>0</v>
      </c>
      <c r="J113" s="144">
        <v>0</v>
      </c>
      <c r="K113" s="144">
        <v>0</v>
      </c>
      <c r="L113" s="147" t="s">
        <v>206</v>
      </c>
      <c r="M113" s="2"/>
    </row>
    <row r="114" spans="1:13" s="12" customFormat="1">
      <c r="B114" s="3"/>
      <c r="C114" s="145" t="s">
        <v>406</v>
      </c>
      <c r="D114" s="146"/>
      <c r="E114" s="147" t="s">
        <v>206</v>
      </c>
      <c r="F114" s="147" t="s">
        <v>206</v>
      </c>
      <c r="G114" s="147" t="s">
        <v>206</v>
      </c>
      <c r="H114" s="147" t="s">
        <v>206</v>
      </c>
      <c r="I114" s="144">
        <v>0</v>
      </c>
      <c r="J114" s="144">
        <v>0</v>
      </c>
      <c r="K114" s="144">
        <v>0</v>
      </c>
      <c r="L114" s="147" t="s">
        <v>206</v>
      </c>
      <c r="M114" s="3"/>
    </row>
    <row r="115" spans="1:13" s="12" customFormat="1">
      <c r="A115" s="15" t="s">
        <v>407</v>
      </c>
      <c r="B115" s="3"/>
      <c r="C115" s="145" t="s">
        <v>408</v>
      </c>
      <c r="D115" s="146"/>
      <c r="E115" s="147" t="s">
        <v>206</v>
      </c>
      <c r="F115" s="147" t="s">
        <v>206</v>
      </c>
      <c r="G115" s="147" t="s">
        <v>206</v>
      </c>
      <c r="H115" s="147" t="s">
        <v>206</v>
      </c>
      <c r="I115" s="144">
        <v>0</v>
      </c>
      <c r="J115" s="144">
        <v>0</v>
      </c>
      <c r="K115" s="144">
        <v>0</v>
      </c>
      <c r="L115" s="147" t="s">
        <v>206</v>
      </c>
      <c r="M115" s="3"/>
    </row>
    <row r="116" spans="1:13">
      <c r="A116" s="16" t="s">
        <v>409</v>
      </c>
      <c r="B116" s="2"/>
      <c r="C116" s="142" t="s">
        <v>410</v>
      </c>
      <c r="D116" s="143"/>
      <c r="E116" s="10" t="str">
        <f>""</f>
        <v/>
      </c>
      <c r="F116" s="10" t="str">
        <f>""</f>
        <v/>
      </c>
      <c r="G116" s="10" t="str">
        <f>""</f>
        <v/>
      </c>
      <c r="H116" s="10" t="str">
        <f>""</f>
        <v/>
      </c>
      <c r="I116" s="8">
        <f>SUM(I16:I115)</f>
        <v>0</v>
      </c>
      <c r="J116" s="8">
        <f>SUM(J16:J115)</f>
        <v>0</v>
      </c>
      <c r="K116" s="8">
        <f>SUM(K16:K115)</f>
        <v>0</v>
      </c>
      <c r="L116" s="10" t="str">
        <f>""</f>
        <v/>
      </c>
      <c r="M116" s="2"/>
    </row>
    <row r="117" spans="1:13">
      <c r="B117" s="2"/>
      <c r="C117" s="2"/>
      <c r="D117" s="2"/>
      <c r="E117" s="2"/>
      <c r="F117" s="2"/>
      <c r="G117" s="2"/>
      <c r="H117" s="2"/>
      <c r="I117" s="2"/>
      <c r="J117" s="2"/>
      <c r="K117" s="2"/>
      <c r="L117" s="2"/>
      <c r="M117" s="2"/>
    </row>
    <row r="118" spans="1:13" ht="5.0999999999999996" customHeight="1">
      <c r="B118" s="2"/>
      <c r="C118" s="2"/>
      <c r="D118" s="2"/>
      <c r="E118" s="2"/>
      <c r="F118" s="2"/>
      <c r="G118" s="2"/>
      <c r="H118" s="2"/>
      <c r="I118" s="2"/>
      <c r="J118" s="2"/>
      <c r="K118" s="2"/>
      <c r="L118" s="2"/>
      <c r="M118" s="2"/>
    </row>
  </sheetData>
  <sheetProtection formatColumns="0" formatRows="0" insertRows="0" deleteRows="0" selectLockedCells="1"/>
  <mergeCells count="916">
    <mergeCell ref="C7:L7"/>
    <mergeCell ref="C8:L8"/>
    <mergeCell ref="C9:L9"/>
    <mergeCell ref="C10:L10"/>
    <mergeCell ref="C11:L11"/>
    <mergeCell ref="C13:L13"/>
    <mergeCell ref="C14:D15"/>
    <mergeCell ref="E14:E15"/>
    <mergeCell ref="F14:F15"/>
    <mergeCell ref="G14:G15"/>
    <mergeCell ref="H14:H15"/>
    <mergeCell ref="I14:I15"/>
    <mergeCell ref="J14:J15"/>
    <mergeCell ref="K14:K15"/>
    <mergeCell ref="L14:L15"/>
    <mergeCell ref="I16"/>
    <mergeCell ref="J16"/>
    <mergeCell ref="K16"/>
    <mergeCell ref="L16"/>
    <mergeCell ref="C17:D17"/>
    <mergeCell ref="E17"/>
    <mergeCell ref="F17"/>
    <mergeCell ref="G17"/>
    <mergeCell ref="H17"/>
    <mergeCell ref="I17"/>
    <mergeCell ref="J17"/>
    <mergeCell ref="K17"/>
    <mergeCell ref="L17"/>
    <mergeCell ref="C16:D16"/>
    <mergeCell ref="E16"/>
    <mergeCell ref="F16"/>
    <mergeCell ref="G16"/>
    <mergeCell ref="H16"/>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E21"/>
    <mergeCell ref="F21"/>
    <mergeCell ref="G21"/>
    <mergeCell ref="H21"/>
    <mergeCell ref="I21"/>
    <mergeCell ref="J21"/>
    <mergeCell ref="K21"/>
    <mergeCell ref="L21"/>
    <mergeCell ref="C20:D20"/>
    <mergeCell ref="E20"/>
    <mergeCell ref="F20"/>
    <mergeCell ref="G20"/>
    <mergeCell ref="H20"/>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 ref="I32"/>
    <mergeCell ref="J32"/>
    <mergeCell ref="K32"/>
    <mergeCell ref="L32"/>
    <mergeCell ref="C33:D33"/>
    <mergeCell ref="E33"/>
    <mergeCell ref="F33"/>
    <mergeCell ref="G33"/>
    <mergeCell ref="H33"/>
    <mergeCell ref="I33"/>
    <mergeCell ref="J33"/>
    <mergeCell ref="K33"/>
    <mergeCell ref="L33"/>
    <mergeCell ref="C32:D32"/>
    <mergeCell ref="E32"/>
    <mergeCell ref="F32"/>
    <mergeCell ref="G32"/>
    <mergeCell ref="H32"/>
    <mergeCell ref="I34"/>
    <mergeCell ref="J34"/>
    <mergeCell ref="K34"/>
    <mergeCell ref="L34"/>
    <mergeCell ref="C35:D35"/>
    <mergeCell ref="E35"/>
    <mergeCell ref="F35"/>
    <mergeCell ref="G35"/>
    <mergeCell ref="H35"/>
    <mergeCell ref="I35"/>
    <mergeCell ref="J35"/>
    <mergeCell ref="K35"/>
    <mergeCell ref="L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I38"/>
    <mergeCell ref="J38"/>
    <mergeCell ref="K38"/>
    <mergeCell ref="L38"/>
    <mergeCell ref="C39:D39"/>
    <mergeCell ref="E39"/>
    <mergeCell ref="F39"/>
    <mergeCell ref="G39"/>
    <mergeCell ref="H39"/>
    <mergeCell ref="I39"/>
    <mergeCell ref="J39"/>
    <mergeCell ref="K39"/>
    <mergeCell ref="L39"/>
    <mergeCell ref="C38:D38"/>
    <mergeCell ref="E38"/>
    <mergeCell ref="F38"/>
    <mergeCell ref="G38"/>
    <mergeCell ref="H38"/>
    <mergeCell ref="I40"/>
    <mergeCell ref="J40"/>
    <mergeCell ref="K40"/>
    <mergeCell ref="L40"/>
    <mergeCell ref="C41:D41"/>
    <mergeCell ref="E41"/>
    <mergeCell ref="F41"/>
    <mergeCell ref="G41"/>
    <mergeCell ref="H41"/>
    <mergeCell ref="I41"/>
    <mergeCell ref="J41"/>
    <mergeCell ref="K41"/>
    <mergeCell ref="L41"/>
    <mergeCell ref="C40:D40"/>
    <mergeCell ref="E40"/>
    <mergeCell ref="F40"/>
    <mergeCell ref="G40"/>
    <mergeCell ref="H40"/>
    <mergeCell ref="I42"/>
    <mergeCell ref="J42"/>
    <mergeCell ref="K42"/>
    <mergeCell ref="L42"/>
    <mergeCell ref="C43:D43"/>
    <mergeCell ref="E43"/>
    <mergeCell ref="F43"/>
    <mergeCell ref="G43"/>
    <mergeCell ref="H43"/>
    <mergeCell ref="I43"/>
    <mergeCell ref="J43"/>
    <mergeCell ref="K43"/>
    <mergeCell ref="L43"/>
    <mergeCell ref="C42:D42"/>
    <mergeCell ref="E42"/>
    <mergeCell ref="F42"/>
    <mergeCell ref="G42"/>
    <mergeCell ref="H42"/>
    <mergeCell ref="I44"/>
    <mergeCell ref="J44"/>
    <mergeCell ref="K44"/>
    <mergeCell ref="L44"/>
    <mergeCell ref="C45:D45"/>
    <mergeCell ref="E45"/>
    <mergeCell ref="F45"/>
    <mergeCell ref="G45"/>
    <mergeCell ref="H45"/>
    <mergeCell ref="I45"/>
    <mergeCell ref="J45"/>
    <mergeCell ref="K45"/>
    <mergeCell ref="L45"/>
    <mergeCell ref="C44:D44"/>
    <mergeCell ref="E44"/>
    <mergeCell ref="F44"/>
    <mergeCell ref="G44"/>
    <mergeCell ref="H44"/>
    <mergeCell ref="I46"/>
    <mergeCell ref="J46"/>
    <mergeCell ref="K46"/>
    <mergeCell ref="L46"/>
    <mergeCell ref="C47:D47"/>
    <mergeCell ref="E47"/>
    <mergeCell ref="F47"/>
    <mergeCell ref="G47"/>
    <mergeCell ref="H47"/>
    <mergeCell ref="I47"/>
    <mergeCell ref="J47"/>
    <mergeCell ref="K47"/>
    <mergeCell ref="L47"/>
    <mergeCell ref="C46:D46"/>
    <mergeCell ref="E46"/>
    <mergeCell ref="F46"/>
    <mergeCell ref="G46"/>
    <mergeCell ref="H46"/>
    <mergeCell ref="I48"/>
    <mergeCell ref="J48"/>
    <mergeCell ref="K48"/>
    <mergeCell ref="L48"/>
    <mergeCell ref="C49:D49"/>
    <mergeCell ref="E49"/>
    <mergeCell ref="F49"/>
    <mergeCell ref="G49"/>
    <mergeCell ref="H49"/>
    <mergeCell ref="I49"/>
    <mergeCell ref="J49"/>
    <mergeCell ref="K49"/>
    <mergeCell ref="L49"/>
    <mergeCell ref="C48:D48"/>
    <mergeCell ref="E48"/>
    <mergeCell ref="F48"/>
    <mergeCell ref="G48"/>
    <mergeCell ref="H48"/>
    <mergeCell ref="I50"/>
    <mergeCell ref="J50"/>
    <mergeCell ref="K50"/>
    <mergeCell ref="L50"/>
    <mergeCell ref="C51:D51"/>
    <mergeCell ref="E51"/>
    <mergeCell ref="F51"/>
    <mergeCell ref="G51"/>
    <mergeCell ref="H51"/>
    <mergeCell ref="I51"/>
    <mergeCell ref="J51"/>
    <mergeCell ref="K51"/>
    <mergeCell ref="L51"/>
    <mergeCell ref="C50:D50"/>
    <mergeCell ref="E50"/>
    <mergeCell ref="F50"/>
    <mergeCell ref="G50"/>
    <mergeCell ref="H50"/>
    <mergeCell ref="I52"/>
    <mergeCell ref="J52"/>
    <mergeCell ref="K52"/>
    <mergeCell ref="L52"/>
    <mergeCell ref="C53:D53"/>
    <mergeCell ref="E53"/>
    <mergeCell ref="F53"/>
    <mergeCell ref="G53"/>
    <mergeCell ref="H53"/>
    <mergeCell ref="I53"/>
    <mergeCell ref="J53"/>
    <mergeCell ref="K53"/>
    <mergeCell ref="L53"/>
    <mergeCell ref="C52:D52"/>
    <mergeCell ref="E52"/>
    <mergeCell ref="F52"/>
    <mergeCell ref="G52"/>
    <mergeCell ref="H52"/>
    <mergeCell ref="I54"/>
    <mergeCell ref="J54"/>
    <mergeCell ref="K54"/>
    <mergeCell ref="L54"/>
    <mergeCell ref="C55:D55"/>
    <mergeCell ref="E55"/>
    <mergeCell ref="F55"/>
    <mergeCell ref="G55"/>
    <mergeCell ref="H55"/>
    <mergeCell ref="I55"/>
    <mergeCell ref="J55"/>
    <mergeCell ref="K55"/>
    <mergeCell ref="L55"/>
    <mergeCell ref="C54:D54"/>
    <mergeCell ref="E54"/>
    <mergeCell ref="F54"/>
    <mergeCell ref="G54"/>
    <mergeCell ref="H54"/>
    <mergeCell ref="I56"/>
    <mergeCell ref="J56"/>
    <mergeCell ref="K56"/>
    <mergeCell ref="L56"/>
    <mergeCell ref="C57:D57"/>
    <mergeCell ref="E57"/>
    <mergeCell ref="F57"/>
    <mergeCell ref="G57"/>
    <mergeCell ref="H57"/>
    <mergeCell ref="I57"/>
    <mergeCell ref="J57"/>
    <mergeCell ref="K57"/>
    <mergeCell ref="L57"/>
    <mergeCell ref="C56:D56"/>
    <mergeCell ref="E56"/>
    <mergeCell ref="F56"/>
    <mergeCell ref="G56"/>
    <mergeCell ref="H56"/>
    <mergeCell ref="I58"/>
    <mergeCell ref="J58"/>
    <mergeCell ref="K58"/>
    <mergeCell ref="L58"/>
    <mergeCell ref="C59:D59"/>
    <mergeCell ref="E59"/>
    <mergeCell ref="F59"/>
    <mergeCell ref="G59"/>
    <mergeCell ref="H59"/>
    <mergeCell ref="I59"/>
    <mergeCell ref="J59"/>
    <mergeCell ref="K59"/>
    <mergeCell ref="L59"/>
    <mergeCell ref="C58:D58"/>
    <mergeCell ref="E58"/>
    <mergeCell ref="F58"/>
    <mergeCell ref="G58"/>
    <mergeCell ref="H58"/>
    <mergeCell ref="I60"/>
    <mergeCell ref="J60"/>
    <mergeCell ref="K60"/>
    <mergeCell ref="L60"/>
    <mergeCell ref="C61:D61"/>
    <mergeCell ref="E61"/>
    <mergeCell ref="F61"/>
    <mergeCell ref="G61"/>
    <mergeCell ref="H61"/>
    <mergeCell ref="I61"/>
    <mergeCell ref="J61"/>
    <mergeCell ref="K61"/>
    <mergeCell ref="L61"/>
    <mergeCell ref="C60:D60"/>
    <mergeCell ref="E60"/>
    <mergeCell ref="F60"/>
    <mergeCell ref="G60"/>
    <mergeCell ref="H60"/>
    <mergeCell ref="I62"/>
    <mergeCell ref="J62"/>
    <mergeCell ref="K62"/>
    <mergeCell ref="L62"/>
    <mergeCell ref="C63:D63"/>
    <mergeCell ref="E63"/>
    <mergeCell ref="F63"/>
    <mergeCell ref="G63"/>
    <mergeCell ref="H63"/>
    <mergeCell ref="I63"/>
    <mergeCell ref="J63"/>
    <mergeCell ref="K63"/>
    <mergeCell ref="L63"/>
    <mergeCell ref="C62:D62"/>
    <mergeCell ref="E62"/>
    <mergeCell ref="F62"/>
    <mergeCell ref="G62"/>
    <mergeCell ref="H62"/>
    <mergeCell ref="I64"/>
    <mergeCell ref="J64"/>
    <mergeCell ref="K64"/>
    <mergeCell ref="L64"/>
    <mergeCell ref="C65:D65"/>
    <mergeCell ref="E65"/>
    <mergeCell ref="F65"/>
    <mergeCell ref="G65"/>
    <mergeCell ref="H65"/>
    <mergeCell ref="I65"/>
    <mergeCell ref="J65"/>
    <mergeCell ref="K65"/>
    <mergeCell ref="L65"/>
    <mergeCell ref="C64:D64"/>
    <mergeCell ref="E64"/>
    <mergeCell ref="F64"/>
    <mergeCell ref="G64"/>
    <mergeCell ref="H64"/>
    <mergeCell ref="I66"/>
    <mergeCell ref="J66"/>
    <mergeCell ref="K66"/>
    <mergeCell ref="L66"/>
    <mergeCell ref="C67:D67"/>
    <mergeCell ref="E67"/>
    <mergeCell ref="F67"/>
    <mergeCell ref="G67"/>
    <mergeCell ref="H67"/>
    <mergeCell ref="I67"/>
    <mergeCell ref="J67"/>
    <mergeCell ref="K67"/>
    <mergeCell ref="L67"/>
    <mergeCell ref="C66:D66"/>
    <mergeCell ref="E66"/>
    <mergeCell ref="F66"/>
    <mergeCell ref="G66"/>
    <mergeCell ref="H66"/>
    <mergeCell ref="I68"/>
    <mergeCell ref="J68"/>
    <mergeCell ref="K68"/>
    <mergeCell ref="L68"/>
    <mergeCell ref="C69:D69"/>
    <mergeCell ref="E69"/>
    <mergeCell ref="F69"/>
    <mergeCell ref="G69"/>
    <mergeCell ref="H69"/>
    <mergeCell ref="I69"/>
    <mergeCell ref="J69"/>
    <mergeCell ref="K69"/>
    <mergeCell ref="L69"/>
    <mergeCell ref="C68:D68"/>
    <mergeCell ref="E68"/>
    <mergeCell ref="F68"/>
    <mergeCell ref="G68"/>
    <mergeCell ref="H68"/>
    <mergeCell ref="I70"/>
    <mergeCell ref="J70"/>
    <mergeCell ref="K70"/>
    <mergeCell ref="L70"/>
    <mergeCell ref="C71:D71"/>
    <mergeCell ref="E71"/>
    <mergeCell ref="F71"/>
    <mergeCell ref="G71"/>
    <mergeCell ref="H71"/>
    <mergeCell ref="I71"/>
    <mergeCell ref="J71"/>
    <mergeCell ref="K71"/>
    <mergeCell ref="L71"/>
    <mergeCell ref="C70:D70"/>
    <mergeCell ref="E70"/>
    <mergeCell ref="F70"/>
    <mergeCell ref="G70"/>
    <mergeCell ref="H70"/>
    <mergeCell ref="I72"/>
    <mergeCell ref="J72"/>
    <mergeCell ref="K72"/>
    <mergeCell ref="L72"/>
    <mergeCell ref="C73:D73"/>
    <mergeCell ref="E73"/>
    <mergeCell ref="F73"/>
    <mergeCell ref="G73"/>
    <mergeCell ref="H73"/>
    <mergeCell ref="I73"/>
    <mergeCell ref="J73"/>
    <mergeCell ref="K73"/>
    <mergeCell ref="L73"/>
    <mergeCell ref="C72:D72"/>
    <mergeCell ref="E72"/>
    <mergeCell ref="F72"/>
    <mergeCell ref="G72"/>
    <mergeCell ref="H72"/>
    <mergeCell ref="I74"/>
    <mergeCell ref="J74"/>
    <mergeCell ref="K74"/>
    <mergeCell ref="L74"/>
    <mergeCell ref="C75:D75"/>
    <mergeCell ref="E75"/>
    <mergeCell ref="F75"/>
    <mergeCell ref="G75"/>
    <mergeCell ref="H75"/>
    <mergeCell ref="I75"/>
    <mergeCell ref="J75"/>
    <mergeCell ref="K75"/>
    <mergeCell ref="L75"/>
    <mergeCell ref="C74:D74"/>
    <mergeCell ref="E74"/>
    <mergeCell ref="F74"/>
    <mergeCell ref="G74"/>
    <mergeCell ref="H74"/>
    <mergeCell ref="I76"/>
    <mergeCell ref="J76"/>
    <mergeCell ref="K76"/>
    <mergeCell ref="L76"/>
    <mergeCell ref="C77:D77"/>
    <mergeCell ref="E77"/>
    <mergeCell ref="F77"/>
    <mergeCell ref="G77"/>
    <mergeCell ref="H77"/>
    <mergeCell ref="I77"/>
    <mergeCell ref="J77"/>
    <mergeCell ref="K77"/>
    <mergeCell ref="L77"/>
    <mergeCell ref="C76:D76"/>
    <mergeCell ref="E76"/>
    <mergeCell ref="F76"/>
    <mergeCell ref="G76"/>
    <mergeCell ref="H76"/>
    <mergeCell ref="I78"/>
    <mergeCell ref="J78"/>
    <mergeCell ref="K78"/>
    <mergeCell ref="L78"/>
    <mergeCell ref="C79:D79"/>
    <mergeCell ref="E79"/>
    <mergeCell ref="F79"/>
    <mergeCell ref="G79"/>
    <mergeCell ref="H79"/>
    <mergeCell ref="I79"/>
    <mergeCell ref="J79"/>
    <mergeCell ref="K79"/>
    <mergeCell ref="L79"/>
    <mergeCell ref="C78:D78"/>
    <mergeCell ref="E78"/>
    <mergeCell ref="F78"/>
    <mergeCell ref="G78"/>
    <mergeCell ref="H78"/>
    <mergeCell ref="I80"/>
    <mergeCell ref="J80"/>
    <mergeCell ref="K80"/>
    <mergeCell ref="L80"/>
    <mergeCell ref="C81:D81"/>
    <mergeCell ref="E81"/>
    <mergeCell ref="F81"/>
    <mergeCell ref="G81"/>
    <mergeCell ref="H81"/>
    <mergeCell ref="I81"/>
    <mergeCell ref="J81"/>
    <mergeCell ref="K81"/>
    <mergeCell ref="L81"/>
    <mergeCell ref="C80:D80"/>
    <mergeCell ref="E80"/>
    <mergeCell ref="F80"/>
    <mergeCell ref="G80"/>
    <mergeCell ref="H80"/>
    <mergeCell ref="I82"/>
    <mergeCell ref="J82"/>
    <mergeCell ref="K82"/>
    <mergeCell ref="L82"/>
    <mergeCell ref="C83:D83"/>
    <mergeCell ref="E83"/>
    <mergeCell ref="F83"/>
    <mergeCell ref="G83"/>
    <mergeCell ref="H83"/>
    <mergeCell ref="I83"/>
    <mergeCell ref="J83"/>
    <mergeCell ref="K83"/>
    <mergeCell ref="L83"/>
    <mergeCell ref="C82:D82"/>
    <mergeCell ref="E82"/>
    <mergeCell ref="F82"/>
    <mergeCell ref="G82"/>
    <mergeCell ref="H82"/>
    <mergeCell ref="I84"/>
    <mergeCell ref="J84"/>
    <mergeCell ref="K84"/>
    <mergeCell ref="L84"/>
    <mergeCell ref="C85:D85"/>
    <mergeCell ref="E85"/>
    <mergeCell ref="F85"/>
    <mergeCell ref="G85"/>
    <mergeCell ref="H85"/>
    <mergeCell ref="I85"/>
    <mergeCell ref="J85"/>
    <mergeCell ref="K85"/>
    <mergeCell ref="L85"/>
    <mergeCell ref="C84:D84"/>
    <mergeCell ref="E84"/>
    <mergeCell ref="F84"/>
    <mergeCell ref="G84"/>
    <mergeCell ref="H84"/>
    <mergeCell ref="I86"/>
    <mergeCell ref="J86"/>
    <mergeCell ref="K86"/>
    <mergeCell ref="L86"/>
    <mergeCell ref="C87:D87"/>
    <mergeCell ref="E87"/>
    <mergeCell ref="F87"/>
    <mergeCell ref="G87"/>
    <mergeCell ref="H87"/>
    <mergeCell ref="I87"/>
    <mergeCell ref="J87"/>
    <mergeCell ref="K87"/>
    <mergeCell ref="L87"/>
    <mergeCell ref="C86:D86"/>
    <mergeCell ref="E86"/>
    <mergeCell ref="F86"/>
    <mergeCell ref="G86"/>
    <mergeCell ref="H86"/>
    <mergeCell ref="I88"/>
    <mergeCell ref="J88"/>
    <mergeCell ref="K88"/>
    <mergeCell ref="L88"/>
    <mergeCell ref="C89:D89"/>
    <mergeCell ref="E89"/>
    <mergeCell ref="F89"/>
    <mergeCell ref="G89"/>
    <mergeCell ref="H89"/>
    <mergeCell ref="I89"/>
    <mergeCell ref="J89"/>
    <mergeCell ref="K89"/>
    <mergeCell ref="L89"/>
    <mergeCell ref="C88:D88"/>
    <mergeCell ref="E88"/>
    <mergeCell ref="F88"/>
    <mergeCell ref="G88"/>
    <mergeCell ref="H88"/>
    <mergeCell ref="I90"/>
    <mergeCell ref="J90"/>
    <mergeCell ref="K90"/>
    <mergeCell ref="L90"/>
    <mergeCell ref="C91:D91"/>
    <mergeCell ref="E91"/>
    <mergeCell ref="F91"/>
    <mergeCell ref="G91"/>
    <mergeCell ref="H91"/>
    <mergeCell ref="I91"/>
    <mergeCell ref="J91"/>
    <mergeCell ref="K91"/>
    <mergeCell ref="L91"/>
    <mergeCell ref="C90:D90"/>
    <mergeCell ref="E90"/>
    <mergeCell ref="F90"/>
    <mergeCell ref="G90"/>
    <mergeCell ref="H90"/>
    <mergeCell ref="I92"/>
    <mergeCell ref="J92"/>
    <mergeCell ref="K92"/>
    <mergeCell ref="L92"/>
    <mergeCell ref="C93:D93"/>
    <mergeCell ref="E93"/>
    <mergeCell ref="F93"/>
    <mergeCell ref="G93"/>
    <mergeCell ref="H93"/>
    <mergeCell ref="I93"/>
    <mergeCell ref="J93"/>
    <mergeCell ref="K93"/>
    <mergeCell ref="L93"/>
    <mergeCell ref="C92:D92"/>
    <mergeCell ref="E92"/>
    <mergeCell ref="F92"/>
    <mergeCell ref="G92"/>
    <mergeCell ref="H92"/>
    <mergeCell ref="I94"/>
    <mergeCell ref="J94"/>
    <mergeCell ref="K94"/>
    <mergeCell ref="L94"/>
    <mergeCell ref="C95:D95"/>
    <mergeCell ref="E95"/>
    <mergeCell ref="F95"/>
    <mergeCell ref="G95"/>
    <mergeCell ref="H95"/>
    <mergeCell ref="I95"/>
    <mergeCell ref="J95"/>
    <mergeCell ref="K95"/>
    <mergeCell ref="L95"/>
    <mergeCell ref="C94:D94"/>
    <mergeCell ref="E94"/>
    <mergeCell ref="F94"/>
    <mergeCell ref="G94"/>
    <mergeCell ref="H94"/>
    <mergeCell ref="I96"/>
    <mergeCell ref="J96"/>
    <mergeCell ref="K96"/>
    <mergeCell ref="L96"/>
    <mergeCell ref="C97:D97"/>
    <mergeCell ref="E97"/>
    <mergeCell ref="F97"/>
    <mergeCell ref="G97"/>
    <mergeCell ref="H97"/>
    <mergeCell ref="I97"/>
    <mergeCell ref="J97"/>
    <mergeCell ref="K97"/>
    <mergeCell ref="L97"/>
    <mergeCell ref="C96:D96"/>
    <mergeCell ref="E96"/>
    <mergeCell ref="F96"/>
    <mergeCell ref="G96"/>
    <mergeCell ref="H96"/>
    <mergeCell ref="I98"/>
    <mergeCell ref="J98"/>
    <mergeCell ref="K98"/>
    <mergeCell ref="L98"/>
    <mergeCell ref="C99:D99"/>
    <mergeCell ref="E99"/>
    <mergeCell ref="F99"/>
    <mergeCell ref="G99"/>
    <mergeCell ref="H99"/>
    <mergeCell ref="I99"/>
    <mergeCell ref="J99"/>
    <mergeCell ref="K99"/>
    <mergeCell ref="L99"/>
    <mergeCell ref="C98:D98"/>
    <mergeCell ref="E98"/>
    <mergeCell ref="F98"/>
    <mergeCell ref="G98"/>
    <mergeCell ref="H98"/>
    <mergeCell ref="I100"/>
    <mergeCell ref="J100"/>
    <mergeCell ref="K100"/>
    <mergeCell ref="L100"/>
    <mergeCell ref="C101:D101"/>
    <mergeCell ref="E101"/>
    <mergeCell ref="F101"/>
    <mergeCell ref="G101"/>
    <mergeCell ref="H101"/>
    <mergeCell ref="I101"/>
    <mergeCell ref="J101"/>
    <mergeCell ref="K101"/>
    <mergeCell ref="L101"/>
    <mergeCell ref="C100:D100"/>
    <mergeCell ref="E100"/>
    <mergeCell ref="F100"/>
    <mergeCell ref="G100"/>
    <mergeCell ref="H100"/>
    <mergeCell ref="I102"/>
    <mergeCell ref="J102"/>
    <mergeCell ref="K102"/>
    <mergeCell ref="L102"/>
    <mergeCell ref="C103:D103"/>
    <mergeCell ref="E103"/>
    <mergeCell ref="F103"/>
    <mergeCell ref="G103"/>
    <mergeCell ref="H103"/>
    <mergeCell ref="I103"/>
    <mergeCell ref="J103"/>
    <mergeCell ref="K103"/>
    <mergeCell ref="L103"/>
    <mergeCell ref="C102:D102"/>
    <mergeCell ref="E102"/>
    <mergeCell ref="F102"/>
    <mergeCell ref="G102"/>
    <mergeCell ref="H102"/>
    <mergeCell ref="I104"/>
    <mergeCell ref="J104"/>
    <mergeCell ref="K104"/>
    <mergeCell ref="L104"/>
    <mergeCell ref="C105:D105"/>
    <mergeCell ref="E105"/>
    <mergeCell ref="F105"/>
    <mergeCell ref="G105"/>
    <mergeCell ref="H105"/>
    <mergeCell ref="I105"/>
    <mergeCell ref="J105"/>
    <mergeCell ref="K105"/>
    <mergeCell ref="L105"/>
    <mergeCell ref="C104:D104"/>
    <mergeCell ref="E104"/>
    <mergeCell ref="F104"/>
    <mergeCell ref="G104"/>
    <mergeCell ref="H104"/>
    <mergeCell ref="I106"/>
    <mergeCell ref="J106"/>
    <mergeCell ref="K106"/>
    <mergeCell ref="L106"/>
    <mergeCell ref="C107:D107"/>
    <mergeCell ref="E107"/>
    <mergeCell ref="F107"/>
    <mergeCell ref="G107"/>
    <mergeCell ref="H107"/>
    <mergeCell ref="I107"/>
    <mergeCell ref="J107"/>
    <mergeCell ref="K107"/>
    <mergeCell ref="L107"/>
    <mergeCell ref="C106:D106"/>
    <mergeCell ref="E106"/>
    <mergeCell ref="F106"/>
    <mergeCell ref="G106"/>
    <mergeCell ref="H106"/>
    <mergeCell ref="I108"/>
    <mergeCell ref="J108"/>
    <mergeCell ref="K108"/>
    <mergeCell ref="L108"/>
    <mergeCell ref="C109:D109"/>
    <mergeCell ref="E109"/>
    <mergeCell ref="F109"/>
    <mergeCell ref="G109"/>
    <mergeCell ref="H109"/>
    <mergeCell ref="I109"/>
    <mergeCell ref="J109"/>
    <mergeCell ref="K109"/>
    <mergeCell ref="L109"/>
    <mergeCell ref="C108:D108"/>
    <mergeCell ref="E108"/>
    <mergeCell ref="F108"/>
    <mergeCell ref="G108"/>
    <mergeCell ref="H108"/>
    <mergeCell ref="I110"/>
    <mergeCell ref="J110"/>
    <mergeCell ref="K110"/>
    <mergeCell ref="L110"/>
    <mergeCell ref="C111:D111"/>
    <mergeCell ref="E111"/>
    <mergeCell ref="F111"/>
    <mergeCell ref="G111"/>
    <mergeCell ref="H111"/>
    <mergeCell ref="I111"/>
    <mergeCell ref="J111"/>
    <mergeCell ref="K111"/>
    <mergeCell ref="L111"/>
    <mergeCell ref="C110:D110"/>
    <mergeCell ref="E110"/>
    <mergeCell ref="F110"/>
    <mergeCell ref="G110"/>
    <mergeCell ref="H110"/>
    <mergeCell ref="I112"/>
    <mergeCell ref="J112"/>
    <mergeCell ref="K112"/>
    <mergeCell ref="L112"/>
    <mergeCell ref="C113:D113"/>
    <mergeCell ref="E113"/>
    <mergeCell ref="F113"/>
    <mergeCell ref="G113"/>
    <mergeCell ref="H113"/>
    <mergeCell ref="I113"/>
    <mergeCell ref="J113"/>
    <mergeCell ref="K113"/>
    <mergeCell ref="L113"/>
    <mergeCell ref="C112:D112"/>
    <mergeCell ref="E112"/>
    <mergeCell ref="F112"/>
    <mergeCell ref="G112"/>
    <mergeCell ref="H112"/>
    <mergeCell ref="C116:D116"/>
    <mergeCell ref="I114"/>
    <mergeCell ref="J114"/>
    <mergeCell ref="K114"/>
    <mergeCell ref="L114"/>
    <mergeCell ref="C115:D115"/>
    <mergeCell ref="E115"/>
    <mergeCell ref="F115"/>
    <mergeCell ref="G115"/>
    <mergeCell ref="H115"/>
    <mergeCell ref="I115"/>
    <mergeCell ref="J115"/>
    <mergeCell ref="K115"/>
    <mergeCell ref="L115"/>
    <mergeCell ref="C114:D114"/>
    <mergeCell ref="E114"/>
    <mergeCell ref="F114"/>
    <mergeCell ref="G114"/>
    <mergeCell ref="H114"/>
  </mergeCells>
  <dataValidations count="3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s>
  <printOptions horizontalCentered="1"/>
  <pageMargins left="0.7" right="0.7" top="0.75" bottom="0.75" header="0.3" footer="0.3"/>
  <pageSetup paperSize="150" scale="32" orientation="portrait" horizontalDpi="200" verticalDpi="2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2:M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H31" sqref="H31"/>
    </sheetView>
  </sheetViews>
  <sheetFormatPr defaultRowHeight="1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811</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0"/>
      <c r="D6" s="20"/>
      <c r="E6" s="2"/>
      <c r="F6" s="2"/>
      <c r="G6" s="2"/>
      <c r="H6" s="2"/>
      <c r="I6" s="2"/>
      <c r="J6" s="2"/>
      <c r="K6" s="2"/>
      <c r="L6" s="2"/>
      <c r="M6" s="2"/>
    </row>
    <row r="7" spans="2:13" ht="17.25">
      <c r="B7" s="2"/>
      <c r="C7" s="156" t="str">
        <f>UPPER('Data Umum'!D7)</f>
        <v/>
      </c>
      <c r="D7" s="156"/>
      <c r="E7" s="157"/>
      <c r="F7" s="157"/>
      <c r="G7" s="157"/>
      <c r="H7" s="157"/>
      <c r="I7" s="157"/>
      <c r="J7" s="157"/>
      <c r="K7" s="157"/>
      <c r="L7" s="157"/>
      <c r="M7" s="2"/>
    </row>
    <row r="8" spans="2:13">
      <c r="B8" s="2"/>
      <c r="C8" s="158" t="s">
        <v>1095</v>
      </c>
      <c r="D8" s="158"/>
      <c r="E8" s="129"/>
      <c r="F8" s="129"/>
      <c r="G8" s="129"/>
      <c r="H8" s="129"/>
      <c r="I8" s="129"/>
      <c r="J8" s="129"/>
      <c r="K8" s="129"/>
      <c r="L8" s="129"/>
      <c r="M8" s="2"/>
    </row>
    <row r="9" spans="2:13">
      <c r="B9" s="2"/>
      <c r="C9" s="158" t="s">
        <v>812</v>
      </c>
      <c r="D9" s="158"/>
      <c r="E9" s="129"/>
      <c r="F9" s="129"/>
      <c r="G9" s="129"/>
      <c r="H9" s="129"/>
      <c r="I9" s="129"/>
      <c r="J9" s="129"/>
      <c r="K9" s="129"/>
      <c r="L9" s="129"/>
      <c r="M9" s="2"/>
    </row>
    <row r="10" spans="2:13">
      <c r="B10" s="2"/>
      <c r="C10" s="164" t="s">
        <v>1100</v>
      </c>
      <c r="D10" s="158"/>
      <c r="E10" s="129"/>
      <c r="F10" s="129"/>
      <c r="G10" s="129"/>
      <c r="H10" s="129"/>
      <c r="I10" s="129"/>
      <c r="J10" s="129"/>
      <c r="K10" s="129"/>
      <c r="L10" s="129"/>
      <c r="M10" s="2"/>
    </row>
    <row r="11" spans="2:13">
      <c r="B11" s="2"/>
      <c r="C11" s="159" t="str">
        <f>""</f>
        <v/>
      </c>
      <c r="D11" s="159"/>
      <c r="E11" s="130"/>
      <c r="F11" s="130"/>
      <c r="G11" s="130"/>
      <c r="H11" s="130"/>
      <c r="I11" s="130"/>
      <c r="J11" s="130"/>
      <c r="K11" s="130"/>
      <c r="L11" s="130"/>
      <c r="M11" s="2"/>
    </row>
    <row r="12" spans="2:13" hidden="1">
      <c r="B12" s="2"/>
      <c r="C12" s="20"/>
      <c r="D12" s="20"/>
      <c r="E12" s="2"/>
      <c r="F12" s="2"/>
      <c r="G12" s="2"/>
      <c r="H12" s="2"/>
      <c r="I12" s="2"/>
      <c r="J12" s="2"/>
      <c r="K12" s="2"/>
      <c r="L12" s="2"/>
      <c r="M12" s="2"/>
    </row>
    <row r="13" spans="2:13">
      <c r="B13" s="2"/>
      <c r="C13" s="160" t="s">
        <v>43</v>
      </c>
      <c r="D13" s="160"/>
      <c r="E13" s="161"/>
      <c r="F13" s="161"/>
      <c r="G13" s="161"/>
      <c r="H13" s="161"/>
      <c r="I13" s="161"/>
      <c r="J13" s="161"/>
      <c r="K13" s="161"/>
      <c r="L13" s="161"/>
      <c r="M13" s="2"/>
    </row>
    <row r="14" spans="2:13">
      <c r="B14" s="2"/>
      <c r="C14" s="127" t="s">
        <v>308</v>
      </c>
      <c r="D14" s="128"/>
      <c r="E14" s="162" t="str">
        <f>"Kode Bank"</f>
        <v>Kode Bank</v>
      </c>
      <c r="F14" s="162" t="str">
        <f>"Nama Bank"</f>
        <v>Nama Bank</v>
      </c>
      <c r="G14" s="162" t="str">
        <f>"Peringkat"</f>
        <v>Peringkat</v>
      </c>
      <c r="H14" s="162" t="str">
        <f>"Klaster"</f>
        <v>Klaster</v>
      </c>
      <c r="I14" s="162" t="str">
        <f>"Saldo SAK"</f>
        <v>Saldo SAK</v>
      </c>
      <c r="J14" s="162" t="str">
        <f>"AYD (PAYDI Garansi)"</f>
        <v>AYD (PAYDI Garansi)</v>
      </c>
      <c r="K14" s="162" t="str">
        <f>"Saldo SAK lancar (Kurang dari satu tahun)"</f>
        <v>Saldo SAK lancar (Kurang dari satu tahun)</v>
      </c>
      <c r="L14" s="162" t="str">
        <f>"Keterangan"</f>
        <v>Keterangan</v>
      </c>
      <c r="M14" s="2"/>
    </row>
    <row r="15" spans="2:13">
      <c r="B15" s="2"/>
      <c r="C15" s="128"/>
      <c r="D15" s="128"/>
      <c r="E15" s="163"/>
      <c r="F15" s="163"/>
      <c r="G15" s="163"/>
      <c r="H15" s="163"/>
      <c r="I15" s="163"/>
      <c r="J15" s="163"/>
      <c r="K15" s="163"/>
      <c r="L15" s="163"/>
      <c r="M15" s="2"/>
    </row>
    <row r="16" spans="2:13">
      <c r="B16" s="2"/>
      <c r="C16" s="137" t="s">
        <v>7</v>
      </c>
      <c r="D16" s="128"/>
      <c r="E16" s="147" t="s">
        <v>206</v>
      </c>
      <c r="F16" s="147" t="s">
        <v>206</v>
      </c>
      <c r="G16" s="147" t="s">
        <v>206</v>
      </c>
      <c r="H16" s="147" t="s">
        <v>206</v>
      </c>
      <c r="I16" s="144">
        <v>0</v>
      </c>
      <c r="J16" s="144">
        <v>0</v>
      </c>
      <c r="K16" s="144">
        <v>0</v>
      </c>
      <c r="L16" s="147" t="s">
        <v>206</v>
      </c>
      <c r="M16" s="2"/>
    </row>
    <row r="17" spans="2:13">
      <c r="B17" s="2"/>
      <c r="C17" s="142" t="s">
        <v>309</v>
      </c>
      <c r="D17" s="143"/>
      <c r="E17" s="147" t="s">
        <v>206</v>
      </c>
      <c r="F17" s="147" t="s">
        <v>206</v>
      </c>
      <c r="G17" s="147" t="s">
        <v>206</v>
      </c>
      <c r="H17" s="147" t="s">
        <v>206</v>
      </c>
      <c r="I17" s="144">
        <v>0</v>
      </c>
      <c r="J17" s="144">
        <v>0</v>
      </c>
      <c r="K17" s="144">
        <v>0</v>
      </c>
      <c r="L17" s="147" t="s">
        <v>206</v>
      </c>
      <c r="M17" s="2"/>
    </row>
    <row r="18" spans="2:13">
      <c r="B18" s="2"/>
      <c r="C18" s="142" t="s">
        <v>310</v>
      </c>
      <c r="D18" s="143"/>
      <c r="E18" s="147" t="s">
        <v>206</v>
      </c>
      <c r="F18" s="147" t="s">
        <v>206</v>
      </c>
      <c r="G18" s="147" t="s">
        <v>206</v>
      </c>
      <c r="H18" s="147" t="s">
        <v>206</v>
      </c>
      <c r="I18" s="144">
        <v>0</v>
      </c>
      <c r="J18" s="144">
        <v>0</v>
      </c>
      <c r="K18" s="144">
        <v>0</v>
      </c>
      <c r="L18" s="147" t="s">
        <v>206</v>
      </c>
      <c r="M18" s="2"/>
    </row>
    <row r="19" spans="2:13">
      <c r="B19" s="2"/>
      <c r="C19" s="142" t="s">
        <v>311</v>
      </c>
      <c r="D19" s="143"/>
      <c r="E19" s="147" t="s">
        <v>206</v>
      </c>
      <c r="F19" s="147" t="s">
        <v>206</v>
      </c>
      <c r="G19" s="147" t="s">
        <v>206</v>
      </c>
      <c r="H19" s="147" t="s">
        <v>206</v>
      </c>
      <c r="I19" s="144">
        <v>0</v>
      </c>
      <c r="J19" s="144">
        <v>0</v>
      </c>
      <c r="K19" s="144">
        <v>0</v>
      </c>
      <c r="L19" s="147" t="s">
        <v>206</v>
      </c>
      <c r="M19" s="2"/>
    </row>
    <row r="20" spans="2:13">
      <c r="B20" s="2"/>
      <c r="C20" s="142" t="s">
        <v>312</v>
      </c>
      <c r="D20" s="143"/>
      <c r="E20" s="147" t="s">
        <v>206</v>
      </c>
      <c r="F20" s="147" t="s">
        <v>206</v>
      </c>
      <c r="G20" s="147" t="s">
        <v>206</v>
      </c>
      <c r="H20" s="147" t="s">
        <v>206</v>
      </c>
      <c r="I20" s="144">
        <v>0</v>
      </c>
      <c r="J20" s="144">
        <v>0</v>
      </c>
      <c r="K20" s="144">
        <v>0</v>
      </c>
      <c r="L20" s="147" t="s">
        <v>206</v>
      </c>
      <c r="M20" s="2"/>
    </row>
    <row r="21" spans="2:13">
      <c r="B21" s="2"/>
      <c r="C21" s="142" t="s">
        <v>313</v>
      </c>
      <c r="D21" s="143"/>
      <c r="E21" s="147" t="s">
        <v>206</v>
      </c>
      <c r="F21" s="147" t="s">
        <v>206</v>
      </c>
      <c r="G21" s="147" t="s">
        <v>206</v>
      </c>
      <c r="H21" s="147" t="s">
        <v>206</v>
      </c>
      <c r="I21" s="144">
        <v>0</v>
      </c>
      <c r="J21" s="144">
        <v>0</v>
      </c>
      <c r="K21" s="144">
        <v>0</v>
      </c>
      <c r="L21" s="147" t="s">
        <v>206</v>
      </c>
      <c r="M21" s="2"/>
    </row>
    <row r="22" spans="2:13">
      <c r="B22" s="2"/>
      <c r="C22" s="142" t="s">
        <v>314</v>
      </c>
      <c r="D22" s="143"/>
      <c r="E22" s="147" t="s">
        <v>206</v>
      </c>
      <c r="F22" s="147" t="s">
        <v>206</v>
      </c>
      <c r="G22" s="147" t="s">
        <v>206</v>
      </c>
      <c r="H22" s="147" t="s">
        <v>206</v>
      </c>
      <c r="I22" s="144">
        <v>0</v>
      </c>
      <c r="J22" s="144">
        <v>0</v>
      </c>
      <c r="K22" s="144">
        <v>0</v>
      </c>
      <c r="L22" s="147" t="s">
        <v>206</v>
      </c>
      <c r="M22" s="2"/>
    </row>
    <row r="23" spans="2:13">
      <c r="B23" s="2"/>
      <c r="C23" s="142" t="s">
        <v>315</v>
      </c>
      <c r="D23" s="143"/>
      <c r="E23" s="147" t="s">
        <v>206</v>
      </c>
      <c r="F23" s="147" t="s">
        <v>206</v>
      </c>
      <c r="G23" s="147" t="s">
        <v>206</v>
      </c>
      <c r="H23" s="147" t="s">
        <v>206</v>
      </c>
      <c r="I23" s="144">
        <v>0</v>
      </c>
      <c r="J23" s="144">
        <v>0</v>
      </c>
      <c r="K23" s="144">
        <v>0</v>
      </c>
      <c r="L23" s="147" t="s">
        <v>206</v>
      </c>
      <c r="M23" s="2"/>
    </row>
    <row r="24" spans="2:13">
      <c r="B24" s="2"/>
      <c r="C24" s="142" t="s">
        <v>316</v>
      </c>
      <c r="D24" s="143"/>
      <c r="E24" s="147" t="s">
        <v>206</v>
      </c>
      <c r="F24" s="147" t="s">
        <v>206</v>
      </c>
      <c r="G24" s="147" t="s">
        <v>206</v>
      </c>
      <c r="H24" s="147" t="s">
        <v>206</v>
      </c>
      <c r="I24" s="144">
        <v>0</v>
      </c>
      <c r="J24" s="144">
        <v>0</v>
      </c>
      <c r="K24" s="144">
        <v>0</v>
      </c>
      <c r="L24" s="147" t="s">
        <v>206</v>
      </c>
      <c r="M24" s="2"/>
    </row>
    <row r="25" spans="2:13">
      <c r="B25" s="2"/>
      <c r="C25" s="142" t="s">
        <v>317</v>
      </c>
      <c r="D25" s="143"/>
      <c r="E25" s="147" t="s">
        <v>206</v>
      </c>
      <c r="F25" s="147" t="s">
        <v>206</v>
      </c>
      <c r="G25" s="147" t="s">
        <v>206</v>
      </c>
      <c r="H25" s="147" t="s">
        <v>206</v>
      </c>
      <c r="I25" s="144">
        <v>0</v>
      </c>
      <c r="J25" s="144">
        <v>0</v>
      </c>
      <c r="K25" s="144">
        <v>0</v>
      </c>
      <c r="L25" s="147" t="s">
        <v>206</v>
      </c>
      <c r="M25" s="2"/>
    </row>
    <row r="26" spans="2:13">
      <c r="B26" s="2"/>
      <c r="C26" s="142" t="s">
        <v>318</v>
      </c>
      <c r="D26" s="143"/>
      <c r="E26" s="147" t="s">
        <v>206</v>
      </c>
      <c r="F26" s="147" t="s">
        <v>206</v>
      </c>
      <c r="G26" s="147" t="s">
        <v>206</v>
      </c>
      <c r="H26" s="147" t="s">
        <v>206</v>
      </c>
      <c r="I26" s="144">
        <v>0</v>
      </c>
      <c r="J26" s="144">
        <v>0</v>
      </c>
      <c r="K26" s="144">
        <v>0</v>
      </c>
      <c r="L26" s="147" t="s">
        <v>206</v>
      </c>
      <c r="M26" s="2"/>
    </row>
    <row r="27" spans="2:13">
      <c r="B27" s="2"/>
      <c r="C27" s="142" t="s">
        <v>319</v>
      </c>
      <c r="D27" s="143"/>
      <c r="E27" s="147" t="s">
        <v>206</v>
      </c>
      <c r="F27" s="147" t="s">
        <v>206</v>
      </c>
      <c r="G27" s="147" t="s">
        <v>206</v>
      </c>
      <c r="H27" s="147" t="s">
        <v>206</v>
      </c>
      <c r="I27" s="144">
        <v>0</v>
      </c>
      <c r="J27" s="144">
        <v>0</v>
      </c>
      <c r="K27" s="144">
        <v>0</v>
      </c>
      <c r="L27" s="147" t="s">
        <v>206</v>
      </c>
      <c r="M27" s="2"/>
    </row>
    <row r="28" spans="2:13">
      <c r="B28" s="2"/>
      <c r="C28" s="142" t="s">
        <v>320</v>
      </c>
      <c r="D28" s="143"/>
      <c r="E28" s="147" t="s">
        <v>206</v>
      </c>
      <c r="F28" s="147" t="s">
        <v>206</v>
      </c>
      <c r="G28" s="147" t="s">
        <v>206</v>
      </c>
      <c r="H28" s="147" t="s">
        <v>206</v>
      </c>
      <c r="I28" s="144">
        <v>0</v>
      </c>
      <c r="J28" s="144">
        <v>0</v>
      </c>
      <c r="K28" s="144">
        <v>0</v>
      </c>
      <c r="L28" s="147" t="s">
        <v>206</v>
      </c>
      <c r="M28" s="2"/>
    </row>
    <row r="29" spans="2:13">
      <c r="B29" s="2"/>
      <c r="C29" s="142" t="s">
        <v>321</v>
      </c>
      <c r="D29" s="143"/>
      <c r="E29" s="147" t="s">
        <v>206</v>
      </c>
      <c r="F29" s="147" t="s">
        <v>206</v>
      </c>
      <c r="G29" s="147" t="s">
        <v>206</v>
      </c>
      <c r="H29" s="147" t="s">
        <v>206</v>
      </c>
      <c r="I29" s="144">
        <v>0</v>
      </c>
      <c r="J29" s="144">
        <v>0</v>
      </c>
      <c r="K29" s="144">
        <v>0</v>
      </c>
      <c r="L29" s="147" t="s">
        <v>206</v>
      </c>
      <c r="M29" s="2"/>
    </row>
    <row r="30" spans="2:13">
      <c r="B30" s="2"/>
      <c r="C30" s="142" t="s">
        <v>322</v>
      </c>
      <c r="D30" s="143"/>
      <c r="E30" s="147" t="s">
        <v>206</v>
      </c>
      <c r="F30" s="147" t="s">
        <v>206</v>
      </c>
      <c r="G30" s="147" t="s">
        <v>206</v>
      </c>
      <c r="H30" s="147" t="s">
        <v>206</v>
      </c>
      <c r="I30" s="144">
        <v>0</v>
      </c>
      <c r="J30" s="144">
        <v>0</v>
      </c>
      <c r="K30" s="144">
        <v>0</v>
      </c>
      <c r="L30" s="147" t="s">
        <v>206</v>
      </c>
      <c r="M30" s="2"/>
    </row>
    <row r="31" spans="2:13">
      <c r="B31" s="2"/>
      <c r="C31" s="142" t="s">
        <v>323</v>
      </c>
      <c r="D31" s="143"/>
      <c r="E31" s="147" t="s">
        <v>206</v>
      </c>
      <c r="F31" s="147" t="s">
        <v>206</v>
      </c>
      <c r="G31" s="147" t="s">
        <v>206</v>
      </c>
      <c r="H31" s="147" t="s">
        <v>206</v>
      </c>
      <c r="I31" s="144">
        <v>0</v>
      </c>
      <c r="J31" s="144">
        <v>0</v>
      </c>
      <c r="K31" s="144">
        <v>0</v>
      </c>
      <c r="L31" s="147" t="s">
        <v>206</v>
      </c>
      <c r="M31" s="2"/>
    </row>
    <row r="32" spans="2:13">
      <c r="B32" s="2"/>
      <c r="C32" s="142" t="s">
        <v>324</v>
      </c>
      <c r="D32" s="143"/>
      <c r="E32" s="147" t="s">
        <v>206</v>
      </c>
      <c r="F32" s="147" t="s">
        <v>206</v>
      </c>
      <c r="G32" s="147" t="s">
        <v>206</v>
      </c>
      <c r="H32" s="147" t="s">
        <v>206</v>
      </c>
      <c r="I32" s="144">
        <v>0</v>
      </c>
      <c r="J32" s="144">
        <v>0</v>
      </c>
      <c r="K32" s="144">
        <v>0</v>
      </c>
      <c r="L32" s="147" t="s">
        <v>206</v>
      </c>
      <c r="M32" s="2"/>
    </row>
    <row r="33" spans="2:13">
      <c r="B33" s="2"/>
      <c r="C33" s="142" t="s">
        <v>325</v>
      </c>
      <c r="D33" s="143"/>
      <c r="E33" s="147" t="s">
        <v>206</v>
      </c>
      <c r="F33" s="147" t="s">
        <v>206</v>
      </c>
      <c r="G33" s="147" t="s">
        <v>206</v>
      </c>
      <c r="H33" s="147" t="s">
        <v>206</v>
      </c>
      <c r="I33" s="144">
        <v>0</v>
      </c>
      <c r="J33" s="144">
        <v>0</v>
      </c>
      <c r="K33" s="144">
        <v>0</v>
      </c>
      <c r="L33" s="147" t="s">
        <v>206</v>
      </c>
      <c r="M33" s="2"/>
    </row>
    <row r="34" spans="2:13">
      <c r="B34" s="2"/>
      <c r="C34" s="142" t="s">
        <v>326</v>
      </c>
      <c r="D34" s="143"/>
      <c r="E34" s="147" t="s">
        <v>206</v>
      </c>
      <c r="F34" s="147" t="s">
        <v>206</v>
      </c>
      <c r="G34" s="147" t="s">
        <v>206</v>
      </c>
      <c r="H34" s="147" t="s">
        <v>206</v>
      </c>
      <c r="I34" s="144">
        <v>0</v>
      </c>
      <c r="J34" s="144">
        <v>0</v>
      </c>
      <c r="K34" s="144">
        <v>0</v>
      </c>
      <c r="L34" s="147" t="s">
        <v>206</v>
      </c>
      <c r="M34" s="2"/>
    </row>
    <row r="35" spans="2:13">
      <c r="B35" s="2"/>
      <c r="C35" s="142" t="s">
        <v>327</v>
      </c>
      <c r="D35" s="143"/>
      <c r="E35" s="147" t="s">
        <v>206</v>
      </c>
      <c r="F35" s="147" t="s">
        <v>206</v>
      </c>
      <c r="G35" s="147" t="s">
        <v>206</v>
      </c>
      <c r="H35" s="147" t="s">
        <v>206</v>
      </c>
      <c r="I35" s="144">
        <v>0</v>
      </c>
      <c r="J35" s="144">
        <v>0</v>
      </c>
      <c r="K35" s="144">
        <v>0</v>
      </c>
      <c r="L35" s="147" t="s">
        <v>206</v>
      </c>
      <c r="M35" s="2"/>
    </row>
    <row r="36" spans="2:13">
      <c r="B36" s="2"/>
      <c r="C36" s="142" t="s">
        <v>328</v>
      </c>
      <c r="D36" s="143"/>
      <c r="E36" s="147" t="s">
        <v>206</v>
      </c>
      <c r="F36" s="147" t="s">
        <v>206</v>
      </c>
      <c r="G36" s="147" t="s">
        <v>206</v>
      </c>
      <c r="H36" s="147" t="s">
        <v>206</v>
      </c>
      <c r="I36" s="144">
        <v>0</v>
      </c>
      <c r="J36" s="144">
        <v>0</v>
      </c>
      <c r="K36" s="144">
        <v>0</v>
      </c>
      <c r="L36" s="147" t="s">
        <v>206</v>
      </c>
      <c r="M36" s="2"/>
    </row>
    <row r="37" spans="2:13">
      <c r="B37" s="2"/>
      <c r="C37" s="142" t="s">
        <v>329</v>
      </c>
      <c r="D37" s="143"/>
      <c r="E37" s="147" t="s">
        <v>206</v>
      </c>
      <c r="F37" s="147" t="s">
        <v>206</v>
      </c>
      <c r="G37" s="147" t="s">
        <v>206</v>
      </c>
      <c r="H37" s="147" t="s">
        <v>206</v>
      </c>
      <c r="I37" s="144">
        <v>0</v>
      </c>
      <c r="J37" s="144">
        <v>0</v>
      </c>
      <c r="K37" s="144">
        <v>0</v>
      </c>
      <c r="L37" s="147" t="s">
        <v>206</v>
      </c>
      <c r="M37" s="2"/>
    </row>
    <row r="38" spans="2:13">
      <c r="B38" s="2"/>
      <c r="C38" s="142" t="s">
        <v>330</v>
      </c>
      <c r="D38" s="143"/>
      <c r="E38" s="147" t="s">
        <v>206</v>
      </c>
      <c r="F38" s="147" t="s">
        <v>206</v>
      </c>
      <c r="G38" s="147" t="s">
        <v>206</v>
      </c>
      <c r="H38" s="147" t="s">
        <v>206</v>
      </c>
      <c r="I38" s="144">
        <v>0</v>
      </c>
      <c r="J38" s="144">
        <v>0</v>
      </c>
      <c r="K38" s="144">
        <v>0</v>
      </c>
      <c r="L38" s="147" t="s">
        <v>206</v>
      </c>
      <c r="M38" s="2"/>
    </row>
    <row r="39" spans="2:13">
      <c r="B39" s="2"/>
      <c r="C39" s="142" t="s">
        <v>331</v>
      </c>
      <c r="D39" s="143"/>
      <c r="E39" s="147" t="s">
        <v>206</v>
      </c>
      <c r="F39" s="147" t="s">
        <v>206</v>
      </c>
      <c r="G39" s="147" t="s">
        <v>206</v>
      </c>
      <c r="H39" s="147" t="s">
        <v>206</v>
      </c>
      <c r="I39" s="144">
        <v>0</v>
      </c>
      <c r="J39" s="144">
        <v>0</v>
      </c>
      <c r="K39" s="144">
        <v>0</v>
      </c>
      <c r="L39" s="147" t="s">
        <v>206</v>
      </c>
      <c r="M39" s="2"/>
    </row>
    <row r="40" spans="2:13">
      <c r="B40" s="2"/>
      <c r="C40" s="142" t="s">
        <v>332</v>
      </c>
      <c r="D40" s="143"/>
      <c r="E40" s="147" t="s">
        <v>206</v>
      </c>
      <c r="F40" s="147" t="s">
        <v>206</v>
      </c>
      <c r="G40" s="147" t="s">
        <v>206</v>
      </c>
      <c r="H40" s="147" t="s">
        <v>206</v>
      </c>
      <c r="I40" s="144">
        <v>0</v>
      </c>
      <c r="J40" s="144">
        <v>0</v>
      </c>
      <c r="K40" s="144">
        <v>0</v>
      </c>
      <c r="L40" s="147" t="s">
        <v>206</v>
      </c>
      <c r="M40" s="2"/>
    </row>
    <row r="41" spans="2:13">
      <c r="B41" s="2"/>
      <c r="C41" s="142" t="s">
        <v>333</v>
      </c>
      <c r="D41" s="143"/>
      <c r="E41" s="147" t="s">
        <v>206</v>
      </c>
      <c r="F41" s="147" t="s">
        <v>206</v>
      </c>
      <c r="G41" s="147" t="s">
        <v>206</v>
      </c>
      <c r="H41" s="147" t="s">
        <v>206</v>
      </c>
      <c r="I41" s="144">
        <v>0</v>
      </c>
      <c r="J41" s="144">
        <v>0</v>
      </c>
      <c r="K41" s="144">
        <v>0</v>
      </c>
      <c r="L41" s="147" t="s">
        <v>206</v>
      </c>
      <c r="M41" s="2"/>
    </row>
    <row r="42" spans="2:13">
      <c r="B42" s="2"/>
      <c r="C42" s="142" t="s">
        <v>334</v>
      </c>
      <c r="D42" s="143"/>
      <c r="E42" s="147" t="s">
        <v>206</v>
      </c>
      <c r="F42" s="147" t="s">
        <v>206</v>
      </c>
      <c r="G42" s="147" t="s">
        <v>206</v>
      </c>
      <c r="H42" s="147" t="s">
        <v>206</v>
      </c>
      <c r="I42" s="144">
        <v>0</v>
      </c>
      <c r="J42" s="144">
        <v>0</v>
      </c>
      <c r="K42" s="144">
        <v>0</v>
      </c>
      <c r="L42" s="147" t="s">
        <v>206</v>
      </c>
      <c r="M42" s="2"/>
    </row>
    <row r="43" spans="2:13">
      <c r="B43" s="2"/>
      <c r="C43" s="142" t="s">
        <v>335</v>
      </c>
      <c r="D43" s="143"/>
      <c r="E43" s="147" t="s">
        <v>206</v>
      </c>
      <c r="F43" s="147" t="s">
        <v>206</v>
      </c>
      <c r="G43" s="147" t="s">
        <v>206</v>
      </c>
      <c r="H43" s="147" t="s">
        <v>206</v>
      </c>
      <c r="I43" s="144">
        <v>0</v>
      </c>
      <c r="J43" s="144">
        <v>0</v>
      </c>
      <c r="K43" s="144">
        <v>0</v>
      </c>
      <c r="L43" s="147" t="s">
        <v>206</v>
      </c>
      <c r="M43" s="2"/>
    </row>
    <row r="44" spans="2:13">
      <c r="B44" s="2"/>
      <c r="C44" s="142" t="s">
        <v>336</v>
      </c>
      <c r="D44" s="143"/>
      <c r="E44" s="147" t="s">
        <v>206</v>
      </c>
      <c r="F44" s="147" t="s">
        <v>206</v>
      </c>
      <c r="G44" s="147" t="s">
        <v>206</v>
      </c>
      <c r="H44" s="147" t="s">
        <v>206</v>
      </c>
      <c r="I44" s="144">
        <v>0</v>
      </c>
      <c r="J44" s="144">
        <v>0</v>
      </c>
      <c r="K44" s="144">
        <v>0</v>
      </c>
      <c r="L44" s="147" t="s">
        <v>206</v>
      </c>
      <c r="M44" s="2"/>
    </row>
    <row r="45" spans="2:13">
      <c r="B45" s="2"/>
      <c r="C45" s="142" t="s">
        <v>337</v>
      </c>
      <c r="D45" s="143"/>
      <c r="E45" s="147" t="s">
        <v>206</v>
      </c>
      <c r="F45" s="147" t="s">
        <v>206</v>
      </c>
      <c r="G45" s="147" t="s">
        <v>206</v>
      </c>
      <c r="H45" s="147" t="s">
        <v>206</v>
      </c>
      <c r="I45" s="144">
        <v>0</v>
      </c>
      <c r="J45" s="144">
        <v>0</v>
      </c>
      <c r="K45" s="144">
        <v>0</v>
      </c>
      <c r="L45" s="147" t="s">
        <v>206</v>
      </c>
      <c r="M45" s="2"/>
    </row>
    <row r="46" spans="2:13">
      <c r="B46" s="2"/>
      <c r="C46" s="142" t="s">
        <v>338</v>
      </c>
      <c r="D46" s="143"/>
      <c r="E46" s="147" t="s">
        <v>206</v>
      </c>
      <c r="F46" s="147" t="s">
        <v>206</v>
      </c>
      <c r="G46" s="147" t="s">
        <v>206</v>
      </c>
      <c r="H46" s="147" t="s">
        <v>206</v>
      </c>
      <c r="I46" s="144">
        <v>0</v>
      </c>
      <c r="J46" s="144">
        <v>0</v>
      </c>
      <c r="K46" s="144">
        <v>0</v>
      </c>
      <c r="L46" s="147" t="s">
        <v>206</v>
      </c>
      <c r="M46" s="2"/>
    </row>
    <row r="47" spans="2:13">
      <c r="B47" s="2"/>
      <c r="C47" s="142" t="s">
        <v>339</v>
      </c>
      <c r="D47" s="143"/>
      <c r="E47" s="147" t="s">
        <v>206</v>
      </c>
      <c r="F47" s="147" t="s">
        <v>206</v>
      </c>
      <c r="G47" s="147" t="s">
        <v>206</v>
      </c>
      <c r="H47" s="147" t="s">
        <v>206</v>
      </c>
      <c r="I47" s="144">
        <v>0</v>
      </c>
      <c r="J47" s="144">
        <v>0</v>
      </c>
      <c r="K47" s="144">
        <v>0</v>
      </c>
      <c r="L47" s="147" t="s">
        <v>206</v>
      </c>
      <c r="M47" s="2"/>
    </row>
    <row r="48" spans="2:13">
      <c r="B48" s="2"/>
      <c r="C48" s="142" t="s">
        <v>340</v>
      </c>
      <c r="D48" s="143"/>
      <c r="E48" s="147" t="s">
        <v>206</v>
      </c>
      <c r="F48" s="147" t="s">
        <v>206</v>
      </c>
      <c r="G48" s="147" t="s">
        <v>206</v>
      </c>
      <c r="H48" s="147" t="s">
        <v>206</v>
      </c>
      <c r="I48" s="144">
        <v>0</v>
      </c>
      <c r="J48" s="144">
        <v>0</v>
      </c>
      <c r="K48" s="144">
        <v>0</v>
      </c>
      <c r="L48" s="147" t="s">
        <v>206</v>
      </c>
      <c r="M48" s="2"/>
    </row>
    <row r="49" spans="2:13">
      <c r="B49" s="2"/>
      <c r="C49" s="142" t="s">
        <v>341</v>
      </c>
      <c r="D49" s="143"/>
      <c r="E49" s="147" t="s">
        <v>206</v>
      </c>
      <c r="F49" s="147" t="s">
        <v>206</v>
      </c>
      <c r="G49" s="147" t="s">
        <v>206</v>
      </c>
      <c r="H49" s="147" t="s">
        <v>206</v>
      </c>
      <c r="I49" s="144">
        <v>0</v>
      </c>
      <c r="J49" s="144">
        <v>0</v>
      </c>
      <c r="K49" s="144">
        <v>0</v>
      </c>
      <c r="L49" s="147" t="s">
        <v>206</v>
      </c>
      <c r="M49" s="2"/>
    </row>
    <row r="50" spans="2:13">
      <c r="B50" s="2"/>
      <c r="C50" s="142" t="s">
        <v>342</v>
      </c>
      <c r="D50" s="143"/>
      <c r="E50" s="147" t="s">
        <v>206</v>
      </c>
      <c r="F50" s="147" t="s">
        <v>206</v>
      </c>
      <c r="G50" s="147" t="s">
        <v>206</v>
      </c>
      <c r="H50" s="147" t="s">
        <v>206</v>
      </c>
      <c r="I50" s="144">
        <v>0</v>
      </c>
      <c r="J50" s="144">
        <v>0</v>
      </c>
      <c r="K50" s="144">
        <v>0</v>
      </c>
      <c r="L50" s="147" t="s">
        <v>206</v>
      </c>
      <c r="M50" s="2"/>
    </row>
    <row r="51" spans="2:13">
      <c r="B51" s="2"/>
      <c r="C51" s="142" t="s">
        <v>343</v>
      </c>
      <c r="D51" s="143"/>
      <c r="E51" s="147" t="s">
        <v>206</v>
      </c>
      <c r="F51" s="147" t="s">
        <v>206</v>
      </c>
      <c r="G51" s="147" t="s">
        <v>206</v>
      </c>
      <c r="H51" s="147" t="s">
        <v>206</v>
      </c>
      <c r="I51" s="144">
        <v>0</v>
      </c>
      <c r="J51" s="144">
        <v>0</v>
      </c>
      <c r="K51" s="144">
        <v>0</v>
      </c>
      <c r="L51" s="147" t="s">
        <v>206</v>
      </c>
      <c r="M51" s="2"/>
    </row>
    <row r="52" spans="2:13">
      <c r="B52" s="2"/>
      <c r="C52" s="142" t="s">
        <v>344</v>
      </c>
      <c r="D52" s="143"/>
      <c r="E52" s="147" t="s">
        <v>206</v>
      </c>
      <c r="F52" s="147" t="s">
        <v>206</v>
      </c>
      <c r="G52" s="147" t="s">
        <v>206</v>
      </c>
      <c r="H52" s="147" t="s">
        <v>206</v>
      </c>
      <c r="I52" s="144">
        <v>0</v>
      </c>
      <c r="J52" s="144">
        <v>0</v>
      </c>
      <c r="K52" s="144">
        <v>0</v>
      </c>
      <c r="L52" s="147" t="s">
        <v>206</v>
      </c>
      <c r="M52" s="2"/>
    </row>
    <row r="53" spans="2:13">
      <c r="B53" s="2"/>
      <c r="C53" s="142" t="s">
        <v>345</v>
      </c>
      <c r="D53" s="143"/>
      <c r="E53" s="147" t="s">
        <v>206</v>
      </c>
      <c r="F53" s="147" t="s">
        <v>206</v>
      </c>
      <c r="G53" s="147" t="s">
        <v>206</v>
      </c>
      <c r="H53" s="147" t="s">
        <v>206</v>
      </c>
      <c r="I53" s="144">
        <v>0</v>
      </c>
      <c r="J53" s="144">
        <v>0</v>
      </c>
      <c r="K53" s="144">
        <v>0</v>
      </c>
      <c r="L53" s="147" t="s">
        <v>206</v>
      </c>
      <c r="M53" s="2"/>
    </row>
    <row r="54" spans="2:13">
      <c r="B54" s="2"/>
      <c r="C54" s="142" t="s">
        <v>346</v>
      </c>
      <c r="D54" s="143"/>
      <c r="E54" s="147" t="s">
        <v>206</v>
      </c>
      <c r="F54" s="147" t="s">
        <v>206</v>
      </c>
      <c r="G54" s="147" t="s">
        <v>206</v>
      </c>
      <c r="H54" s="147" t="s">
        <v>206</v>
      </c>
      <c r="I54" s="144">
        <v>0</v>
      </c>
      <c r="J54" s="144">
        <v>0</v>
      </c>
      <c r="K54" s="144">
        <v>0</v>
      </c>
      <c r="L54" s="147" t="s">
        <v>206</v>
      </c>
      <c r="M54" s="2"/>
    </row>
    <row r="55" spans="2:13">
      <c r="B55" s="2"/>
      <c r="C55" s="142" t="s">
        <v>347</v>
      </c>
      <c r="D55" s="143"/>
      <c r="E55" s="147" t="s">
        <v>206</v>
      </c>
      <c r="F55" s="147" t="s">
        <v>206</v>
      </c>
      <c r="G55" s="147" t="s">
        <v>206</v>
      </c>
      <c r="H55" s="147" t="s">
        <v>206</v>
      </c>
      <c r="I55" s="144">
        <v>0</v>
      </c>
      <c r="J55" s="144">
        <v>0</v>
      </c>
      <c r="K55" s="144">
        <v>0</v>
      </c>
      <c r="L55" s="147" t="s">
        <v>206</v>
      </c>
      <c r="M55" s="2"/>
    </row>
    <row r="56" spans="2:13">
      <c r="B56" s="2"/>
      <c r="C56" s="142" t="s">
        <v>348</v>
      </c>
      <c r="D56" s="143"/>
      <c r="E56" s="147" t="s">
        <v>206</v>
      </c>
      <c r="F56" s="147" t="s">
        <v>206</v>
      </c>
      <c r="G56" s="147" t="s">
        <v>206</v>
      </c>
      <c r="H56" s="147" t="s">
        <v>206</v>
      </c>
      <c r="I56" s="144">
        <v>0</v>
      </c>
      <c r="J56" s="144">
        <v>0</v>
      </c>
      <c r="K56" s="144">
        <v>0</v>
      </c>
      <c r="L56" s="147" t="s">
        <v>206</v>
      </c>
      <c r="M56" s="2"/>
    </row>
    <row r="57" spans="2:13">
      <c r="B57" s="2"/>
      <c r="C57" s="142" t="s">
        <v>349</v>
      </c>
      <c r="D57" s="143"/>
      <c r="E57" s="147" t="s">
        <v>206</v>
      </c>
      <c r="F57" s="147" t="s">
        <v>206</v>
      </c>
      <c r="G57" s="147" t="s">
        <v>206</v>
      </c>
      <c r="H57" s="147" t="s">
        <v>206</v>
      </c>
      <c r="I57" s="144">
        <v>0</v>
      </c>
      <c r="J57" s="144">
        <v>0</v>
      </c>
      <c r="K57" s="144">
        <v>0</v>
      </c>
      <c r="L57" s="147" t="s">
        <v>206</v>
      </c>
      <c r="M57" s="2"/>
    </row>
    <row r="58" spans="2:13">
      <c r="B58" s="2"/>
      <c r="C58" s="142" t="s">
        <v>350</v>
      </c>
      <c r="D58" s="143"/>
      <c r="E58" s="147" t="s">
        <v>206</v>
      </c>
      <c r="F58" s="147" t="s">
        <v>206</v>
      </c>
      <c r="G58" s="147" t="s">
        <v>206</v>
      </c>
      <c r="H58" s="147" t="s">
        <v>206</v>
      </c>
      <c r="I58" s="144">
        <v>0</v>
      </c>
      <c r="J58" s="144">
        <v>0</v>
      </c>
      <c r="K58" s="144">
        <v>0</v>
      </c>
      <c r="L58" s="147" t="s">
        <v>206</v>
      </c>
      <c r="M58" s="2"/>
    </row>
    <row r="59" spans="2:13">
      <c r="B59" s="2"/>
      <c r="C59" s="142" t="s">
        <v>351</v>
      </c>
      <c r="D59" s="143"/>
      <c r="E59" s="147" t="s">
        <v>206</v>
      </c>
      <c r="F59" s="147" t="s">
        <v>206</v>
      </c>
      <c r="G59" s="147" t="s">
        <v>206</v>
      </c>
      <c r="H59" s="147" t="s">
        <v>206</v>
      </c>
      <c r="I59" s="144">
        <v>0</v>
      </c>
      <c r="J59" s="144">
        <v>0</v>
      </c>
      <c r="K59" s="144">
        <v>0</v>
      </c>
      <c r="L59" s="147" t="s">
        <v>206</v>
      </c>
      <c r="M59" s="2"/>
    </row>
    <row r="60" spans="2:13">
      <c r="B60" s="2"/>
      <c r="C60" s="142" t="s">
        <v>352</v>
      </c>
      <c r="D60" s="143"/>
      <c r="E60" s="147" t="s">
        <v>206</v>
      </c>
      <c r="F60" s="147" t="s">
        <v>206</v>
      </c>
      <c r="G60" s="147" t="s">
        <v>206</v>
      </c>
      <c r="H60" s="147" t="s">
        <v>206</v>
      </c>
      <c r="I60" s="144">
        <v>0</v>
      </c>
      <c r="J60" s="144">
        <v>0</v>
      </c>
      <c r="K60" s="144">
        <v>0</v>
      </c>
      <c r="L60" s="147" t="s">
        <v>206</v>
      </c>
      <c r="M60" s="2"/>
    </row>
    <row r="61" spans="2:13">
      <c r="B61" s="2"/>
      <c r="C61" s="142" t="s">
        <v>353</v>
      </c>
      <c r="D61" s="143"/>
      <c r="E61" s="147" t="s">
        <v>206</v>
      </c>
      <c r="F61" s="147" t="s">
        <v>206</v>
      </c>
      <c r="G61" s="147" t="s">
        <v>206</v>
      </c>
      <c r="H61" s="147" t="s">
        <v>206</v>
      </c>
      <c r="I61" s="144">
        <v>0</v>
      </c>
      <c r="J61" s="144">
        <v>0</v>
      </c>
      <c r="K61" s="144">
        <v>0</v>
      </c>
      <c r="L61" s="147" t="s">
        <v>206</v>
      </c>
      <c r="M61" s="2"/>
    </row>
    <row r="62" spans="2:13">
      <c r="B62" s="2"/>
      <c r="C62" s="142" t="s">
        <v>354</v>
      </c>
      <c r="D62" s="143"/>
      <c r="E62" s="147" t="s">
        <v>206</v>
      </c>
      <c r="F62" s="147" t="s">
        <v>206</v>
      </c>
      <c r="G62" s="147" t="s">
        <v>206</v>
      </c>
      <c r="H62" s="147" t="s">
        <v>206</v>
      </c>
      <c r="I62" s="144">
        <v>0</v>
      </c>
      <c r="J62" s="144">
        <v>0</v>
      </c>
      <c r="K62" s="144">
        <v>0</v>
      </c>
      <c r="L62" s="147" t="s">
        <v>206</v>
      </c>
      <c r="M62" s="2"/>
    </row>
    <row r="63" spans="2:13">
      <c r="B63" s="2"/>
      <c r="C63" s="142" t="s">
        <v>355</v>
      </c>
      <c r="D63" s="143"/>
      <c r="E63" s="147" t="s">
        <v>206</v>
      </c>
      <c r="F63" s="147" t="s">
        <v>206</v>
      </c>
      <c r="G63" s="147" t="s">
        <v>206</v>
      </c>
      <c r="H63" s="147" t="s">
        <v>206</v>
      </c>
      <c r="I63" s="144">
        <v>0</v>
      </c>
      <c r="J63" s="144">
        <v>0</v>
      </c>
      <c r="K63" s="144">
        <v>0</v>
      </c>
      <c r="L63" s="147" t="s">
        <v>206</v>
      </c>
      <c r="M63" s="2"/>
    </row>
    <row r="64" spans="2:13">
      <c r="B64" s="2"/>
      <c r="C64" s="142" t="s">
        <v>356</v>
      </c>
      <c r="D64" s="143"/>
      <c r="E64" s="147" t="s">
        <v>206</v>
      </c>
      <c r="F64" s="147" t="s">
        <v>206</v>
      </c>
      <c r="G64" s="147" t="s">
        <v>206</v>
      </c>
      <c r="H64" s="147" t="s">
        <v>206</v>
      </c>
      <c r="I64" s="144">
        <v>0</v>
      </c>
      <c r="J64" s="144">
        <v>0</v>
      </c>
      <c r="K64" s="144">
        <v>0</v>
      </c>
      <c r="L64" s="147" t="s">
        <v>206</v>
      </c>
      <c r="M64" s="2"/>
    </row>
    <row r="65" spans="2:13">
      <c r="B65" s="2"/>
      <c r="C65" s="142" t="s">
        <v>357</v>
      </c>
      <c r="D65" s="143"/>
      <c r="E65" s="147" t="s">
        <v>206</v>
      </c>
      <c r="F65" s="147" t="s">
        <v>206</v>
      </c>
      <c r="G65" s="147" t="s">
        <v>206</v>
      </c>
      <c r="H65" s="147" t="s">
        <v>206</v>
      </c>
      <c r="I65" s="144">
        <v>0</v>
      </c>
      <c r="J65" s="144">
        <v>0</v>
      </c>
      <c r="K65" s="144">
        <v>0</v>
      </c>
      <c r="L65" s="147" t="s">
        <v>206</v>
      </c>
      <c r="M65" s="2"/>
    </row>
    <row r="66" spans="2:13">
      <c r="B66" s="2"/>
      <c r="C66" s="142" t="s">
        <v>358</v>
      </c>
      <c r="D66" s="143"/>
      <c r="E66" s="147" t="s">
        <v>206</v>
      </c>
      <c r="F66" s="147" t="s">
        <v>206</v>
      </c>
      <c r="G66" s="147" t="s">
        <v>206</v>
      </c>
      <c r="H66" s="147" t="s">
        <v>206</v>
      </c>
      <c r="I66" s="144">
        <v>0</v>
      </c>
      <c r="J66" s="144">
        <v>0</v>
      </c>
      <c r="K66" s="144">
        <v>0</v>
      </c>
      <c r="L66" s="147" t="s">
        <v>206</v>
      </c>
      <c r="M66" s="2"/>
    </row>
    <row r="67" spans="2:13">
      <c r="B67" s="2"/>
      <c r="C67" s="142" t="s">
        <v>359</v>
      </c>
      <c r="D67" s="143"/>
      <c r="E67" s="147" t="s">
        <v>206</v>
      </c>
      <c r="F67" s="147" t="s">
        <v>206</v>
      </c>
      <c r="G67" s="147" t="s">
        <v>206</v>
      </c>
      <c r="H67" s="147" t="s">
        <v>206</v>
      </c>
      <c r="I67" s="144">
        <v>0</v>
      </c>
      <c r="J67" s="144">
        <v>0</v>
      </c>
      <c r="K67" s="144">
        <v>0</v>
      </c>
      <c r="L67" s="147" t="s">
        <v>206</v>
      </c>
      <c r="M67" s="2"/>
    </row>
    <row r="68" spans="2:13">
      <c r="B68" s="2"/>
      <c r="C68" s="142" t="s">
        <v>360</v>
      </c>
      <c r="D68" s="143"/>
      <c r="E68" s="147" t="s">
        <v>206</v>
      </c>
      <c r="F68" s="147" t="s">
        <v>206</v>
      </c>
      <c r="G68" s="147" t="s">
        <v>206</v>
      </c>
      <c r="H68" s="147" t="s">
        <v>206</v>
      </c>
      <c r="I68" s="144">
        <v>0</v>
      </c>
      <c r="J68" s="144">
        <v>0</v>
      </c>
      <c r="K68" s="144">
        <v>0</v>
      </c>
      <c r="L68" s="147" t="s">
        <v>206</v>
      </c>
      <c r="M68" s="2"/>
    </row>
    <row r="69" spans="2:13">
      <c r="B69" s="2"/>
      <c r="C69" s="142" t="s">
        <v>361</v>
      </c>
      <c r="D69" s="143"/>
      <c r="E69" s="147" t="s">
        <v>206</v>
      </c>
      <c r="F69" s="147" t="s">
        <v>206</v>
      </c>
      <c r="G69" s="147" t="s">
        <v>206</v>
      </c>
      <c r="H69" s="147" t="s">
        <v>206</v>
      </c>
      <c r="I69" s="144">
        <v>0</v>
      </c>
      <c r="J69" s="144">
        <v>0</v>
      </c>
      <c r="K69" s="144">
        <v>0</v>
      </c>
      <c r="L69" s="147" t="s">
        <v>206</v>
      </c>
      <c r="M69" s="2"/>
    </row>
    <row r="70" spans="2:13">
      <c r="B70" s="2"/>
      <c r="C70" s="142" t="s">
        <v>362</v>
      </c>
      <c r="D70" s="143"/>
      <c r="E70" s="147" t="s">
        <v>206</v>
      </c>
      <c r="F70" s="147" t="s">
        <v>206</v>
      </c>
      <c r="G70" s="147" t="s">
        <v>206</v>
      </c>
      <c r="H70" s="147" t="s">
        <v>206</v>
      </c>
      <c r="I70" s="144">
        <v>0</v>
      </c>
      <c r="J70" s="144">
        <v>0</v>
      </c>
      <c r="K70" s="144">
        <v>0</v>
      </c>
      <c r="L70" s="147" t="s">
        <v>206</v>
      </c>
      <c r="M70" s="2"/>
    </row>
    <row r="71" spans="2:13">
      <c r="B71" s="2"/>
      <c r="C71" s="142" t="s">
        <v>363</v>
      </c>
      <c r="D71" s="143"/>
      <c r="E71" s="147" t="s">
        <v>206</v>
      </c>
      <c r="F71" s="147" t="s">
        <v>206</v>
      </c>
      <c r="G71" s="147" t="s">
        <v>206</v>
      </c>
      <c r="H71" s="147" t="s">
        <v>206</v>
      </c>
      <c r="I71" s="144">
        <v>0</v>
      </c>
      <c r="J71" s="144">
        <v>0</v>
      </c>
      <c r="K71" s="144">
        <v>0</v>
      </c>
      <c r="L71" s="147" t="s">
        <v>206</v>
      </c>
      <c r="M71" s="2"/>
    </row>
    <row r="72" spans="2:13">
      <c r="B72" s="2"/>
      <c r="C72" s="142" t="s">
        <v>364</v>
      </c>
      <c r="D72" s="143"/>
      <c r="E72" s="147" t="s">
        <v>206</v>
      </c>
      <c r="F72" s="147" t="s">
        <v>206</v>
      </c>
      <c r="G72" s="147" t="s">
        <v>206</v>
      </c>
      <c r="H72" s="147" t="s">
        <v>206</v>
      </c>
      <c r="I72" s="144">
        <v>0</v>
      </c>
      <c r="J72" s="144">
        <v>0</v>
      </c>
      <c r="K72" s="144">
        <v>0</v>
      </c>
      <c r="L72" s="147" t="s">
        <v>206</v>
      </c>
      <c r="M72" s="2"/>
    </row>
    <row r="73" spans="2:13">
      <c r="B73" s="2"/>
      <c r="C73" s="142" t="s">
        <v>365</v>
      </c>
      <c r="D73" s="143"/>
      <c r="E73" s="147" t="s">
        <v>206</v>
      </c>
      <c r="F73" s="147" t="s">
        <v>206</v>
      </c>
      <c r="G73" s="147" t="s">
        <v>206</v>
      </c>
      <c r="H73" s="147" t="s">
        <v>206</v>
      </c>
      <c r="I73" s="144">
        <v>0</v>
      </c>
      <c r="J73" s="144">
        <v>0</v>
      </c>
      <c r="K73" s="144">
        <v>0</v>
      </c>
      <c r="L73" s="147" t="s">
        <v>206</v>
      </c>
      <c r="M73" s="2"/>
    </row>
    <row r="74" spans="2:13">
      <c r="B74" s="2"/>
      <c r="C74" s="142" t="s">
        <v>366</v>
      </c>
      <c r="D74" s="143"/>
      <c r="E74" s="147" t="s">
        <v>206</v>
      </c>
      <c r="F74" s="147" t="s">
        <v>206</v>
      </c>
      <c r="G74" s="147" t="s">
        <v>206</v>
      </c>
      <c r="H74" s="147" t="s">
        <v>206</v>
      </c>
      <c r="I74" s="144">
        <v>0</v>
      </c>
      <c r="J74" s="144">
        <v>0</v>
      </c>
      <c r="K74" s="144">
        <v>0</v>
      </c>
      <c r="L74" s="147" t="s">
        <v>206</v>
      </c>
      <c r="M74" s="2"/>
    </row>
    <row r="75" spans="2:13">
      <c r="B75" s="2"/>
      <c r="C75" s="142" t="s">
        <v>367</v>
      </c>
      <c r="D75" s="143"/>
      <c r="E75" s="147" t="s">
        <v>206</v>
      </c>
      <c r="F75" s="147" t="s">
        <v>206</v>
      </c>
      <c r="G75" s="147" t="s">
        <v>206</v>
      </c>
      <c r="H75" s="147" t="s">
        <v>206</v>
      </c>
      <c r="I75" s="144">
        <v>0</v>
      </c>
      <c r="J75" s="144">
        <v>0</v>
      </c>
      <c r="K75" s="144">
        <v>0</v>
      </c>
      <c r="L75" s="147" t="s">
        <v>206</v>
      </c>
      <c r="M75" s="2"/>
    </row>
    <row r="76" spans="2:13">
      <c r="B76" s="2"/>
      <c r="C76" s="142" t="s">
        <v>368</v>
      </c>
      <c r="D76" s="143"/>
      <c r="E76" s="147" t="s">
        <v>206</v>
      </c>
      <c r="F76" s="147" t="s">
        <v>206</v>
      </c>
      <c r="G76" s="147" t="s">
        <v>206</v>
      </c>
      <c r="H76" s="147" t="s">
        <v>206</v>
      </c>
      <c r="I76" s="144">
        <v>0</v>
      </c>
      <c r="J76" s="144">
        <v>0</v>
      </c>
      <c r="K76" s="144">
        <v>0</v>
      </c>
      <c r="L76" s="147" t="s">
        <v>206</v>
      </c>
      <c r="M76" s="2"/>
    </row>
    <row r="77" spans="2:13">
      <c r="B77" s="2"/>
      <c r="C77" s="142" t="s">
        <v>369</v>
      </c>
      <c r="D77" s="143"/>
      <c r="E77" s="147" t="s">
        <v>206</v>
      </c>
      <c r="F77" s="147" t="s">
        <v>206</v>
      </c>
      <c r="G77" s="147" t="s">
        <v>206</v>
      </c>
      <c r="H77" s="147" t="s">
        <v>206</v>
      </c>
      <c r="I77" s="144">
        <v>0</v>
      </c>
      <c r="J77" s="144">
        <v>0</v>
      </c>
      <c r="K77" s="144">
        <v>0</v>
      </c>
      <c r="L77" s="147" t="s">
        <v>206</v>
      </c>
      <c r="M77" s="2"/>
    </row>
    <row r="78" spans="2:13">
      <c r="B78" s="2"/>
      <c r="C78" s="142" t="s">
        <v>370</v>
      </c>
      <c r="D78" s="143"/>
      <c r="E78" s="147" t="s">
        <v>206</v>
      </c>
      <c r="F78" s="147" t="s">
        <v>206</v>
      </c>
      <c r="G78" s="147" t="s">
        <v>206</v>
      </c>
      <c r="H78" s="147" t="s">
        <v>206</v>
      </c>
      <c r="I78" s="144">
        <v>0</v>
      </c>
      <c r="J78" s="144">
        <v>0</v>
      </c>
      <c r="K78" s="144">
        <v>0</v>
      </c>
      <c r="L78" s="147" t="s">
        <v>206</v>
      </c>
      <c r="M78" s="2"/>
    </row>
    <row r="79" spans="2:13">
      <c r="B79" s="2"/>
      <c r="C79" s="142" t="s">
        <v>371</v>
      </c>
      <c r="D79" s="143"/>
      <c r="E79" s="147" t="s">
        <v>206</v>
      </c>
      <c r="F79" s="147" t="s">
        <v>206</v>
      </c>
      <c r="G79" s="147" t="s">
        <v>206</v>
      </c>
      <c r="H79" s="147" t="s">
        <v>206</v>
      </c>
      <c r="I79" s="144">
        <v>0</v>
      </c>
      <c r="J79" s="144">
        <v>0</v>
      </c>
      <c r="K79" s="144">
        <v>0</v>
      </c>
      <c r="L79" s="147" t="s">
        <v>206</v>
      </c>
      <c r="M79" s="2"/>
    </row>
    <row r="80" spans="2:13">
      <c r="B80" s="2"/>
      <c r="C80" s="142" t="s">
        <v>372</v>
      </c>
      <c r="D80" s="143"/>
      <c r="E80" s="147" t="s">
        <v>206</v>
      </c>
      <c r="F80" s="147" t="s">
        <v>206</v>
      </c>
      <c r="G80" s="147" t="s">
        <v>206</v>
      </c>
      <c r="H80" s="147" t="s">
        <v>206</v>
      </c>
      <c r="I80" s="144">
        <v>0</v>
      </c>
      <c r="J80" s="144">
        <v>0</v>
      </c>
      <c r="K80" s="144">
        <v>0</v>
      </c>
      <c r="L80" s="147" t="s">
        <v>206</v>
      </c>
      <c r="M80" s="2"/>
    </row>
    <row r="81" spans="2:13">
      <c r="B81" s="2"/>
      <c r="C81" s="142" t="s">
        <v>373</v>
      </c>
      <c r="D81" s="143"/>
      <c r="E81" s="147" t="s">
        <v>206</v>
      </c>
      <c r="F81" s="147" t="s">
        <v>206</v>
      </c>
      <c r="G81" s="147" t="s">
        <v>206</v>
      </c>
      <c r="H81" s="147" t="s">
        <v>206</v>
      </c>
      <c r="I81" s="144">
        <v>0</v>
      </c>
      <c r="J81" s="144">
        <v>0</v>
      </c>
      <c r="K81" s="144">
        <v>0</v>
      </c>
      <c r="L81" s="147" t="s">
        <v>206</v>
      </c>
      <c r="M81" s="2"/>
    </row>
    <row r="82" spans="2:13">
      <c r="B82" s="2"/>
      <c r="C82" s="142" t="s">
        <v>374</v>
      </c>
      <c r="D82" s="143"/>
      <c r="E82" s="147" t="s">
        <v>206</v>
      </c>
      <c r="F82" s="147" t="s">
        <v>206</v>
      </c>
      <c r="G82" s="147" t="s">
        <v>206</v>
      </c>
      <c r="H82" s="147" t="s">
        <v>206</v>
      </c>
      <c r="I82" s="144">
        <v>0</v>
      </c>
      <c r="J82" s="144">
        <v>0</v>
      </c>
      <c r="K82" s="144">
        <v>0</v>
      </c>
      <c r="L82" s="147" t="s">
        <v>206</v>
      </c>
      <c r="M82" s="2"/>
    </row>
    <row r="83" spans="2:13">
      <c r="B83" s="2"/>
      <c r="C83" s="142" t="s">
        <v>375</v>
      </c>
      <c r="D83" s="143"/>
      <c r="E83" s="147" t="s">
        <v>206</v>
      </c>
      <c r="F83" s="147" t="s">
        <v>206</v>
      </c>
      <c r="G83" s="147" t="s">
        <v>206</v>
      </c>
      <c r="H83" s="147" t="s">
        <v>206</v>
      </c>
      <c r="I83" s="144">
        <v>0</v>
      </c>
      <c r="J83" s="144">
        <v>0</v>
      </c>
      <c r="K83" s="144">
        <v>0</v>
      </c>
      <c r="L83" s="147" t="s">
        <v>206</v>
      </c>
      <c r="M83" s="2"/>
    </row>
    <row r="84" spans="2:13">
      <c r="B84" s="2"/>
      <c r="C84" s="142" t="s">
        <v>376</v>
      </c>
      <c r="D84" s="143"/>
      <c r="E84" s="147" t="s">
        <v>206</v>
      </c>
      <c r="F84" s="147" t="s">
        <v>206</v>
      </c>
      <c r="G84" s="147" t="s">
        <v>206</v>
      </c>
      <c r="H84" s="147" t="s">
        <v>206</v>
      </c>
      <c r="I84" s="144">
        <v>0</v>
      </c>
      <c r="J84" s="144">
        <v>0</v>
      </c>
      <c r="K84" s="144">
        <v>0</v>
      </c>
      <c r="L84" s="147" t="s">
        <v>206</v>
      </c>
      <c r="M84" s="2"/>
    </row>
    <row r="85" spans="2:13">
      <c r="B85" s="2"/>
      <c r="C85" s="142" t="s">
        <v>377</v>
      </c>
      <c r="D85" s="143"/>
      <c r="E85" s="147" t="s">
        <v>206</v>
      </c>
      <c r="F85" s="147" t="s">
        <v>206</v>
      </c>
      <c r="G85" s="147" t="s">
        <v>206</v>
      </c>
      <c r="H85" s="147" t="s">
        <v>206</v>
      </c>
      <c r="I85" s="144">
        <v>0</v>
      </c>
      <c r="J85" s="144">
        <v>0</v>
      </c>
      <c r="K85" s="144">
        <v>0</v>
      </c>
      <c r="L85" s="147" t="s">
        <v>206</v>
      </c>
      <c r="M85" s="2"/>
    </row>
    <row r="86" spans="2:13">
      <c r="B86" s="2"/>
      <c r="C86" s="142" t="s">
        <v>378</v>
      </c>
      <c r="D86" s="143"/>
      <c r="E86" s="147" t="s">
        <v>206</v>
      </c>
      <c r="F86" s="147" t="s">
        <v>206</v>
      </c>
      <c r="G86" s="147" t="s">
        <v>206</v>
      </c>
      <c r="H86" s="147" t="s">
        <v>206</v>
      </c>
      <c r="I86" s="144">
        <v>0</v>
      </c>
      <c r="J86" s="144">
        <v>0</v>
      </c>
      <c r="K86" s="144">
        <v>0</v>
      </c>
      <c r="L86" s="147" t="s">
        <v>206</v>
      </c>
      <c r="M86" s="2"/>
    </row>
    <row r="87" spans="2:13">
      <c r="B87" s="2"/>
      <c r="C87" s="142" t="s">
        <v>379</v>
      </c>
      <c r="D87" s="143"/>
      <c r="E87" s="147" t="s">
        <v>206</v>
      </c>
      <c r="F87" s="147" t="s">
        <v>206</v>
      </c>
      <c r="G87" s="147" t="s">
        <v>206</v>
      </c>
      <c r="H87" s="147" t="s">
        <v>206</v>
      </c>
      <c r="I87" s="144">
        <v>0</v>
      </c>
      <c r="J87" s="144">
        <v>0</v>
      </c>
      <c r="K87" s="144">
        <v>0</v>
      </c>
      <c r="L87" s="147" t="s">
        <v>206</v>
      </c>
      <c r="M87" s="2"/>
    </row>
    <row r="88" spans="2:13">
      <c r="B88" s="2"/>
      <c r="C88" s="142" t="s">
        <v>380</v>
      </c>
      <c r="D88" s="143"/>
      <c r="E88" s="147" t="s">
        <v>206</v>
      </c>
      <c r="F88" s="147" t="s">
        <v>206</v>
      </c>
      <c r="G88" s="147" t="s">
        <v>206</v>
      </c>
      <c r="H88" s="147" t="s">
        <v>206</v>
      </c>
      <c r="I88" s="144">
        <v>0</v>
      </c>
      <c r="J88" s="144">
        <v>0</v>
      </c>
      <c r="K88" s="144">
        <v>0</v>
      </c>
      <c r="L88" s="147" t="s">
        <v>206</v>
      </c>
      <c r="M88" s="2"/>
    </row>
    <row r="89" spans="2:13">
      <c r="B89" s="2"/>
      <c r="C89" s="142" t="s">
        <v>381</v>
      </c>
      <c r="D89" s="143"/>
      <c r="E89" s="147" t="s">
        <v>206</v>
      </c>
      <c r="F89" s="147" t="s">
        <v>206</v>
      </c>
      <c r="G89" s="147" t="s">
        <v>206</v>
      </c>
      <c r="H89" s="147" t="s">
        <v>206</v>
      </c>
      <c r="I89" s="144">
        <v>0</v>
      </c>
      <c r="J89" s="144">
        <v>0</v>
      </c>
      <c r="K89" s="144">
        <v>0</v>
      </c>
      <c r="L89" s="147" t="s">
        <v>206</v>
      </c>
      <c r="M89" s="2"/>
    </row>
    <row r="90" spans="2:13">
      <c r="B90" s="2"/>
      <c r="C90" s="142" t="s">
        <v>382</v>
      </c>
      <c r="D90" s="143"/>
      <c r="E90" s="147" t="s">
        <v>206</v>
      </c>
      <c r="F90" s="147" t="s">
        <v>206</v>
      </c>
      <c r="G90" s="147" t="s">
        <v>206</v>
      </c>
      <c r="H90" s="147" t="s">
        <v>206</v>
      </c>
      <c r="I90" s="144">
        <v>0</v>
      </c>
      <c r="J90" s="144">
        <v>0</v>
      </c>
      <c r="K90" s="144">
        <v>0</v>
      </c>
      <c r="L90" s="147" t="s">
        <v>206</v>
      </c>
      <c r="M90" s="2"/>
    </row>
    <row r="91" spans="2:13">
      <c r="B91" s="2"/>
      <c r="C91" s="142" t="s">
        <v>383</v>
      </c>
      <c r="D91" s="143"/>
      <c r="E91" s="147" t="s">
        <v>206</v>
      </c>
      <c r="F91" s="147" t="s">
        <v>206</v>
      </c>
      <c r="G91" s="147" t="s">
        <v>206</v>
      </c>
      <c r="H91" s="147" t="s">
        <v>206</v>
      </c>
      <c r="I91" s="144">
        <v>0</v>
      </c>
      <c r="J91" s="144">
        <v>0</v>
      </c>
      <c r="K91" s="144">
        <v>0</v>
      </c>
      <c r="L91" s="147" t="s">
        <v>206</v>
      </c>
      <c r="M91" s="2"/>
    </row>
    <row r="92" spans="2:13">
      <c r="B92" s="2"/>
      <c r="C92" s="142" t="s">
        <v>384</v>
      </c>
      <c r="D92" s="143"/>
      <c r="E92" s="147" t="s">
        <v>206</v>
      </c>
      <c r="F92" s="147" t="s">
        <v>206</v>
      </c>
      <c r="G92" s="147" t="s">
        <v>206</v>
      </c>
      <c r="H92" s="147" t="s">
        <v>206</v>
      </c>
      <c r="I92" s="144">
        <v>0</v>
      </c>
      <c r="J92" s="144">
        <v>0</v>
      </c>
      <c r="K92" s="144">
        <v>0</v>
      </c>
      <c r="L92" s="147" t="s">
        <v>206</v>
      </c>
      <c r="M92" s="2"/>
    </row>
    <row r="93" spans="2:13">
      <c r="B93" s="2"/>
      <c r="C93" s="142" t="s">
        <v>385</v>
      </c>
      <c r="D93" s="143"/>
      <c r="E93" s="147" t="s">
        <v>206</v>
      </c>
      <c r="F93" s="147" t="s">
        <v>206</v>
      </c>
      <c r="G93" s="147" t="s">
        <v>206</v>
      </c>
      <c r="H93" s="147" t="s">
        <v>206</v>
      </c>
      <c r="I93" s="144">
        <v>0</v>
      </c>
      <c r="J93" s="144">
        <v>0</v>
      </c>
      <c r="K93" s="144">
        <v>0</v>
      </c>
      <c r="L93" s="147" t="s">
        <v>206</v>
      </c>
      <c r="M93" s="2"/>
    </row>
    <row r="94" spans="2:13">
      <c r="B94" s="2"/>
      <c r="C94" s="142" t="s">
        <v>386</v>
      </c>
      <c r="D94" s="143"/>
      <c r="E94" s="147" t="s">
        <v>206</v>
      </c>
      <c r="F94" s="147" t="s">
        <v>206</v>
      </c>
      <c r="G94" s="147" t="s">
        <v>206</v>
      </c>
      <c r="H94" s="147" t="s">
        <v>206</v>
      </c>
      <c r="I94" s="144">
        <v>0</v>
      </c>
      <c r="J94" s="144">
        <v>0</v>
      </c>
      <c r="K94" s="144">
        <v>0</v>
      </c>
      <c r="L94" s="147" t="s">
        <v>206</v>
      </c>
      <c r="M94" s="2"/>
    </row>
    <row r="95" spans="2:13">
      <c r="B95" s="2"/>
      <c r="C95" s="142" t="s">
        <v>387</v>
      </c>
      <c r="D95" s="143"/>
      <c r="E95" s="147" t="s">
        <v>206</v>
      </c>
      <c r="F95" s="147" t="s">
        <v>206</v>
      </c>
      <c r="G95" s="147" t="s">
        <v>206</v>
      </c>
      <c r="H95" s="147" t="s">
        <v>206</v>
      </c>
      <c r="I95" s="144">
        <v>0</v>
      </c>
      <c r="J95" s="144">
        <v>0</v>
      </c>
      <c r="K95" s="144">
        <v>0</v>
      </c>
      <c r="L95" s="147" t="s">
        <v>206</v>
      </c>
      <c r="M95" s="2"/>
    </row>
    <row r="96" spans="2:13">
      <c r="B96" s="2"/>
      <c r="C96" s="142" t="s">
        <v>388</v>
      </c>
      <c r="D96" s="143"/>
      <c r="E96" s="147" t="s">
        <v>206</v>
      </c>
      <c r="F96" s="147" t="s">
        <v>206</v>
      </c>
      <c r="G96" s="147" t="s">
        <v>206</v>
      </c>
      <c r="H96" s="147" t="s">
        <v>206</v>
      </c>
      <c r="I96" s="144">
        <v>0</v>
      </c>
      <c r="J96" s="144">
        <v>0</v>
      </c>
      <c r="K96" s="144">
        <v>0</v>
      </c>
      <c r="L96" s="147" t="s">
        <v>206</v>
      </c>
      <c r="M96" s="2"/>
    </row>
    <row r="97" spans="2:13">
      <c r="B97" s="2"/>
      <c r="C97" s="142" t="s">
        <v>389</v>
      </c>
      <c r="D97" s="143"/>
      <c r="E97" s="147" t="s">
        <v>206</v>
      </c>
      <c r="F97" s="147" t="s">
        <v>206</v>
      </c>
      <c r="G97" s="147" t="s">
        <v>206</v>
      </c>
      <c r="H97" s="147" t="s">
        <v>206</v>
      </c>
      <c r="I97" s="144">
        <v>0</v>
      </c>
      <c r="J97" s="144">
        <v>0</v>
      </c>
      <c r="K97" s="144">
        <v>0</v>
      </c>
      <c r="L97" s="147" t="s">
        <v>206</v>
      </c>
      <c r="M97" s="2"/>
    </row>
    <row r="98" spans="2:13">
      <c r="B98" s="2"/>
      <c r="C98" s="142" t="s">
        <v>390</v>
      </c>
      <c r="D98" s="143"/>
      <c r="E98" s="147" t="s">
        <v>206</v>
      </c>
      <c r="F98" s="147" t="s">
        <v>206</v>
      </c>
      <c r="G98" s="147" t="s">
        <v>206</v>
      </c>
      <c r="H98" s="147" t="s">
        <v>206</v>
      </c>
      <c r="I98" s="144">
        <v>0</v>
      </c>
      <c r="J98" s="144">
        <v>0</v>
      </c>
      <c r="K98" s="144">
        <v>0</v>
      </c>
      <c r="L98" s="147" t="s">
        <v>206</v>
      </c>
      <c r="M98" s="2"/>
    </row>
    <row r="99" spans="2:13">
      <c r="B99" s="2"/>
      <c r="C99" s="142" t="s">
        <v>391</v>
      </c>
      <c r="D99" s="143"/>
      <c r="E99" s="147" t="s">
        <v>206</v>
      </c>
      <c r="F99" s="147" t="s">
        <v>206</v>
      </c>
      <c r="G99" s="147" t="s">
        <v>206</v>
      </c>
      <c r="H99" s="147" t="s">
        <v>206</v>
      </c>
      <c r="I99" s="144">
        <v>0</v>
      </c>
      <c r="J99" s="144">
        <v>0</v>
      </c>
      <c r="K99" s="144">
        <v>0</v>
      </c>
      <c r="L99" s="147" t="s">
        <v>206</v>
      </c>
      <c r="M99" s="2"/>
    </row>
    <row r="100" spans="2:13">
      <c r="B100" s="2"/>
      <c r="C100" s="142" t="s">
        <v>392</v>
      </c>
      <c r="D100" s="143"/>
      <c r="E100" s="147" t="s">
        <v>206</v>
      </c>
      <c r="F100" s="147" t="s">
        <v>206</v>
      </c>
      <c r="G100" s="147" t="s">
        <v>206</v>
      </c>
      <c r="H100" s="147" t="s">
        <v>206</v>
      </c>
      <c r="I100" s="144">
        <v>0</v>
      </c>
      <c r="J100" s="144">
        <v>0</v>
      </c>
      <c r="K100" s="144">
        <v>0</v>
      </c>
      <c r="L100" s="147" t="s">
        <v>206</v>
      </c>
      <c r="M100" s="2"/>
    </row>
    <row r="101" spans="2:13">
      <c r="B101" s="2"/>
      <c r="C101" s="142" t="s">
        <v>393</v>
      </c>
      <c r="D101" s="143"/>
      <c r="E101" s="147" t="s">
        <v>206</v>
      </c>
      <c r="F101" s="147" t="s">
        <v>206</v>
      </c>
      <c r="G101" s="147" t="s">
        <v>206</v>
      </c>
      <c r="H101" s="147" t="s">
        <v>206</v>
      </c>
      <c r="I101" s="144">
        <v>0</v>
      </c>
      <c r="J101" s="144">
        <v>0</v>
      </c>
      <c r="K101" s="144">
        <v>0</v>
      </c>
      <c r="L101" s="147" t="s">
        <v>206</v>
      </c>
      <c r="M101" s="2"/>
    </row>
    <row r="102" spans="2:13">
      <c r="B102" s="2"/>
      <c r="C102" s="142" t="s">
        <v>394</v>
      </c>
      <c r="D102" s="143"/>
      <c r="E102" s="147" t="s">
        <v>206</v>
      </c>
      <c r="F102" s="147" t="s">
        <v>206</v>
      </c>
      <c r="G102" s="147" t="s">
        <v>206</v>
      </c>
      <c r="H102" s="147" t="s">
        <v>206</v>
      </c>
      <c r="I102" s="144">
        <v>0</v>
      </c>
      <c r="J102" s="144">
        <v>0</v>
      </c>
      <c r="K102" s="144">
        <v>0</v>
      </c>
      <c r="L102" s="147" t="s">
        <v>206</v>
      </c>
      <c r="M102" s="2"/>
    </row>
    <row r="103" spans="2:13">
      <c r="B103" s="2"/>
      <c r="C103" s="142" t="s">
        <v>395</v>
      </c>
      <c r="D103" s="143"/>
      <c r="E103" s="147" t="s">
        <v>206</v>
      </c>
      <c r="F103" s="147" t="s">
        <v>206</v>
      </c>
      <c r="G103" s="147" t="s">
        <v>206</v>
      </c>
      <c r="H103" s="147" t="s">
        <v>206</v>
      </c>
      <c r="I103" s="144">
        <v>0</v>
      </c>
      <c r="J103" s="144">
        <v>0</v>
      </c>
      <c r="K103" s="144">
        <v>0</v>
      </c>
      <c r="L103" s="147" t="s">
        <v>206</v>
      </c>
      <c r="M103" s="2"/>
    </row>
    <row r="104" spans="2:13">
      <c r="B104" s="2"/>
      <c r="C104" s="142" t="s">
        <v>396</v>
      </c>
      <c r="D104" s="143"/>
      <c r="E104" s="147" t="s">
        <v>206</v>
      </c>
      <c r="F104" s="147" t="s">
        <v>206</v>
      </c>
      <c r="G104" s="147" t="s">
        <v>206</v>
      </c>
      <c r="H104" s="147" t="s">
        <v>206</v>
      </c>
      <c r="I104" s="144">
        <v>0</v>
      </c>
      <c r="J104" s="144">
        <v>0</v>
      </c>
      <c r="K104" s="144">
        <v>0</v>
      </c>
      <c r="L104" s="147" t="s">
        <v>206</v>
      </c>
      <c r="M104" s="2"/>
    </row>
    <row r="105" spans="2:13">
      <c r="B105" s="2"/>
      <c r="C105" s="142" t="s">
        <v>397</v>
      </c>
      <c r="D105" s="143"/>
      <c r="E105" s="147" t="s">
        <v>206</v>
      </c>
      <c r="F105" s="147" t="s">
        <v>206</v>
      </c>
      <c r="G105" s="147" t="s">
        <v>206</v>
      </c>
      <c r="H105" s="147" t="s">
        <v>206</v>
      </c>
      <c r="I105" s="144">
        <v>0</v>
      </c>
      <c r="J105" s="144">
        <v>0</v>
      </c>
      <c r="K105" s="144">
        <v>0</v>
      </c>
      <c r="L105" s="147" t="s">
        <v>206</v>
      </c>
      <c r="M105" s="2"/>
    </row>
    <row r="106" spans="2:13">
      <c r="B106" s="2"/>
      <c r="C106" s="142" t="s">
        <v>398</v>
      </c>
      <c r="D106" s="143"/>
      <c r="E106" s="147" t="s">
        <v>206</v>
      </c>
      <c r="F106" s="147" t="s">
        <v>206</v>
      </c>
      <c r="G106" s="147" t="s">
        <v>206</v>
      </c>
      <c r="H106" s="147" t="s">
        <v>206</v>
      </c>
      <c r="I106" s="144">
        <v>0</v>
      </c>
      <c r="J106" s="144">
        <v>0</v>
      </c>
      <c r="K106" s="144">
        <v>0</v>
      </c>
      <c r="L106" s="147" t="s">
        <v>206</v>
      </c>
      <c r="M106" s="2"/>
    </row>
    <row r="107" spans="2:13">
      <c r="B107" s="2"/>
      <c r="C107" s="142" t="s">
        <v>399</v>
      </c>
      <c r="D107" s="143"/>
      <c r="E107" s="147" t="s">
        <v>206</v>
      </c>
      <c r="F107" s="147" t="s">
        <v>206</v>
      </c>
      <c r="G107" s="147" t="s">
        <v>206</v>
      </c>
      <c r="H107" s="147" t="s">
        <v>206</v>
      </c>
      <c r="I107" s="144">
        <v>0</v>
      </c>
      <c r="J107" s="144">
        <v>0</v>
      </c>
      <c r="K107" s="144">
        <v>0</v>
      </c>
      <c r="L107" s="147" t="s">
        <v>206</v>
      </c>
      <c r="M107" s="2"/>
    </row>
    <row r="108" spans="2:13">
      <c r="B108" s="2"/>
      <c r="C108" s="142" t="s">
        <v>400</v>
      </c>
      <c r="D108" s="143"/>
      <c r="E108" s="147" t="s">
        <v>206</v>
      </c>
      <c r="F108" s="147" t="s">
        <v>206</v>
      </c>
      <c r="G108" s="147" t="s">
        <v>206</v>
      </c>
      <c r="H108" s="147" t="s">
        <v>206</v>
      </c>
      <c r="I108" s="144">
        <v>0</v>
      </c>
      <c r="J108" s="144">
        <v>0</v>
      </c>
      <c r="K108" s="144">
        <v>0</v>
      </c>
      <c r="L108" s="147" t="s">
        <v>206</v>
      </c>
      <c r="M108" s="2"/>
    </row>
    <row r="109" spans="2:13">
      <c r="B109" s="2"/>
      <c r="C109" s="142" t="s">
        <v>401</v>
      </c>
      <c r="D109" s="143"/>
      <c r="E109" s="147" t="s">
        <v>206</v>
      </c>
      <c r="F109" s="147" t="s">
        <v>206</v>
      </c>
      <c r="G109" s="147" t="s">
        <v>206</v>
      </c>
      <c r="H109" s="147" t="s">
        <v>206</v>
      </c>
      <c r="I109" s="144">
        <v>0</v>
      </c>
      <c r="J109" s="144">
        <v>0</v>
      </c>
      <c r="K109" s="144">
        <v>0</v>
      </c>
      <c r="L109" s="147" t="s">
        <v>206</v>
      </c>
      <c r="M109" s="2"/>
    </row>
    <row r="110" spans="2:13">
      <c r="B110" s="2"/>
      <c r="C110" s="142" t="s">
        <v>402</v>
      </c>
      <c r="D110" s="143"/>
      <c r="E110" s="147" t="s">
        <v>206</v>
      </c>
      <c r="F110" s="147" t="s">
        <v>206</v>
      </c>
      <c r="G110" s="147" t="s">
        <v>206</v>
      </c>
      <c r="H110" s="147" t="s">
        <v>206</v>
      </c>
      <c r="I110" s="144">
        <v>0</v>
      </c>
      <c r="J110" s="144">
        <v>0</v>
      </c>
      <c r="K110" s="144">
        <v>0</v>
      </c>
      <c r="L110" s="147" t="s">
        <v>206</v>
      </c>
      <c r="M110" s="2"/>
    </row>
    <row r="111" spans="2:13">
      <c r="B111" s="2"/>
      <c r="C111" s="142" t="s">
        <v>403</v>
      </c>
      <c r="D111" s="143"/>
      <c r="E111" s="147" t="s">
        <v>206</v>
      </c>
      <c r="F111" s="147" t="s">
        <v>206</v>
      </c>
      <c r="G111" s="147" t="s">
        <v>206</v>
      </c>
      <c r="H111" s="147" t="s">
        <v>206</v>
      </c>
      <c r="I111" s="144">
        <v>0</v>
      </c>
      <c r="J111" s="144">
        <v>0</v>
      </c>
      <c r="K111" s="144">
        <v>0</v>
      </c>
      <c r="L111" s="147" t="s">
        <v>206</v>
      </c>
      <c r="M111" s="2"/>
    </row>
    <row r="112" spans="2:13">
      <c r="B112" s="2"/>
      <c r="C112" s="142" t="s">
        <v>404</v>
      </c>
      <c r="D112" s="143"/>
      <c r="E112" s="147" t="s">
        <v>206</v>
      </c>
      <c r="F112" s="147" t="s">
        <v>206</v>
      </c>
      <c r="G112" s="147" t="s">
        <v>206</v>
      </c>
      <c r="H112" s="147" t="s">
        <v>206</v>
      </c>
      <c r="I112" s="144">
        <v>0</v>
      </c>
      <c r="J112" s="144">
        <v>0</v>
      </c>
      <c r="K112" s="144">
        <v>0</v>
      </c>
      <c r="L112" s="147" t="s">
        <v>206</v>
      </c>
      <c r="M112" s="2"/>
    </row>
    <row r="113" spans="1:13">
      <c r="B113" s="2"/>
      <c r="C113" s="142" t="s">
        <v>405</v>
      </c>
      <c r="D113" s="143"/>
      <c r="E113" s="147" t="s">
        <v>206</v>
      </c>
      <c r="F113" s="147" t="s">
        <v>206</v>
      </c>
      <c r="G113" s="147" t="s">
        <v>206</v>
      </c>
      <c r="H113" s="147" t="s">
        <v>206</v>
      </c>
      <c r="I113" s="144">
        <v>0</v>
      </c>
      <c r="J113" s="144">
        <v>0</v>
      </c>
      <c r="K113" s="144">
        <v>0</v>
      </c>
      <c r="L113" s="147" t="s">
        <v>206</v>
      </c>
      <c r="M113" s="2"/>
    </row>
    <row r="114" spans="1:13" s="12" customFormat="1">
      <c r="B114" s="3"/>
      <c r="C114" s="145" t="s">
        <v>406</v>
      </c>
      <c r="D114" s="146"/>
      <c r="E114" s="147" t="s">
        <v>206</v>
      </c>
      <c r="F114" s="147" t="s">
        <v>206</v>
      </c>
      <c r="G114" s="147" t="s">
        <v>206</v>
      </c>
      <c r="H114" s="147" t="s">
        <v>206</v>
      </c>
      <c r="I114" s="144">
        <v>0</v>
      </c>
      <c r="J114" s="144">
        <v>0</v>
      </c>
      <c r="K114" s="144">
        <v>0</v>
      </c>
      <c r="L114" s="147" t="s">
        <v>206</v>
      </c>
      <c r="M114" s="3"/>
    </row>
    <row r="115" spans="1:13" s="12" customFormat="1">
      <c r="A115" s="15" t="s">
        <v>407</v>
      </c>
      <c r="B115" s="3"/>
      <c r="C115" s="145" t="s">
        <v>408</v>
      </c>
      <c r="D115" s="146"/>
      <c r="E115" s="147" t="s">
        <v>206</v>
      </c>
      <c r="F115" s="147" t="s">
        <v>206</v>
      </c>
      <c r="G115" s="147" t="s">
        <v>206</v>
      </c>
      <c r="H115" s="147" t="s">
        <v>206</v>
      </c>
      <c r="I115" s="144">
        <v>0</v>
      </c>
      <c r="J115" s="144">
        <v>0</v>
      </c>
      <c r="K115" s="144">
        <v>0</v>
      </c>
      <c r="L115" s="147" t="s">
        <v>206</v>
      </c>
      <c r="M115" s="3"/>
    </row>
    <row r="116" spans="1:13">
      <c r="A116" s="16" t="s">
        <v>409</v>
      </c>
      <c r="B116" s="2"/>
      <c r="C116" s="142" t="s">
        <v>410</v>
      </c>
      <c r="D116" s="143"/>
      <c r="E116" s="10" t="str">
        <f>""</f>
        <v/>
      </c>
      <c r="F116" s="10" t="str">
        <f>""</f>
        <v/>
      </c>
      <c r="G116" s="10" t="str">
        <f>""</f>
        <v/>
      </c>
      <c r="H116" s="10" t="str">
        <f>""</f>
        <v/>
      </c>
      <c r="I116" s="8">
        <f>SUM(I16:I115)</f>
        <v>0</v>
      </c>
      <c r="J116" s="8">
        <f>SUM(J16:J115)</f>
        <v>0</v>
      </c>
      <c r="K116" s="8">
        <f>SUM(K16:K115)</f>
        <v>0</v>
      </c>
      <c r="L116" s="10" t="str">
        <f>""</f>
        <v/>
      </c>
      <c r="M116" s="2"/>
    </row>
    <row r="117" spans="1:13">
      <c r="B117" s="2"/>
      <c r="C117" s="2"/>
      <c r="D117" s="2"/>
      <c r="E117" s="2"/>
      <c r="F117" s="2"/>
      <c r="G117" s="2"/>
      <c r="H117" s="2"/>
      <c r="I117" s="2"/>
      <c r="J117" s="2"/>
      <c r="K117" s="2"/>
      <c r="L117" s="2"/>
      <c r="M117" s="2"/>
    </row>
    <row r="118" spans="1:13" ht="5.0999999999999996" customHeight="1">
      <c r="B118" s="2"/>
      <c r="C118" s="2"/>
      <c r="D118" s="2"/>
      <c r="E118" s="2"/>
      <c r="F118" s="2"/>
      <c r="G118" s="2"/>
      <c r="H118" s="2"/>
      <c r="I118" s="2"/>
      <c r="J118" s="2"/>
      <c r="K118" s="2"/>
      <c r="L118" s="2"/>
      <c r="M118" s="2"/>
    </row>
  </sheetData>
  <sheetProtection formatColumns="0" formatRows="0" insertRows="0" deleteRows="0" selectLockedCells="1"/>
  <mergeCells count="916">
    <mergeCell ref="C7:L7"/>
    <mergeCell ref="C8:L8"/>
    <mergeCell ref="C9:L9"/>
    <mergeCell ref="C10:L10"/>
    <mergeCell ref="C11:L11"/>
    <mergeCell ref="C13:L13"/>
    <mergeCell ref="C14:D15"/>
    <mergeCell ref="E14:E15"/>
    <mergeCell ref="F14:F15"/>
    <mergeCell ref="G14:G15"/>
    <mergeCell ref="H14:H15"/>
    <mergeCell ref="I14:I15"/>
    <mergeCell ref="J14:J15"/>
    <mergeCell ref="K14:K15"/>
    <mergeCell ref="L14:L15"/>
    <mergeCell ref="I16"/>
    <mergeCell ref="J16"/>
    <mergeCell ref="K16"/>
    <mergeCell ref="L16"/>
    <mergeCell ref="C17:D17"/>
    <mergeCell ref="E17"/>
    <mergeCell ref="F17"/>
    <mergeCell ref="G17"/>
    <mergeCell ref="H17"/>
    <mergeCell ref="I17"/>
    <mergeCell ref="J17"/>
    <mergeCell ref="K17"/>
    <mergeCell ref="L17"/>
    <mergeCell ref="C16:D16"/>
    <mergeCell ref="E16"/>
    <mergeCell ref="F16"/>
    <mergeCell ref="G16"/>
    <mergeCell ref="H16"/>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E21"/>
    <mergeCell ref="F21"/>
    <mergeCell ref="G21"/>
    <mergeCell ref="H21"/>
    <mergeCell ref="I21"/>
    <mergeCell ref="J21"/>
    <mergeCell ref="K21"/>
    <mergeCell ref="L21"/>
    <mergeCell ref="C20:D20"/>
    <mergeCell ref="E20"/>
    <mergeCell ref="F20"/>
    <mergeCell ref="G20"/>
    <mergeCell ref="H20"/>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 ref="I32"/>
    <mergeCell ref="J32"/>
    <mergeCell ref="K32"/>
    <mergeCell ref="L32"/>
    <mergeCell ref="C33:D33"/>
    <mergeCell ref="E33"/>
    <mergeCell ref="F33"/>
    <mergeCell ref="G33"/>
    <mergeCell ref="H33"/>
    <mergeCell ref="I33"/>
    <mergeCell ref="J33"/>
    <mergeCell ref="K33"/>
    <mergeCell ref="L33"/>
    <mergeCell ref="C32:D32"/>
    <mergeCell ref="E32"/>
    <mergeCell ref="F32"/>
    <mergeCell ref="G32"/>
    <mergeCell ref="H32"/>
    <mergeCell ref="I34"/>
    <mergeCell ref="J34"/>
    <mergeCell ref="K34"/>
    <mergeCell ref="L34"/>
    <mergeCell ref="C35:D35"/>
    <mergeCell ref="E35"/>
    <mergeCell ref="F35"/>
    <mergeCell ref="G35"/>
    <mergeCell ref="H35"/>
    <mergeCell ref="I35"/>
    <mergeCell ref="J35"/>
    <mergeCell ref="K35"/>
    <mergeCell ref="L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I38"/>
    <mergeCell ref="J38"/>
    <mergeCell ref="K38"/>
    <mergeCell ref="L38"/>
    <mergeCell ref="C39:D39"/>
    <mergeCell ref="E39"/>
    <mergeCell ref="F39"/>
    <mergeCell ref="G39"/>
    <mergeCell ref="H39"/>
    <mergeCell ref="I39"/>
    <mergeCell ref="J39"/>
    <mergeCell ref="K39"/>
    <mergeCell ref="L39"/>
    <mergeCell ref="C38:D38"/>
    <mergeCell ref="E38"/>
    <mergeCell ref="F38"/>
    <mergeCell ref="G38"/>
    <mergeCell ref="H38"/>
    <mergeCell ref="I40"/>
    <mergeCell ref="J40"/>
    <mergeCell ref="K40"/>
    <mergeCell ref="L40"/>
    <mergeCell ref="C41:D41"/>
    <mergeCell ref="E41"/>
    <mergeCell ref="F41"/>
    <mergeCell ref="G41"/>
    <mergeCell ref="H41"/>
    <mergeCell ref="I41"/>
    <mergeCell ref="J41"/>
    <mergeCell ref="K41"/>
    <mergeCell ref="L41"/>
    <mergeCell ref="C40:D40"/>
    <mergeCell ref="E40"/>
    <mergeCell ref="F40"/>
    <mergeCell ref="G40"/>
    <mergeCell ref="H40"/>
    <mergeCell ref="I42"/>
    <mergeCell ref="J42"/>
    <mergeCell ref="K42"/>
    <mergeCell ref="L42"/>
    <mergeCell ref="C43:D43"/>
    <mergeCell ref="E43"/>
    <mergeCell ref="F43"/>
    <mergeCell ref="G43"/>
    <mergeCell ref="H43"/>
    <mergeCell ref="I43"/>
    <mergeCell ref="J43"/>
    <mergeCell ref="K43"/>
    <mergeCell ref="L43"/>
    <mergeCell ref="C42:D42"/>
    <mergeCell ref="E42"/>
    <mergeCell ref="F42"/>
    <mergeCell ref="G42"/>
    <mergeCell ref="H42"/>
    <mergeCell ref="I44"/>
    <mergeCell ref="J44"/>
    <mergeCell ref="K44"/>
    <mergeCell ref="L44"/>
    <mergeCell ref="C45:D45"/>
    <mergeCell ref="E45"/>
    <mergeCell ref="F45"/>
    <mergeCell ref="G45"/>
    <mergeCell ref="H45"/>
    <mergeCell ref="I45"/>
    <mergeCell ref="J45"/>
    <mergeCell ref="K45"/>
    <mergeCell ref="L45"/>
    <mergeCell ref="C44:D44"/>
    <mergeCell ref="E44"/>
    <mergeCell ref="F44"/>
    <mergeCell ref="G44"/>
    <mergeCell ref="H44"/>
    <mergeCell ref="I46"/>
    <mergeCell ref="J46"/>
    <mergeCell ref="K46"/>
    <mergeCell ref="L46"/>
    <mergeCell ref="C47:D47"/>
    <mergeCell ref="E47"/>
    <mergeCell ref="F47"/>
    <mergeCell ref="G47"/>
    <mergeCell ref="H47"/>
    <mergeCell ref="I47"/>
    <mergeCell ref="J47"/>
    <mergeCell ref="K47"/>
    <mergeCell ref="L47"/>
    <mergeCell ref="C46:D46"/>
    <mergeCell ref="E46"/>
    <mergeCell ref="F46"/>
    <mergeCell ref="G46"/>
    <mergeCell ref="H46"/>
    <mergeCell ref="I48"/>
    <mergeCell ref="J48"/>
    <mergeCell ref="K48"/>
    <mergeCell ref="L48"/>
    <mergeCell ref="C49:D49"/>
    <mergeCell ref="E49"/>
    <mergeCell ref="F49"/>
    <mergeCell ref="G49"/>
    <mergeCell ref="H49"/>
    <mergeCell ref="I49"/>
    <mergeCell ref="J49"/>
    <mergeCell ref="K49"/>
    <mergeCell ref="L49"/>
    <mergeCell ref="C48:D48"/>
    <mergeCell ref="E48"/>
    <mergeCell ref="F48"/>
    <mergeCell ref="G48"/>
    <mergeCell ref="H48"/>
    <mergeCell ref="I50"/>
    <mergeCell ref="J50"/>
    <mergeCell ref="K50"/>
    <mergeCell ref="L50"/>
    <mergeCell ref="C51:D51"/>
    <mergeCell ref="E51"/>
    <mergeCell ref="F51"/>
    <mergeCell ref="G51"/>
    <mergeCell ref="H51"/>
    <mergeCell ref="I51"/>
    <mergeCell ref="J51"/>
    <mergeCell ref="K51"/>
    <mergeCell ref="L51"/>
    <mergeCell ref="C50:D50"/>
    <mergeCell ref="E50"/>
    <mergeCell ref="F50"/>
    <mergeCell ref="G50"/>
    <mergeCell ref="H50"/>
    <mergeCell ref="I52"/>
    <mergeCell ref="J52"/>
    <mergeCell ref="K52"/>
    <mergeCell ref="L52"/>
    <mergeCell ref="C53:D53"/>
    <mergeCell ref="E53"/>
    <mergeCell ref="F53"/>
    <mergeCell ref="G53"/>
    <mergeCell ref="H53"/>
    <mergeCell ref="I53"/>
    <mergeCell ref="J53"/>
    <mergeCell ref="K53"/>
    <mergeCell ref="L53"/>
    <mergeCell ref="C52:D52"/>
    <mergeCell ref="E52"/>
    <mergeCell ref="F52"/>
    <mergeCell ref="G52"/>
    <mergeCell ref="H52"/>
    <mergeCell ref="I54"/>
    <mergeCell ref="J54"/>
    <mergeCell ref="K54"/>
    <mergeCell ref="L54"/>
    <mergeCell ref="C55:D55"/>
    <mergeCell ref="E55"/>
    <mergeCell ref="F55"/>
    <mergeCell ref="G55"/>
    <mergeCell ref="H55"/>
    <mergeCell ref="I55"/>
    <mergeCell ref="J55"/>
    <mergeCell ref="K55"/>
    <mergeCell ref="L55"/>
    <mergeCell ref="C54:D54"/>
    <mergeCell ref="E54"/>
    <mergeCell ref="F54"/>
    <mergeCell ref="G54"/>
    <mergeCell ref="H54"/>
    <mergeCell ref="I56"/>
    <mergeCell ref="J56"/>
    <mergeCell ref="K56"/>
    <mergeCell ref="L56"/>
    <mergeCell ref="C57:D57"/>
    <mergeCell ref="E57"/>
    <mergeCell ref="F57"/>
    <mergeCell ref="G57"/>
    <mergeCell ref="H57"/>
    <mergeCell ref="I57"/>
    <mergeCell ref="J57"/>
    <mergeCell ref="K57"/>
    <mergeCell ref="L57"/>
    <mergeCell ref="C56:D56"/>
    <mergeCell ref="E56"/>
    <mergeCell ref="F56"/>
    <mergeCell ref="G56"/>
    <mergeCell ref="H56"/>
    <mergeCell ref="I58"/>
    <mergeCell ref="J58"/>
    <mergeCell ref="K58"/>
    <mergeCell ref="L58"/>
    <mergeCell ref="C59:D59"/>
    <mergeCell ref="E59"/>
    <mergeCell ref="F59"/>
    <mergeCell ref="G59"/>
    <mergeCell ref="H59"/>
    <mergeCell ref="I59"/>
    <mergeCell ref="J59"/>
    <mergeCell ref="K59"/>
    <mergeCell ref="L59"/>
    <mergeCell ref="C58:D58"/>
    <mergeCell ref="E58"/>
    <mergeCell ref="F58"/>
    <mergeCell ref="G58"/>
    <mergeCell ref="H58"/>
    <mergeCell ref="I60"/>
    <mergeCell ref="J60"/>
    <mergeCell ref="K60"/>
    <mergeCell ref="L60"/>
    <mergeCell ref="C61:D61"/>
    <mergeCell ref="E61"/>
    <mergeCell ref="F61"/>
    <mergeCell ref="G61"/>
    <mergeCell ref="H61"/>
    <mergeCell ref="I61"/>
    <mergeCell ref="J61"/>
    <mergeCell ref="K61"/>
    <mergeCell ref="L61"/>
    <mergeCell ref="C60:D60"/>
    <mergeCell ref="E60"/>
    <mergeCell ref="F60"/>
    <mergeCell ref="G60"/>
    <mergeCell ref="H60"/>
    <mergeCell ref="I62"/>
    <mergeCell ref="J62"/>
    <mergeCell ref="K62"/>
    <mergeCell ref="L62"/>
    <mergeCell ref="C63:D63"/>
    <mergeCell ref="E63"/>
    <mergeCell ref="F63"/>
    <mergeCell ref="G63"/>
    <mergeCell ref="H63"/>
    <mergeCell ref="I63"/>
    <mergeCell ref="J63"/>
    <mergeCell ref="K63"/>
    <mergeCell ref="L63"/>
    <mergeCell ref="C62:D62"/>
    <mergeCell ref="E62"/>
    <mergeCell ref="F62"/>
    <mergeCell ref="G62"/>
    <mergeCell ref="H62"/>
    <mergeCell ref="I64"/>
    <mergeCell ref="J64"/>
    <mergeCell ref="K64"/>
    <mergeCell ref="L64"/>
    <mergeCell ref="C65:D65"/>
    <mergeCell ref="E65"/>
    <mergeCell ref="F65"/>
    <mergeCell ref="G65"/>
    <mergeCell ref="H65"/>
    <mergeCell ref="I65"/>
    <mergeCell ref="J65"/>
    <mergeCell ref="K65"/>
    <mergeCell ref="L65"/>
    <mergeCell ref="C64:D64"/>
    <mergeCell ref="E64"/>
    <mergeCell ref="F64"/>
    <mergeCell ref="G64"/>
    <mergeCell ref="H64"/>
    <mergeCell ref="I66"/>
    <mergeCell ref="J66"/>
    <mergeCell ref="K66"/>
    <mergeCell ref="L66"/>
    <mergeCell ref="C67:D67"/>
    <mergeCell ref="E67"/>
    <mergeCell ref="F67"/>
    <mergeCell ref="G67"/>
    <mergeCell ref="H67"/>
    <mergeCell ref="I67"/>
    <mergeCell ref="J67"/>
    <mergeCell ref="K67"/>
    <mergeCell ref="L67"/>
    <mergeCell ref="C66:D66"/>
    <mergeCell ref="E66"/>
    <mergeCell ref="F66"/>
    <mergeCell ref="G66"/>
    <mergeCell ref="H66"/>
    <mergeCell ref="I68"/>
    <mergeCell ref="J68"/>
    <mergeCell ref="K68"/>
    <mergeCell ref="L68"/>
    <mergeCell ref="C69:D69"/>
    <mergeCell ref="E69"/>
    <mergeCell ref="F69"/>
    <mergeCell ref="G69"/>
    <mergeCell ref="H69"/>
    <mergeCell ref="I69"/>
    <mergeCell ref="J69"/>
    <mergeCell ref="K69"/>
    <mergeCell ref="L69"/>
    <mergeCell ref="C68:D68"/>
    <mergeCell ref="E68"/>
    <mergeCell ref="F68"/>
    <mergeCell ref="G68"/>
    <mergeCell ref="H68"/>
    <mergeCell ref="I70"/>
    <mergeCell ref="J70"/>
    <mergeCell ref="K70"/>
    <mergeCell ref="L70"/>
    <mergeCell ref="C71:D71"/>
    <mergeCell ref="E71"/>
    <mergeCell ref="F71"/>
    <mergeCell ref="G71"/>
    <mergeCell ref="H71"/>
    <mergeCell ref="I71"/>
    <mergeCell ref="J71"/>
    <mergeCell ref="K71"/>
    <mergeCell ref="L71"/>
    <mergeCell ref="C70:D70"/>
    <mergeCell ref="E70"/>
    <mergeCell ref="F70"/>
    <mergeCell ref="G70"/>
    <mergeCell ref="H70"/>
    <mergeCell ref="I72"/>
    <mergeCell ref="J72"/>
    <mergeCell ref="K72"/>
    <mergeCell ref="L72"/>
    <mergeCell ref="C73:D73"/>
    <mergeCell ref="E73"/>
    <mergeCell ref="F73"/>
    <mergeCell ref="G73"/>
    <mergeCell ref="H73"/>
    <mergeCell ref="I73"/>
    <mergeCell ref="J73"/>
    <mergeCell ref="K73"/>
    <mergeCell ref="L73"/>
    <mergeCell ref="C72:D72"/>
    <mergeCell ref="E72"/>
    <mergeCell ref="F72"/>
    <mergeCell ref="G72"/>
    <mergeCell ref="H72"/>
    <mergeCell ref="I74"/>
    <mergeCell ref="J74"/>
    <mergeCell ref="K74"/>
    <mergeCell ref="L74"/>
    <mergeCell ref="C75:D75"/>
    <mergeCell ref="E75"/>
    <mergeCell ref="F75"/>
    <mergeCell ref="G75"/>
    <mergeCell ref="H75"/>
    <mergeCell ref="I75"/>
    <mergeCell ref="J75"/>
    <mergeCell ref="K75"/>
    <mergeCell ref="L75"/>
    <mergeCell ref="C74:D74"/>
    <mergeCell ref="E74"/>
    <mergeCell ref="F74"/>
    <mergeCell ref="G74"/>
    <mergeCell ref="H74"/>
    <mergeCell ref="I76"/>
    <mergeCell ref="J76"/>
    <mergeCell ref="K76"/>
    <mergeCell ref="L76"/>
    <mergeCell ref="C77:D77"/>
    <mergeCell ref="E77"/>
    <mergeCell ref="F77"/>
    <mergeCell ref="G77"/>
    <mergeCell ref="H77"/>
    <mergeCell ref="I77"/>
    <mergeCell ref="J77"/>
    <mergeCell ref="K77"/>
    <mergeCell ref="L77"/>
    <mergeCell ref="C76:D76"/>
    <mergeCell ref="E76"/>
    <mergeCell ref="F76"/>
    <mergeCell ref="G76"/>
    <mergeCell ref="H76"/>
    <mergeCell ref="I78"/>
    <mergeCell ref="J78"/>
    <mergeCell ref="K78"/>
    <mergeCell ref="L78"/>
    <mergeCell ref="C79:D79"/>
    <mergeCell ref="E79"/>
    <mergeCell ref="F79"/>
    <mergeCell ref="G79"/>
    <mergeCell ref="H79"/>
    <mergeCell ref="I79"/>
    <mergeCell ref="J79"/>
    <mergeCell ref="K79"/>
    <mergeCell ref="L79"/>
    <mergeCell ref="C78:D78"/>
    <mergeCell ref="E78"/>
    <mergeCell ref="F78"/>
    <mergeCell ref="G78"/>
    <mergeCell ref="H78"/>
    <mergeCell ref="I80"/>
    <mergeCell ref="J80"/>
    <mergeCell ref="K80"/>
    <mergeCell ref="L80"/>
    <mergeCell ref="C81:D81"/>
    <mergeCell ref="E81"/>
    <mergeCell ref="F81"/>
    <mergeCell ref="G81"/>
    <mergeCell ref="H81"/>
    <mergeCell ref="I81"/>
    <mergeCell ref="J81"/>
    <mergeCell ref="K81"/>
    <mergeCell ref="L81"/>
    <mergeCell ref="C80:D80"/>
    <mergeCell ref="E80"/>
    <mergeCell ref="F80"/>
    <mergeCell ref="G80"/>
    <mergeCell ref="H80"/>
    <mergeCell ref="I82"/>
    <mergeCell ref="J82"/>
    <mergeCell ref="K82"/>
    <mergeCell ref="L82"/>
    <mergeCell ref="C83:D83"/>
    <mergeCell ref="E83"/>
    <mergeCell ref="F83"/>
    <mergeCell ref="G83"/>
    <mergeCell ref="H83"/>
    <mergeCell ref="I83"/>
    <mergeCell ref="J83"/>
    <mergeCell ref="K83"/>
    <mergeCell ref="L83"/>
    <mergeCell ref="C82:D82"/>
    <mergeCell ref="E82"/>
    <mergeCell ref="F82"/>
    <mergeCell ref="G82"/>
    <mergeCell ref="H82"/>
    <mergeCell ref="I84"/>
    <mergeCell ref="J84"/>
    <mergeCell ref="K84"/>
    <mergeCell ref="L84"/>
    <mergeCell ref="C85:D85"/>
    <mergeCell ref="E85"/>
    <mergeCell ref="F85"/>
    <mergeCell ref="G85"/>
    <mergeCell ref="H85"/>
    <mergeCell ref="I85"/>
    <mergeCell ref="J85"/>
    <mergeCell ref="K85"/>
    <mergeCell ref="L85"/>
    <mergeCell ref="C84:D84"/>
    <mergeCell ref="E84"/>
    <mergeCell ref="F84"/>
    <mergeCell ref="G84"/>
    <mergeCell ref="H84"/>
    <mergeCell ref="I86"/>
    <mergeCell ref="J86"/>
    <mergeCell ref="K86"/>
    <mergeCell ref="L86"/>
    <mergeCell ref="C87:D87"/>
    <mergeCell ref="E87"/>
    <mergeCell ref="F87"/>
    <mergeCell ref="G87"/>
    <mergeCell ref="H87"/>
    <mergeCell ref="I87"/>
    <mergeCell ref="J87"/>
    <mergeCell ref="K87"/>
    <mergeCell ref="L87"/>
    <mergeCell ref="C86:D86"/>
    <mergeCell ref="E86"/>
    <mergeCell ref="F86"/>
    <mergeCell ref="G86"/>
    <mergeCell ref="H86"/>
    <mergeCell ref="I88"/>
    <mergeCell ref="J88"/>
    <mergeCell ref="K88"/>
    <mergeCell ref="L88"/>
    <mergeCell ref="C89:D89"/>
    <mergeCell ref="E89"/>
    <mergeCell ref="F89"/>
    <mergeCell ref="G89"/>
    <mergeCell ref="H89"/>
    <mergeCell ref="I89"/>
    <mergeCell ref="J89"/>
    <mergeCell ref="K89"/>
    <mergeCell ref="L89"/>
    <mergeCell ref="C88:D88"/>
    <mergeCell ref="E88"/>
    <mergeCell ref="F88"/>
    <mergeCell ref="G88"/>
    <mergeCell ref="H88"/>
    <mergeCell ref="I90"/>
    <mergeCell ref="J90"/>
    <mergeCell ref="K90"/>
    <mergeCell ref="L90"/>
    <mergeCell ref="C91:D91"/>
    <mergeCell ref="E91"/>
    <mergeCell ref="F91"/>
    <mergeCell ref="G91"/>
    <mergeCell ref="H91"/>
    <mergeCell ref="I91"/>
    <mergeCell ref="J91"/>
    <mergeCell ref="K91"/>
    <mergeCell ref="L91"/>
    <mergeCell ref="C90:D90"/>
    <mergeCell ref="E90"/>
    <mergeCell ref="F90"/>
    <mergeCell ref="G90"/>
    <mergeCell ref="H90"/>
    <mergeCell ref="I92"/>
    <mergeCell ref="J92"/>
    <mergeCell ref="K92"/>
    <mergeCell ref="L92"/>
    <mergeCell ref="C93:D93"/>
    <mergeCell ref="E93"/>
    <mergeCell ref="F93"/>
    <mergeCell ref="G93"/>
    <mergeCell ref="H93"/>
    <mergeCell ref="I93"/>
    <mergeCell ref="J93"/>
    <mergeCell ref="K93"/>
    <mergeCell ref="L93"/>
    <mergeCell ref="C92:D92"/>
    <mergeCell ref="E92"/>
    <mergeCell ref="F92"/>
    <mergeCell ref="G92"/>
    <mergeCell ref="H92"/>
    <mergeCell ref="I94"/>
    <mergeCell ref="J94"/>
    <mergeCell ref="K94"/>
    <mergeCell ref="L94"/>
    <mergeCell ref="C95:D95"/>
    <mergeCell ref="E95"/>
    <mergeCell ref="F95"/>
    <mergeCell ref="G95"/>
    <mergeCell ref="H95"/>
    <mergeCell ref="I95"/>
    <mergeCell ref="J95"/>
    <mergeCell ref="K95"/>
    <mergeCell ref="L95"/>
    <mergeCell ref="C94:D94"/>
    <mergeCell ref="E94"/>
    <mergeCell ref="F94"/>
    <mergeCell ref="G94"/>
    <mergeCell ref="H94"/>
    <mergeCell ref="I96"/>
    <mergeCell ref="J96"/>
    <mergeCell ref="K96"/>
    <mergeCell ref="L96"/>
    <mergeCell ref="C97:D97"/>
    <mergeCell ref="E97"/>
    <mergeCell ref="F97"/>
    <mergeCell ref="G97"/>
    <mergeCell ref="H97"/>
    <mergeCell ref="I97"/>
    <mergeCell ref="J97"/>
    <mergeCell ref="K97"/>
    <mergeCell ref="L97"/>
    <mergeCell ref="C96:D96"/>
    <mergeCell ref="E96"/>
    <mergeCell ref="F96"/>
    <mergeCell ref="G96"/>
    <mergeCell ref="H96"/>
    <mergeCell ref="I98"/>
    <mergeCell ref="J98"/>
    <mergeCell ref="K98"/>
    <mergeCell ref="L98"/>
    <mergeCell ref="C99:D99"/>
    <mergeCell ref="E99"/>
    <mergeCell ref="F99"/>
    <mergeCell ref="G99"/>
    <mergeCell ref="H99"/>
    <mergeCell ref="I99"/>
    <mergeCell ref="J99"/>
    <mergeCell ref="K99"/>
    <mergeCell ref="L99"/>
    <mergeCell ref="C98:D98"/>
    <mergeCell ref="E98"/>
    <mergeCell ref="F98"/>
    <mergeCell ref="G98"/>
    <mergeCell ref="H98"/>
    <mergeCell ref="I100"/>
    <mergeCell ref="J100"/>
    <mergeCell ref="K100"/>
    <mergeCell ref="L100"/>
    <mergeCell ref="C101:D101"/>
    <mergeCell ref="E101"/>
    <mergeCell ref="F101"/>
    <mergeCell ref="G101"/>
    <mergeCell ref="H101"/>
    <mergeCell ref="I101"/>
    <mergeCell ref="J101"/>
    <mergeCell ref="K101"/>
    <mergeCell ref="L101"/>
    <mergeCell ref="C100:D100"/>
    <mergeCell ref="E100"/>
    <mergeCell ref="F100"/>
    <mergeCell ref="G100"/>
    <mergeCell ref="H100"/>
    <mergeCell ref="I102"/>
    <mergeCell ref="J102"/>
    <mergeCell ref="K102"/>
    <mergeCell ref="L102"/>
    <mergeCell ref="C103:D103"/>
    <mergeCell ref="E103"/>
    <mergeCell ref="F103"/>
    <mergeCell ref="G103"/>
    <mergeCell ref="H103"/>
    <mergeCell ref="I103"/>
    <mergeCell ref="J103"/>
    <mergeCell ref="K103"/>
    <mergeCell ref="L103"/>
    <mergeCell ref="C102:D102"/>
    <mergeCell ref="E102"/>
    <mergeCell ref="F102"/>
    <mergeCell ref="G102"/>
    <mergeCell ref="H102"/>
    <mergeCell ref="I104"/>
    <mergeCell ref="J104"/>
    <mergeCell ref="K104"/>
    <mergeCell ref="L104"/>
    <mergeCell ref="C105:D105"/>
    <mergeCell ref="E105"/>
    <mergeCell ref="F105"/>
    <mergeCell ref="G105"/>
    <mergeCell ref="H105"/>
    <mergeCell ref="I105"/>
    <mergeCell ref="J105"/>
    <mergeCell ref="K105"/>
    <mergeCell ref="L105"/>
    <mergeCell ref="C104:D104"/>
    <mergeCell ref="E104"/>
    <mergeCell ref="F104"/>
    <mergeCell ref="G104"/>
    <mergeCell ref="H104"/>
    <mergeCell ref="I106"/>
    <mergeCell ref="J106"/>
    <mergeCell ref="K106"/>
    <mergeCell ref="L106"/>
    <mergeCell ref="C107:D107"/>
    <mergeCell ref="E107"/>
    <mergeCell ref="F107"/>
    <mergeCell ref="G107"/>
    <mergeCell ref="H107"/>
    <mergeCell ref="I107"/>
    <mergeCell ref="J107"/>
    <mergeCell ref="K107"/>
    <mergeCell ref="L107"/>
    <mergeCell ref="C106:D106"/>
    <mergeCell ref="E106"/>
    <mergeCell ref="F106"/>
    <mergeCell ref="G106"/>
    <mergeCell ref="H106"/>
    <mergeCell ref="I108"/>
    <mergeCell ref="J108"/>
    <mergeCell ref="K108"/>
    <mergeCell ref="L108"/>
    <mergeCell ref="C109:D109"/>
    <mergeCell ref="E109"/>
    <mergeCell ref="F109"/>
    <mergeCell ref="G109"/>
    <mergeCell ref="H109"/>
    <mergeCell ref="I109"/>
    <mergeCell ref="J109"/>
    <mergeCell ref="K109"/>
    <mergeCell ref="L109"/>
    <mergeCell ref="C108:D108"/>
    <mergeCell ref="E108"/>
    <mergeCell ref="F108"/>
    <mergeCell ref="G108"/>
    <mergeCell ref="H108"/>
    <mergeCell ref="I110"/>
    <mergeCell ref="J110"/>
    <mergeCell ref="K110"/>
    <mergeCell ref="L110"/>
    <mergeCell ref="C111:D111"/>
    <mergeCell ref="E111"/>
    <mergeCell ref="F111"/>
    <mergeCell ref="G111"/>
    <mergeCell ref="H111"/>
    <mergeCell ref="I111"/>
    <mergeCell ref="J111"/>
    <mergeCell ref="K111"/>
    <mergeCell ref="L111"/>
    <mergeCell ref="C110:D110"/>
    <mergeCell ref="E110"/>
    <mergeCell ref="F110"/>
    <mergeCell ref="G110"/>
    <mergeCell ref="H110"/>
    <mergeCell ref="I112"/>
    <mergeCell ref="J112"/>
    <mergeCell ref="K112"/>
    <mergeCell ref="L112"/>
    <mergeCell ref="C113:D113"/>
    <mergeCell ref="E113"/>
    <mergeCell ref="F113"/>
    <mergeCell ref="G113"/>
    <mergeCell ref="H113"/>
    <mergeCell ref="I113"/>
    <mergeCell ref="J113"/>
    <mergeCell ref="K113"/>
    <mergeCell ref="L113"/>
    <mergeCell ref="C112:D112"/>
    <mergeCell ref="E112"/>
    <mergeCell ref="F112"/>
    <mergeCell ref="G112"/>
    <mergeCell ref="H112"/>
    <mergeCell ref="C116:D116"/>
    <mergeCell ref="I114"/>
    <mergeCell ref="J114"/>
    <mergeCell ref="K114"/>
    <mergeCell ref="L114"/>
    <mergeCell ref="C115:D115"/>
    <mergeCell ref="E115"/>
    <mergeCell ref="F115"/>
    <mergeCell ref="G115"/>
    <mergeCell ref="H115"/>
    <mergeCell ref="I115"/>
    <mergeCell ref="J115"/>
    <mergeCell ref="K115"/>
    <mergeCell ref="L115"/>
    <mergeCell ref="C114:D114"/>
    <mergeCell ref="E114"/>
    <mergeCell ref="F114"/>
    <mergeCell ref="G114"/>
    <mergeCell ref="H114"/>
  </mergeCells>
  <dataValidations count="3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s>
  <printOptions horizontalCentered="1"/>
  <pageMargins left="0.7" right="0.7" top="0.75" bottom="0.75" header="0.3" footer="0.3"/>
  <pageSetup paperSize="150" scale="32" orientation="portrait" horizontalDpi="200" verticalDpi="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fitToPage="1"/>
  </sheetPr>
  <dimension ref="B2:J86"/>
  <sheetViews>
    <sheetView showGridLines="0" view="pageBreakPreview" zoomScale="85" zoomScaleNormal="85" zoomScaleSheetLayoutView="85" workbookViewId="0">
      <selection activeCell="C42" sqref="C42"/>
    </sheetView>
  </sheetViews>
  <sheetFormatPr defaultRowHeight="15"/>
  <cols>
    <col min="1" max="1" width="9.140625" style="1" customWidth="1"/>
    <col min="2" max="2" width="1" style="1" customWidth="1"/>
    <col min="3" max="3" width="86.7109375" style="1" bestFit="1" customWidth="1"/>
    <col min="4" max="9" width="25.7109375" style="1" customWidth="1"/>
    <col min="10" max="10" width="1" style="1" customWidth="1"/>
    <col min="11" max="11" width="9.140625" style="1" customWidth="1"/>
    <col min="12" max="16384" width="9.140625" style="1"/>
  </cols>
  <sheetData>
    <row r="2" spans="2:10" ht="5.0999999999999996" customHeight="1">
      <c r="B2" s="5" t="s">
        <v>228</v>
      </c>
      <c r="C2" s="2"/>
      <c r="D2" s="2"/>
      <c r="E2" s="2"/>
      <c r="F2" s="2"/>
      <c r="G2" s="2"/>
      <c r="H2" s="2"/>
      <c r="I2" s="2"/>
      <c r="J2" s="2"/>
    </row>
    <row r="3" spans="2:10" hidden="1">
      <c r="B3" s="5" t="s">
        <v>7</v>
      </c>
      <c r="C3" s="20"/>
      <c r="D3" s="2"/>
      <c r="E3" s="2"/>
      <c r="F3" s="2"/>
      <c r="G3" s="2"/>
      <c r="H3" s="2"/>
      <c r="I3" s="2"/>
      <c r="J3" s="2"/>
    </row>
    <row r="4" spans="2:10" hidden="1">
      <c r="B4" s="2"/>
      <c r="C4" s="20"/>
      <c r="D4" s="2"/>
      <c r="E4" s="2"/>
      <c r="F4" s="2"/>
      <c r="G4" s="2"/>
      <c r="H4" s="2"/>
      <c r="I4" s="2"/>
      <c r="J4" s="2"/>
    </row>
    <row r="5" spans="2:10" hidden="1">
      <c r="B5" s="2"/>
      <c r="C5" s="20"/>
      <c r="D5" s="2"/>
      <c r="E5" s="2"/>
      <c r="F5" s="2"/>
      <c r="G5" s="2"/>
      <c r="H5" s="2"/>
      <c r="I5" s="2"/>
      <c r="J5" s="2"/>
    </row>
    <row r="6" spans="2:10" hidden="1">
      <c r="B6" s="2"/>
      <c r="C6" s="29"/>
      <c r="D6" s="2"/>
      <c r="E6" s="2"/>
      <c r="F6" s="2"/>
      <c r="G6" s="2"/>
      <c r="H6" s="2"/>
      <c r="I6" s="2"/>
      <c r="J6" s="2"/>
    </row>
    <row r="7" spans="2:10" ht="17.25">
      <c r="B7" s="2"/>
      <c r="C7" s="123" t="str">
        <f>UPPER('Data Umum'!D7)</f>
        <v/>
      </c>
      <c r="D7" s="123"/>
      <c r="E7" s="123"/>
      <c r="F7" s="123"/>
      <c r="G7" s="123"/>
      <c r="H7" s="123"/>
      <c r="I7" s="123"/>
      <c r="J7" s="2"/>
    </row>
    <row r="8" spans="2:10">
      <c r="B8" s="2"/>
      <c r="C8" s="124" t="s">
        <v>1095</v>
      </c>
      <c r="D8" s="124"/>
      <c r="E8" s="124"/>
      <c r="F8" s="124"/>
      <c r="G8" s="124"/>
      <c r="H8" s="124"/>
      <c r="I8" s="124"/>
      <c r="J8" s="2"/>
    </row>
    <row r="9" spans="2:10">
      <c r="B9" s="2"/>
      <c r="C9" s="124" t="s">
        <v>229</v>
      </c>
      <c r="D9" s="124"/>
      <c r="E9" s="124"/>
      <c r="F9" s="124"/>
      <c r="G9" s="124"/>
      <c r="H9" s="124"/>
      <c r="I9" s="124"/>
      <c r="J9" s="2"/>
    </row>
    <row r="10" spans="2:10">
      <c r="B10" s="2"/>
      <c r="C10" s="124" t="s">
        <v>42</v>
      </c>
      <c r="D10" s="124"/>
      <c r="E10" s="124"/>
      <c r="F10" s="124"/>
      <c r="G10" s="124"/>
      <c r="H10" s="124"/>
      <c r="I10" s="124"/>
      <c r="J10" s="2"/>
    </row>
    <row r="11" spans="2:10">
      <c r="B11" s="2"/>
      <c r="C11" s="125" t="s">
        <v>1061</v>
      </c>
      <c r="D11" s="125"/>
      <c r="E11" s="125"/>
      <c r="F11" s="125"/>
      <c r="G11" s="125"/>
      <c r="H11" s="125"/>
      <c r="I11" s="125"/>
      <c r="J11" s="2"/>
    </row>
    <row r="12" spans="2:10" hidden="1">
      <c r="B12" s="2"/>
      <c r="C12" s="31"/>
      <c r="D12" s="31"/>
      <c r="E12" s="31"/>
      <c r="F12" s="31"/>
      <c r="G12" s="31"/>
      <c r="H12" s="31"/>
      <c r="I12" s="31"/>
      <c r="J12" s="2"/>
    </row>
    <row r="13" spans="2:10">
      <c r="B13" s="2"/>
      <c r="C13" s="126" t="s">
        <v>43</v>
      </c>
      <c r="D13" s="126"/>
      <c r="E13" s="126"/>
      <c r="F13" s="126"/>
      <c r="G13" s="126"/>
      <c r="H13" s="126"/>
      <c r="I13" s="126"/>
      <c r="J13" s="2"/>
    </row>
    <row r="14" spans="2:10">
      <c r="B14" s="2"/>
      <c r="C14" s="127" t="s">
        <v>44</v>
      </c>
      <c r="D14" s="133" t="s">
        <v>1056</v>
      </c>
      <c r="E14" s="128"/>
      <c r="F14" s="128"/>
      <c r="G14" s="133" t="s">
        <v>1058</v>
      </c>
      <c r="H14" s="128"/>
      <c r="I14" s="128"/>
      <c r="J14" s="2"/>
    </row>
    <row r="15" spans="2:10">
      <c r="B15" s="2"/>
      <c r="C15" s="128"/>
      <c r="D15" s="127" t="str">
        <f>"Dana Asuransi"</f>
        <v>Dana Asuransi</v>
      </c>
      <c r="E15" s="127" t="str">
        <f>"Dana Perusahaan"</f>
        <v>Dana Perusahaan</v>
      </c>
      <c r="F15" s="127" t="str">
        <f>"Total"</f>
        <v>Total</v>
      </c>
      <c r="G15" s="127" t="str">
        <f>"Dana Asuransi"</f>
        <v>Dana Asuransi</v>
      </c>
      <c r="H15" s="127" t="str">
        <f>"Dana Perusahaan"</f>
        <v>Dana Perusahaan</v>
      </c>
      <c r="I15" s="127" t="str">
        <f>"Total"</f>
        <v>Total</v>
      </c>
      <c r="J15" s="2"/>
    </row>
    <row r="16" spans="2:10">
      <c r="B16" s="2"/>
      <c r="C16" s="40" t="s">
        <v>45</v>
      </c>
      <c r="D16" s="50"/>
      <c r="E16" s="50"/>
      <c r="F16" s="36"/>
      <c r="G16" s="50"/>
      <c r="H16" s="50"/>
      <c r="I16" s="36"/>
      <c r="J16" s="2"/>
    </row>
    <row r="17" spans="2:10">
      <c r="B17" s="2"/>
      <c r="C17" s="41" t="s">
        <v>46</v>
      </c>
      <c r="D17" s="50"/>
      <c r="E17" s="50"/>
      <c r="F17" s="36"/>
      <c r="G17" s="50"/>
      <c r="H17" s="50"/>
      <c r="I17" s="36"/>
      <c r="J17" s="2"/>
    </row>
    <row r="18" spans="2:10" ht="15" customHeight="1">
      <c r="B18" s="2"/>
      <c r="C18" s="42" t="s">
        <v>47</v>
      </c>
      <c r="D18" s="136"/>
      <c r="E18" s="136"/>
      <c r="F18" s="36"/>
      <c r="G18" s="136"/>
      <c r="H18" s="136"/>
      <c r="I18" s="36"/>
      <c r="J18" s="2"/>
    </row>
    <row r="19" spans="2:10" ht="15" customHeight="1">
      <c r="B19" s="2"/>
      <c r="C19" s="42" t="s">
        <v>48</v>
      </c>
      <c r="D19" s="136"/>
      <c r="E19" s="136"/>
      <c r="F19" s="36"/>
      <c r="G19" s="136"/>
      <c r="H19" s="136"/>
      <c r="I19" s="36"/>
      <c r="J19" s="2"/>
    </row>
    <row r="20" spans="2:10">
      <c r="B20" s="2"/>
      <c r="C20" s="42" t="s">
        <v>49</v>
      </c>
      <c r="D20" s="136"/>
      <c r="E20" s="136"/>
      <c r="F20" s="36"/>
      <c r="G20" s="136"/>
      <c r="H20" s="136"/>
      <c r="I20" s="36"/>
      <c r="J20" s="2"/>
    </row>
    <row r="21" spans="2:10">
      <c r="B21" s="2"/>
      <c r="C21" s="42" t="s">
        <v>50</v>
      </c>
      <c r="D21" s="136"/>
      <c r="E21" s="136"/>
      <c r="F21" s="36"/>
      <c r="G21" s="136"/>
      <c r="H21" s="136"/>
      <c r="I21" s="36"/>
      <c r="J21" s="2"/>
    </row>
    <row r="22" spans="2:10">
      <c r="B22" s="2"/>
      <c r="C22" s="48" t="s">
        <v>1052</v>
      </c>
      <c r="D22" s="54"/>
      <c r="E22" s="54"/>
      <c r="F22" s="36"/>
      <c r="G22" s="54"/>
      <c r="H22" s="54"/>
      <c r="I22" s="36"/>
      <c r="J22" s="2"/>
    </row>
    <row r="23" spans="2:10">
      <c r="B23" s="2"/>
      <c r="C23" s="42" t="s">
        <v>51</v>
      </c>
      <c r="D23" s="136"/>
      <c r="E23" s="136"/>
      <c r="F23" s="36"/>
      <c r="G23" s="136"/>
      <c r="H23" s="136"/>
      <c r="I23" s="36"/>
      <c r="J23" s="2"/>
    </row>
    <row r="24" spans="2:10" ht="15" customHeight="1">
      <c r="B24" s="2"/>
      <c r="C24" s="42" t="s">
        <v>52</v>
      </c>
      <c r="D24" s="136"/>
      <c r="E24" s="136"/>
      <c r="F24" s="36"/>
      <c r="G24" s="136"/>
      <c r="H24" s="136"/>
      <c r="I24" s="36"/>
      <c r="J24" s="2"/>
    </row>
    <row r="25" spans="2:10" ht="15" customHeight="1">
      <c r="B25" s="2"/>
      <c r="C25" s="42" t="s">
        <v>53</v>
      </c>
      <c r="D25" s="136"/>
      <c r="E25" s="136"/>
      <c r="F25" s="36"/>
      <c r="G25" s="136"/>
      <c r="H25" s="136"/>
      <c r="I25" s="36"/>
      <c r="J25" s="2"/>
    </row>
    <row r="26" spans="2:10" ht="15" customHeight="1">
      <c r="B26" s="2"/>
      <c r="C26" s="42" t="s">
        <v>54</v>
      </c>
      <c r="D26" s="136"/>
      <c r="E26" s="136"/>
      <c r="F26" s="36"/>
      <c r="G26" s="136"/>
      <c r="H26" s="136"/>
      <c r="I26" s="36"/>
      <c r="J26" s="2"/>
    </row>
    <row r="27" spans="2:10" ht="15" customHeight="1">
      <c r="B27" s="2"/>
      <c r="C27" s="42" t="s">
        <v>55</v>
      </c>
      <c r="D27" s="136"/>
      <c r="E27" s="136"/>
      <c r="F27" s="36"/>
      <c r="G27" s="136"/>
      <c r="H27" s="136"/>
      <c r="I27" s="36"/>
      <c r="J27" s="2"/>
    </row>
    <row r="28" spans="2:10">
      <c r="B28" s="2"/>
      <c r="C28" s="42" t="s">
        <v>56</v>
      </c>
      <c r="D28" s="136"/>
      <c r="E28" s="136"/>
      <c r="F28" s="36"/>
      <c r="G28" s="136"/>
      <c r="H28" s="136"/>
      <c r="I28" s="36"/>
      <c r="J28" s="2"/>
    </row>
    <row r="29" spans="2:10">
      <c r="B29" s="2"/>
      <c r="C29" s="42" t="s">
        <v>57</v>
      </c>
      <c r="D29" s="136"/>
      <c r="E29" s="136"/>
      <c r="F29" s="36"/>
      <c r="G29" s="136"/>
      <c r="H29" s="136"/>
      <c r="I29" s="36"/>
      <c r="J29" s="2"/>
    </row>
    <row r="30" spans="2:10" ht="15" customHeight="1">
      <c r="B30" s="2"/>
      <c r="C30" s="42" t="s">
        <v>58</v>
      </c>
      <c r="D30" s="136"/>
      <c r="E30" s="136"/>
      <c r="F30" s="36"/>
      <c r="G30" s="136"/>
      <c r="H30" s="136"/>
      <c r="I30" s="36"/>
      <c r="J30" s="2"/>
    </row>
    <row r="31" spans="2:10" ht="15" customHeight="1">
      <c r="B31" s="2"/>
      <c r="C31" s="48" t="s">
        <v>1053</v>
      </c>
      <c r="D31" s="54"/>
      <c r="E31" s="54"/>
      <c r="F31" s="36"/>
      <c r="G31" s="54"/>
      <c r="H31" s="54"/>
      <c r="I31" s="36"/>
      <c r="J31" s="2"/>
    </row>
    <row r="32" spans="2:10">
      <c r="B32" s="2"/>
      <c r="C32" s="42" t="s">
        <v>59</v>
      </c>
      <c r="D32" s="136"/>
      <c r="E32" s="136"/>
      <c r="F32" s="36"/>
      <c r="G32" s="136"/>
      <c r="H32" s="136"/>
      <c r="I32" s="36"/>
      <c r="J32" s="2"/>
    </row>
    <row r="33" spans="2:10" ht="15" customHeight="1">
      <c r="B33" s="2"/>
      <c r="C33" s="42" t="s">
        <v>60</v>
      </c>
      <c r="D33" s="136"/>
      <c r="E33" s="136"/>
      <c r="F33" s="36"/>
      <c r="G33" s="136"/>
      <c r="H33" s="136"/>
      <c r="I33" s="36"/>
      <c r="J33" s="2"/>
    </row>
    <row r="34" spans="2:10" ht="15" customHeight="1">
      <c r="B34" s="2"/>
      <c r="C34" s="42" t="s">
        <v>61</v>
      </c>
      <c r="D34" s="136"/>
      <c r="E34" s="136"/>
      <c r="F34" s="36"/>
      <c r="G34" s="136"/>
      <c r="H34" s="136"/>
      <c r="I34" s="36"/>
      <c r="J34" s="2"/>
    </row>
    <row r="35" spans="2:10" ht="15" customHeight="1">
      <c r="B35" s="2"/>
      <c r="C35" s="42" t="s">
        <v>62</v>
      </c>
      <c r="D35" s="136"/>
      <c r="E35" s="136"/>
      <c r="F35" s="36"/>
      <c r="G35" s="136"/>
      <c r="H35" s="136"/>
      <c r="I35" s="36"/>
      <c r="J35" s="2"/>
    </row>
    <row r="36" spans="2:10">
      <c r="B36" s="2"/>
      <c r="C36" s="42" t="s">
        <v>63</v>
      </c>
      <c r="D36" s="136"/>
      <c r="E36" s="136"/>
      <c r="F36" s="36"/>
      <c r="G36" s="136"/>
      <c r="H36" s="136"/>
      <c r="I36" s="36"/>
      <c r="J36" s="2"/>
    </row>
    <row r="37" spans="2:10" ht="15" customHeight="1">
      <c r="B37" s="2"/>
      <c r="C37" s="42" t="s">
        <v>64</v>
      </c>
      <c r="D37" s="136"/>
      <c r="E37" s="136"/>
      <c r="F37" s="36"/>
      <c r="G37" s="136"/>
      <c r="H37" s="136"/>
      <c r="I37" s="36"/>
      <c r="J37" s="2"/>
    </row>
    <row r="38" spans="2:10">
      <c r="B38" s="2"/>
      <c r="C38" s="42" t="s">
        <v>65</v>
      </c>
      <c r="D38" s="136"/>
      <c r="E38" s="136"/>
      <c r="F38" s="36"/>
      <c r="G38" s="136"/>
      <c r="H38" s="136"/>
      <c r="I38" s="36"/>
      <c r="J38" s="2"/>
    </row>
    <row r="39" spans="2:10">
      <c r="B39" s="2"/>
      <c r="C39" s="42" t="s">
        <v>66</v>
      </c>
      <c r="D39" s="136"/>
      <c r="E39" s="136"/>
      <c r="F39" s="36"/>
      <c r="G39" s="136"/>
      <c r="H39" s="136"/>
      <c r="I39" s="36"/>
      <c r="J39" s="2"/>
    </row>
    <row r="40" spans="2:10">
      <c r="B40" s="2"/>
      <c r="C40" s="41" t="s">
        <v>67</v>
      </c>
      <c r="D40" s="51"/>
      <c r="E40" s="51"/>
      <c r="F40" s="36"/>
      <c r="G40" s="51"/>
      <c r="H40" s="51"/>
      <c r="I40" s="36"/>
      <c r="J40" s="2"/>
    </row>
    <row r="41" spans="2:10">
      <c r="B41" s="2"/>
      <c r="C41" s="41" t="s">
        <v>68</v>
      </c>
      <c r="D41" s="50"/>
      <c r="E41" s="50"/>
      <c r="F41" s="36"/>
      <c r="G41" s="50"/>
      <c r="H41" s="50"/>
      <c r="I41" s="36"/>
      <c r="J41" s="2"/>
    </row>
    <row r="42" spans="2:10">
      <c r="B42" s="2"/>
      <c r="C42" s="42" t="s">
        <v>69</v>
      </c>
      <c r="D42" s="136"/>
      <c r="E42" s="136"/>
      <c r="F42" s="36"/>
      <c r="G42" s="136"/>
      <c r="H42" s="136"/>
      <c r="I42" s="36"/>
      <c r="J42" s="2"/>
    </row>
    <row r="43" spans="2:10" ht="15" customHeight="1">
      <c r="B43" s="2"/>
      <c r="C43" s="42" t="s">
        <v>70</v>
      </c>
      <c r="D43" s="136"/>
      <c r="E43" s="136"/>
      <c r="F43" s="36"/>
      <c r="G43" s="136"/>
      <c r="H43" s="136"/>
      <c r="I43" s="36"/>
      <c r="J43" s="2"/>
    </row>
    <row r="44" spans="2:10" ht="15" customHeight="1">
      <c r="B44" s="2"/>
      <c r="C44" s="42" t="s">
        <v>71</v>
      </c>
      <c r="D44" s="136"/>
      <c r="E44" s="136"/>
      <c r="F44" s="36"/>
      <c r="G44" s="136"/>
      <c r="H44" s="136"/>
      <c r="I44" s="36"/>
      <c r="J44" s="2"/>
    </row>
    <row r="45" spans="2:10">
      <c r="B45" s="2"/>
      <c r="C45" s="42" t="s">
        <v>72</v>
      </c>
      <c r="D45" s="136"/>
      <c r="E45" s="136"/>
      <c r="F45" s="36"/>
      <c r="G45" s="136"/>
      <c r="H45" s="136"/>
      <c r="I45" s="36"/>
      <c r="J45" s="2"/>
    </row>
    <row r="46" spans="2:10" ht="15" customHeight="1">
      <c r="B46" s="2"/>
      <c r="C46" s="42" t="s">
        <v>73</v>
      </c>
      <c r="D46" s="136"/>
      <c r="E46" s="136"/>
      <c r="F46" s="36"/>
      <c r="G46" s="136"/>
      <c r="H46" s="136"/>
      <c r="I46" s="36"/>
      <c r="J46" s="2"/>
    </row>
    <row r="47" spans="2:10" ht="15" customHeight="1">
      <c r="B47" s="2"/>
      <c r="C47" s="42" t="s">
        <v>74</v>
      </c>
      <c r="D47" s="136"/>
      <c r="E47" s="136"/>
      <c r="F47" s="36"/>
      <c r="G47" s="136"/>
      <c r="H47" s="136"/>
      <c r="I47" s="36"/>
      <c r="J47" s="2"/>
    </row>
    <row r="48" spans="2:10">
      <c r="B48" s="2"/>
      <c r="C48" s="42" t="s">
        <v>75</v>
      </c>
      <c r="D48" s="136"/>
      <c r="E48" s="136"/>
      <c r="F48" s="36"/>
      <c r="G48" s="136"/>
      <c r="H48" s="136"/>
      <c r="I48" s="36"/>
      <c r="J48" s="2"/>
    </row>
    <row r="49" spans="2:10" ht="15" customHeight="1">
      <c r="B49" s="2"/>
      <c r="C49" s="42" t="s">
        <v>76</v>
      </c>
      <c r="D49" s="136"/>
      <c r="E49" s="136"/>
      <c r="F49" s="36"/>
      <c r="G49" s="136"/>
      <c r="H49" s="136"/>
      <c r="I49" s="36"/>
      <c r="J49" s="2"/>
    </row>
    <row r="50" spans="2:10" ht="15" customHeight="1">
      <c r="B50" s="2"/>
      <c r="C50" s="42" t="s">
        <v>77</v>
      </c>
      <c r="D50" s="51"/>
      <c r="E50" s="136"/>
      <c r="F50" s="36"/>
      <c r="G50" s="51"/>
      <c r="H50" s="136"/>
      <c r="I50" s="36"/>
      <c r="J50" s="2"/>
    </row>
    <row r="51" spans="2:10" ht="15" customHeight="1">
      <c r="B51" s="2"/>
      <c r="C51" s="42" t="s">
        <v>78</v>
      </c>
      <c r="D51" s="136"/>
      <c r="E51" s="136"/>
      <c r="F51" s="36"/>
      <c r="G51" s="136"/>
      <c r="H51" s="136"/>
      <c r="I51" s="36"/>
      <c r="J51" s="2"/>
    </row>
    <row r="52" spans="2:10">
      <c r="B52" s="2"/>
      <c r="C52" s="42" t="s">
        <v>79</v>
      </c>
      <c r="D52" s="51"/>
      <c r="E52" s="136"/>
      <c r="F52" s="36"/>
      <c r="G52" s="51"/>
      <c r="H52" s="136"/>
      <c r="I52" s="36"/>
      <c r="J52" s="2"/>
    </row>
    <row r="53" spans="2:10">
      <c r="B53" s="2"/>
      <c r="C53" s="42" t="s">
        <v>80</v>
      </c>
      <c r="D53" s="51"/>
      <c r="E53" s="136"/>
      <c r="F53" s="36"/>
      <c r="G53" s="51"/>
      <c r="H53" s="136"/>
      <c r="I53" s="36"/>
      <c r="J53" s="2"/>
    </row>
    <row r="54" spans="2:10" ht="15" customHeight="1">
      <c r="B54" s="2"/>
      <c r="C54" s="41" t="s">
        <v>81</v>
      </c>
      <c r="D54" s="51"/>
      <c r="E54" s="51"/>
      <c r="F54" s="36"/>
      <c r="G54" s="51"/>
      <c r="H54" s="51"/>
      <c r="I54" s="36"/>
      <c r="J54" s="2"/>
    </row>
    <row r="55" spans="2:10">
      <c r="B55" s="2"/>
      <c r="C55" s="41" t="s">
        <v>82</v>
      </c>
      <c r="D55" s="51"/>
      <c r="E55" s="51"/>
      <c r="F55" s="36"/>
      <c r="G55" s="51"/>
      <c r="H55" s="51"/>
      <c r="I55" s="36"/>
      <c r="J55" s="2"/>
    </row>
    <row r="56" spans="2:10" ht="15" customHeight="1">
      <c r="B56" s="2"/>
      <c r="C56" s="40" t="s">
        <v>83</v>
      </c>
      <c r="D56" s="50"/>
      <c r="E56" s="50"/>
      <c r="F56" s="36"/>
      <c r="G56" s="50"/>
      <c r="H56" s="50"/>
      <c r="I56" s="36"/>
      <c r="J56" s="2"/>
    </row>
    <row r="57" spans="2:10">
      <c r="B57" s="2"/>
      <c r="C57" s="41" t="s">
        <v>84</v>
      </c>
      <c r="D57" s="50"/>
      <c r="E57" s="50"/>
      <c r="F57" s="36"/>
      <c r="G57" s="50"/>
      <c r="H57" s="50"/>
      <c r="I57" s="36"/>
      <c r="J57" s="2"/>
    </row>
    <row r="58" spans="2:10">
      <c r="B58" s="2"/>
      <c r="C58" s="42" t="s">
        <v>85</v>
      </c>
      <c r="D58" s="50"/>
      <c r="E58" s="50"/>
      <c r="F58" s="36"/>
      <c r="G58" s="50"/>
      <c r="H58" s="50"/>
      <c r="I58" s="36"/>
      <c r="J58" s="2"/>
    </row>
    <row r="59" spans="2:10">
      <c r="B59" s="2"/>
      <c r="C59" s="43" t="s">
        <v>86</v>
      </c>
      <c r="D59" s="136"/>
      <c r="E59" s="136"/>
      <c r="F59" s="36"/>
      <c r="G59" s="136"/>
      <c r="H59" s="136"/>
      <c r="I59" s="36"/>
      <c r="J59" s="2"/>
    </row>
    <row r="60" spans="2:10" ht="15" customHeight="1">
      <c r="B60" s="2"/>
      <c r="C60" s="43" t="s">
        <v>87</v>
      </c>
      <c r="D60" s="136"/>
      <c r="E60" s="136"/>
      <c r="F60" s="36"/>
      <c r="G60" s="136"/>
      <c r="H60" s="136"/>
      <c r="I60" s="36"/>
      <c r="J60" s="2"/>
    </row>
    <row r="61" spans="2:10" ht="15" customHeight="1">
      <c r="B61" s="2"/>
      <c r="C61" s="43" t="s">
        <v>88</v>
      </c>
      <c r="D61" s="136"/>
      <c r="E61" s="136"/>
      <c r="F61" s="36"/>
      <c r="G61" s="136"/>
      <c r="H61" s="136"/>
      <c r="I61" s="36"/>
      <c r="J61" s="2"/>
    </row>
    <row r="62" spans="2:10">
      <c r="B62" s="2"/>
      <c r="C62" s="43" t="s">
        <v>89</v>
      </c>
      <c r="D62" s="136"/>
      <c r="E62" s="136"/>
      <c r="F62" s="36"/>
      <c r="G62" s="136"/>
      <c r="H62" s="136"/>
      <c r="I62" s="36"/>
      <c r="J62" s="2"/>
    </row>
    <row r="63" spans="2:10">
      <c r="B63" s="2"/>
      <c r="C63" s="43" t="s">
        <v>90</v>
      </c>
      <c r="D63" s="51"/>
      <c r="E63" s="136"/>
      <c r="F63" s="36"/>
      <c r="G63" s="51"/>
      <c r="H63" s="136"/>
      <c r="I63" s="36"/>
      <c r="J63" s="2"/>
    </row>
    <row r="64" spans="2:10" ht="15" customHeight="1">
      <c r="B64" s="2"/>
      <c r="C64" s="43" t="s">
        <v>91</v>
      </c>
      <c r="D64" s="51"/>
      <c r="E64" s="136"/>
      <c r="F64" s="36"/>
      <c r="G64" s="51"/>
      <c r="H64" s="136"/>
      <c r="I64" s="36"/>
      <c r="J64" s="2"/>
    </row>
    <row r="65" spans="2:10">
      <c r="B65" s="2"/>
      <c r="C65" s="43" t="s">
        <v>92</v>
      </c>
      <c r="D65" s="51"/>
      <c r="E65" s="136"/>
      <c r="F65" s="36"/>
      <c r="G65" s="51"/>
      <c r="H65" s="136"/>
      <c r="I65" s="36"/>
      <c r="J65" s="2"/>
    </row>
    <row r="66" spans="2:10">
      <c r="B66" s="2"/>
      <c r="C66" s="42" t="s">
        <v>93</v>
      </c>
      <c r="D66" s="51"/>
      <c r="E66" s="51"/>
      <c r="F66" s="36"/>
      <c r="G66" s="51"/>
      <c r="H66" s="51"/>
      <c r="I66" s="36"/>
      <c r="J66" s="2"/>
    </row>
    <row r="67" spans="2:10">
      <c r="B67" s="2"/>
      <c r="C67" s="42" t="s">
        <v>94</v>
      </c>
      <c r="D67" s="50"/>
      <c r="E67" s="50"/>
      <c r="F67" s="36"/>
      <c r="G67" s="50"/>
      <c r="H67" s="50"/>
      <c r="I67" s="36"/>
      <c r="J67" s="2"/>
    </row>
    <row r="68" spans="2:10">
      <c r="B68" s="2"/>
      <c r="C68" s="43" t="s">
        <v>95</v>
      </c>
      <c r="D68" s="136"/>
      <c r="E68" s="136"/>
      <c r="F68" s="36"/>
      <c r="G68" s="136"/>
      <c r="H68" s="136"/>
      <c r="I68" s="36"/>
      <c r="J68" s="2"/>
    </row>
    <row r="69" spans="2:10" ht="15" customHeight="1">
      <c r="B69" s="2"/>
      <c r="C69" s="43" t="s">
        <v>96</v>
      </c>
      <c r="D69" s="136"/>
      <c r="E69" s="136"/>
      <c r="F69" s="36"/>
      <c r="G69" s="136"/>
      <c r="H69" s="136"/>
      <c r="I69" s="36"/>
      <c r="J69" s="2"/>
    </row>
    <row r="70" spans="2:10">
      <c r="B70" s="2"/>
      <c r="C70" s="43" t="s">
        <v>97</v>
      </c>
      <c r="D70" s="136"/>
      <c r="E70" s="136"/>
      <c r="F70" s="36"/>
      <c r="G70" s="136"/>
      <c r="H70" s="136"/>
      <c r="I70" s="36"/>
      <c r="J70" s="2"/>
    </row>
    <row r="71" spans="2:10" ht="15" customHeight="1">
      <c r="B71" s="2"/>
      <c r="C71" s="43" t="s">
        <v>98</v>
      </c>
      <c r="D71" s="136"/>
      <c r="E71" s="136"/>
      <c r="F71" s="36"/>
      <c r="G71" s="136"/>
      <c r="H71" s="136"/>
      <c r="I71" s="36"/>
      <c r="J71" s="2"/>
    </row>
    <row r="72" spans="2:10" ht="15" customHeight="1">
      <c r="B72" s="2"/>
      <c r="C72" s="42" t="s">
        <v>99</v>
      </c>
      <c r="D72" s="51"/>
      <c r="E72" s="51"/>
      <c r="F72" s="36"/>
      <c r="G72" s="51"/>
      <c r="H72" s="51"/>
      <c r="I72" s="36"/>
      <c r="J72" s="2"/>
    </row>
    <row r="73" spans="2:10">
      <c r="B73" s="2"/>
      <c r="C73" s="42" t="s">
        <v>100</v>
      </c>
      <c r="D73" s="51"/>
      <c r="E73" s="51"/>
      <c r="F73" s="36"/>
      <c r="G73" s="51"/>
      <c r="H73" s="51"/>
      <c r="I73" s="36"/>
      <c r="J73" s="2"/>
    </row>
    <row r="74" spans="2:10" ht="15" customHeight="1">
      <c r="B74" s="2"/>
      <c r="C74" s="42" t="s">
        <v>101</v>
      </c>
      <c r="D74" s="136"/>
      <c r="E74" s="51"/>
      <c r="F74" s="36"/>
      <c r="G74" s="136"/>
      <c r="H74" s="51"/>
      <c r="I74" s="36"/>
      <c r="J74" s="2"/>
    </row>
    <row r="75" spans="2:10">
      <c r="B75" s="2"/>
      <c r="C75" s="41" t="s">
        <v>102</v>
      </c>
      <c r="D75" s="51"/>
      <c r="E75" s="53"/>
      <c r="F75" s="39"/>
      <c r="G75" s="51"/>
      <c r="H75" s="53"/>
      <c r="I75" s="39"/>
      <c r="J75" s="2"/>
    </row>
    <row r="76" spans="2:10">
      <c r="B76" s="2"/>
      <c r="C76" s="42" t="s">
        <v>103</v>
      </c>
      <c r="D76" s="51"/>
      <c r="E76" s="136"/>
      <c r="F76" s="36"/>
      <c r="G76" s="51"/>
      <c r="H76" s="136"/>
      <c r="I76" s="36"/>
      <c r="J76" s="2"/>
    </row>
    <row r="77" spans="2:10">
      <c r="B77" s="2"/>
      <c r="C77" s="42" t="s">
        <v>104</v>
      </c>
      <c r="D77" s="51"/>
      <c r="E77" s="136"/>
      <c r="F77" s="36"/>
      <c r="G77" s="51"/>
      <c r="H77" s="136"/>
      <c r="I77" s="36"/>
      <c r="J77" s="2"/>
    </row>
    <row r="78" spans="2:10">
      <c r="B78" s="2"/>
      <c r="C78" s="42" t="s">
        <v>105</v>
      </c>
      <c r="D78" s="51"/>
      <c r="E78" s="136"/>
      <c r="F78" s="36"/>
      <c r="G78" s="51"/>
      <c r="H78" s="136"/>
      <c r="I78" s="36"/>
      <c r="J78" s="2"/>
    </row>
    <row r="79" spans="2:10" ht="15" customHeight="1">
      <c r="B79" s="2"/>
      <c r="C79" s="42" t="s">
        <v>106</v>
      </c>
      <c r="D79" s="51"/>
      <c r="E79" s="136"/>
      <c r="F79" s="36"/>
      <c r="G79" s="51"/>
      <c r="H79" s="136"/>
      <c r="I79" s="36"/>
      <c r="J79" s="2"/>
    </row>
    <row r="80" spans="2:10" ht="15" customHeight="1">
      <c r="B80" s="2"/>
      <c r="C80" s="42" t="s">
        <v>107</v>
      </c>
      <c r="D80" s="51"/>
      <c r="E80" s="136"/>
      <c r="F80" s="36"/>
      <c r="G80" s="51"/>
      <c r="H80" s="136"/>
      <c r="I80" s="36"/>
      <c r="J80" s="2"/>
    </row>
    <row r="81" spans="2:10" ht="15" customHeight="1">
      <c r="B81" s="2"/>
      <c r="C81" s="42" t="s">
        <v>108</v>
      </c>
      <c r="D81" s="51"/>
      <c r="E81" s="136"/>
      <c r="F81" s="36"/>
      <c r="G81" s="51"/>
      <c r="H81" s="136"/>
      <c r="I81" s="36"/>
      <c r="J81" s="2"/>
    </row>
    <row r="82" spans="2:10">
      <c r="B82" s="2"/>
      <c r="C82" s="41" t="s">
        <v>109</v>
      </c>
      <c r="D82" s="51"/>
      <c r="E82" s="51"/>
      <c r="F82" s="36"/>
      <c r="G82" s="51"/>
      <c r="H82" s="51"/>
      <c r="I82" s="36"/>
      <c r="J82" s="2"/>
    </row>
    <row r="83" spans="2:10" ht="15" customHeight="1">
      <c r="B83" s="2"/>
      <c r="C83" s="41" t="s">
        <v>230</v>
      </c>
      <c r="D83" s="136"/>
      <c r="E83" s="136"/>
      <c r="F83" s="36"/>
      <c r="G83" s="136"/>
      <c r="H83" s="136"/>
      <c r="I83" s="36"/>
      <c r="J83" s="2"/>
    </row>
    <row r="84" spans="2:10" ht="15" customHeight="1">
      <c r="B84" s="2"/>
      <c r="C84" s="41" t="s">
        <v>110</v>
      </c>
      <c r="D84" s="51"/>
      <c r="E84" s="51"/>
      <c r="F84" s="36"/>
      <c r="G84" s="51"/>
      <c r="H84" s="51"/>
      <c r="I84" s="36"/>
      <c r="J84" s="2"/>
    </row>
    <row r="85" spans="2:10">
      <c r="B85" s="2"/>
      <c r="C85" s="2"/>
      <c r="D85" s="2"/>
      <c r="E85" s="2"/>
      <c r="F85" s="2"/>
      <c r="G85" s="2"/>
      <c r="H85" s="2"/>
      <c r="I85" s="2"/>
      <c r="J85" s="2"/>
    </row>
    <row r="86" spans="2:10" ht="5.0999999999999996" customHeight="1">
      <c r="B86" s="2"/>
      <c r="C86" s="2"/>
      <c r="D86" s="2"/>
      <c r="E86" s="2"/>
      <c r="F86" s="2"/>
      <c r="G86" s="2"/>
      <c r="H86" s="2"/>
      <c r="I86" s="2"/>
      <c r="J86" s="2"/>
    </row>
  </sheetData>
  <sheetProtection formatColumns="0" formatRows="0" selectLockedCells="1"/>
  <mergeCells count="193">
    <mergeCell ref="C7:I7"/>
    <mergeCell ref="C8:I8"/>
    <mergeCell ref="C9:I9"/>
    <mergeCell ref="C10:I10"/>
    <mergeCell ref="C11:I11"/>
    <mergeCell ref="C13:I13"/>
    <mergeCell ref="C14:C15"/>
    <mergeCell ref="D15"/>
    <mergeCell ref="E15"/>
    <mergeCell ref="F15"/>
    <mergeCell ref="D14:F14"/>
    <mergeCell ref="G15"/>
    <mergeCell ref="H15"/>
    <mergeCell ref="G14:I14"/>
    <mergeCell ref="I15"/>
    <mergeCell ref="D21"/>
    <mergeCell ref="E21"/>
    <mergeCell ref="G21"/>
    <mergeCell ref="H21"/>
    <mergeCell ref="D20"/>
    <mergeCell ref="E20"/>
    <mergeCell ref="G20"/>
    <mergeCell ref="H20"/>
    <mergeCell ref="G18"/>
    <mergeCell ref="H18"/>
    <mergeCell ref="D19"/>
    <mergeCell ref="E19"/>
    <mergeCell ref="G19"/>
    <mergeCell ref="H19"/>
    <mergeCell ref="D18"/>
    <mergeCell ref="E18"/>
    <mergeCell ref="D25"/>
    <mergeCell ref="E25"/>
    <mergeCell ref="G25"/>
    <mergeCell ref="H25"/>
    <mergeCell ref="D24"/>
    <mergeCell ref="E24"/>
    <mergeCell ref="G24"/>
    <mergeCell ref="H24"/>
    <mergeCell ref="D23"/>
    <mergeCell ref="E23"/>
    <mergeCell ref="G23"/>
    <mergeCell ref="H23"/>
    <mergeCell ref="D28"/>
    <mergeCell ref="E28"/>
    <mergeCell ref="G28"/>
    <mergeCell ref="H28"/>
    <mergeCell ref="D27"/>
    <mergeCell ref="E27"/>
    <mergeCell ref="G27"/>
    <mergeCell ref="H27"/>
    <mergeCell ref="D26"/>
    <mergeCell ref="E26"/>
    <mergeCell ref="G26"/>
    <mergeCell ref="H26"/>
    <mergeCell ref="D32"/>
    <mergeCell ref="E32"/>
    <mergeCell ref="G32"/>
    <mergeCell ref="H32"/>
    <mergeCell ref="D30"/>
    <mergeCell ref="E30"/>
    <mergeCell ref="G30"/>
    <mergeCell ref="H30"/>
    <mergeCell ref="D29"/>
    <mergeCell ref="E29"/>
    <mergeCell ref="G29"/>
    <mergeCell ref="H29"/>
    <mergeCell ref="D35"/>
    <mergeCell ref="E35"/>
    <mergeCell ref="G35"/>
    <mergeCell ref="H35"/>
    <mergeCell ref="D34"/>
    <mergeCell ref="E34"/>
    <mergeCell ref="G34"/>
    <mergeCell ref="H34"/>
    <mergeCell ref="D33"/>
    <mergeCell ref="E33"/>
    <mergeCell ref="G33"/>
    <mergeCell ref="H33"/>
    <mergeCell ref="D38"/>
    <mergeCell ref="E38"/>
    <mergeCell ref="G38"/>
    <mergeCell ref="H38"/>
    <mergeCell ref="D37"/>
    <mergeCell ref="E37"/>
    <mergeCell ref="G37"/>
    <mergeCell ref="H37"/>
    <mergeCell ref="D36"/>
    <mergeCell ref="E36"/>
    <mergeCell ref="G36"/>
    <mergeCell ref="H36"/>
    <mergeCell ref="G42"/>
    <mergeCell ref="H42"/>
    <mergeCell ref="D43"/>
    <mergeCell ref="E43"/>
    <mergeCell ref="G43"/>
    <mergeCell ref="H43"/>
    <mergeCell ref="D42"/>
    <mergeCell ref="E42"/>
    <mergeCell ref="D39"/>
    <mergeCell ref="E39"/>
    <mergeCell ref="G39"/>
    <mergeCell ref="H39"/>
    <mergeCell ref="D46"/>
    <mergeCell ref="E46"/>
    <mergeCell ref="G46"/>
    <mergeCell ref="H46"/>
    <mergeCell ref="D45"/>
    <mergeCell ref="E45"/>
    <mergeCell ref="G45"/>
    <mergeCell ref="H45"/>
    <mergeCell ref="D44"/>
    <mergeCell ref="E44"/>
    <mergeCell ref="G44"/>
    <mergeCell ref="H44"/>
    <mergeCell ref="D49"/>
    <mergeCell ref="E49"/>
    <mergeCell ref="G49"/>
    <mergeCell ref="H49"/>
    <mergeCell ref="D48"/>
    <mergeCell ref="E48"/>
    <mergeCell ref="G48"/>
    <mergeCell ref="H48"/>
    <mergeCell ref="D47"/>
    <mergeCell ref="E47"/>
    <mergeCell ref="G47"/>
    <mergeCell ref="H47"/>
    <mergeCell ref="E52"/>
    <mergeCell ref="H52"/>
    <mergeCell ref="E53"/>
    <mergeCell ref="H53"/>
    <mergeCell ref="E50"/>
    <mergeCell ref="H50"/>
    <mergeCell ref="D51"/>
    <mergeCell ref="E51"/>
    <mergeCell ref="G51"/>
    <mergeCell ref="H51"/>
    <mergeCell ref="D61"/>
    <mergeCell ref="E61"/>
    <mergeCell ref="G61"/>
    <mergeCell ref="H61"/>
    <mergeCell ref="D60"/>
    <mergeCell ref="E60"/>
    <mergeCell ref="G60"/>
    <mergeCell ref="H60"/>
    <mergeCell ref="D59"/>
    <mergeCell ref="E59"/>
    <mergeCell ref="G59"/>
    <mergeCell ref="H59"/>
    <mergeCell ref="E65"/>
    <mergeCell ref="H65"/>
    <mergeCell ref="E63"/>
    <mergeCell ref="H63"/>
    <mergeCell ref="E64"/>
    <mergeCell ref="H64"/>
    <mergeCell ref="D62"/>
    <mergeCell ref="E62"/>
    <mergeCell ref="G62"/>
    <mergeCell ref="H62"/>
    <mergeCell ref="D70"/>
    <mergeCell ref="E70"/>
    <mergeCell ref="G70"/>
    <mergeCell ref="H70"/>
    <mergeCell ref="D69"/>
    <mergeCell ref="E69"/>
    <mergeCell ref="G69"/>
    <mergeCell ref="H69"/>
    <mergeCell ref="D68"/>
    <mergeCell ref="E68"/>
    <mergeCell ref="G68"/>
    <mergeCell ref="H68"/>
    <mergeCell ref="E76"/>
    <mergeCell ref="H76"/>
    <mergeCell ref="E77"/>
    <mergeCell ref="H77"/>
    <mergeCell ref="D74"/>
    <mergeCell ref="G74"/>
    <mergeCell ref="D71"/>
    <mergeCell ref="E71"/>
    <mergeCell ref="G71"/>
    <mergeCell ref="H71"/>
    <mergeCell ref="H83"/>
    <mergeCell ref="D83"/>
    <mergeCell ref="E83"/>
    <mergeCell ref="G83"/>
    <mergeCell ref="E80"/>
    <mergeCell ref="H80"/>
    <mergeCell ref="E81"/>
    <mergeCell ref="H81"/>
    <mergeCell ref="E78"/>
    <mergeCell ref="H78"/>
    <mergeCell ref="E79"/>
    <mergeCell ref="H79"/>
  </mergeCells>
  <dataValidations count="1">
    <dataValidation type="decimal" showErrorMessage="1" errorTitle="Kesalahan Jenis Data" error="Data yang dimasukkan harus berupa Angka!" sqref="G83:H83 D83:E83 H76:H81 E76:E81 G74 D74 G68:H71 D68:E71 H63:H65 E63:E65 G59:H62 D59:E62 G51 D51 H50:H53 E50:E53 G42:H49 D42:E49 G18:H39 D18:E39">
      <formula1>-1000000000000000000</formula1>
      <formula2>1000000000000000000</formula2>
    </dataValidation>
  </dataValidations>
  <printOptions horizontalCentered="1"/>
  <pageMargins left="0.7" right="0.7" top="0.75" bottom="0.75" header="0.3" footer="0.3"/>
  <pageSetup paperSize="150" scale="36" orientation="portrait" horizontalDpi="200" verticalDpi="2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2:M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F35" sqref="F35"/>
    </sheetView>
  </sheetViews>
  <sheetFormatPr defaultRowHeight="1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813</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0"/>
      <c r="D6" s="20"/>
      <c r="E6" s="2"/>
      <c r="F6" s="2"/>
      <c r="G6" s="2"/>
      <c r="H6" s="2"/>
      <c r="I6" s="2"/>
      <c r="J6" s="2"/>
      <c r="K6" s="2"/>
      <c r="L6" s="2"/>
      <c r="M6" s="2"/>
    </row>
    <row r="7" spans="2:13" ht="17.25">
      <c r="B7" s="2"/>
      <c r="C7" s="156" t="str">
        <f>UPPER('Data Umum'!D7)</f>
        <v/>
      </c>
      <c r="D7" s="156"/>
      <c r="E7" s="157"/>
      <c r="F7" s="157"/>
      <c r="G7" s="157"/>
      <c r="H7" s="157"/>
      <c r="I7" s="157"/>
      <c r="J7" s="157"/>
      <c r="K7" s="157"/>
      <c r="L7" s="157"/>
      <c r="M7" s="2"/>
    </row>
    <row r="8" spans="2:13">
      <c r="B8" s="2"/>
      <c r="C8" s="158" t="s">
        <v>1095</v>
      </c>
      <c r="D8" s="158"/>
      <c r="E8" s="129"/>
      <c r="F8" s="129"/>
      <c r="G8" s="129"/>
      <c r="H8" s="129"/>
      <c r="I8" s="129"/>
      <c r="J8" s="129"/>
      <c r="K8" s="129"/>
      <c r="L8" s="129"/>
      <c r="M8" s="2"/>
    </row>
    <row r="9" spans="2:13">
      <c r="B9" s="2"/>
      <c r="C9" s="158" t="s">
        <v>814</v>
      </c>
      <c r="D9" s="158"/>
      <c r="E9" s="129"/>
      <c r="F9" s="129"/>
      <c r="G9" s="129"/>
      <c r="H9" s="129"/>
      <c r="I9" s="129"/>
      <c r="J9" s="129"/>
      <c r="K9" s="129"/>
      <c r="L9" s="129"/>
      <c r="M9" s="2"/>
    </row>
    <row r="10" spans="2:13">
      <c r="B10" s="2"/>
      <c r="C10" s="164" t="s">
        <v>1101</v>
      </c>
      <c r="D10" s="158"/>
      <c r="E10" s="129"/>
      <c r="F10" s="129"/>
      <c r="G10" s="129"/>
      <c r="H10" s="129"/>
      <c r="I10" s="129"/>
      <c r="J10" s="129"/>
      <c r="K10" s="129"/>
      <c r="L10" s="129"/>
      <c r="M10" s="2"/>
    </row>
    <row r="11" spans="2:13">
      <c r="B11" s="2"/>
      <c r="C11" s="159" t="str">
        <f>""</f>
        <v/>
      </c>
      <c r="D11" s="159"/>
      <c r="E11" s="130"/>
      <c r="F11" s="130"/>
      <c r="G11" s="130"/>
      <c r="H11" s="130"/>
      <c r="I11" s="130"/>
      <c r="J11" s="130"/>
      <c r="K11" s="130"/>
      <c r="L11" s="130"/>
      <c r="M11" s="2"/>
    </row>
    <row r="12" spans="2:13" hidden="1">
      <c r="B12" s="2"/>
      <c r="C12" s="20"/>
      <c r="D12" s="20"/>
      <c r="E12" s="2"/>
      <c r="F12" s="2"/>
      <c r="G12" s="2"/>
      <c r="H12" s="2"/>
      <c r="I12" s="2"/>
      <c r="J12" s="2"/>
      <c r="K12" s="2"/>
      <c r="L12" s="2"/>
      <c r="M12" s="2"/>
    </row>
    <row r="13" spans="2:13">
      <c r="B13" s="2"/>
      <c r="C13" s="160" t="s">
        <v>43</v>
      </c>
      <c r="D13" s="160"/>
      <c r="E13" s="161"/>
      <c r="F13" s="161"/>
      <c r="G13" s="161"/>
      <c r="H13" s="161"/>
      <c r="I13" s="161"/>
      <c r="J13" s="161"/>
      <c r="K13" s="161"/>
      <c r="L13" s="161"/>
      <c r="M13" s="2"/>
    </row>
    <row r="14" spans="2:13">
      <c r="B14" s="2"/>
      <c r="C14" s="127" t="s">
        <v>308</v>
      </c>
      <c r="D14" s="128"/>
      <c r="E14" s="162" t="str">
        <f>"Kode Emiten"</f>
        <v>Kode Emiten</v>
      </c>
      <c r="F14" s="162" t="str">
        <f>"Nama Emiten / Penerbit"</f>
        <v>Nama Emiten / Penerbit</v>
      </c>
      <c r="G14" s="162" t="str">
        <f>"Sektor Ekonomi"</f>
        <v>Sektor Ekonomi</v>
      </c>
      <c r="H14" s="162" t="str">
        <f>"Kategori"</f>
        <v>Kategori</v>
      </c>
      <c r="I14" s="162" t="str">
        <f>"Saldo SAK"</f>
        <v>Saldo SAK</v>
      </c>
      <c r="J14" s="162" t="str">
        <f>"AYD (PAYDI Garansi)"</f>
        <v>AYD (PAYDI Garansi)</v>
      </c>
      <c r="K14" s="162" t="str">
        <f>"Saldo SAK Lancar (Kurang dari satu tahun)"</f>
        <v>Saldo SAK Lancar (Kurang dari satu tahun)</v>
      </c>
      <c r="L14" s="162" t="str">
        <f>"Keterangan"</f>
        <v>Keterangan</v>
      </c>
      <c r="M14" s="2"/>
    </row>
    <row r="15" spans="2:13">
      <c r="B15" s="2"/>
      <c r="C15" s="128"/>
      <c r="D15" s="128"/>
      <c r="E15" s="163"/>
      <c r="F15" s="163"/>
      <c r="G15" s="163"/>
      <c r="H15" s="163"/>
      <c r="I15" s="163"/>
      <c r="J15" s="163"/>
      <c r="K15" s="163"/>
      <c r="L15" s="163"/>
      <c r="M15" s="2"/>
    </row>
    <row r="16" spans="2:13">
      <c r="B16" s="2"/>
      <c r="C16" s="137" t="s">
        <v>7</v>
      </c>
      <c r="D16" s="128"/>
      <c r="E16" s="147" t="s">
        <v>206</v>
      </c>
      <c r="F16" s="147" t="s">
        <v>206</v>
      </c>
      <c r="G16" s="147" t="s">
        <v>206</v>
      </c>
      <c r="H16" s="147" t="s">
        <v>206</v>
      </c>
      <c r="I16" s="144">
        <v>0</v>
      </c>
      <c r="J16" s="144">
        <v>0</v>
      </c>
      <c r="K16" s="144">
        <v>0</v>
      </c>
      <c r="L16" s="147" t="s">
        <v>206</v>
      </c>
      <c r="M16" s="2"/>
    </row>
    <row r="17" spans="2:13">
      <c r="B17" s="2"/>
      <c r="C17" s="142" t="s">
        <v>309</v>
      </c>
      <c r="D17" s="143"/>
      <c r="E17" s="147" t="s">
        <v>206</v>
      </c>
      <c r="F17" s="147" t="s">
        <v>206</v>
      </c>
      <c r="G17" s="147" t="s">
        <v>206</v>
      </c>
      <c r="H17" s="147" t="s">
        <v>206</v>
      </c>
      <c r="I17" s="144">
        <v>0</v>
      </c>
      <c r="J17" s="144">
        <v>0</v>
      </c>
      <c r="K17" s="144">
        <v>0</v>
      </c>
      <c r="L17" s="147" t="s">
        <v>206</v>
      </c>
      <c r="M17" s="2"/>
    </row>
    <row r="18" spans="2:13">
      <c r="B18" s="2"/>
      <c r="C18" s="142" t="s">
        <v>310</v>
      </c>
      <c r="D18" s="143"/>
      <c r="E18" s="147" t="s">
        <v>206</v>
      </c>
      <c r="F18" s="147" t="s">
        <v>206</v>
      </c>
      <c r="G18" s="147" t="s">
        <v>206</v>
      </c>
      <c r="H18" s="147" t="s">
        <v>206</v>
      </c>
      <c r="I18" s="144">
        <v>0</v>
      </c>
      <c r="J18" s="144">
        <v>0</v>
      </c>
      <c r="K18" s="144">
        <v>0</v>
      </c>
      <c r="L18" s="147" t="s">
        <v>206</v>
      </c>
      <c r="M18" s="2"/>
    </row>
    <row r="19" spans="2:13">
      <c r="B19" s="2"/>
      <c r="C19" s="142" t="s">
        <v>311</v>
      </c>
      <c r="D19" s="143"/>
      <c r="E19" s="147" t="s">
        <v>206</v>
      </c>
      <c r="F19" s="147" t="s">
        <v>206</v>
      </c>
      <c r="G19" s="147" t="s">
        <v>206</v>
      </c>
      <c r="H19" s="147" t="s">
        <v>206</v>
      </c>
      <c r="I19" s="144">
        <v>0</v>
      </c>
      <c r="J19" s="144">
        <v>0</v>
      </c>
      <c r="K19" s="144">
        <v>0</v>
      </c>
      <c r="L19" s="147" t="s">
        <v>206</v>
      </c>
      <c r="M19" s="2"/>
    </row>
    <row r="20" spans="2:13">
      <c r="B20" s="2"/>
      <c r="C20" s="142" t="s">
        <v>312</v>
      </c>
      <c r="D20" s="143"/>
      <c r="E20" s="147" t="s">
        <v>206</v>
      </c>
      <c r="F20" s="147" t="s">
        <v>206</v>
      </c>
      <c r="G20" s="147" t="s">
        <v>206</v>
      </c>
      <c r="H20" s="147" t="s">
        <v>206</v>
      </c>
      <c r="I20" s="144">
        <v>0</v>
      </c>
      <c r="J20" s="144">
        <v>0</v>
      </c>
      <c r="K20" s="144">
        <v>0</v>
      </c>
      <c r="L20" s="147" t="s">
        <v>206</v>
      </c>
      <c r="M20" s="2"/>
    </row>
    <row r="21" spans="2:13">
      <c r="B21" s="2"/>
      <c r="C21" s="142" t="s">
        <v>313</v>
      </c>
      <c r="D21" s="143"/>
      <c r="E21" s="147" t="s">
        <v>206</v>
      </c>
      <c r="F21" s="147" t="s">
        <v>206</v>
      </c>
      <c r="G21" s="147" t="s">
        <v>206</v>
      </c>
      <c r="H21" s="147" t="s">
        <v>206</v>
      </c>
      <c r="I21" s="144">
        <v>0</v>
      </c>
      <c r="J21" s="144">
        <v>0</v>
      </c>
      <c r="K21" s="144">
        <v>0</v>
      </c>
      <c r="L21" s="147" t="s">
        <v>206</v>
      </c>
      <c r="M21" s="2"/>
    </row>
    <row r="22" spans="2:13">
      <c r="B22" s="2"/>
      <c r="C22" s="142" t="s">
        <v>314</v>
      </c>
      <c r="D22" s="143"/>
      <c r="E22" s="147" t="s">
        <v>206</v>
      </c>
      <c r="F22" s="147" t="s">
        <v>206</v>
      </c>
      <c r="G22" s="147" t="s">
        <v>206</v>
      </c>
      <c r="H22" s="147" t="s">
        <v>206</v>
      </c>
      <c r="I22" s="144">
        <v>0</v>
      </c>
      <c r="J22" s="144">
        <v>0</v>
      </c>
      <c r="K22" s="144">
        <v>0</v>
      </c>
      <c r="L22" s="147" t="s">
        <v>206</v>
      </c>
      <c r="M22" s="2"/>
    </row>
    <row r="23" spans="2:13">
      <c r="B23" s="2"/>
      <c r="C23" s="142" t="s">
        <v>315</v>
      </c>
      <c r="D23" s="143"/>
      <c r="E23" s="147" t="s">
        <v>206</v>
      </c>
      <c r="F23" s="147" t="s">
        <v>206</v>
      </c>
      <c r="G23" s="147" t="s">
        <v>206</v>
      </c>
      <c r="H23" s="147" t="s">
        <v>206</v>
      </c>
      <c r="I23" s="144">
        <v>0</v>
      </c>
      <c r="J23" s="144">
        <v>0</v>
      </c>
      <c r="K23" s="144">
        <v>0</v>
      </c>
      <c r="L23" s="147" t="s">
        <v>206</v>
      </c>
      <c r="M23" s="2"/>
    </row>
    <row r="24" spans="2:13">
      <c r="B24" s="2"/>
      <c r="C24" s="142" t="s">
        <v>316</v>
      </c>
      <c r="D24" s="143"/>
      <c r="E24" s="147" t="s">
        <v>206</v>
      </c>
      <c r="F24" s="147" t="s">
        <v>206</v>
      </c>
      <c r="G24" s="147" t="s">
        <v>206</v>
      </c>
      <c r="H24" s="147" t="s">
        <v>206</v>
      </c>
      <c r="I24" s="144">
        <v>0</v>
      </c>
      <c r="J24" s="144">
        <v>0</v>
      </c>
      <c r="K24" s="144">
        <v>0</v>
      </c>
      <c r="L24" s="147" t="s">
        <v>206</v>
      </c>
      <c r="M24" s="2"/>
    </row>
    <row r="25" spans="2:13">
      <c r="B25" s="2"/>
      <c r="C25" s="142" t="s">
        <v>317</v>
      </c>
      <c r="D25" s="143"/>
      <c r="E25" s="147" t="s">
        <v>206</v>
      </c>
      <c r="F25" s="147" t="s">
        <v>206</v>
      </c>
      <c r="G25" s="147" t="s">
        <v>206</v>
      </c>
      <c r="H25" s="147" t="s">
        <v>206</v>
      </c>
      <c r="I25" s="144">
        <v>0</v>
      </c>
      <c r="J25" s="144">
        <v>0</v>
      </c>
      <c r="K25" s="144">
        <v>0</v>
      </c>
      <c r="L25" s="147" t="s">
        <v>206</v>
      </c>
      <c r="M25" s="2"/>
    </row>
    <row r="26" spans="2:13">
      <c r="B26" s="2"/>
      <c r="C26" s="142" t="s">
        <v>318</v>
      </c>
      <c r="D26" s="143"/>
      <c r="E26" s="147" t="s">
        <v>206</v>
      </c>
      <c r="F26" s="147" t="s">
        <v>206</v>
      </c>
      <c r="G26" s="147" t="s">
        <v>206</v>
      </c>
      <c r="H26" s="147" t="s">
        <v>206</v>
      </c>
      <c r="I26" s="144">
        <v>0</v>
      </c>
      <c r="J26" s="144">
        <v>0</v>
      </c>
      <c r="K26" s="144">
        <v>0</v>
      </c>
      <c r="L26" s="147" t="s">
        <v>206</v>
      </c>
      <c r="M26" s="2"/>
    </row>
    <row r="27" spans="2:13">
      <c r="B27" s="2"/>
      <c r="C27" s="142" t="s">
        <v>319</v>
      </c>
      <c r="D27" s="143"/>
      <c r="E27" s="147" t="s">
        <v>206</v>
      </c>
      <c r="F27" s="147" t="s">
        <v>206</v>
      </c>
      <c r="G27" s="147" t="s">
        <v>206</v>
      </c>
      <c r="H27" s="147" t="s">
        <v>206</v>
      </c>
      <c r="I27" s="144">
        <v>0</v>
      </c>
      <c r="J27" s="144">
        <v>0</v>
      </c>
      <c r="K27" s="144">
        <v>0</v>
      </c>
      <c r="L27" s="147" t="s">
        <v>206</v>
      </c>
      <c r="M27" s="2"/>
    </row>
    <row r="28" spans="2:13">
      <c r="B28" s="2"/>
      <c r="C28" s="142" t="s">
        <v>320</v>
      </c>
      <c r="D28" s="143"/>
      <c r="E28" s="147" t="s">
        <v>206</v>
      </c>
      <c r="F28" s="147" t="s">
        <v>206</v>
      </c>
      <c r="G28" s="147" t="s">
        <v>206</v>
      </c>
      <c r="H28" s="147" t="s">
        <v>206</v>
      </c>
      <c r="I28" s="144">
        <v>0</v>
      </c>
      <c r="J28" s="144">
        <v>0</v>
      </c>
      <c r="K28" s="144">
        <v>0</v>
      </c>
      <c r="L28" s="147" t="s">
        <v>206</v>
      </c>
      <c r="M28" s="2"/>
    </row>
    <row r="29" spans="2:13">
      <c r="B29" s="2"/>
      <c r="C29" s="142" t="s">
        <v>321</v>
      </c>
      <c r="D29" s="143"/>
      <c r="E29" s="147" t="s">
        <v>206</v>
      </c>
      <c r="F29" s="147" t="s">
        <v>206</v>
      </c>
      <c r="G29" s="147" t="s">
        <v>206</v>
      </c>
      <c r="H29" s="147" t="s">
        <v>206</v>
      </c>
      <c r="I29" s="144">
        <v>0</v>
      </c>
      <c r="J29" s="144">
        <v>0</v>
      </c>
      <c r="K29" s="144">
        <v>0</v>
      </c>
      <c r="L29" s="147" t="s">
        <v>206</v>
      </c>
      <c r="M29" s="2"/>
    </row>
    <row r="30" spans="2:13">
      <c r="B30" s="2"/>
      <c r="C30" s="142" t="s">
        <v>322</v>
      </c>
      <c r="D30" s="143"/>
      <c r="E30" s="147" t="s">
        <v>206</v>
      </c>
      <c r="F30" s="147" t="s">
        <v>206</v>
      </c>
      <c r="G30" s="147" t="s">
        <v>206</v>
      </c>
      <c r="H30" s="147" t="s">
        <v>206</v>
      </c>
      <c r="I30" s="144">
        <v>0</v>
      </c>
      <c r="J30" s="144">
        <v>0</v>
      </c>
      <c r="K30" s="144">
        <v>0</v>
      </c>
      <c r="L30" s="147" t="s">
        <v>206</v>
      </c>
      <c r="M30" s="2"/>
    </row>
    <row r="31" spans="2:13">
      <c r="B31" s="2"/>
      <c r="C31" s="142" t="s">
        <v>323</v>
      </c>
      <c r="D31" s="143"/>
      <c r="E31" s="147" t="s">
        <v>206</v>
      </c>
      <c r="F31" s="147" t="s">
        <v>206</v>
      </c>
      <c r="G31" s="147" t="s">
        <v>206</v>
      </c>
      <c r="H31" s="147" t="s">
        <v>206</v>
      </c>
      <c r="I31" s="144">
        <v>0</v>
      </c>
      <c r="J31" s="144">
        <v>0</v>
      </c>
      <c r="K31" s="144">
        <v>0</v>
      </c>
      <c r="L31" s="147" t="s">
        <v>206</v>
      </c>
      <c r="M31" s="2"/>
    </row>
    <row r="32" spans="2:13">
      <c r="B32" s="2"/>
      <c r="C32" s="142" t="s">
        <v>324</v>
      </c>
      <c r="D32" s="143"/>
      <c r="E32" s="147" t="s">
        <v>206</v>
      </c>
      <c r="F32" s="147" t="s">
        <v>206</v>
      </c>
      <c r="G32" s="147" t="s">
        <v>206</v>
      </c>
      <c r="H32" s="147" t="s">
        <v>206</v>
      </c>
      <c r="I32" s="144">
        <v>0</v>
      </c>
      <c r="J32" s="144">
        <v>0</v>
      </c>
      <c r="K32" s="144">
        <v>0</v>
      </c>
      <c r="L32" s="147" t="s">
        <v>206</v>
      </c>
      <c r="M32" s="2"/>
    </row>
    <row r="33" spans="2:13">
      <c r="B33" s="2"/>
      <c r="C33" s="142" t="s">
        <v>325</v>
      </c>
      <c r="D33" s="143"/>
      <c r="E33" s="147" t="s">
        <v>206</v>
      </c>
      <c r="F33" s="147" t="s">
        <v>206</v>
      </c>
      <c r="G33" s="147" t="s">
        <v>206</v>
      </c>
      <c r="H33" s="147" t="s">
        <v>206</v>
      </c>
      <c r="I33" s="144">
        <v>0</v>
      </c>
      <c r="J33" s="144">
        <v>0</v>
      </c>
      <c r="K33" s="144">
        <v>0</v>
      </c>
      <c r="L33" s="147" t="s">
        <v>206</v>
      </c>
      <c r="M33" s="2"/>
    </row>
    <row r="34" spans="2:13">
      <c r="B34" s="2"/>
      <c r="C34" s="142" t="s">
        <v>326</v>
      </c>
      <c r="D34" s="143"/>
      <c r="E34" s="147" t="s">
        <v>206</v>
      </c>
      <c r="F34" s="147" t="s">
        <v>206</v>
      </c>
      <c r="G34" s="147" t="s">
        <v>206</v>
      </c>
      <c r="H34" s="147" t="s">
        <v>206</v>
      </c>
      <c r="I34" s="144">
        <v>0</v>
      </c>
      <c r="J34" s="144">
        <v>0</v>
      </c>
      <c r="K34" s="144">
        <v>0</v>
      </c>
      <c r="L34" s="147" t="s">
        <v>206</v>
      </c>
      <c r="M34" s="2"/>
    </row>
    <row r="35" spans="2:13">
      <c r="B35" s="2"/>
      <c r="C35" s="142" t="s">
        <v>327</v>
      </c>
      <c r="D35" s="143"/>
      <c r="E35" s="147" t="s">
        <v>206</v>
      </c>
      <c r="F35" s="147" t="s">
        <v>206</v>
      </c>
      <c r="G35" s="147" t="s">
        <v>206</v>
      </c>
      <c r="H35" s="147" t="s">
        <v>206</v>
      </c>
      <c r="I35" s="144">
        <v>0</v>
      </c>
      <c r="J35" s="144">
        <v>0</v>
      </c>
      <c r="K35" s="144">
        <v>0</v>
      </c>
      <c r="L35" s="147" t="s">
        <v>206</v>
      </c>
      <c r="M35" s="2"/>
    </row>
    <row r="36" spans="2:13">
      <c r="B36" s="2"/>
      <c r="C36" s="142" t="s">
        <v>328</v>
      </c>
      <c r="D36" s="143"/>
      <c r="E36" s="147" t="s">
        <v>206</v>
      </c>
      <c r="F36" s="147" t="s">
        <v>206</v>
      </c>
      <c r="G36" s="147" t="s">
        <v>206</v>
      </c>
      <c r="H36" s="147" t="s">
        <v>206</v>
      </c>
      <c r="I36" s="144">
        <v>0</v>
      </c>
      <c r="J36" s="144">
        <v>0</v>
      </c>
      <c r="K36" s="144">
        <v>0</v>
      </c>
      <c r="L36" s="147" t="s">
        <v>206</v>
      </c>
      <c r="M36" s="2"/>
    </row>
    <row r="37" spans="2:13">
      <c r="B37" s="2"/>
      <c r="C37" s="142" t="s">
        <v>329</v>
      </c>
      <c r="D37" s="143"/>
      <c r="E37" s="147" t="s">
        <v>206</v>
      </c>
      <c r="F37" s="147" t="s">
        <v>206</v>
      </c>
      <c r="G37" s="147" t="s">
        <v>206</v>
      </c>
      <c r="H37" s="147" t="s">
        <v>206</v>
      </c>
      <c r="I37" s="144">
        <v>0</v>
      </c>
      <c r="J37" s="144">
        <v>0</v>
      </c>
      <c r="K37" s="144">
        <v>0</v>
      </c>
      <c r="L37" s="147" t="s">
        <v>206</v>
      </c>
      <c r="M37" s="2"/>
    </row>
    <row r="38" spans="2:13">
      <c r="B38" s="2"/>
      <c r="C38" s="142" t="s">
        <v>330</v>
      </c>
      <c r="D38" s="143"/>
      <c r="E38" s="147" t="s">
        <v>206</v>
      </c>
      <c r="F38" s="147" t="s">
        <v>206</v>
      </c>
      <c r="G38" s="147" t="s">
        <v>206</v>
      </c>
      <c r="H38" s="147" t="s">
        <v>206</v>
      </c>
      <c r="I38" s="144">
        <v>0</v>
      </c>
      <c r="J38" s="144">
        <v>0</v>
      </c>
      <c r="K38" s="144">
        <v>0</v>
      </c>
      <c r="L38" s="147" t="s">
        <v>206</v>
      </c>
      <c r="M38" s="2"/>
    </row>
    <row r="39" spans="2:13">
      <c r="B39" s="2"/>
      <c r="C39" s="142" t="s">
        <v>331</v>
      </c>
      <c r="D39" s="143"/>
      <c r="E39" s="147" t="s">
        <v>206</v>
      </c>
      <c r="F39" s="147" t="s">
        <v>206</v>
      </c>
      <c r="G39" s="147" t="s">
        <v>206</v>
      </c>
      <c r="H39" s="147" t="s">
        <v>206</v>
      </c>
      <c r="I39" s="144">
        <v>0</v>
      </c>
      <c r="J39" s="144">
        <v>0</v>
      </c>
      <c r="K39" s="144">
        <v>0</v>
      </c>
      <c r="L39" s="147" t="s">
        <v>206</v>
      </c>
      <c r="M39" s="2"/>
    </row>
    <row r="40" spans="2:13">
      <c r="B40" s="2"/>
      <c r="C40" s="142" t="s">
        <v>332</v>
      </c>
      <c r="D40" s="143"/>
      <c r="E40" s="147" t="s">
        <v>206</v>
      </c>
      <c r="F40" s="147" t="s">
        <v>206</v>
      </c>
      <c r="G40" s="147" t="s">
        <v>206</v>
      </c>
      <c r="H40" s="147" t="s">
        <v>206</v>
      </c>
      <c r="I40" s="144">
        <v>0</v>
      </c>
      <c r="J40" s="144">
        <v>0</v>
      </c>
      <c r="K40" s="144">
        <v>0</v>
      </c>
      <c r="L40" s="147" t="s">
        <v>206</v>
      </c>
      <c r="M40" s="2"/>
    </row>
    <row r="41" spans="2:13">
      <c r="B41" s="2"/>
      <c r="C41" s="142" t="s">
        <v>333</v>
      </c>
      <c r="D41" s="143"/>
      <c r="E41" s="147" t="s">
        <v>206</v>
      </c>
      <c r="F41" s="147" t="s">
        <v>206</v>
      </c>
      <c r="G41" s="147" t="s">
        <v>206</v>
      </c>
      <c r="H41" s="147" t="s">
        <v>206</v>
      </c>
      <c r="I41" s="144">
        <v>0</v>
      </c>
      <c r="J41" s="144">
        <v>0</v>
      </c>
      <c r="K41" s="144">
        <v>0</v>
      </c>
      <c r="L41" s="147" t="s">
        <v>206</v>
      </c>
      <c r="M41" s="2"/>
    </row>
    <row r="42" spans="2:13">
      <c r="B42" s="2"/>
      <c r="C42" s="142" t="s">
        <v>334</v>
      </c>
      <c r="D42" s="143"/>
      <c r="E42" s="147" t="s">
        <v>206</v>
      </c>
      <c r="F42" s="147" t="s">
        <v>206</v>
      </c>
      <c r="G42" s="147" t="s">
        <v>206</v>
      </c>
      <c r="H42" s="147" t="s">
        <v>206</v>
      </c>
      <c r="I42" s="144">
        <v>0</v>
      </c>
      <c r="J42" s="144">
        <v>0</v>
      </c>
      <c r="K42" s="144">
        <v>0</v>
      </c>
      <c r="L42" s="147" t="s">
        <v>206</v>
      </c>
      <c r="M42" s="2"/>
    </row>
    <row r="43" spans="2:13">
      <c r="B43" s="2"/>
      <c r="C43" s="142" t="s">
        <v>335</v>
      </c>
      <c r="D43" s="143"/>
      <c r="E43" s="147" t="s">
        <v>206</v>
      </c>
      <c r="F43" s="147" t="s">
        <v>206</v>
      </c>
      <c r="G43" s="147" t="s">
        <v>206</v>
      </c>
      <c r="H43" s="147" t="s">
        <v>206</v>
      </c>
      <c r="I43" s="144">
        <v>0</v>
      </c>
      <c r="J43" s="144">
        <v>0</v>
      </c>
      <c r="K43" s="144">
        <v>0</v>
      </c>
      <c r="L43" s="147" t="s">
        <v>206</v>
      </c>
      <c r="M43" s="2"/>
    </row>
    <row r="44" spans="2:13">
      <c r="B44" s="2"/>
      <c r="C44" s="142" t="s">
        <v>336</v>
      </c>
      <c r="D44" s="143"/>
      <c r="E44" s="147" t="s">
        <v>206</v>
      </c>
      <c r="F44" s="147" t="s">
        <v>206</v>
      </c>
      <c r="G44" s="147" t="s">
        <v>206</v>
      </c>
      <c r="H44" s="147" t="s">
        <v>206</v>
      </c>
      <c r="I44" s="144">
        <v>0</v>
      </c>
      <c r="J44" s="144">
        <v>0</v>
      </c>
      <c r="K44" s="144">
        <v>0</v>
      </c>
      <c r="L44" s="147" t="s">
        <v>206</v>
      </c>
      <c r="M44" s="2"/>
    </row>
    <row r="45" spans="2:13">
      <c r="B45" s="2"/>
      <c r="C45" s="142" t="s">
        <v>337</v>
      </c>
      <c r="D45" s="143"/>
      <c r="E45" s="147" t="s">
        <v>206</v>
      </c>
      <c r="F45" s="147" t="s">
        <v>206</v>
      </c>
      <c r="G45" s="147" t="s">
        <v>206</v>
      </c>
      <c r="H45" s="147" t="s">
        <v>206</v>
      </c>
      <c r="I45" s="144">
        <v>0</v>
      </c>
      <c r="J45" s="144">
        <v>0</v>
      </c>
      <c r="K45" s="144">
        <v>0</v>
      </c>
      <c r="L45" s="147" t="s">
        <v>206</v>
      </c>
      <c r="M45" s="2"/>
    </row>
    <row r="46" spans="2:13">
      <c r="B46" s="2"/>
      <c r="C46" s="142" t="s">
        <v>338</v>
      </c>
      <c r="D46" s="143"/>
      <c r="E46" s="147" t="s">
        <v>206</v>
      </c>
      <c r="F46" s="147" t="s">
        <v>206</v>
      </c>
      <c r="G46" s="147" t="s">
        <v>206</v>
      </c>
      <c r="H46" s="147" t="s">
        <v>206</v>
      </c>
      <c r="I46" s="144">
        <v>0</v>
      </c>
      <c r="J46" s="144">
        <v>0</v>
      </c>
      <c r="K46" s="144">
        <v>0</v>
      </c>
      <c r="L46" s="147" t="s">
        <v>206</v>
      </c>
      <c r="M46" s="2"/>
    </row>
    <row r="47" spans="2:13">
      <c r="B47" s="2"/>
      <c r="C47" s="142" t="s">
        <v>339</v>
      </c>
      <c r="D47" s="143"/>
      <c r="E47" s="147" t="s">
        <v>206</v>
      </c>
      <c r="F47" s="147" t="s">
        <v>206</v>
      </c>
      <c r="G47" s="147" t="s">
        <v>206</v>
      </c>
      <c r="H47" s="147" t="s">
        <v>206</v>
      </c>
      <c r="I47" s="144">
        <v>0</v>
      </c>
      <c r="J47" s="144">
        <v>0</v>
      </c>
      <c r="K47" s="144">
        <v>0</v>
      </c>
      <c r="L47" s="147" t="s">
        <v>206</v>
      </c>
      <c r="M47" s="2"/>
    </row>
    <row r="48" spans="2:13">
      <c r="B48" s="2"/>
      <c r="C48" s="142" t="s">
        <v>340</v>
      </c>
      <c r="D48" s="143"/>
      <c r="E48" s="147" t="s">
        <v>206</v>
      </c>
      <c r="F48" s="147" t="s">
        <v>206</v>
      </c>
      <c r="G48" s="147" t="s">
        <v>206</v>
      </c>
      <c r="H48" s="147" t="s">
        <v>206</v>
      </c>
      <c r="I48" s="144">
        <v>0</v>
      </c>
      <c r="J48" s="144">
        <v>0</v>
      </c>
      <c r="K48" s="144">
        <v>0</v>
      </c>
      <c r="L48" s="147" t="s">
        <v>206</v>
      </c>
      <c r="M48" s="2"/>
    </row>
    <row r="49" spans="2:13">
      <c r="B49" s="2"/>
      <c r="C49" s="142" t="s">
        <v>341</v>
      </c>
      <c r="D49" s="143"/>
      <c r="E49" s="147" t="s">
        <v>206</v>
      </c>
      <c r="F49" s="147" t="s">
        <v>206</v>
      </c>
      <c r="G49" s="147" t="s">
        <v>206</v>
      </c>
      <c r="H49" s="147" t="s">
        <v>206</v>
      </c>
      <c r="I49" s="144">
        <v>0</v>
      </c>
      <c r="J49" s="144">
        <v>0</v>
      </c>
      <c r="K49" s="144">
        <v>0</v>
      </c>
      <c r="L49" s="147" t="s">
        <v>206</v>
      </c>
      <c r="M49" s="2"/>
    </row>
    <row r="50" spans="2:13">
      <c r="B50" s="2"/>
      <c r="C50" s="142" t="s">
        <v>342</v>
      </c>
      <c r="D50" s="143"/>
      <c r="E50" s="147" t="s">
        <v>206</v>
      </c>
      <c r="F50" s="147" t="s">
        <v>206</v>
      </c>
      <c r="G50" s="147" t="s">
        <v>206</v>
      </c>
      <c r="H50" s="147" t="s">
        <v>206</v>
      </c>
      <c r="I50" s="144">
        <v>0</v>
      </c>
      <c r="J50" s="144">
        <v>0</v>
      </c>
      <c r="K50" s="144">
        <v>0</v>
      </c>
      <c r="L50" s="147" t="s">
        <v>206</v>
      </c>
      <c r="M50" s="2"/>
    </row>
    <row r="51" spans="2:13">
      <c r="B51" s="2"/>
      <c r="C51" s="142" t="s">
        <v>343</v>
      </c>
      <c r="D51" s="143"/>
      <c r="E51" s="147" t="s">
        <v>206</v>
      </c>
      <c r="F51" s="147" t="s">
        <v>206</v>
      </c>
      <c r="G51" s="147" t="s">
        <v>206</v>
      </c>
      <c r="H51" s="147" t="s">
        <v>206</v>
      </c>
      <c r="I51" s="144">
        <v>0</v>
      </c>
      <c r="J51" s="144">
        <v>0</v>
      </c>
      <c r="K51" s="144">
        <v>0</v>
      </c>
      <c r="L51" s="147" t="s">
        <v>206</v>
      </c>
      <c r="M51" s="2"/>
    </row>
    <row r="52" spans="2:13">
      <c r="B52" s="2"/>
      <c r="C52" s="142" t="s">
        <v>344</v>
      </c>
      <c r="D52" s="143"/>
      <c r="E52" s="147" t="s">
        <v>206</v>
      </c>
      <c r="F52" s="147" t="s">
        <v>206</v>
      </c>
      <c r="G52" s="147" t="s">
        <v>206</v>
      </c>
      <c r="H52" s="147" t="s">
        <v>206</v>
      </c>
      <c r="I52" s="144">
        <v>0</v>
      </c>
      <c r="J52" s="144">
        <v>0</v>
      </c>
      <c r="K52" s="144">
        <v>0</v>
      </c>
      <c r="L52" s="147" t="s">
        <v>206</v>
      </c>
      <c r="M52" s="2"/>
    </row>
    <row r="53" spans="2:13">
      <c r="B53" s="2"/>
      <c r="C53" s="142" t="s">
        <v>345</v>
      </c>
      <c r="D53" s="143"/>
      <c r="E53" s="147" t="s">
        <v>206</v>
      </c>
      <c r="F53" s="147" t="s">
        <v>206</v>
      </c>
      <c r="G53" s="147" t="s">
        <v>206</v>
      </c>
      <c r="H53" s="147" t="s">
        <v>206</v>
      </c>
      <c r="I53" s="144">
        <v>0</v>
      </c>
      <c r="J53" s="144">
        <v>0</v>
      </c>
      <c r="K53" s="144">
        <v>0</v>
      </c>
      <c r="L53" s="147" t="s">
        <v>206</v>
      </c>
      <c r="M53" s="2"/>
    </row>
    <row r="54" spans="2:13">
      <c r="B54" s="2"/>
      <c r="C54" s="142" t="s">
        <v>346</v>
      </c>
      <c r="D54" s="143"/>
      <c r="E54" s="147" t="s">
        <v>206</v>
      </c>
      <c r="F54" s="147" t="s">
        <v>206</v>
      </c>
      <c r="G54" s="147" t="s">
        <v>206</v>
      </c>
      <c r="H54" s="147" t="s">
        <v>206</v>
      </c>
      <c r="I54" s="144">
        <v>0</v>
      </c>
      <c r="J54" s="144">
        <v>0</v>
      </c>
      <c r="K54" s="144">
        <v>0</v>
      </c>
      <c r="L54" s="147" t="s">
        <v>206</v>
      </c>
      <c r="M54" s="2"/>
    </row>
    <row r="55" spans="2:13">
      <c r="B55" s="2"/>
      <c r="C55" s="142" t="s">
        <v>347</v>
      </c>
      <c r="D55" s="143"/>
      <c r="E55" s="147" t="s">
        <v>206</v>
      </c>
      <c r="F55" s="147" t="s">
        <v>206</v>
      </c>
      <c r="G55" s="147" t="s">
        <v>206</v>
      </c>
      <c r="H55" s="147" t="s">
        <v>206</v>
      </c>
      <c r="I55" s="144">
        <v>0</v>
      </c>
      <c r="J55" s="144">
        <v>0</v>
      </c>
      <c r="K55" s="144">
        <v>0</v>
      </c>
      <c r="L55" s="147" t="s">
        <v>206</v>
      </c>
      <c r="M55" s="2"/>
    </row>
    <row r="56" spans="2:13">
      <c r="B56" s="2"/>
      <c r="C56" s="142" t="s">
        <v>348</v>
      </c>
      <c r="D56" s="143"/>
      <c r="E56" s="147" t="s">
        <v>206</v>
      </c>
      <c r="F56" s="147" t="s">
        <v>206</v>
      </c>
      <c r="G56" s="147" t="s">
        <v>206</v>
      </c>
      <c r="H56" s="147" t="s">
        <v>206</v>
      </c>
      <c r="I56" s="144">
        <v>0</v>
      </c>
      <c r="J56" s="144">
        <v>0</v>
      </c>
      <c r="K56" s="144">
        <v>0</v>
      </c>
      <c r="L56" s="147" t="s">
        <v>206</v>
      </c>
      <c r="M56" s="2"/>
    </row>
    <row r="57" spans="2:13">
      <c r="B57" s="2"/>
      <c r="C57" s="142" t="s">
        <v>349</v>
      </c>
      <c r="D57" s="143"/>
      <c r="E57" s="147" t="s">
        <v>206</v>
      </c>
      <c r="F57" s="147" t="s">
        <v>206</v>
      </c>
      <c r="G57" s="147" t="s">
        <v>206</v>
      </c>
      <c r="H57" s="147" t="s">
        <v>206</v>
      </c>
      <c r="I57" s="144">
        <v>0</v>
      </c>
      <c r="J57" s="144">
        <v>0</v>
      </c>
      <c r="K57" s="144">
        <v>0</v>
      </c>
      <c r="L57" s="147" t="s">
        <v>206</v>
      </c>
      <c r="M57" s="2"/>
    </row>
    <row r="58" spans="2:13">
      <c r="B58" s="2"/>
      <c r="C58" s="142" t="s">
        <v>350</v>
      </c>
      <c r="D58" s="143"/>
      <c r="E58" s="147" t="s">
        <v>206</v>
      </c>
      <c r="F58" s="147" t="s">
        <v>206</v>
      </c>
      <c r="G58" s="147" t="s">
        <v>206</v>
      </c>
      <c r="H58" s="147" t="s">
        <v>206</v>
      </c>
      <c r="I58" s="144">
        <v>0</v>
      </c>
      <c r="J58" s="144">
        <v>0</v>
      </c>
      <c r="K58" s="144">
        <v>0</v>
      </c>
      <c r="L58" s="147" t="s">
        <v>206</v>
      </c>
      <c r="M58" s="2"/>
    </row>
    <row r="59" spans="2:13">
      <c r="B59" s="2"/>
      <c r="C59" s="142" t="s">
        <v>351</v>
      </c>
      <c r="D59" s="143"/>
      <c r="E59" s="147" t="s">
        <v>206</v>
      </c>
      <c r="F59" s="147" t="s">
        <v>206</v>
      </c>
      <c r="G59" s="147" t="s">
        <v>206</v>
      </c>
      <c r="H59" s="147" t="s">
        <v>206</v>
      </c>
      <c r="I59" s="144">
        <v>0</v>
      </c>
      <c r="J59" s="144">
        <v>0</v>
      </c>
      <c r="K59" s="144">
        <v>0</v>
      </c>
      <c r="L59" s="147" t="s">
        <v>206</v>
      </c>
      <c r="M59" s="2"/>
    </row>
    <row r="60" spans="2:13">
      <c r="B60" s="2"/>
      <c r="C60" s="142" t="s">
        <v>352</v>
      </c>
      <c r="D60" s="143"/>
      <c r="E60" s="147" t="s">
        <v>206</v>
      </c>
      <c r="F60" s="147" t="s">
        <v>206</v>
      </c>
      <c r="G60" s="147" t="s">
        <v>206</v>
      </c>
      <c r="H60" s="147" t="s">
        <v>206</v>
      </c>
      <c r="I60" s="144">
        <v>0</v>
      </c>
      <c r="J60" s="144">
        <v>0</v>
      </c>
      <c r="K60" s="144">
        <v>0</v>
      </c>
      <c r="L60" s="147" t="s">
        <v>206</v>
      </c>
      <c r="M60" s="2"/>
    </row>
    <row r="61" spans="2:13">
      <c r="B61" s="2"/>
      <c r="C61" s="142" t="s">
        <v>353</v>
      </c>
      <c r="D61" s="143"/>
      <c r="E61" s="147" t="s">
        <v>206</v>
      </c>
      <c r="F61" s="147" t="s">
        <v>206</v>
      </c>
      <c r="G61" s="147" t="s">
        <v>206</v>
      </c>
      <c r="H61" s="147" t="s">
        <v>206</v>
      </c>
      <c r="I61" s="144">
        <v>0</v>
      </c>
      <c r="J61" s="144">
        <v>0</v>
      </c>
      <c r="K61" s="144">
        <v>0</v>
      </c>
      <c r="L61" s="147" t="s">
        <v>206</v>
      </c>
      <c r="M61" s="2"/>
    </row>
    <row r="62" spans="2:13">
      <c r="B62" s="2"/>
      <c r="C62" s="142" t="s">
        <v>354</v>
      </c>
      <c r="D62" s="143"/>
      <c r="E62" s="147" t="s">
        <v>206</v>
      </c>
      <c r="F62" s="147" t="s">
        <v>206</v>
      </c>
      <c r="G62" s="147" t="s">
        <v>206</v>
      </c>
      <c r="H62" s="147" t="s">
        <v>206</v>
      </c>
      <c r="I62" s="144">
        <v>0</v>
      </c>
      <c r="J62" s="144">
        <v>0</v>
      </c>
      <c r="K62" s="144">
        <v>0</v>
      </c>
      <c r="L62" s="147" t="s">
        <v>206</v>
      </c>
      <c r="M62" s="2"/>
    </row>
    <row r="63" spans="2:13">
      <c r="B63" s="2"/>
      <c r="C63" s="142" t="s">
        <v>355</v>
      </c>
      <c r="D63" s="143"/>
      <c r="E63" s="147" t="s">
        <v>206</v>
      </c>
      <c r="F63" s="147" t="s">
        <v>206</v>
      </c>
      <c r="G63" s="147" t="s">
        <v>206</v>
      </c>
      <c r="H63" s="147" t="s">
        <v>206</v>
      </c>
      <c r="I63" s="144">
        <v>0</v>
      </c>
      <c r="J63" s="144">
        <v>0</v>
      </c>
      <c r="K63" s="144">
        <v>0</v>
      </c>
      <c r="L63" s="147" t="s">
        <v>206</v>
      </c>
      <c r="M63" s="2"/>
    </row>
    <row r="64" spans="2:13">
      <c r="B64" s="2"/>
      <c r="C64" s="142" t="s">
        <v>356</v>
      </c>
      <c r="D64" s="143"/>
      <c r="E64" s="147" t="s">
        <v>206</v>
      </c>
      <c r="F64" s="147" t="s">
        <v>206</v>
      </c>
      <c r="G64" s="147" t="s">
        <v>206</v>
      </c>
      <c r="H64" s="147" t="s">
        <v>206</v>
      </c>
      <c r="I64" s="144">
        <v>0</v>
      </c>
      <c r="J64" s="144">
        <v>0</v>
      </c>
      <c r="K64" s="144">
        <v>0</v>
      </c>
      <c r="L64" s="147" t="s">
        <v>206</v>
      </c>
      <c r="M64" s="2"/>
    </row>
    <row r="65" spans="2:13">
      <c r="B65" s="2"/>
      <c r="C65" s="142" t="s">
        <v>357</v>
      </c>
      <c r="D65" s="143"/>
      <c r="E65" s="147" t="s">
        <v>206</v>
      </c>
      <c r="F65" s="147" t="s">
        <v>206</v>
      </c>
      <c r="G65" s="147" t="s">
        <v>206</v>
      </c>
      <c r="H65" s="147" t="s">
        <v>206</v>
      </c>
      <c r="I65" s="144">
        <v>0</v>
      </c>
      <c r="J65" s="144">
        <v>0</v>
      </c>
      <c r="K65" s="144">
        <v>0</v>
      </c>
      <c r="L65" s="147" t="s">
        <v>206</v>
      </c>
      <c r="M65" s="2"/>
    </row>
    <row r="66" spans="2:13">
      <c r="B66" s="2"/>
      <c r="C66" s="142" t="s">
        <v>358</v>
      </c>
      <c r="D66" s="143"/>
      <c r="E66" s="147" t="s">
        <v>206</v>
      </c>
      <c r="F66" s="147" t="s">
        <v>206</v>
      </c>
      <c r="G66" s="147" t="s">
        <v>206</v>
      </c>
      <c r="H66" s="147" t="s">
        <v>206</v>
      </c>
      <c r="I66" s="144">
        <v>0</v>
      </c>
      <c r="J66" s="144">
        <v>0</v>
      </c>
      <c r="K66" s="144">
        <v>0</v>
      </c>
      <c r="L66" s="147" t="s">
        <v>206</v>
      </c>
      <c r="M66" s="2"/>
    </row>
    <row r="67" spans="2:13">
      <c r="B67" s="2"/>
      <c r="C67" s="142" t="s">
        <v>359</v>
      </c>
      <c r="D67" s="143"/>
      <c r="E67" s="147" t="s">
        <v>206</v>
      </c>
      <c r="F67" s="147" t="s">
        <v>206</v>
      </c>
      <c r="G67" s="147" t="s">
        <v>206</v>
      </c>
      <c r="H67" s="147" t="s">
        <v>206</v>
      </c>
      <c r="I67" s="144">
        <v>0</v>
      </c>
      <c r="J67" s="144">
        <v>0</v>
      </c>
      <c r="K67" s="144">
        <v>0</v>
      </c>
      <c r="L67" s="147" t="s">
        <v>206</v>
      </c>
      <c r="M67" s="2"/>
    </row>
    <row r="68" spans="2:13">
      <c r="B68" s="2"/>
      <c r="C68" s="142" t="s">
        <v>360</v>
      </c>
      <c r="D68" s="143"/>
      <c r="E68" s="147" t="s">
        <v>206</v>
      </c>
      <c r="F68" s="147" t="s">
        <v>206</v>
      </c>
      <c r="G68" s="147" t="s">
        <v>206</v>
      </c>
      <c r="H68" s="147" t="s">
        <v>206</v>
      </c>
      <c r="I68" s="144">
        <v>0</v>
      </c>
      <c r="J68" s="144">
        <v>0</v>
      </c>
      <c r="K68" s="144">
        <v>0</v>
      </c>
      <c r="L68" s="147" t="s">
        <v>206</v>
      </c>
      <c r="M68" s="2"/>
    </row>
    <row r="69" spans="2:13">
      <c r="B69" s="2"/>
      <c r="C69" s="142" t="s">
        <v>361</v>
      </c>
      <c r="D69" s="143"/>
      <c r="E69" s="147" t="s">
        <v>206</v>
      </c>
      <c r="F69" s="147" t="s">
        <v>206</v>
      </c>
      <c r="G69" s="147" t="s">
        <v>206</v>
      </c>
      <c r="H69" s="147" t="s">
        <v>206</v>
      </c>
      <c r="I69" s="144">
        <v>0</v>
      </c>
      <c r="J69" s="144">
        <v>0</v>
      </c>
      <c r="K69" s="144">
        <v>0</v>
      </c>
      <c r="L69" s="147" t="s">
        <v>206</v>
      </c>
      <c r="M69" s="2"/>
    </row>
    <row r="70" spans="2:13">
      <c r="B70" s="2"/>
      <c r="C70" s="142" t="s">
        <v>362</v>
      </c>
      <c r="D70" s="143"/>
      <c r="E70" s="147" t="s">
        <v>206</v>
      </c>
      <c r="F70" s="147" t="s">
        <v>206</v>
      </c>
      <c r="G70" s="147" t="s">
        <v>206</v>
      </c>
      <c r="H70" s="147" t="s">
        <v>206</v>
      </c>
      <c r="I70" s="144">
        <v>0</v>
      </c>
      <c r="J70" s="144">
        <v>0</v>
      </c>
      <c r="K70" s="144">
        <v>0</v>
      </c>
      <c r="L70" s="147" t="s">
        <v>206</v>
      </c>
      <c r="M70" s="2"/>
    </row>
    <row r="71" spans="2:13">
      <c r="B71" s="2"/>
      <c r="C71" s="142" t="s">
        <v>363</v>
      </c>
      <c r="D71" s="143"/>
      <c r="E71" s="147" t="s">
        <v>206</v>
      </c>
      <c r="F71" s="147" t="s">
        <v>206</v>
      </c>
      <c r="G71" s="147" t="s">
        <v>206</v>
      </c>
      <c r="H71" s="147" t="s">
        <v>206</v>
      </c>
      <c r="I71" s="144">
        <v>0</v>
      </c>
      <c r="J71" s="144">
        <v>0</v>
      </c>
      <c r="K71" s="144">
        <v>0</v>
      </c>
      <c r="L71" s="147" t="s">
        <v>206</v>
      </c>
      <c r="M71" s="2"/>
    </row>
    <row r="72" spans="2:13">
      <c r="B72" s="2"/>
      <c r="C72" s="142" t="s">
        <v>364</v>
      </c>
      <c r="D72" s="143"/>
      <c r="E72" s="147" t="s">
        <v>206</v>
      </c>
      <c r="F72" s="147" t="s">
        <v>206</v>
      </c>
      <c r="G72" s="147" t="s">
        <v>206</v>
      </c>
      <c r="H72" s="147" t="s">
        <v>206</v>
      </c>
      <c r="I72" s="144">
        <v>0</v>
      </c>
      <c r="J72" s="144">
        <v>0</v>
      </c>
      <c r="K72" s="144">
        <v>0</v>
      </c>
      <c r="L72" s="147" t="s">
        <v>206</v>
      </c>
      <c r="M72" s="2"/>
    </row>
    <row r="73" spans="2:13">
      <c r="B73" s="2"/>
      <c r="C73" s="142" t="s">
        <v>365</v>
      </c>
      <c r="D73" s="143"/>
      <c r="E73" s="147" t="s">
        <v>206</v>
      </c>
      <c r="F73" s="147" t="s">
        <v>206</v>
      </c>
      <c r="G73" s="147" t="s">
        <v>206</v>
      </c>
      <c r="H73" s="147" t="s">
        <v>206</v>
      </c>
      <c r="I73" s="144">
        <v>0</v>
      </c>
      <c r="J73" s="144">
        <v>0</v>
      </c>
      <c r="K73" s="144">
        <v>0</v>
      </c>
      <c r="L73" s="147" t="s">
        <v>206</v>
      </c>
      <c r="M73" s="2"/>
    </row>
    <row r="74" spans="2:13">
      <c r="B74" s="2"/>
      <c r="C74" s="142" t="s">
        <v>366</v>
      </c>
      <c r="D74" s="143"/>
      <c r="E74" s="147" t="s">
        <v>206</v>
      </c>
      <c r="F74" s="147" t="s">
        <v>206</v>
      </c>
      <c r="G74" s="147" t="s">
        <v>206</v>
      </c>
      <c r="H74" s="147" t="s">
        <v>206</v>
      </c>
      <c r="I74" s="144">
        <v>0</v>
      </c>
      <c r="J74" s="144">
        <v>0</v>
      </c>
      <c r="K74" s="144">
        <v>0</v>
      </c>
      <c r="L74" s="147" t="s">
        <v>206</v>
      </c>
      <c r="M74" s="2"/>
    </row>
    <row r="75" spans="2:13">
      <c r="B75" s="2"/>
      <c r="C75" s="142" t="s">
        <v>367</v>
      </c>
      <c r="D75" s="143"/>
      <c r="E75" s="147" t="s">
        <v>206</v>
      </c>
      <c r="F75" s="147" t="s">
        <v>206</v>
      </c>
      <c r="G75" s="147" t="s">
        <v>206</v>
      </c>
      <c r="H75" s="147" t="s">
        <v>206</v>
      </c>
      <c r="I75" s="144">
        <v>0</v>
      </c>
      <c r="J75" s="144">
        <v>0</v>
      </c>
      <c r="K75" s="144">
        <v>0</v>
      </c>
      <c r="L75" s="147" t="s">
        <v>206</v>
      </c>
      <c r="M75" s="2"/>
    </row>
    <row r="76" spans="2:13">
      <c r="B76" s="2"/>
      <c r="C76" s="142" t="s">
        <v>368</v>
      </c>
      <c r="D76" s="143"/>
      <c r="E76" s="147" t="s">
        <v>206</v>
      </c>
      <c r="F76" s="147" t="s">
        <v>206</v>
      </c>
      <c r="G76" s="147" t="s">
        <v>206</v>
      </c>
      <c r="H76" s="147" t="s">
        <v>206</v>
      </c>
      <c r="I76" s="144">
        <v>0</v>
      </c>
      <c r="J76" s="144">
        <v>0</v>
      </c>
      <c r="K76" s="144">
        <v>0</v>
      </c>
      <c r="L76" s="147" t="s">
        <v>206</v>
      </c>
      <c r="M76" s="2"/>
    </row>
    <row r="77" spans="2:13">
      <c r="B77" s="2"/>
      <c r="C77" s="142" t="s">
        <v>369</v>
      </c>
      <c r="D77" s="143"/>
      <c r="E77" s="147" t="s">
        <v>206</v>
      </c>
      <c r="F77" s="147" t="s">
        <v>206</v>
      </c>
      <c r="G77" s="147" t="s">
        <v>206</v>
      </c>
      <c r="H77" s="147" t="s">
        <v>206</v>
      </c>
      <c r="I77" s="144">
        <v>0</v>
      </c>
      <c r="J77" s="144">
        <v>0</v>
      </c>
      <c r="K77" s="144">
        <v>0</v>
      </c>
      <c r="L77" s="147" t="s">
        <v>206</v>
      </c>
      <c r="M77" s="2"/>
    </row>
    <row r="78" spans="2:13">
      <c r="B78" s="2"/>
      <c r="C78" s="142" t="s">
        <v>370</v>
      </c>
      <c r="D78" s="143"/>
      <c r="E78" s="147" t="s">
        <v>206</v>
      </c>
      <c r="F78" s="147" t="s">
        <v>206</v>
      </c>
      <c r="G78" s="147" t="s">
        <v>206</v>
      </c>
      <c r="H78" s="147" t="s">
        <v>206</v>
      </c>
      <c r="I78" s="144">
        <v>0</v>
      </c>
      <c r="J78" s="144">
        <v>0</v>
      </c>
      <c r="K78" s="144">
        <v>0</v>
      </c>
      <c r="L78" s="147" t="s">
        <v>206</v>
      </c>
      <c r="M78" s="2"/>
    </row>
    <row r="79" spans="2:13">
      <c r="B79" s="2"/>
      <c r="C79" s="142" t="s">
        <v>371</v>
      </c>
      <c r="D79" s="143"/>
      <c r="E79" s="147" t="s">
        <v>206</v>
      </c>
      <c r="F79" s="147" t="s">
        <v>206</v>
      </c>
      <c r="G79" s="147" t="s">
        <v>206</v>
      </c>
      <c r="H79" s="147" t="s">
        <v>206</v>
      </c>
      <c r="I79" s="144">
        <v>0</v>
      </c>
      <c r="J79" s="144">
        <v>0</v>
      </c>
      <c r="K79" s="144">
        <v>0</v>
      </c>
      <c r="L79" s="147" t="s">
        <v>206</v>
      </c>
      <c r="M79" s="2"/>
    </row>
    <row r="80" spans="2:13">
      <c r="B80" s="2"/>
      <c r="C80" s="142" t="s">
        <v>372</v>
      </c>
      <c r="D80" s="143"/>
      <c r="E80" s="147" t="s">
        <v>206</v>
      </c>
      <c r="F80" s="147" t="s">
        <v>206</v>
      </c>
      <c r="G80" s="147" t="s">
        <v>206</v>
      </c>
      <c r="H80" s="147" t="s">
        <v>206</v>
      </c>
      <c r="I80" s="144">
        <v>0</v>
      </c>
      <c r="J80" s="144">
        <v>0</v>
      </c>
      <c r="K80" s="144">
        <v>0</v>
      </c>
      <c r="L80" s="147" t="s">
        <v>206</v>
      </c>
      <c r="M80" s="2"/>
    </row>
    <row r="81" spans="2:13">
      <c r="B81" s="2"/>
      <c r="C81" s="142" t="s">
        <v>373</v>
      </c>
      <c r="D81" s="143"/>
      <c r="E81" s="147" t="s">
        <v>206</v>
      </c>
      <c r="F81" s="147" t="s">
        <v>206</v>
      </c>
      <c r="G81" s="147" t="s">
        <v>206</v>
      </c>
      <c r="H81" s="147" t="s">
        <v>206</v>
      </c>
      <c r="I81" s="144">
        <v>0</v>
      </c>
      <c r="J81" s="144">
        <v>0</v>
      </c>
      <c r="K81" s="144">
        <v>0</v>
      </c>
      <c r="L81" s="147" t="s">
        <v>206</v>
      </c>
      <c r="M81" s="2"/>
    </row>
    <row r="82" spans="2:13">
      <c r="B82" s="2"/>
      <c r="C82" s="142" t="s">
        <v>374</v>
      </c>
      <c r="D82" s="143"/>
      <c r="E82" s="147" t="s">
        <v>206</v>
      </c>
      <c r="F82" s="147" t="s">
        <v>206</v>
      </c>
      <c r="G82" s="147" t="s">
        <v>206</v>
      </c>
      <c r="H82" s="147" t="s">
        <v>206</v>
      </c>
      <c r="I82" s="144">
        <v>0</v>
      </c>
      <c r="J82" s="144">
        <v>0</v>
      </c>
      <c r="K82" s="144">
        <v>0</v>
      </c>
      <c r="L82" s="147" t="s">
        <v>206</v>
      </c>
      <c r="M82" s="2"/>
    </row>
    <row r="83" spans="2:13">
      <c r="B83" s="2"/>
      <c r="C83" s="142" t="s">
        <v>375</v>
      </c>
      <c r="D83" s="143"/>
      <c r="E83" s="147" t="s">
        <v>206</v>
      </c>
      <c r="F83" s="147" t="s">
        <v>206</v>
      </c>
      <c r="G83" s="147" t="s">
        <v>206</v>
      </c>
      <c r="H83" s="147" t="s">
        <v>206</v>
      </c>
      <c r="I83" s="144">
        <v>0</v>
      </c>
      <c r="J83" s="144">
        <v>0</v>
      </c>
      <c r="K83" s="144">
        <v>0</v>
      </c>
      <c r="L83" s="147" t="s">
        <v>206</v>
      </c>
      <c r="M83" s="2"/>
    </row>
    <row r="84" spans="2:13">
      <c r="B84" s="2"/>
      <c r="C84" s="142" t="s">
        <v>376</v>
      </c>
      <c r="D84" s="143"/>
      <c r="E84" s="147" t="s">
        <v>206</v>
      </c>
      <c r="F84" s="147" t="s">
        <v>206</v>
      </c>
      <c r="G84" s="147" t="s">
        <v>206</v>
      </c>
      <c r="H84" s="147" t="s">
        <v>206</v>
      </c>
      <c r="I84" s="144">
        <v>0</v>
      </c>
      <c r="J84" s="144">
        <v>0</v>
      </c>
      <c r="K84" s="144">
        <v>0</v>
      </c>
      <c r="L84" s="147" t="s">
        <v>206</v>
      </c>
      <c r="M84" s="2"/>
    </row>
    <row r="85" spans="2:13">
      <c r="B85" s="2"/>
      <c r="C85" s="142" t="s">
        <v>377</v>
      </c>
      <c r="D85" s="143"/>
      <c r="E85" s="147" t="s">
        <v>206</v>
      </c>
      <c r="F85" s="147" t="s">
        <v>206</v>
      </c>
      <c r="G85" s="147" t="s">
        <v>206</v>
      </c>
      <c r="H85" s="147" t="s">
        <v>206</v>
      </c>
      <c r="I85" s="144">
        <v>0</v>
      </c>
      <c r="J85" s="144">
        <v>0</v>
      </c>
      <c r="K85" s="144">
        <v>0</v>
      </c>
      <c r="L85" s="147" t="s">
        <v>206</v>
      </c>
      <c r="M85" s="2"/>
    </row>
    <row r="86" spans="2:13">
      <c r="B86" s="2"/>
      <c r="C86" s="142" t="s">
        <v>378</v>
      </c>
      <c r="D86" s="143"/>
      <c r="E86" s="147" t="s">
        <v>206</v>
      </c>
      <c r="F86" s="147" t="s">
        <v>206</v>
      </c>
      <c r="G86" s="147" t="s">
        <v>206</v>
      </c>
      <c r="H86" s="147" t="s">
        <v>206</v>
      </c>
      <c r="I86" s="144">
        <v>0</v>
      </c>
      <c r="J86" s="144">
        <v>0</v>
      </c>
      <c r="K86" s="144">
        <v>0</v>
      </c>
      <c r="L86" s="147" t="s">
        <v>206</v>
      </c>
      <c r="M86" s="2"/>
    </row>
    <row r="87" spans="2:13">
      <c r="B87" s="2"/>
      <c r="C87" s="142" t="s">
        <v>379</v>
      </c>
      <c r="D87" s="143"/>
      <c r="E87" s="147" t="s">
        <v>206</v>
      </c>
      <c r="F87" s="147" t="s">
        <v>206</v>
      </c>
      <c r="G87" s="147" t="s">
        <v>206</v>
      </c>
      <c r="H87" s="147" t="s">
        <v>206</v>
      </c>
      <c r="I87" s="144">
        <v>0</v>
      </c>
      <c r="J87" s="144">
        <v>0</v>
      </c>
      <c r="K87" s="144">
        <v>0</v>
      </c>
      <c r="L87" s="147" t="s">
        <v>206</v>
      </c>
      <c r="M87" s="2"/>
    </row>
    <row r="88" spans="2:13">
      <c r="B88" s="2"/>
      <c r="C88" s="142" t="s">
        <v>380</v>
      </c>
      <c r="D88" s="143"/>
      <c r="E88" s="147" t="s">
        <v>206</v>
      </c>
      <c r="F88" s="147" t="s">
        <v>206</v>
      </c>
      <c r="G88" s="147" t="s">
        <v>206</v>
      </c>
      <c r="H88" s="147" t="s">
        <v>206</v>
      </c>
      <c r="I88" s="144">
        <v>0</v>
      </c>
      <c r="J88" s="144">
        <v>0</v>
      </c>
      <c r="K88" s="144">
        <v>0</v>
      </c>
      <c r="L88" s="147" t="s">
        <v>206</v>
      </c>
      <c r="M88" s="2"/>
    </row>
    <row r="89" spans="2:13">
      <c r="B89" s="2"/>
      <c r="C89" s="142" t="s">
        <v>381</v>
      </c>
      <c r="D89" s="143"/>
      <c r="E89" s="147" t="s">
        <v>206</v>
      </c>
      <c r="F89" s="147" t="s">
        <v>206</v>
      </c>
      <c r="G89" s="147" t="s">
        <v>206</v>
      </c>
      <c r="H89" s="147" t="s">
        <v>206</v>
      </c>
      <c r="I89" s="144">
        <v>0</v>
      </c>
      <c r="J89" s="144">
        <v>0</v>
      </c>
      <c r="K89" s="144">
        <v>0</v>
      </c>
      <c r="L89" s="147" t="s">
        <v>206</v>
      </c>
      <c r="M89" s="2"/>
    </row>
    <row r="90" spans="2:13">
      <c r="B90" s="2"/>
      <c r="C90" s="142" t="s">
        <v>382</v>
      </c>
      <c r="D90" s="143"/>
      <c r="E90" s="147" t="s">
        <v>206</v>
      </c>
      <c r="F90" s="147" t="s">
        <v>206</v>
      </c>
      <c r="G90" s="147" t="s">
        <v>206</v>
      </c>
      <c r="H90" s="147" t="s">
        <v>206</v>
      </c>
      <c r="I90" s="144">
        <v>0</v>
      </c>
      <c r="J90" s="144">
        <v>0</v>
      </c>
      <c r="K90" s="144">
        <v>0</v>
      </c>
      <c r="L90" s="147" t="s">
        <v>206</v>
      </c>
      <c r="M90" s="2"/>
    </row>
    <row r="91" spans="2:13">
      <c r="B91" s="2"/>
      <c r="C91" s="142" t="s">
        <v>383</v>
      </c>
      <c r="D91" s="143"/>
      <c r="E91" s="147" t="s">
        <v>206</v>
      </c>
      <c r="F91" s="147" t="s">
        <v>206</v>
      </c>
      <c r="G91" s="147" t="s">
        <v>206</v>
      </c>
      <c r="H91" s="147" t="s">
        <v>206</v>
      </c>
      <c r="I91" s="144">
        <v>0</v>
      </c>
      <c r="J91" s="144">
        <v>0</v>
      </c>
      <c r="K91" s="144">
        <v>0</v>
      </c>
      <c r="L91" s="147" t="s">
        <v>206</v>
      </c>
      <c r="M91" s="2"/>
    </row>
    <row r="92" spans="2:13">
      <c r="B92" s="2"/>
      <c r="C92" s="142" t="s">
        <v>384</v>
      </c>
      <c r="D92" s="143"/>
      <c r="E92" s="147" t="s">
        <v>206</v>
      </c>
      <c r="F92" s="147" t="s">
        <v>206</v>
      </c>
      <c r="G92" s="147" t="s">
        <v>206</v>
      </c>
      <c r="H92" s="147" t="s">
        <v>206</v>
      </c>
      <c r="I92" s="144">
        <v>0</v>
      </c>
      <c r="J92" s="144">
        <v>0</v>
      </c>
      <c r="K92" s="144">
        <v>0</v>
      </c>
      <c r="L92" s="147" t="s">
        <v>206</v>
      </c>
      <c r="M92" s="2"/>
    </row>
    <row r="93" spans="2:13">
      <c r="B93" s="2"/>
      <c r="C93" s="142" t="s">
        <v>385</v>
      </c>
      <c r="D93" s="143"/>
      <c r="E93" s="147" t="s">
        <v>206</v>
      </c>
      <c r="F93" s="147" t="s">
        <v>206</v>
      </c>
      <c r="G93" s="147" t="s">
        <v>206</v>
      </c>
      <c r="H93" s="147" t="s">
        <v>206</v>
      </c>
      <c r="I93" s="144">
        <v>0</v>
      </c>
      <c r="J93" s="144">
        <v>0</v>
      </c>
      <c r="K93" s="144">
        <v>0</v>
      </c>
      <c r="L93" s="147" t="s">
        <v>206</v>
      </c>
      <c r="M93" s="2"/>
    </row>
    <row r="94" spans="2:13">
      <c r="B94" s="2"/>
      <c r="C94" s="142" t="s">
        <v>386</v>
      </c>
      <c r="D94" s="143"/>
      <c r="E94" s="147" t="s">
        <v>206</v>
      </c>
      <c r="F94" s="147" t="s">
        <v>206</v>
      </c>
      <c r="G94" s="147" t="s">
        <v>206</v>
      </c>
      <c r="H94" s="147" t="s">
        <v>206</v>
      </c>
      <c r="I94" s="144">
        <v>0</v>
      </c>
      <c r="J94" s="144">
        <v>0</v>
      </c>
      <c r="K94" s="144">
        <v>0</v>
      </c>
      <c r="L94" s="147" t="s">
        <v>206</v>
      </c>
      <c r="M94" s="2"/>
    </row>
    <row r="95" spans="2:13">
      <c r="B95" s="2"/>
      <c r="C95" s="142" t="s">
        <v>387</v>
      </c>
      <c r="D95" s="143"/>
      <c r="E95" s="147" t="s">
        <v>206</v>
      </c>
      <c r="F95" s="147" t="s">
        <v>206</v>
      </c>
      <c r="G95" s="147" t="s">
        <v>206</v>
      </c>
      <c r="H95" s="147" t="s">
        <v>206</v>
      </c>
      <c r="I95" s="144">
        <v>0</v>
      </c>
      <c r="J95" s="144">
        <v>0</v>
      </c>
      <c r="K95" s="144">
        <v>0</v>
      </c>
      <c r="L95" s="147" t="s">
        <v>206</v>
      </c>
      <c r="M95" s="2"/>
    </row>
    <row r="96" spans="2:13">
      <c r="B96" s="2"/>
      <c r="C96" s="142" t="s">
        <v>388</v>
      </c>
      <c r="D96" s="143"/>
      <c r="E96" s="147" t="s">
        <v>206</v>
      </c>
      <c r="F96" s="147" t="s">
        <v>206</v>
      </c>
      <c r="G96" s="147" t="s">
        <v>206</v>
      </c>
      <c r="H96" s="147" t="s">
        <v>206</v>
      </c>
      <c r="I96" s="144">
        <v>0</v>
      </c>
      <c r="J96" s="144">
        <v>0</v>
      </c>
      <c r="K96" s="144">
        <v>0</v>
      </c>
      <c r="L96" s="147" t="s">
        <v>206</v>
      </c>
      <c r="M96" s="2"/>
    </row>
    <row r="97" spans="2:13">
      <c r="B97" s="2"/>
      <c r="C97" s="142" t="s">
        <v>389</v>
      </c>
      <c r="D97" s="143"/>
      <c r="E97" s="147" t="s">
        <v>206</v>
      </c>
      <c r="F97" s="147" t="s">
        <v>206</v>
      </c>
      <c r="G97" s="147" t="s">
        <v>206</v>
      </c>
      <c r="H97" s="147" t="s">
        <v>206</v>
      </c>
      <c r="I97" s="144">
        <v>0</v>
      </c>
      <c r="J97" s="144">
        <v>0</v>
      </c>
      <c r="K97" s="144">
        <v>0</v>
      </c>
      <c r="L97" s="147" t="s">
        <v>206</v>
      </c>
      <c r="M97" s="2"/>
    </row>
    <row r="98" spans="2:13">
      <c r="B98" s="2"/>
      <c r="C98" s="142" t="s">
        <v>390</v>
      </c>
      <c r="D98" s="143"/>
      <c r="E98" s="147" t="s">
        <v>206</v>
      </c>
      <c r="F98" s="147" t="s">
        <v>206</v>
      </c>
      <c r="G98" s="147" t="s">
        <v>206</v>
      </c>
      <c r="H98" s="147" t="s">
        <v>206</v>
      </c>
      <c r="I98" s="144">
        <v>0</v>
      </c>
      <c r="J98" s="144">
        <v>0</v>
      </c>
      <c r="K98" s="144">
        <v>0</v>
      </c>
      <c r="L98" s="147" t="s">
        <v>206</v>
      </c>
      <c r="M98" s="2"/>
    </row>
    <row r="99" spans="2:13">
      <c r="B99" s="2"/>
      <c r="C99" s="142" t="s">
        <v>391</v>
      </c>
      <c r="D99" s="143"/>
      <c r="E99" s="147" t="s">
        <v>206</v>
      </c>
      <c r="F99" s="147" t="s">
        <v>206</v>
      </c>
      <c r="G99" s="147" t="s">
        <v>206</v>
      </c>
      <c r="H99" s="147" t="s">
        <v>206</v>
      </c>
      <c r="I99" s="144">
        <v>0</v>
      </c>
      <c r="J99" s="144">
        <v>0</v>
      </c>
      <c r="K99" s="144">
        <v>0</v>
      </c>
      <c r="L99" s="147" t="s">
        <v>206</v>
      </c>
      <c r="M99" s="2"/>
    </row>
    <row r="100" spans="2:13">
      <c r="B100" s="2"/>
      <c r="C100" s="142" t="s">
        <v>392</v>
      </c>
      <c r="D100" s="143"/>
      <c r="E100" s="147" t="s">
        <v>206</v>
      </c>
      <c r="F100" s="147" t="s">
        <v>206</v>
      </c>
      <c r="G100" s="147" t="s">
        <v>206</v>
      </c>
      <c r="H100" s="147" t="s">
        <v>206</v>
      </c>
      <c r="I100" s="144">
        <v>0</v>
      </c>
      <c r="J100" s="144">
        <v>0</v>
      </c>
      <c r="K100" s="144">
        <v>0</v>
      </c>
      <c r="L100" s="147" t="s">
        <v>206</v>
      </c>
      <c r="M100" s="2"/>
    </row>
    <row r="101" spans="2:13">
      <c r="B101" s="2"/>
      <c r="C101" s="142" t="s">
        <v>393</v>
      </c>
      <c r="D101" s="143"/>
      <c r="E101" s="147" t="s">
        <v>206</v>
      </c>
      <c r="F101" s="147" t="s">
        <v>206</v>
      </c>
      <c r="G101" s="147" t="s">
        <v>206</v>
      </c>
      <c r="H101" s="147" t="s">
        <v>206</v>
      </c>
      <c r="I101" s="144">
        <v>0</v>
      </c>
      <c r="J101" s="144">
        <v>0</v>
      </c>
      <c r="K101" s="144">
        <v>0</v>
      </c>
      <c r="L101" s="147" t="s">
        <v>206</v>
      </c>
      <c r="M101" s="2"/>
    </row>
    <row r="102" spans="2:13">
      <c r="B102" s="2"/>
      <c r="C102" s="142" t="s">
        <v>394</v>
      </c>
      <c r="D102" s="143"/>
      <c r="E102" s="147" t="s">
        <v>206</v>
      </c>
      <c r="F102" s="147" t="s">
        <v>206</v>
      </c>
      <c r="G102" s="147" t="s">
        <v>206</v>
      </c>
      <c r="H102" s="147" t="s">
        <v>206</v>
      </c>
      <c r="I102" s="144">
        <v>0</v>
      </c>
      <c r="J102" s="144">
        <v>0</v>
      </c>
      <c r="K102" s="144">
        <v>0</v>
      </c>
      <c r="L102" s="147" t="s">
        <v>206</v>
      </c>
      <c r="M102" s="2"/>
    </row>
    <row r="103" spans="2:13">
      <c r="B103" s="2"/>
      <c r="C103" s="142" t="s">
        <v>395</v>
      </c>
      <c r="D103" s="143"/>
      <c r="E103" s="147" t="s">
        <v>206</v>
      </c>
      <c r="F103" s="147" t="s">
        <v>206</v>
      </c>
      <c r="G103" s="147" t="s">
        <v>206</v>
      </c>
      <c r="H103" s="147" t="s">
        <v>206</v>
      </c>
      <c r="I103" s="144">
        <v>0</v>
      </c>
      <c r="J103" s="144">
        <v>0</v>
      </c>
      <c r="K103" s="144">
        <v>0</v>
      </c>
      <c r="L103" s="147" t="s">
        <v>206</v>
      </c>
      <c r="M103" s="2"/>
    </row>
    <row r="104" spans="2:13">
      <c r="B104" s="2"/>
      <c r="C104" s="142" t="s">
        <v>396</v>
      </c>
      <c r="D104" s="143"/>
      <c r="E104" s="147" t="s">
        <v>206</v>
      </c>
      <c r="F104" s="147" t="s">
        <v>206</v>
      </c>
      <c r="G104" s="147" t="s">
        <v>206</v>
      </c>
      <c r="H104" s="147" t="s">
        <v>206</v>
      </c>
      <c r="I104" s="144">
        <v>0</v>
      </c>
      <c r="J104" s="144">
        <v>0</v>
      </c>
      <c r="K104" s="144">
        <v>0</v>
      </c>
      <c r="L104" s="147" t="s">
        <v>206</v>
      </c>
      <c r="M104" s="2"/>
    </row>
    <row r="105" spans="2:13">
      <c r="B105" s="2"/>
      <c r="C105" s="142" t="s">
        <v>397</v>
      </c>
      <c r="D105" s="143"/>
      <c r="E105" s="147" t="s">
        <v>206</v>
      </c>
      <c r="F105" s="147" t="s">
        <v>206</v>
      </c>
      <c r="G105" s="147" t="s">
        <v>206</v>
      </c>
      <c r="H105" s="147" t="s">
        <v>206</v>
      </c>
      <c r="I105" s="144">
        <v>0</v>
      </c>
      <c r="J105" s="144">
        <v>0</v>
      </c>
      <c r="K105" s="144">
        <v>0</v>
      </c>
      <c r="L105" s="147" t="s">
        <v>206</v>
      </c>
      <c r="M105" s="2"/>
    </row>
    <row r="106" spans="2:13">
      <c r="B106" s="2"/>
      <c r="C106" s="142" t="s">
        <v>398</v>
      </c>
      <c r="D106" s="143"/>
      <c r="E106" s="147" t="s">
        <v>206</v>
      </c>
      <c r="F106" s="147" t="s">
        <v>206</v>
      </c>
      <c r="G106" s="147" t="s">
        <v>206</v>
      </c>
      <c r="H106" s="147" t="s">
        <v>206</v>
      </c>
      <c r="I106" s="144">
        <v>0</v>
      </c>
      <c r="J106" s="144">
        <v>0</v>
      </c>
      <c r="K106" s="144">
        <v>0</v>
      </c>
      <c r="L106" s="147" t="s">
        <v>206</v>
      </c>
      <c r="M106" s="2"/>
    </row>
    <row r="107" spans="2:13">
      <c r="B107" s="2"/>
      <c r="C107" s="142" t="s">
        <v>399</v>
      </c>
      <c r="D107" s="143"/>
      <c r="E107" s="147" t="s">
        <v>206</v>
      </c>
      <c r="F107" s="147" t="s">
        <v>206</v>
      </c>
      <c r="G107" s="147" t="s">
        <v>206</v>
      </c>
      <c r="H107" s="147" t="s">
        <v>206</v>
      </c>
      <c r="I107" s="144">
        <v>0</v>
      </c>
      <c r="J107" s="144">
        <v>0</v>
      </c>
      <c r="K107" s="144">
        <v>0</v>
      </c>
      <c r="L107" s="147" t="s">
        <v>206</v>
      </c>
      <c r="M107" s="2"/>
    </row>
    <row r="108" spans="2:13">
      <c r="B108" s="2"/>
      <c r="C108" s="142" t="s">
        <v>400</v>
      </c>
      <c r="D108" s="143"/>
      <c r="E108" s="147" t="s">
        <v>206</v>
      </c>
      <c r="F108" s="147" t="s">
        <v>206</v>
      </c>
      <c r="G108" s="147" t="s">
        <v>206</v>
      </c>
      <c r="H108" s="147" t="s">
        <v>206</v>
      </c>
      <c r="I108" s="144">
        <v>0</v>
      </c>
      <c r="J108" s="144">
        <v>0</v>
      </c>
      <c r="K108" s="144">
        <v>0</v>
      </c>
      <c r="L108" s="147" t="s">
        <v>206</v>
      </c>
      <c r="M108" s="2"/>
    </row>
    <row r="109" spans="2:13">
      <c r="B109" s="2"/>
      <c r="C109" s="142" t="s">
        <v>401</v>
      </c>
      <c r="D109" s="143"/>
      <c r="E109" s="147" t="s">
        <v>206</v>
      </c>
      <c r="F109" s="147" t="s">
        <v>206</v>
      </c>
      <c r="G109" s="147" t="s">
        <v>206</v>
      </c>
      <c r="H109" s="147" t="s">
        <v>206</v>
      </c>
      <c r="I109" s="144">
        <v>0</v>
      </c>
      <c r="J109" s="144">
        <v>0</v>
      </c>
      <c r="K109" s="144">
        <v>0</v>
      </c>
      <c r="L109" s="147" t="s">
        <v>206</v>
      </c>
      <c r="M109" s="2"/>
    </row>
    <row r="110" spans="2:13">
      <c r="B110" s="2"/>
      <c r="C110" s="142" t="s">
        <v>402</v>
      </c>
      <c r="D110" s="143"/>
      <c r="E110" s="147" t="s">
        <v>206</v>
      </c>
      <c r="F110" s="147" t="s">
        <v>206</v>
      </c>
      <c r="G110" s="147" t="s">
        <v>206</v>
      </c>
      <c r="H110" s="147" t="s">
        <v>206</v>
      </c>
      <c r="I110" s="144">
        <v>0</v>
      </c>
      <c r="J110" s="144">
        <v>0</v>
      </c>
      <c r="K110" s="144">
        <v>0</v>
      </c>
      <c r="L110" s="147" t="s">
        <v>206</v>
      </c>
      <c r="M110" s="2"/>
    </row>
    <row r="111" spans="2:13">
      <c r="B111" s="2"/>
      <c r="C111" s="142" t="s">
        <v>403</v>
      </c>
      <c r="D111" s="143"/>
      <c r="E111" s="147" t="s">
        <v>206</v>
      </c>
      <c r="F111" s="147" t="s">
        <v>206</v>
      </c>
      <c r="G111" s="147" t="s">
        <v>206</v>
      </c>
      <c r="H111" s="147" t="s">
        <v>206</v>
      </c>
      <c r="I111" s="144">
        <v>0</v>
      </c>
      <c r="J111" s="144">
        <v>0</v>
      </c>
      <c r="K111" s="144">
        <v>0</v>
      </c>
      <c r="L111" s="147" t="s">
        <v>206</v>
      </c>
      <c r="M111" s="2"/>
    </row>
    <row r="112" spans="2:13">
      <c r="B112" s="2"/>
      <c r="C112" s="142" t="s">
        <v>404</v>
      </c>
      <c r="D112" s="143"/>
      <c r="E112" s="147" t="s">
        <v>206</v>
      </c>
      <c r="F112" s="147" t="s">
        <v>206</v>
      </c>
      <c r="G112" s="147" t="s">
        <v>206</v>
      </c>
      <c r="H112" s="147" t="s">
        <v>206</v>
      </c>
      <c r="I112" s="144">
        <v>0</v>
      </c>
      <c r="J112" s="144">
        <v>0</v>
      </c>
      <c r="K112" s="144">
        <v>0</v>
      </c>
      <c r="L112" s="147" t="s">
        <v>206</v>
      </c>
      <c r="M112" s="2"/>
    </row>
    <row r="113" spans="1:13">
      <c r="B113" s="2"/>
      <c r="C113" s="142" t="s">
        <v>405</v>
      </c>
      <c r="D113" s="143"/>
      <c r="E113" s="147" t="s">
        <v>206</v>
      </c>
      <c r="F113" s="147" t="s">
        <v>206</v>
      </c>
      <c r="G113" s="147" t="s">
        <v>206</v>
      </c>
      <c r="H113" s="147" t="s">
        <v>206</v>
      </c>
      <c r="I113" s="144">
        <v>0</v>
      </c>
      <c r="J113" s="144">
        <v>0</v>
      </c>
      <c r="K113" s="144">
        <v>0</v>
      </c>
      <c r="L113" s="147" t="s">
        <v>206</v>
      </c>
      <c r="M113" s="2"/>
    </row>
    <row r="114" spans="1:13" s="12" customFormat="1">
      <c r="B114" s="3"/>
      <c r="C114" s="145" t="s">
        <v>406</v>
      </c>
      <c r="D114" s="146"/>
      <c r="E114" s="147" t="s">
        <v>206</v>
      </c>
      <c r="F114" s="147" t="s">
        <v>206</v>
      </c>
      <c r="G114" s="147" t="s">
        <v>206</v>
      </c>
      <c r="H114" s="147" t="s">
        <v>206</v>
      </c>
      <c r="I114" s="144">
        <v>0</v>
      </c>
      <c r="J114" s="144">
        <v>0</v>
      </c>
      <c r="K114" s="144">
        <v>0</v>
      </c>
      <c r="L114" s="147" t="s">
        <v>206</v>
      </c>
      <c r="M114" s="3"/>
    </row>
    <row r="115" spans="1:13" s="12" customFormat="1">
      <c r="A115" s="15" t="s">
        <v>407</v>
      </c>
      <c r="B115" s="3"/>
      <c r="C115" s="145" t="s">
        <v>408</v>
      </c>
      <c r="D115" s="146"/>
      <c r="E115" s="147" t="s">
        <v>206</v>
      </c>
      <c r="F115" s="147" t="s">
        <v>206</v>
      </c>
      <c r="G115" s="147" t="s">
        <v>206</v>
      </c>
      <c r="H115" s="147" t="s">
        <v>206</v>
      </c>
      <c r="I115" s="144">
        <v>0</v>
      </c>
      <c r="J115" s="144">
        <v>0</v>
      </c>
      <c r="K115" s="144">
        <v>0</v>
      </c>
      <c r="L115" s="147" t="s">
        <v>206</v>
      </c>
      <c r="M115" s="3"/>
    </row>
    <row r="116" spans="1:13">
      <c r="A116" s="16" t="s">
        <v>409</v>
      </c>
      <c r="B116" s="2"/>
      <c r="C116" s="142" t="s">
        <v>410</v>
      </c>
      <c r="D116" s="143"/>
      <c r="E116" s="10" t="str">
        <f>""</f>
        <v/>
      </c>
      <c r="F116" s="10" t="str">
        <f>""</f>
        <v/>
      </c>
      <c r="G116" s="10" t="str">
        <f>""</f>
        <v/>
      </c>
      <c r="H116" s="10" t="str">
        <f>""</f>
        <v/>
      </c>
      <c r="I116" s="8">
        <f>SUM(I16:I115)</f>
        <v>0</v>
      </c>
      <c r="J116" s="8">
        <f>SUM(J16:J115)</f>
        <v>0</v>
      </c>
      <c r="K116" s="8">
        <f>SUM(K16:K115)</f>
        <v>0</v>
      </c>
      <c r="L116" s="10" t="str">
        <f>""</f>
        <v/>
      </c>
      <c r="M116" s="2"/>
    </row>
    <row r="117" spans="1:13">
      <c r="B117" s="2"/>
      <c r="C117" s="2"/>
      <c r="D117" s="2"/>
      <c r="E117" s="2"/>
      <c r="F117" s="2"/>
      <c r="G117" s="2"/>
      <c r="H117" s="2"/>
      <c r="I117" s="2"/>
      <c r="J117" s="2"/>
      <c r="K117" s="2"/>
      <c r="L117" s="2"/>
      <c r="M117" s="2"/>
    </row>
    <row r="118" spans="1:13" ht="5.0999999999999996" customHeight="1">
      <c r="B118" s="2"/>
      <c r="C118" s="2"/>
      <c r="D118" s="2"/>
      <c r="E118" s="2"/>
      <c r="F118" s="2"/>
      <c r="G118" s="2"/>
      <c r="H118" s="2"/>
      <c r="I118" s="2"/>
      <c r="J118" s="2"/>
      <c r="K118" s="2"/>
      <c r="L118" s="2"/>
      <c r="M118" s="2"/>
    </row>
  </sheetData>
  <sheetProtection formatColumns="0" formatRows="0" insertRows="0" deleteRows="0" selectLockedCells="1"/>
  <mergeCells count="916">
    <mergeCell ref="C7:L7"/>
    <mergeCell ref="C8:L8"/>
    <mergeCell ref="C9:L9"/>
    <mergeCell ref="C10:L10"/>
    <mergeCell ref="C11:L11"/>
    <mergeCell ref="C13:L13"/>
    <mergeCell ref="C14:D15"/>
    <mergeCell ref="E14:E15"/>
    <mergeCell ref="F14:F15"/>
    <mergeCell ref="G14:G15"/>
    <mergeCell ref="H14:H15"/>
    <mergeCell ref="I14:I15"/>
    <mergeCell ref="J14:J15"/>
    <mergeCell ref="K14:K15"/>
    <mergeCell ref="L14:L15"/>
    <mergeCell ref="I16"/>
    <mergeCell ref="J16"/>
    <mergeCell ref="K16"/>
    <mergeCell ref="L16"/>
    <mergeCell ref="C17:D17"/>
    <mergeCell ref="E17"/>
    <mergeCell ref="F17"/>
    <mergeCell ref="G17"/>
    <mergeCell ref="H17"/>
    <mergeCell ref="I17"/>
    <mergeCell ref="J17"/>
    <mergeCell ref="K17"/>
    <mergeCell ref="L17"/>
    <mergeCell ref="C16:D16"/>
    <mergeCell ref="E16"/>
    <mergeCell ref="F16"/>
    <mergeCell ref="G16"/>
    <mergeCell ref="H16"/>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E21"/>
    <mergeCell ref="F21"/>
    <mergeCell ref="G21"/>
    <mergeCell ref="H21"/>
    <mergeCell ref="I21"/>
    <mergeCell ref="J21"/>
    <mergeCell ref="K21"/>
    <mergeCell ref="L21"/>
    <mergeCell ref="C20:D20"/>
    <mergeCell ref="E20"/>
    <mergeCell ref="F20"/>
    <mergeCell ref="G20"/>
    <mergeCell ref="H20"/>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 ref="I32"/>
    <mergeCell ref="J32"/>
    <mergeCell ref="K32"/>
    <mergeCell ref="L32"/>
    <mergeCell ref="C33:D33"/>
    <mergeCell ref="E33"/>
    <mergeCell ref="F33"/>
    <mergeCell ref="G33"/>
    <mergeCell ref="H33"/>
    <mergeCell ref="I33"/>
    <mergeCell ref="J33"/>
    <mergeCell ref="K33"/>
    <mergeCell ref="L33"/>
    <mergeCell ref="C32:D32"/>
    <mergeCell ref="E32"/>
    <mergeCell ref="F32"/>
    <mergeCell ref="G32"/>
    <mergeCell ref="H32"/>
    <mergeCell ref="I34"/>
    <mergeCell ref="J34"/>
    <mergeCell ref="K34"/>
    <mergeCell ref="L34"/>
    <mergeCell ref="C35:D35"/>
    <mergeCell ref="E35"/>
    <mergeCell ref="F35"/>
    <mergeCell ref="G35"/>
    <mergeCell ref="H35"/>
    <mergeCell ref="I35"/>
    <mergeCell ref="J35"/>
    <mergeCell ref="K35"/>
    <mergeCell ref="L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I38"/>
    <mergeCell ref="J38"/>
    <mergeCell ref="K38"/>
    <mergeCell ref="L38"/>
    <mergeCell ref="C39:D39"/>
    <mergeCell ref="E39"/>
    <mergeCell ref="F39"/>
    <mergeCell ref="G39"/>
    <mergeCell ref="H39"/>
    <mergeCell ref="I39"/>
    <mergeCell ref="J39"/>
    <mergeCell ref="K39"/>
    <mergeCell ref="L39"/>
    <mergeCell ref="C38:D38"/>
    <mergeCell ref="E38"/>
    <mergeCell ref="F38"/>
    <mergeCell ref="G38"/>
    <mergeCell ref="H38"/>
    <mergeCell ref="I40"/>
    <mergeCell ref="J40"/>
    <mergeCell ref="K40"/>
    <mergeCell ref="L40"/>
    <mergeCell ref="C41:D41"/>
    <mergeCell ref="E41"/>
    <mergeCell ref="F41"/>
    <mergeCell ref="G41"/>
    <mergeCell ref="H41"/>
    <mergeCell ref="I41"/>
    <mergeCell ref="J41"/>
    <mergeCell ref="K41"/>
    <mergeCell ref="L41"/>
    <mergeCell ref="C40:D40"/>
    <mergeCell ref="E40"/>
    <mergeCell ref="F40"/>
    <mergeCell ref="G40"/>
    <mergeCell ref="H40"/>
    <mergeCell ref="I42"/>
    <mergeCell ref="J42"/>
    <mergeCell ref="K42"/>
    <mergeCell ref="L42"/>
    <mergeCell ref="C43:D43"/>
    <mergeCell ref="E43"/>
    <mergeCell ref="F43"/>
    <mergeCell ref="G43"/>
    <mergeCell ref="H43"/>
    <mergeCell ref="I43"/>
    <mergeCell ref="J43"/>
    <mergeCell ref="K43"/>
    <mergeCell ref="L43"/>
    <mergeCell ref="C42:D42"/>
    <mergeCell ref="E42"/>
    <mergeCell ref="F42"/>
    <mergeCell ref="G42"/>
    <mergeCell ref="H42"/>
    <mergeCell ref="I44"/>
    <mergeCell ref="J44"/>
    <mergeCell ref="K44"/>
    <mergeCell ref="L44"/>
    <mergeCell ref="C45:D45"/>
    <mergeCell ref="E45"/>
    <mergeCell ref="F45"/>
    <mergeCell ref="G45"/>
    <mergeCell ref="H45"/>
    <mergeCell ref="I45"/>
    <mergeCell ref="J45"/>
    <mergeCell ref="K45"/>
    <mergeCell ref="L45"/>
    <mergeCell ref="C44:D44"/>
    <mergeCell ref="E44"/>
    <mergeCell ref="F44"/>
    <mergeCell ref="G44"/>
    <mergeCell ref="H44"/>
    <mergeCell ref="I46"/>
    <mergeCell ref="J46"/>
    <mergeCell ref="K46"/>
    <mergeCell ref="L46"/>
    <mergeCell ref="C47:D47"/>
    <mergeCell ref="E47"/>
    <mergeCell ref="F47"/>
    <mergeCell ref="G47"/>
    <mergeCell ref="H47"/>
    <mergeCell ref="I47"/>
    <mergeCell ref="J47"/>
    <mergeCell ref="K47"/>
    <mergeCell ref="L47"/>
    <mergeCell ref="C46:D46"/>
    <mergeCell ref="E46"/>
    <mergeCell ref="F46"/>
    <mergeCell ref="G46"/>
    <mergeCell ref="H46"/>
    <mergeCell ref="I48"/>
    <mergeCell ref="J48"/>
    <mergeCell ref="K48"/>
    <mergeCell ref="L48"/>
    <mergeCell ref="C49:D49"/>
    <mergeCell ref="E49"/>
    <mergeCell ref="F49"/>
    <mergeCell ref="G49"/>
    <mergeCell ref="H49"/>
    <mergeCell ref="I49"/>
    <mergeCell ref="J49"/>
    <mergeCell ref="K49"/>
    <mergeCell ref="L49"/>
    <mergeCell ref="C48:D48"/>
    <mergeCell ref="E48"/>
    <mergeCell ref="F48"/>
    <mergeCell ref="G48"/>
    <mergeCell ref="H48"/>
    <mergeCell ref="I50"/>
    <mergeCell ref="J50"/>
    <mergeCell ref="K50"/>
    <mergeCell ref="L50"/>
    <mergeCell ref="C51:D51"/>
    <mergeCell ref="E51"/>
    <mergeCell ref="F51"/>
    <mergeCell ref="G51"/>
    <mergeCell ref="H51"/>
    <mergeCell ref="I51"/>
    <mergeCell ref="J51"/>
    <mergeCell ref="K51"/>
    <mergeCell ref="L51"/>
    <mergeCell ref="C50:D50"/>
    <mergeCell ref="E50"/>
    <mergeCell ref="F50"/>
    <mergeCell ref="G50"/>
    <mergeCell ref="H50"/>
    <mergeCell ref="I52"/>
    <mergeCell ref="J52"/>
    <mergeCell ref="K52"/>
    <mergeCell ref="L52"/>
    <mergeCell ref="C53:D53"/>
    <mergeCell ref="E53"/>
    <mergeCell ref="F53"/>
    <mergeCell ref="G53"/>
    <mergeCell ref="H53"/>
    <mergeCell ref="I53"/>
    <mergeCell ref="J53"/>
    <mergeCell ref="K53"/>
    <mergeCell ref="L53"/>
    <mergeCell ref="C52:D52"/>
    <mergeCell ref="E52"/>
    <mergeCell ref="F52"/>
    <mergeCell ref="G52"/>
    <mergeCell ref="H52"/>
    <mergeCell ref="I54"/>
    <mergeCell ref="J54"/>
    <mergeCell ref="K54"/>
    <mergeCell ref="L54"/>
    <mergeCell ref="C55:D55"/>
    <mergeCell ref="E55"/>
    <mergeCell ref="F55"/>
    <mergeCell ref="G55"/>
    <mergeCell ref="H55"/>
    <mergeCell ref="I55"/>
    <mergeCell ref="J55"/>
    <mergeCell ref="K55"/>
    <mergeCell ref="L55"/>
    <mergeCell ref="C54:D54"/>
    <mergeCell ref="E54"/>
    <mergeCell ref="F54"/>
    <mergeCell ref="G54"/>
    <mergeCell ref="H54"/>
    <mergeCell ref="I56"/>
    <mergeCell ref="J56"/>
    <mergeCell ref="K56"/>
    <mergeCell ref="L56"/>
    <mergeCell ref="C57:D57"/>
    <mergeCell ref="E57"/>
    <mergeCell ref="F57"/>
    <mergeCell ref="G57"/>
    <mergeCell ref="H57"/>
    <mergeCell ref="I57"/>
    <mergeCell ref="J57"/>
    <mergeCell ref="K57"/>
    <mergeCell ref="L57"/>
    <mergeCell ref="C56:D56"/>
    <mergeCell ref="E56"/>
    <mergeCell ref="F56"/>
    <mergeCell ref="G56"/>
    <mergeCell ref="H56"/>
    <mergeCell ref="I58"/>
    <mergeCell ref="J58"/>
    <mergeCell ref="K58"/>
    <mergeCell ref="L58"/>
    <mergeCell ref="C59:D59"/>
    <mergeCell ref="E59"/>
    <mergeCell ref="F59"/>
    <mergeCell ref="G59"/>
    <mergeCell ref="H59"/>
    <mergeCell ref="I59"/>
    <mergeCell ref="J59"/>
    <mergeCell ref="K59"/>
    <mergeCell ref="L59"/>
    <mergeCell ref="C58:D58"/>
    <mergeCell ref="E58"/>
    <mergeCell ref="F58"/>
    <mergeCell ref="G58"/>
    <mergeCell ref="H58"/>
    <mergeCell ref="I60"/>
    <mergeCell ref="J60"/>
    <mergeCell ref="K60"/>
    <mergeCell ref="L60"/>
    <mergeCell ref="C61:D61"/>
    <mergeCell ref="E61"/>
    <mergeCell ref="F61"/>
    <mergeCell ref="G61"/>
    <mergeCell ref="H61"/>
    <mergeCell ref="I61"/>
    <mergeCell ref="J61"/>
    <mergeCell ref="K61"/>
    <mergeCell ref="L61"/>
    <mergeCell ref="C60:D60"/>
    <mergeCell ref="E60"/>
    <mergeCell ref="F60"/>
    <mergeCell ref="G60"/>
    <mergeCell ref="H60"/>
    <mergeCell ref="I62"/>
    <mergeCell ref="J62"/>
    <mergeCell ref="K62"/>
    <mergeCell ref="L62"/>
    <mergeCell ref="C63:D63"/>
    <mergeCell ref="E63"/>
    <mergeCell ref="F63"/>
    <mergeCell ref="G63"/>
    <mergeCell ref="H63"/>
    <mergeCell ref="I63"/>
    <mergeCell ref="J63"/>
    <mergeCell ref="K63"/>
    <mergeCell ref="L63"/>
    <mergeCell ref="C62:D62"/>
    <mergeCell ref="E62"/>
    <mergeCell ref="F62"/>
    <mergeCell ref="G62"/>
    <mergeCell ref="H62"/>
    <mergeCell ref="I64"/>
    <mergeCell ref="J64"/>
    <mergeCell ref="K64"/>
    <mergeCell ref="L64"/>
    <mergeCell ref="C65:D65"/>
    <mergeCell ref="E65"/>
    <mergeCell ref="F65"/>
    <mergeCell ref="G65"/>
    <mergeCell ref="H65"/>
    <mergeCell ref="I65"/>
    <mergeCell ref="J65"/>
    <mergeCell ref="K65"/>
    <mergeCell ref="L65"/>
    <mergeCell ref="C64:D64"/>
    <mergeCell ref="E64"/>
    <mergeCell ref="F64"/>
    <mergeCell ref="G64"/>
    <mergeCell ref="H64"/>
    <mergeCell ref="I66"/>
    <mergeCell ref="J66"/>
    <mergeCell ref="K66"/>
    <mergeCell ref="L66"/>
    <mergeCell ref="C67:D67"/>
    <mergeCell ref="E67"/>
    <mergeCell ref="F67"/>
    <mergeCell ref="G67"/>
    <mergeCell ref="H67"/>
    <mergeCell ref="I67"/>
    <mergeCell ref="J67"/>
    <mergeCell ref="K67"/>
    <mergeCell ref="L67"/>
    <mergeCell ref="C66:D66"/>
    <mergeCell ref="E66"/>
    <mergeCell ref="F66"/>
    <mergeCell ref="G66"/>
    <mergeCell ref="H66"/>
    <mergeCell ref="I68"/>
    <mergeCell ref="J68"/>
    <mergeCell ref="K68"/>
    <mergeCell ref="L68"/>
    <mergeCell ref="C69:D69"/>
    <mergeCell ref="E69"/>
    <mergeCell ref="F69"/>
    <mergeCell ref="G69"/>
    <mergeCell ref="H69"/>
    <mergeCell ref="I69"/>
    <mergeCell ref="J69"/>
    <mergeCell ref="K69"/>
    <mergeCell ref="L69"/>
    <mergeCell ref="C68:D68"/>
    <mergeCell ref="E68"/>
    <mergeCell ref="F68"/>
    <mergeCell ref="G68"/>
    <mergeCell ref="H68"/>
    <mergeCell ref="I70"/>
    <mergeCell ref="J70"/>
    <mergeCell ref="K70"/>
    <mergeCell ref="L70"/>
    <mergeCell ref="C71:D71"/>
    <mergeCell ref="E71"/>
    <mergeCell ref="F71"/>
    <mergeCell ref="G71"/>
    <mergeCell ref="H71"/>
    <mergeCell ref="I71"/>
    <mergeCell ref="J71"/>
    <mergeCell ref="K71"/>
    <mergeCell ref="L71"/>
    <mergeCell ref="C70:D70"/>
    <mergeCell ref="E70"/>
    <mergeCell ref="F70"/>
    <mergeCell ref="G70"/>
    <mergeCell ref="H70"/>
    <mergeCell ref="I72"/>
    <mergeCell ref="J72"/>
    <mergeCell ref="K72"/>
    <mergeCell ref="L72"/>
    <mergeCell ref="C73:D73"/>
    <mergeCell ref="E73"/>
    <mergeCell ref="F73"/>
    <mergeCell ref="G73"/>
    <mergeCell ref="H73"/>
    <mergeCell ref="I73"/>
    <mergeCell ref="J73"/>
    <mergeCell ref="K73"/>
    <mergeCell ref="L73"/>
    <mergeCell ref="C72:D72"/>
    <mergeCell ref="E72"/>
    <mergeCell ref="F72"/>
    <mergeCell ref="G72"/>
    <mergeCell ref="H72"/>
    <mergeCell ref="I74"/>
    <mergeCell ref="J74"/>
    <mergeCell ref="K74"/>
    <mergeCell ref="L74"/>
    <mergeCell ref="C75:D75"/>
    <mergeCell ref="E75"/>
    <mergeCell ref="F75"/>
    <mergeCell ref="G75"/>
    <mergeCell ref="H75"/>
    <mergeCell ref="I75"/>
    <mergeCell ref="J75"/>
    <mergeCell ref="K75"/>
    <mergeCell ref="L75"/>
    <mergeCell ref="C74:D74"/>
    <mergeCell ref="E74"/>
    <mergeCell ref="F74"/>
    <mergeCell ref="G74"/>
    <mergeCell ref="H74"/>
    <mergeCell ref="I76"/>
    <mergeCell ref="J76"/>
    <mergeCell ref="K76"/>
    <mergeCell ref="L76"/>
    <mergeCell ref="C77:D77"/>
    <mergeCell ref="E77"/>
    <mergeCell ref="F77"/>
    <mergeCell ref="G77"/>
    <mergeCell ref="H77"/>
    <mergeCell ref="I77"/>
    <mergeCell ref="J77"/>
    <mergeCell ref="K77"/>
    <mergeCell ref="L77"/>
    <mergeCell ref="C76:D76"/>
    <mergeCell ref="E76"/>
    <mergeCell ref="F76"/>
    <mergeCell ref="G76"/>
    <mergeCell ref="H76"/>
    <mergeCell ref="I78"/>
    <mergeCell ref="J78"/>
    <mergeCell ref="K78"/>
    <mergeCell ref="L78"/>
    <mergeCell ref="C79:D79"/>
    <mergeCell ref="E79"/>
    <mergeCell ref="F79"/>
    <mergeCell ref="G79"/>
    <mergeCell ref="H79"/>
    <mergeCell ref="I79"/>
    <mergeCell ref="J79"/>
    <mergeCell ref="K79"/>
    <mergeCell ref="L79"/>
    <mergeCell ref="C78:D78"/>
    <mergeCell ref="E78"/>
    <mergeCell ref="F78"/>
    <mergeCell ref="G78"/>
    <mergeCell ref="H78"/>
    <mergeCell ref="I80"/>
    <mergeCell ref="J80"/>
    <mergeCell ref="K80"/>
    <mergeCell ref="L80"/>
    <mergeCell ref="C81:D81"/>
    <mergeCell ref="E81"/>
    <mergeCell ref="F81"/>
    <mergeCell ref="G81"/>
    <mergeCell ref="H81"/>
    <mergeCell ref="I81"/>
    <mergeCell ref="J81"/>
    <mergeCell ref="K81"/>
    <mergeCell ref="L81"/>
    <mergeCell ref="C80:D80"/>
    <mergeCell ref="E80"/>
    <mergeCell ref="F80"/>
    <mergeCell ref="G80"/>
    <mergeCell ref="H80"/>
    <mergeCell ref="I82"/>
    <mergeCell ref="J82"/>
    <mergeCell ref="K82"/>
    <mergeCell ref="L82"/>
    <mergeCell ref="C83:D83"/>
    <mergeCell ref="E83"/>
    <mergeCell ref="F83"/>
    <mergeCell ref="G83"/>
    <mergeCell ref="H83"/>
    <mergeCell ref="I83"/>
    <mergeCell ref="J83"/>
    <mergeCell ref="K83"/>
    <mergeCell ref="L83"/>
    <mergeCell ref="C82:D82"/>
    <mergeCell ref="E82"/>
    <mergeCell ref="F82"/>
    <mergeCell ref="G82"/>
    <mergeCell ref="H82"/>
    <mergeCell ref="I84"/>
    <mergeCell ref="J84"/>
    <mergeCell ref="K84"/>
    <mergeCell ref="L84"/>
    <mergeCell ref="C85:D85"/>
    <mergeCell ref="E85"/>
    <mergeCell ref="F85"/>
    <mergeCell ref="G85"/>
    <mergeCell ref="H85"/>
    <mergeCell ref="I85"/>
    <mergeCell ref="J85"/>
    <mergeCell ref="K85"/>
    <mergeCell ref="L85"/>
    <mergeCell ref="C84:D84"/>
    <mergeCell ref="E84"/>
    <mergeCell ref="F84"/>
    <mergeCell ref="G84"/>
    <mergeCell ref="H84"/>
    <mergeCell ref="I86"/>
    <mergeCell ref="J86"/>
    <mergeCell ref="K86"/>
    <mergeCell ref="L86"/>
    <mergeCell ref="C87:D87"/>
    <mergeCell ref="E87"/>
    <mergeCell ref="F87"/>
    <mergeCell ref="G87"/>
    <mergeCell ref="H87"/>
    <mergeCell ref="I87"/>
    <mergeCell ref="J87"/>
    <mergeCell ref="K87"/>
    <mergeCell ref="L87"/>
    <mergeCell ref="C86:D86"/>
    <mergeCell ref="E86"/>
    <mergeCell ref="F86"/>
    <mergeCell ref="G86"/>
    <mergeCell ref="H86"/>
    <mergeCell ref="I88"/>
    <mergeCell ref="J88"/>
    <mergeCell ref="K88"/>
    <mergeCell ref="L88"/>
    <mergeCell ref="C89:D89"/>
    <mergeCell ref="E89"/>
    <mergeCell ref="F89"/>
    <mergeCell ref="G89"/>
    <mergeCell ref="H89"/>
    <mergeCell ref="I89"/>
    <mergeCell ref="J89"/>
    <mergeCell ref="K89"/>
    <mergeCell ref="L89"/>
    <mergeCell ref="C88:D88"/>
    <mergeCell ref="E88"/>
    <mergeCell ref="F88"/>
    <mergeCell ref="G88"/>
    <mergeCell ref="H88"/>
    <mergeCell ref="I90"/>
    <mergeCell ref="J90"/>
    <mergeCell ref="K90"/>
    <mergeCell ref="L90"/>
    <mergeCell ref="C91:D91"/>
    <mergeCell ref="E91"/>
    <mergeCell ref="F91"/>
    <mergeCell ref="G91"/>
    <mergeCell ref="H91"/>
    <mergeCell ref="I91"/>
    <mergeCell ref="J91"/>
    <mergeCell ref="K91"/>
    <mergeCell ref="L91"/>
    <mergeCell ref="C90:D90"/>
    <mergeCell ref="E90"/>
    <mergeCell ref="F90"/>
    <mergeCell ref="G90"/>
    <mergeCell ref="H90"/>
    <mergeCell ref="I92"/>
    <mergeCell ref="J92"/>
    <mergeCell ref="K92"/>
    <mergeCell ref="L92"/>
    <mergeCell ref="C93:D93"/>
    <mergeCell ref="E93"/>
    <mergeCell ref="F93"/>
    <mergeCell ref="G93"/>
    <mergeCell ref="H93"/>
    <mergeCell ref="I93"/>
    <mergeCell ref="J93"/>
    <mergeCell ref="K93"/>
    <mergeCell ref="L93"/>
    <mergeCell ref="C92:D92"/>
    <mergeCell ref="E92"/>
    <mergeCell ref="F92"/>
    <mergeCell ref="G92"/>
    <mergeCell ref="H92"/>
    <mergeCell ref="I94"/>
    <mergeCell ref="J94"/>
    <mergeCell ref="K94"/>
    <mergeCell ref="L94"/>
    <mergeCell ref="C95:D95"/>
    <mergeCell ref="E95"/>
    <mergeCell ref="F95"/>
    <mergeCell ref="G95"/>
    <mergeCell ref="H95"/>
    <mergeCell ref="I95"/>
    <mergeCell ref="J95"/>
    <mergeCell ref="K95"/>
    <mergeCell ref="L95"/>
    <mergeCell ref="C94:D94"/>
    <mergeCell ref="E94"/>
    <mergeCell ref="F94"/>
    <mergeCell ref="G94"/>
    <mergeCell ref="H94"/>
    <mergeCell ref="I96"/>
    <mergeCell ref="J96"/>
    <mergeCell ref="K96"/>
    <mergeCell ref="L96"/>
    <mergeCell ref="C97:D97"/>
    <mergeCell ref="E97"/>
    <mergeCell ref="F97"/>
    <mergeCell ref="G97"/>
    <mergeCell ref="H97"/>
    <mergeCell ref="I97"/>
    <mergeCell ref="J97"/>
    <mergeCell ref="K97"/>
    <mergeCell ref="L97"/>
    <mergeCell ref="C96:D96"/>
    <mergeCell ref="E96"/>
    <mergeCell ref="F96"/>
    <mergeCell ref="G96"/>
    <mergeCell ref="H96"/>
    <mergeCell ref="I98"/>
    <mergeCell ref="J98"/>
    <mergeCell ref="K98"/>
    <mergeCell ref="L98"/>
    <mergeCell ref="C99:D99"/>
    <mergeCell ref="E99"/>
    <mergeCell ref="F99"/>
    <mergeCell ref="G99"/>
    <mergeCell ref="H99"/>
    <mergeCell ref="I99"/>
    <mergeCell ref="J99"/>
    <mergeCell ref="K99"/>
    <mergeCell ref="L99"/>
    <mergeCell ref="C98:D98"/>
    <mergeCell ref="E98"/>
    <mergeCell ref="F98"/>
    <mergeCell ref="G98"/>
    <mergeCell ref="H98"/>
    <mergeCell ref="I100"/>
    <mergeCell ref="J100"/>
    <mergeCell ref="K100"/>
    <mergeCell ref="L100"/>
    <mergeCell ref="C101:D101"/>
    <mergeCell ref="E101"/>
    <mergeCell ref="F101"/>
    <mergeCell ref="G101"/>
    <mergeCell ref="H101"/>
    <mergeCell ref="I101"/>
    <mergeCell ref="J101"/>
    <mergeCell ref="K101"/>
    <mergeCell ref="L101"/>
    <mergeCell ref="C100:D100"/>
    <mergeCell ref="E100"/>
    <mergeCell ref="F100"/>
    <mergeCell ref="G100"/>
    <mergeCell ref="H100"/>
    <mergeCell ref="I102"/>
    <mergeCell ref="J102"/>
    <mergeCell ref="K102"/>
    <mergeCell ref="L102"/>
    <mergeCell ref="C103:D103"/>
    <mergeCell ref="E103"/>
    <mergeCell ref="F103"/>
    <mergeCell ref="G103"/>
    <mergeCell ref="H103"/>
    <mergeCell ref="I103"/>
    <mergeCell ref="J103"/>
    <mergeCell ref="K103"/>
    <mergeCell ref="L103"/>
    <mergeCell ref="C102:D102"/>
    <mergeCell ref="E102"/>
    <mergeCell ref="F102"/>
    <mergeCell ref="G102"/>
    <mergeCell ref="H102"/>
    <mergeCell ref="I104"/>
    <mergeCell ref="J104"/>
    <mergeCell ref="K104"/>
    <mergeCell ref="L104"/>
    <mergeCell ref="C105:D105"/>
    <mergeCell ref="E105"/>
    <mergeCell ref="F105"/>
    <mergeCell ref="G105"/>
    <mergeCell ref="H105"/>
    <mergeCell ref="I105"/>
    <mergeCell ref="J105"/>
    <mergeCell ref="K105"/>
    <mergeCell ref="L105"/>
    <mergeCell ref="C104:D104"/>
    <mergeCell ref="E104"/>
    <mergeCell ref="F104"/>
    <mergeCell ref="G104"/>
    <mergeCell ref="H104"/>
    <mergeCell ref="I106"/>
    <mergeCell ref="J106"/>
    <mergeCell ref="K106"/>
    <mergeCell ref="L106"/>
    <mergeCell ref="C107:D107"/>
    <mergeCell ref="E107"/>
    <mergeCell ref="F107"/>
    <mergeCell ref="G107"/>
    <mergeCell ref="H107"/>
    <mergeCell ref="I107"/>
    <mergeCell ref="J107"/>
    <mergeCell ref="K107"/>
    <mergeCell ref="L107"/>
    <mergeCell ref="C106:D106"/>
    <mergeCell ref="E106"/>
    <mergeCell ref="F106"/>
    <mergeCell ref="G106"/>
    <mergeCell ref="H106"/>
    <mergeCell ref="I108"/>
    <mergeCell ref="J108"/>
    <mergeCell ref="K108"/>
    <mergeCell ref="L108"/>
    <mergeCell ref="C109:D109"/>
    <mergeCell ref="E109"/>
    <mergeCell ref="F109"/>
    <mergeCell ref="G109"/>
    <mergeCell ref="H109"/>
    <mergeCell ref="I109"/>
    <mergeCell ref="J109"/>
    <mergeCell ref="K109"/>
    <mergeCell ref="L109"/>
    <mergeCell ref="C108:D108"/>
    <mergeCell ref="E108"/>
    <mergeCell ref="F108"/>
    <mergeCell ref="G108"/>
    <mergeCell ref="H108"/>
    <mergeCell ref="I110"/>
    <mergeCell ref="J110"/>
    <mergeCell ref="K110"/>
    <mergeCell ref="L110"/>
    <mergeCell ref="C111:D111"/>
    <mergeCell ref="E111"/>
    <mergeCell ref="F111"/>
    <mergeCell ref="G111"/>
    <mergeCell ref="H111"/>
    <mergeCell ref="I111"/>
    <mergeCell ref="J111"/>
    <mergeCell ref="K111"/>
    <mergeCell ref="L111"/>
    <mergeCell ref="C110:D110"/>
    <mergeCell ref="E110"/>
    <mergeCell ref="F110"/>
    <mergeCell ref="G110"/>
    <mergeCell ref="H110"/>
    <mergeCell ref="I112"/>
    <mergeCell ref="J112"/>
    <mergeCell ref="K112"/>
    <mergeCell ref="L112"/>
    <mergeCell ref="C113:D113"/>
    <mergeCell ref="E113"/>
    <mergeCell ref="F113"/>
    <mergeCell ref="G113"/>
    <mergeCell ref="H113"/>
    <mergeCell ref="I113"/>
    <mergeCell ref="J113"/>
    <mergeCell ref="K113"/>
    <mergeCell ref="L113"/>
    <mergeCell ref="C112:D112"/>
    <mergeCell ref="E112"/>
    <mergeCell ref="F112"/>
    <mergeCell ref="G112"/>
    <mergeCell ref="H112"/>
    <mergeCell ref="C116:D116"/>
    <mergeCell ref="I114"/>
    <mergeCell ref="J114"/>
    <mergeCell ref="K114"/>
    <mergeCell ref="L114"/>
    <mergeCell ref="C115:D115"/>
    <mergeCell ref="E115"/>
    <mergeCell ref="F115"/>
    <mergeCell ref="G115"/>
    <mergeCell ref="H115"/>
    <mergeCell ref="I115"/>
    <mergeCell ref="J115"/>
    <mergeCell ref="K115"/>
    <mergeCell ref="L115"/>
    <mergeCell ref="C114:D114"/>
    <mergeCell ref="E114"/>
    <mergeCell ref="F114"/>
    <mergeCell ref="G114"/>
    <mergeCell ref="H114"/>
  </mergeCells>
  <dataValidations count="3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s>
  <printOptions horizontalCentered="1"/>
  <pageMargins left="0.7" right="0.7" top="0.75" bottom="0.75" header="0.3" footer="0.3"/>
  <pageSetup paperSize="150" scale="32" orientation="portrait" horizontalDpi="200" verticalDpi="2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2:O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H39" sqref="H39"/>
    </sheetView>
  </sheetViews>
  <sheetFormatPr defaultRowHeight="15"/>
  <cols>
    <col min="1" max="1" width="9.140625" style="1" customWidth="1"/>
    <col min="2" max="3" width="1" style="1" customWidth="1"/>
    <col min="4" max="4" width="20" style="1" customWidth="1"/>
    <col min="5" max="14" width="30" style="1" customWidth="1"/>
    <col min="15" max="15" width="1" style="1" customWidth="1"/>
    <col min="16" max="16" width="9.140625" style="1" customWidth="1"/>
    <col min="17" max="16384" width="9.140625" style="1"/>
  </cols>
  <sheetData>
    <row r="2" spans="2:15" ht="5.0999999999999996" customHeight="1">
      <c r="B2" s="5" t="s">
        <v>815</v>
      </c>
      <c r="C2" s="2"/>
      <c r="D2" s="2"/>
      <c r="E2" s="2"/>
      <c r="F2" s="2"/>
      <c r="G2" s="2"/>
      <c r="H2" s="2"/>
      <c r="I2" s="2"/>
      <c r="J2" s="2"/>
      <c r="K2" s="2"/>
      <c r="L2" s="2"/>
      <c r="M2" s="2"/>
      <c r="N2" s="2"/>
      <c r="O2" s="2"/>
    </row>
    <row r="3" spans="2:15" hidden="1">
      <c r="B3" s="5" t="s">
        <v>7</v>
      </c>
      <c r="C3" s="20"/>
      <c r="D3" s="20"/>
      <c r="E3" s="2"/>
      <c r="F3" s="2"/>
      <c r="G3" s="2"/>
      <c r="H3" s="2"/>
      <c r="I3" s="2"/>
      <c r="J3" s="2"/>
      <c r="K3" s="2"/>
      <c r="L3" s="2"/>
      <c r="M3" s="2"/>
      <c r="N3" s="2"/>
      <c r="O3" s="2"/>
    </row>
    <row r="4" spans="2:15" hidden="1">
      <c r="B4" s="2"/>
      <c r="C4" s="20"/>
      <c r="D4" s="20"/>
      <c r="E4" s="2"/>
      <c r="F4" s="2"/>
      <c r="G4" s="2"/>
      <c r="H4" s="2"/>
      <c r="I4" s="2"/>
      <c r="J4" s="2"/>
      <c r="K4" s="2"/>
      <c r="L4" s="2"/>
      <c r="M4" s="2"/>
      <c r="N4" s="2"/>
      <c r="O4" s="2"/>
    </row>
    <row r="5" spans="2:15" hidden="1">
      <c r="B5" s="2"/>
      <c r="C5" s="20"/>
      <c r="D5" s="20"/>
      <c r="E5" s="2"/>
      <c r="F5" s="2"/>
      <c r="G5" s="2"/>
      <c r="H5" s="2"/>
      <c r="I5" s="2"/>
      <c r="J5" s="2"/>
      <c r="K5" s="2"/>
      <c r="L5" s="2"/>
      <c r="M5" s="2"/>
      <c r="N5" s="2"/>
      <c r="O5" s="2"/>
    </row>
    <row r="6" spans="2:15" hidden="1">
      <c r="B6" s="2"/>
      <c r="C6" s="20"/>
      <c r="D6" s="20"/>
      <c r="E6" s="2"/>
      <c r="F6" s="2"/>
      <c r="G6" s="2"/>
      <c r="H6" s="2"/>
      <c r="I6" s="2"/>
      <c r="J6" s="2"/>
      <c r="K6" s="2"/>
      <c r="L6" s="2"/>
      <c r="M6" s="2"/>
      <c r="N6" s="2"/>
      <c r="O6" s="2"/>
    </row>
    <row r="7" spans="2:15" ht="17.25">
      <c r="B7" s="2"/>
      <c r="C7" s="156" t="str">
        <f>UPPER('Data Umum'!D7)</f>
        <v/>
      </c>
      <c r="D7" s="156"/>
      <c r="E7" s="157"/>
      <c r="F7" s="157"/>
      <c r="G7" s="157"/>
      <c r="H7" s="157"/>
      <c r="I7" s="157"/>
      <c r="J7" s="157"/>
      <c r="K7" s="157"/>
      <c r="L7" s="157"/>
      <c r="M7" s="157"/>
      <c r="N7" s="157"/>
      <c r="O7" s="2"/>
    </row>
    <row r="8" spans="2:15">
      <c r="B8" s="2"/>
      <c r="C8" s="158" t="s">
        <v>1095</v>
      </c>
      <c r="D8" s="158"/>
      <c r="E8" s="129"/>
      <c r="F8" s="129"/>
      <c r="G8" s="129"/>
      <c r="H8" s="129"/>
      <c r="I8" s="129"/>
      <c r="J8" s="129"/>
      <c r="K8" s="129"/>
      <c r="L8" s="129"/>
      <c r="M8" s="129"/>
      <c r="N8" s="129"/>
      <c r="O8" s="2"/>
    </row>
    <row r="9" spans="2:15">
      <c r="B9" s="2"/>
      <c r="C9" s="158" t="s">
        <v>816</v>
      </c>
      <c r="D9" s="158"/>
      <c r="E9" s="129"/>
      <c r="F9" s="129"/>
      <c r="G9" s="129"/>
      <c r="H9" s="129"/>
      <c r="I9" s="129"/>
      <c r="J9" s="129"/>
      <c r="K9" s="129"/>
      <c r="L9" s="129"/>
      <c r="M9" s="129"/>
      <c r="N9" s="129"/>
      <c r="O9" s="2"/>
    </row>
    <row r="10" spans="2:15">
      <c r="B10" s="2"/>
      <c r="C10" s="158" t="s">
        <v>817</v>
      </c>
      <c r="D10" s="158"/>
      <c r="E10" s="129"/>
      <c r="F10" s="129"/>
      <c r="G10" s="129"/>
      <c r="H10" s="129"/>
      <c r="I10" s="129"/>
      <c r="J10" s="129"/>
      <c r="K10" s="129"/>
      <c r="L10" s="129"/>
      <c r="M10" s="129"/>
      <c r="N10" s="129"/>
      <c r="O10" s="2"/>
    </row>
    <row r="11" spans="2:15">
      <c r="B11" s="2"/>
      <c r="C11" s="159" t="str">
        <f>""</f>
        <v/>
      </c>
      <c r="D11" s="159"/>
      <c r="E11" s="130"/>
      <c r="F11" s="130"/>
      <c r="G11" s="130"/>
      <c r="H11" s="130"/>
      <c r="I11" s="130"/>
      <c r="J11" s="130"/>
      <c r="K11" s="130"/>
      <c r="L11" s="130"/>
      <c r="M11" s="130"/>
      <c r="N11" s="130"/>
      <c r="O11" s="2"/>
    </row>
    <row r="12" spans="2:15" hidden="1">
      <c r="B12" s="2"/>
      <c r="C12" s="20"/>
      <c r="D12" s="20"/>
      <c r="E12" s="2"/>
      <c r="F12" s="2"/>
      <c r="G12" s="2"/>
      <c r="H12" s="2"/>
      <c r="I12" s="2"/>
      <c r="J12" s="2"/>
      <c r="K12" s="2"/>
      <c r="L12" s="2"/>
      <c r="M12" s="2"/>
      <c r="N12" s="2"/>
      <c r="O12" s="2"/>
    </row>
    <row r="13" spans="2:15">
      <c r="B13" s="2"/>
      <c r="C13" s="160" t="s">
        <v>43</v>
      </c>
      <c r="D13" s="160"/>
      <c r="E13" s="161"/>
      <c r="F13" s="161"/>
      <c r="G13" s="161"/>
      <c r="H13" s="161"/>
      <c r="I13" s="161"/>
      <c r="J13" s="161"/>
      <c r="K13" s="161"/>
      <c r="L13" s="161"/>
      <c r="M13" s="161"/>
      <c r="N13" s="161"/>
      <c r="O13" s="2"/>
    </row>
    <row r="14" spans="2:15">
      <c r="B14" s="2"/>
      <c r="C14" s="127" t="s">
        <v>308</v>
      </c>
      <c r="D14" s="128"/>
      <c r="E14" s="162" t="str">
        <f>"Nama Emiten / Penerbit"</f>
        <v>Nama Emiten / Penerbit</v>
      </c>
      <c r="F14" s="162" t="str">
        <f>"Sektor Ekonomi"</f>
        <v>Sektor Ekonomi</v>
      </c>
      <c r="G14" s="162" t="str">
        <f>"Seri Obligasi"</f>
        <v>Seri Obligasi</v>
      </c>
      <c r="H14" s="162" t="str">
        <f>"Peringkat"</f>
        <v>Peringkat</v>
      </c>
      <c r="I14" s="162" t="str">
        <f>"Klaster"</f>
        <v>Klaster</v>
      </c>
      <c r="J14" s="162" t="str">
        <f>"Saldo SAK"</f>
        <v>Saldo SAK</v>
      </c>
      <c r="K14" s="162" t="str">
        <f>"Selisih Penilaian SAK dan SAP"</f>
        <v>Selisih Penilaian SAK dan SAP</v>
      </c>
      <c r="L14" s="162" t="str">
        <f>"AYD (PAYDI Garansi)"</f>
        <v>AYD (PAYDI Garansi)</v>
      </c>
      <c r="M14" s="162" t="str">
        <f>"Saldo SAK Lancar (Kurang dari satu tahun)"</f>
        <v>Saldo SAK Lancar (Kurang dari satu tahun)</v>
      </c>
      <c r="N14" s="162" t="str">
        <f>"Keterangan"</f>
        <v>Keterangan</v>
      </c>
      <c r="O14" s="2"/>
    </row>
    <row r="15" spans="2:15">
      <c r="B15" s="2"/>
      <c r="C15" s="128"/>
      <c r="D15" s="128"/>
      <c r="E15" s="163"/>
      <c r="F15" s="163"/>
      <c r="G15" s="163"/>
      <c r="H15" s="163"/>
      <c r="I15" s="163"/>
      <c r="J15" s="163"/>
      <c r="K15" s="163"/>
      <c r="L15" s="163"/>
      <c r="M15" s="163"/>
      <c r="N15" s="163"/>
      <c r="O15" s="2"/>
    </row>
    <row r="16" spans="2:15">
      <c r="B16" s="2"/>
      <c r="C16" s="137" t="s">
        <v>7</v>
      </c>
      <c r="D16" s="128"/>
      <c r="E16" s="147" t="s">
        <v>206</v>
      </c>
      <c r="F16" s="147" t="s">
        <v>206</v>
      </c>
      <c r="G16" s="147" t="s">
        <v>206</v>
      </c>
      <c r="H16" s="147" t="s">
        <v>206</v>
      </c>
      <c r="I16" s="147" t="s">
        <v>206</v>
      </c>
      <c r="J16" s="144">
        <v>0</v>
      </c>
      <c r="K16" s="144">
        <v>0</v>
      </c>
      <c r="L16" s="144">
        <v>0</v>
      </c>
      <c r="M16" s="144">
        <v>0</v>
      </c>
      <c r="N16" s="147" t="s">
        <v>206</v>
      </c>
      <c r="O16" s="2"/>
    </row>
    <row r="17" spans="2:15">
      <c r="B17" s="2"/>
      <c r="C17" s="142" t="s">
        <v>309</v>
      </c>
      <c r="D17" s="143"/>
      <c r="E17" s="147" t="s">
        <v>206</v>
      </c>
      <c r="F17" s="147" t="s">
        <v>206</v>
      </c>
      <c r="G17" s="147" t="s">
        <v>206</v>
      </c>
      <c r="H17" s="147" t="s">
        <v>206</v>
      </c>
      <c r="I17" s="147" t="s">
        <v>206</v>
      </c>
      <c r="J17" s="144">
        <v>0</v>
      </c>
      <c r="K17" s="144">
        <v>0</v>
      </c>
      <c r="L17" s="144">
        <v>0</v>
      </c>
      <c r="M17" s="144">
        <v>0</v>
      </c>
      <c r="N17" s="147" t="s">
        <v>206</v>
      </c>
      <c r="O17" s="2"/>
    </row>
    <row r="18" spans="2:15">
      <c r="B18" s="2"/>
      <c r="C18" s="142" t="s">
        <v>310</v>
      </c>
      <c r="D18" s="143"/>
      <c r="E18" s="147" t="s">
        <v>206</v>
      </c>
      <c r="F18" s="147" t="s">
        <v>206</v>
      </c>
      <c r="G18" s="147" t="s">
        <v>206</v>
      </c>
      <c r="H18" s="147" t="s">
        <v>206</v>
      </c>
      <c r="I18" s="147" t="s">
        <v>206</v>
      </c>
      <c r="J18" s="144">
        <v>0</v>
      </c>
      <c r="K18" s="144">
        <v>0</v>
      </c>
      <c r="L18" s="144">
        <v>0</v>
      </c>
      <c r="M18" s="144">
        <v>0</v>
      </c>
      <c r="N18" s="147" t="s">
        <v>206</v>
      </c>
      <c r="O18" s="2"/>
    </row>
    <row r="19" spans="2:15">
      <c r="B19" s="2"/>
      <c r="C19" s="142" t="s">
        <v>311</v>
      </c>
      <c r="D19" s="143"/>
      <c r="E19" s="147" t="s">
        <v>206</v>
      </c>
      <c r="F19" s="147" t="s">
        <v>206</v>
      </c>
      <c r="G19" s="147" t="s">
        <v>206</v>
      </c>
      <c r="H19" s="147" t="s">
        <v>206</v>
      </c>
      <c r="I19" s="147" t="s">
        <v>206</v>
      </c>
      <c r="J19" s="144">
        <v>0</v>
      </c>
      <c r="K19" s="144">
        <v>0</v>
      </c>
      <c r="L19" s="144">
        <v>0</v>
      </c>
      <c r="M19" s="144">
        <v>0</v>
      </c>
      <c r="N19" s="147" t="s">
        <v>206</v>
      </c>
      <c r="O19" s="2"/>
    </row>
    <row r="20" spans="2:15">
      <c r="B20" s="2"/>
      <c r="C20" s="142" t="s">
        <v>312</v>
      </c>
      <c r="D20" s="143"/>
      <c r="E20" s="147" t="s">
        <v>206</v>
      </c>
      <c r="F20" s="147" t="s">
        <v>206</v>
      </c>
      <c r="G20" s="147" t="s">
        <v>206</v>
      </c>
      <c r="H20" s="147" t="s">
        <v>206</v>
      </c>
      <c r="I20" s="147" t="s">
        <v>206</v>
      </c>
      <c r="J20" s="144">
        <v>0</v>
      </c>
      <c r="K20" s="144">
        <v>0</v>
      </c>
      <c r="L20" s="144">
        <v>0</v>
      </c>
      <c r="M20" s="144">
        <v>0</v>
      </c>
      <c r="N20" s="147" t="s">
        <v>206</v>
      </c>
      <c r="O20" s="2"/>
    </row>
    <row r="21" spans="2:15">
      <c r="B21" s="2"/>
      <c r="C21" s="142" t="s">
        <v>313</v>
      </c>
      <c r="D21" s="143"/>
      <c r="E21" s="147" t="s">
        <v>206</v>
      </c>
      <c r="F21" s="147" t="s">
        <v>206</v>
      </c>
      <c r="G21" s="147" t="s">
        <v>206</v>
      </c>
      <c r="H21" s="147" t="s">
        <v>206</v>
      </c>
      <c r="I21" s="147" t="s">
        <v>206</v>
      </c>
      <c r="J21" s="144">
        <v>0</v>
      </c>
      <c r="K21" s="144">
        <v>0</v>
      </c>
      <c r="L21" s="144">
        <v>0</v>
      </c>
      <c r="M21" s="144">
        <v>0</v>
      </c>
      <c r="N21" s="147" t="s">
        <v>206</v>
      </c>
      <c r="O21" s="2"/>
    </row>
    <row r="22" spans="2:15">
      <c r="B22" s="2"/>
      <c r="C22" s="142" t="s">
        <v>314</v>
      </c>
      <c r="D22" s="143"/>
      <c r="E22" s="147" t="s">
        <v>206</v>
      </c>
      <c r="F22" s="147" t="s">
        <v>206</v>
      </c>
      <c r="G22" s="147" t="s">
        <v>206</v>
      </c>
      <c r="H22" s="147" t="s">
        <v>206</v>
      </c>
      <c r="I22" s="147" t="s">
        <v>206</v>
      </c>
      <c r="J22" s="144">
        <v>0</v>
      </c>
      <c r="K22" s="144">
        <v>0</v>
      </c>
      <c r="L22" s="144">
        <v>0</v>
      </c>
      <c r="M22" s="144">
        <v>0</v>
      </c>
      <c r="N22" s="147" t="s">
        <v>206</v>
      </c>
      <c r="O22" s="2"/>
    </row>
    <row r="23" spans="2:15">
      <c r="B23" s="2"/>
      <c r="C23" s="142" t="s">
        <v>315</v>
      </c>
      <c r="D23" s="143"/>
      <c r="E23" s="147" t="s">
        <v>206</v>
      </c>
      <c r="F23" s="147" t="s">
        <v>206</v>
      </c>
      <c r="G23" s="147" t="s">
        <v>206</v>
      </c>
      <c r="H23" s="147" t="s">
        <v>206</v>
      </c>
      <c r="I23" s="147" t="s">
        <v>206</v>
      </c>
      <c r="J23" s="144">
        <v>0</v>
      </c>
      <c r="K23" s="144">
        <v>0</v>
      </c>
      <c r="L23" s="144">
        <v>0</v>
      </c>
      <c r="M23" s="144">
        <v>0</v>
      </c>
      <c r="N23" s="147" t="s">
        <v>206</v>
      </c>
      <c r="O23" s="2"/>
    </row>
    <row r="24" spans="2:15">
      <c r="B24" s="2"/>
      <c r="C24" s="142" t="s">
        <v>316</v>
      </c>
      <c r="D24" s="143"/>
      <c r="E24" s="147" t="s">
        <v>206</v>
      </c>
      <c r="F24" s="147" t="s">
        <v>206</v>
      </c>
      <c r="G24" s="147" t="s">
        <v>206</v>
      </c>
      <c r="H24" s="147" t="s">
        <v>206</v>
      </c>
      <c r="I24" s="147" t="s">
        <v>206</v>
      </c>
      <c r="J24" s="144">
        <v>0</v>
      </c>
      <c r="K24" s="144">
        <v>0</v>
      </c>
      <c r="L24" s="144">
        <v>0</v>
      </c>
      <c r="M24" s="144">
        <v>0</v>
      </c>
      <c r="N24" s="147" t="s">
        <v>206</v>
      </c>
      <c r="O24" s="2"/>
    </row>
    <row r="25" spans="2:15">
      <c r="B25" s="2"/>
      <c r="C25" s="142" t="s">
        <v>317</v>
      </c>
      <c r="D25" s="143"/>
      <c r="E25" s="147" t="s">
        <v>206</v>
      </c>
      <c r="F25" s="147" t="s">
        <v>206</v>
      </c>
      <c r="G25" s="147" t="s">
        <v>206</v>
      </c>
      <c r="H25" s="147" t="s">
        <v>206</v>
      </c>
      <c r="I25" s="147" t="s">
        <v>206</v>
      </c>
      <c r="J25" s="144">
        <v>0</v>
      </c>
      <c r="K25" s="144">
        <v>0</v>
      </c>
      <c r="L25" s="144">
        <v>0</v>
      </c>
      <c r="M25" s="144">
        <v>0</v>
      </c>
      <c r="N25" s="147" t="s">
        <v>206</v>
      </c>
      <c r="O25" s="2"/>
    </row>
    <row r="26" spans="2:15">
      <c r="B26" s="2"/>
      <c r="C26" s="142" t="s">
        <v>318</v>
      </c>
      <c r="D26" s="143"/>
      <c r="E26" s="147" t="s">
        <v>206</v>
      </c>
      <c r="F26" s="147" t="s">
        <v>206</v>
      </c>
      <c r="G26" s="147" t="s">
        <v>206</v>
      </c>
      <c r="H26" s="147" t="s">
        <v>206</v>
      </c>
      <c r="I26" s="147" t="s">
        <v>206</v>
      </c>
      <c r="J26" s="144">
        <v>0</v>
      </c>
      <c r="K26" s="144">
        <v>0</v>
      </c>
      <c r="L26" s="144">
        <v>0</v>
      </c>
      <c r="M26" s="144">
        <v>0</v>
      </c>
      <c r="N26" s="147" t="s">
        <v>206</v>
      </c>
      <c r="O26" s="2"/>
    </row>
    <row r="27" spans="2:15">
      <c r="B27" s="2"/>
      <c r="C27" s="142" t="s">
        <v>319</v>
      </c>
      <c r="D27" s="143"/>
      <c r="E27" s="147" t="s">
        <v>206</v>
      </c>
      <c r="F27" s="147" t="s">
        <v>206</v>
      </c>
      <c r="G27" s="147" t="s">
        <v>206</v>
      </c>
      <c r="H27" s="147" t="s">
        <v>206</v>
      </c>
      <c r="I27" s="147" t="s">
        <v>206</v>
      </c>
      <c r="J27" s="144">
        <v>0</v>
      </c>
      <c r="K27" s="144">
        <v>0</v>
      </c>
      <c r="L27" s="144">
        <v>0</v>
      </c>
      <c r="M27" s="144">
        <v>0</v>
      </c>
      <c r="N27" s="147" t="s">
        <v>206</v>
      </c>
      <c r="O27" s="2"/>
    </row>
    <row r="28" spans="2:15">
      <c r="B28" s="2"/>
      <c r="C28" s="142" t="s">
        <v>320</v>
      </c>
      <c r="D28" s="143"/>
      <c r="E28" s="147" t="s">
        <v>206</v>
      </c>
      <c r="F28" s="147" t="s">
        <v>206</v>
      </c>
      <c r="G28" s="147" t="s">
        <v>206</v>
      </c>
      <c r="H28" s="147" t="s">
        <v>206</v>
      </c>
      <c r="I28" s="147" t="s">
        <v>206</v>
      </c>
      <c r="J28" s="144">
        <v>0</v>
      </c>
      <c r="K28" s="144">
        <v>0</v>
      </c>
      <c r="L28" s="144">
        <v>0</v>
      </c>
      <c r="M28" s="144">
        <v>0</v>
      </c>
      <c r="N28" s="147" t="s">
        <v>206</v>
      </c>
      <c r="O28" s="2"/>
    </row>
    <row r="29" spans="2:15">
      <c r="B29" s="2"/>
      <c r="C29" s="142" t="s">
        <v>321</v>
      </c>
      <c r="D29" s="143"/>
      <c r="E29" s="147" t="s">
        <v>206</v>
      </c>
      <c r="F29" s="147" t="s">
        <v>206</v>
      </c>
      <c r="G29" s="147" t="s">
        <v>206</v>
      </c>
      <c r="H29" s="147" t="s">
        <v>206</v>
      </c>
      <c r="I29" s="147" t="s">
        <v>206</v>
      </c>
      <c r="J29" s="144">
        <v>0</v>
      </c>
      <c r="K29" s="144">
        <v>0</v>
      </c>
      <c r="L29" s="144">
        <v>0</v>
      </c>
      <c r="M29" s="144">
        <v>0</v>
      </c>
      <c r="N29" s="147" t="s">
        <v>206</v>
      </c>
      <c r="O29" s="2"/>
    </row>
    <row r="30" spans="2:15">
      <c r="B30" s="2"/>
      <c r="C30" s="142" t="s">
        <v>322</v>
      </c>
      <c r="D30" s="143"/>
      <c r="E30" s="147" t="s">
        <v>206</v>
      </c>
      <c r="F30" s="147" t="s">
        <v>206</v>
      </c>
      <c r="G30" s="147" t="s">
        <v>206</v>
      </c>
      <c r="H30" s="147" t="s">
        <v>206</v>
      </c>
      <c r="I30" s="147" t="s">
        <v>206</v>
      </c>
      <c r="J30" s="144">
        <v>0</v>
      </c>
      <c r="K30" s="144">
        <v>0</v>
      </c>
      <c r="L30" s="144">
        <v>0</v>
      </c>
      <c r="M30" s="144">
        <v>0</v>
      </c>
      <c r="N30" s="147" t="s">
        <v>206</v>
      </c>
      <c r="O30" s="2"/>
    </row>
    <row r="31" spans="2:15">
      <c r="B31" s="2"/>
      <c r="C31" s="142" t="s">
        <v>323</v>
      </c>
      <c r="D31" s="143"/>
      <c r="E31" s="147" t="s">
        <v>206</v>
      </c>
      <c r="F31" s="147" t="s">
        <v>206</v>
      </c>
      <c r="G31" s="147" t="s">
        <v>206</v>
      </c>
      <c r="H31" s="147" t="s">
        <v>206</v>
      </c>
      <c r="I31" s="147" t="s">
        <v>206</v>
      </c>
      <c r="J31" s="144">
        <v>0</v>
      </c>
      <c r="K31" s="144">
        <v>0</v>
      </c>
      <c r="L31" s="144">
        <v>0</v>
      </c>
      <c r="M31" s="144">
        <v>0</v>
      </c>
      <c r="N31" s="147" t="s">
        <v>206</v>
      </c>
      <c r="O31" s="2"/>
    </row>
    <row r="32" spans="2:15">
      <c r="B32" s="2"/>
      <c r="C32" s="142" t="s">
        <v>324</v>
      </c>
      <c r="D32" s="143"/>
      <c r="E32" s="147" t="s">
        <v>206</v>
      </c>
      <c r="F32" s="147" t="s">
        <v>206</v>
      </c>
      <c r="G32" s="147" t="s">
        <v>206</v>
      </c>
      <c r="H32" s="147" t="s">
        <v>206</v>
      </c>
      <c r="I32" s="147" t="s">
        <v>206</v>
      </c>
      <c r="J32" s="144">
        <v>0</v>
      </c>
      <c r="K32" s="144">
        <v>0</v>
      </c>
      <c r="L32" s="144">
        <v>0</v>
      </c>
      <c r="M32" s="144">
        <v>0</v>
      </c>
      <c r="N32" s="147" t="s">
        <v>206</v>
      </c>
      <c r="O32" s="2"/>
    </row>
    <row r="33" spans="2:15">
      <c r="B33" s="2"/>
      <c r="C33" s="142" t="s">
        <v>325</v>
      </c>
      <c r="D33" s="143"/>
      <c r="E33" s="147" t="s">
        <v>206</v>
      </c>
      <c r="F33" s="147" t="s">
        <v>206</v>
      </c>
      <c r="G33" s="147" t="s">
        <v>206</v>
      </c>
      <c r="H33" s="147" t="s">
        <v>206</v>
      </c>
      <c r="I33" s="147" t="s">
        <v>206</v>
      </c>
      <c r="J33" s="144">
        <v>0</v>
      </c>
      <c r="K33" s="144">
        <v>0</v>
      </c>
      <c r="L33" s="144">
        <v>0</v>
      </c>
      <c r="M33" s="144">
        <v>0</v>
      </c>
      <c r="N33" s="147" t="s">
        <v>206</v>
      </c>
      <c r="O33" s="2"/>
    </row>
    <row r="34" spans="2:15">
      <c r="B34" s="2"/>
      <c r="C34" s="142" t="s">
        <v>326</v>
      </c>
      <c r="D34" s="143"/>
      <c r="E34" s="147" t="s">
        <v>206</v>
      </c>
      <c r="F34" s="147" t="s">
        <v>206</v>
      </c>
      <c r="G34" s="147" t="s">
        <v>206</v>
      </c>
      <c r="H34" s="147" t="s">
        <v>206</v>
      </c>
      <c r="I34" s="147" t="s">
        <v>206</v>
      </c>
      <c r="J34" s="144">
        <v>0</v>
      </c>
      <c r="K34" s="144">
        <v>0</v>
      </c>
      <c r="L34" s="144">
        <v>0</v>
      </c>
      <c r="M34" s="144">
        <v>0</v>
      </c>
      <c r="N34" s="147" t="s">
        <v>206</v>
      </c>
      <c r="O34" s="2"/>
    </row>
    <row r="35" spans="2:15">
      <c r="B35" s="2"/>
      <c r="C35" s="142" t="s">
        <v>327</v>
      </c>
      <c r="D35" s="143"/>
      <c r="E35" s="147" t="s">
        <v>206</v>
      </c>
      <c r="F35" s="147" t="s">
        <v>206</v>
      </c>
      <c r="G35" s="147" t="s">
        <v>206</v>
      </c>
      <c r="H35" s="147" t="s">
        <v>206</v>
      </c>
      <c r="I35" s="147" t="s">
        <v>206</v>
      </c>
      <c r="J35" s="144">
        <v>0</v>
      </c>
      <c r="K35" s="144">
        <v>0</v>
      </c>
      <c r="L35" s="144">
        <v>0</v>
      </c>
      <c r="M35" s="144">
        <v>0</v>
      </c>
      <c r="N35" s="147" t="s">
        <v>206</v>
      </c>
      <c r="O35" s="2"/>
    </row>
    <row r="36" spans="2:15">
      <c r="B36" s="2"/>
      <c r="C36" s="142" t="s">
        <v>328</v>
      </c>
      <c r="D36" s="143"/>
      <c r="E36" s="147" t="s">
        <v>206</v>
      </c>
      <c r="F36" s="147" t="s">
        <v>206</v>
      </c>
      <c r="G36" s="147" t="s">
        <v>206</v>
      </c>
      <c r="H36" s="147" t="s">
        <v>206</v>
      </c>
      <c r="I36" s="147" t="s">
        <v>206</v>
      </c>
      <c r="J36" s="144">
        <v>0</v>
      </c>
      <c r="K36" s="144">
        <v>0</v>
      </c>
      <c r="L36" s="144">
        <v>0</v>
      </c>
      <c r="M36" s="144">
        <v>0</v>
      </c>
      <c r="N36" s="147" t="s">
        <v>206</v>
      </c>
      <c r="O36" s="2"/>
    </row>
    <row r="37" spans="2:15">
      <c r="B37" s="2"/>
      <c r="C37" s="142" t="s">
        <v>329</v>
      </c>
      <c r="D37" s="143"/>
      <c r="E37" s="147" t="s">
        <v>206</v>
      </c>
      <c r="F37" s="147" t="s">
        <v>206</v>
      </c>
      <c r="G37" s="147" t="s">
        <v>206</v>
      </c>
      <c r="H37" s="147" t="s">
        <v>206</v>
      </c>
      <c r="I37" s="147" t="s">
        <v>206</v>
      </c>
      <c r="J37" s="144">
        <v>0</v>
      </c>
      <c r="K37" s="144">
        <v>0</v>
      </c>
      <c r="L37" s="144">
        <v>0</v>
      </c>
      <c r="M37" s="144">
        <v>0</v>
      </c>
      <c r="N37" s="147" t="s">
        <v>206</v>
      </c>
      <c r="O37" s="2"/>
    </row>
    <row r="38" spans="2:15">
      <c r="B38" s="2"/>
      <c r="C38" s="142" t="s">
        <v>330</v>
      </c>
      <c r="D38" s="143"/>
      <c r="E38" s="147" t="s">
        <v>206</v>
      </c>
      <c r="F38" s="147" t="s">
        <v>206</v>
      </c>
      <c r="G38" s="147" t="s">
        <v>206</v>
      </c>
      <c r="H38" s="147" t="s">
        <v>206</v>
      </c>
      <c r="I38" s="147" t="s">
        <v>206</v>
      </c>
      <c r="J38" s="144">
        <v>0</v>
      </c>
      <c r="K38" s="144">
        <v>0</v>
      </c>
      <c r="L38" s="144">
        <v>0</v>
      </c>
      <c r="M38" s="144">
        <v>0</v>
      </c>
      <c r="N38" s="147" t="s">
        <v>206</v>
      </c>
      <c r="O38" s="2"/>
    </row>
    <row r="39" spans="2:15">
      <c r="B39" s="2"/>
      <c r="C39" s="142" t="s">
        <v>331</v>
      </c>
      <c r="D39" s="143"/>
      <c r="E39" s="147" t="s">
        <v>206</v>
      </c>
      <c r="F39" s="147" t="s">
        <v>206</v>
      </c>
      <c r="G39" s="147" t="s">
        <v>206</v>
      </c>
      <c r="H39" s="147" t="s">
        <v>206</v>
      </c>
      <c r="I39" s="147" t="s">
        <v>206</v>
      </c>
      <c r="J39" s="144">
        <v>0</v>
      </c>
      <c r="K39" s="144">
        <v>0</v>
      </c>
      <c r="L39" s="144">
        <v>0</v>
      </c>
      <c r="M39" s="144">
        <v>0</v>
      </c>
      <c r="N39" s="147" t="s">
        <v>206</v>
      </c>
      <c r="O39" s="2"/>
    </row>
    <row r="40" spans="2:15">
      <c r="B40" s="2"/>
      <c r="C40" s="142" t="s">
        <v>332</v>
      </c>
      <c r="D40" s="143"/>
      <c r="E40" s="147" t="s">
        <v>206</v>
      </c>
      <c r="F40" s="147" t="s">
        <v>206</v>
      </c>
      <c r="G40" s="147" t="s">
        <v>206</v>
      </c>
      <c r="H40" s="147" t="s">
        <v>206</v>
      </c>
      <c r="I40" s="147" t="s">
        <v>206</v>
      </c>
      <c r="J40" s="144">
        <v>0</v>
      </c>
      <c r="K40" s="144">
        <v>0</v>
      </c>
      <c r="L40" s="144">
        <v>0</v>
      </c>
      <c r="M40" s="144">
        <v>0</v>
      </c>
      <c r="N40" s="147" t="s">
        <v>206</v>
      </c>
      <c r="O40" s="2"/>
    </row>
    <row r="41" spans="2:15">
      <c r="B41" s="2"/>
      <c r="C41" s="142" t="s">
        <v>333</v>
      </c>
      <c r="D41" s="143"/>
      <c r="E41" s="147" t="s">
        <v>206</v>
      </c>
      <c r="F41" s="147" t="s">
        <v>206</v>
      </c>
      <c r="G41" s="147" t="s">
        <v>206</v>
      </c>
      <c r="H41" s="147" t="s">
        <v>206</v>
      </c>
      <c r="I41" s="147" t="s">
        <v>206</v>
      </c>
      <c r="J41" s="144">
        <v>0</v>
      </c>
      <c r="K41" s="144">
        <v>0</v>
      </c>
      <c r="L41" s="144">
        <v>0</v>
      </c>
      <c r="M41" s="144">
        <v>0</v>
      </c>
      <c r="N41" s="147" t="s">
        <v>206</v>
      </c>
      <c r="O41" s="2"/>
    </row>
    <row r="42" spans="2:15">
      <c r="B42" s="2"/>
      <c r="C42" s="142" t="s">
        <v>334</v>
      </c>
      <c r="D42" s="143"/>
      <c r="E42" s="147" t="s">
        <v>206</v>
      </c>
      <c r="F42" s="147" t="s">
        <v>206</v>
      </c>
      <c r="G42" s="147" t="s">
        <v>206</v>
      </c>
      <c r="H42" s="147" t="s">
        <v>206</v>
      </c>
      <c r="I42" s="147" t="s">
        <v>206</v>
      </c>
      <c r="J42" s="144">
        <v>0</v>
      </c>
      <c r="K42" s="144">
        <v>0</v>
      </c>
      <c r="L42" s="144">
        <v>0</v>
      </c>
      <c r="M42" s="144">
        <v>0</v>
      </c>
      <c r="N42" s="147" t="s">
        <v>206</v>
      </c>
      <c r="O42" s="2"/>
    </row>
    <row r="43" spans="2:15">
      <c r="B43" s="2"/>
      <c r="C43" s="142" t="s">
        <v>335</v>
      </c>
      <c r="D43" s="143"/>
      <c r="E43" s="147" t="s">
        <v>206</v>
      </c>
      <c r="F43" s="147" t="s">
        <v>206</v>
      </c>
      <c r="G43" s="147" t="s">
        <v>206</v>
      </c>
      <c r="H43" s="147" t="s">
        <v>206</v>
      </c>
      <c r="I43" s="147" t="s">
        <v>206</v>
      </c>
      <c r="J43" s="144">
        <v>0</v>
      </c>
      <c r="K43" s="144">
        <v>0</v>
      </c>
      <c r="L43" s="144">
        <v>0</v>
      </c>
      <c r="M43" s="144">
        <v>0</v>
      </c>
      <c r="N43" s="147" t="s">
        <v>206</v>
      </c>
      <c r="O43" s="2"/>
    </row>
    <row r="44" spans="2:15">
      <c r="B44" s="2"/>
      <c r="C44" s="142" t="s">
        <v>336</v>
      </c>
      <c r="D44" s="143"/>
      <c r="E44" s="147" t="s">
        <v>206</v>
      </c>
      <c r="F44" s="147" t="s">
        <v>206</v>
      </c>
      <c r="G44" s="147" t="s">
        <v>206</v>
      </c>
      <c r="H44" s="147" t="s">
        <v>206</v>
      </c>
      <c r="I44" s="147" t="s">
        <v>206</v>
      </c>
      <c r="J44" s="144">
        <v>0</v>
      </c>
      <c r="K44" s="144">
        <v>0</v>
      </c>
      <c r="L44" s="144">
        <v>0</v>
      </c>
      <c r="M44" s="144">
        <v>0</v>
      </c>
      <c r="N44" s="147" t="s">
        <v>206</v>
      </c>
      <c r="O44" s="2"/>
    </row>
    <row r="45" spans="2:15">
      <c r="B45" s="2"/>
      <c r="C45" s="142" t="s">
        <v>337</v>
      </c>
      <c r="D45" s="143"/>
      <c r="E45" s="147" t="s">
        <v>206</v>
      </c>
      <c r="F45" s="147" t="s">
        <v>206</v>
      </c>
      <c r="G45" s="147" t="s">
        <v>206</v>
      </c>
      <c r="H45" s="147" t="s">
        <v>206</v>
      </c>
      <c r="I45" s="147" t="s">
        <v>206</v>
      </c>
      <c r="J45" s="144">
        <v>0</v>
      </c>
      <c r="K45" s="144">
        <v>0</v>
      </c>
      <c r="L45" s="144">
        <v>0</v>
      </c>
      <c r="M45" s="144">
        <v>0</v>
      </c>
      <c r="N45" s="147" t="s">
        <v>206</v>
      </c>
      <c r="O45" s="2"/>
    </row>
    <row r="46" spans="2:15">
      <c r="B46" s="2"/>
      <c r="C46" s="142" t="s">
        <v>338</v>
      </c>
      <c r="D46" s="143"/>
      <c r="E46" s="147" t="s">
        <v>206</v>
      </c>
      <c r="F46" s="147" t="s">
        <v>206</v>
      </c>
      <c r="G46" s="147" t="s">
        <v>206</v>
      </c>
      <c r="H46" s="147" t="s">
        <v>206</v>
      </c>
      <c r="I46" s="147" t="s">
        <v>206</v>
      </c>
      <c r="J46" s="144">
        <v>0</v>
      </c>
      <c r="K46" s="144">
        <v>0</v>
      </c>
      <c r="L46" s="144">
        <v>0</v>
      </c>
      <c r="M46" s="144">
        <v>0</v>
      </c>
      <c r="N46" s="147" t="s">
        <v>206</v>
      </c>
      <c r="O46" s="2"/>
    </row>
    <row r="47" spans="2:15">
      <c r="B47" s="2"/>
      <c r="C47" s="142" t="s">
        <v>339</v>
      </c>
      <c r="D47" s="143"/>
      <c r="E47" s="147" t="s">
        <v>206</v>
      </c>
      <c r="F47" s="147" t="s">
        <v>206</v>
      </c>
      <c r="G47" s="147" t="s">
        <v>206</v>
      </c>
      <c r="H47" s="147" t="s">
        <v>206</v>
      </c>
      <c r="I47" s="147" t="s">
        <v>206</v>
      </c>
      <c r="J47" s="144">
        <v>0</v>
      </c>
      <c r="K47" s="144">
        <v>0</v>
      </c>
      <c r="L47" s="144">
        <v>0</v>
      </c>
      <c r="M47" s="144">
        <v>0</v>
      </c>
      <c r="N47" s="147" t="s">
        <v>206</v>
      </c>
      <c r="O47" s="2"/>
    </row>
    <row r="48" spans="2:15">
      <c r="B48" s="2"/>
      <c r="C48" s="142" t="s">
        <v>340</v>
      </c>
      <c r="D48" s="143"/>
      <c r="E48" s="147" t="s">
        <v>206</v>
      </c>
      <c r="F48" s="147" t="s">
        <v>206</v>
      </c>
      <c r="G48" s="147" t="s">
        <v>206</v>
      </c>
      <c r="H48" s="147" t="s">
        <v>206</v>
      </c>
      <c r="I48" s="147" t="s">
        <v>206</v>
      </c>
      <c r="J48" s="144">
        <v>0</v>
      </c>
      <c r="K48" s="144">
        <v>0</v>
      </c>
      <c r="L48" s="144">
        <v>0</v>
      </c>
      <c r="M48" s="144">
        <v>0</v>
      </c>
      <c r="N48" s="147" t="s">
        <v>206</v>
      </c>
      <c r="O48" s="2"/>
    </row>
    <row r="49" spans="2:15">
      <c r="B49" s="2"/>
      <c r="C49" s="142" t="s">
        <v>341</v>
      </c>
      <c r="D49" s="143"/>
      <c r="E49" s="147" t="s">
        <v>206</v>
      </c>
      <c r="F49" s="147" t="s">
        <v>206</v>
      </c>
      <c r="G49" s="147" t="s">
        <v>206</v>
      </c>
      <c r="H49" s="147" t="s">
        <v>206</v>
      </c>
      <c r="I49" s="147" t="s">
        <v>206</v>
      </c>
      <c r="J49" s="144">
        <v>0</v>
      </c>
      <c r="K49" s="144">
        <v>0</v>
      </c>
      <c r="L49" s="144">
        <v>0</v>
      </c>
      <c r="M49" s="144">
        <v>0</v>
      </c>
      <c r="N49" s="147" t="s">
        <v>206</v>
      </c>
      <c r="O49" s="2"/>
    </row>
    <row r="50" spans="2:15">
      <c r="B50" s="2"/>
      <c r="C50" s="142" t="s">
        <v>342</v>
      </c>
      <c r="D50" s="143"/>
      <c r="E50" s="147" t="s">
        <v>206</v>
      </c>
      <c r="F50" s="147" t="s">
        <v>206</v>
      </c>
      <c r="G50" s="147" t="s">
        <v>206</v>
      </c>
      <c r="H50" s="147" t="s">
        <v>206</v>
      </c>
      <c r="I50" s="147" t="s">
        <v>206</v>
      </c>
      <c r="J50" s="144">
        <v>0</v>
      </c>
      <c r="K50" s="144">
        <v>0</v>
      </c>
      <c r="L50" s="144">
        <v>0</v>
      </c>
      <c r="M50" s="144">
        <v>0</v>
      </c>
      <c r="N50" s="147" t="s">
        <v>206</v>
      </c>
      <c r="O50" s="2"/>
    </row>
    <row r="51" spans="2:15">
      <c r="B51" s="2"/>
      <c r="C51" s="142" t="s">
        <v>343</v>
      </c>
      <c r="D51" s="143"/>
      <c r="E51" s="147" t="s">
        <v>206</v>
      </c>
      <c r="F51" s="147" t="s">
        <v>206</v>
      </c>
      <c r="G51" s="147" t="s">
        <v>206</v>
      </c>
      <c r="H51" s="147" t="s">
        <v>206</v>
      </c>
      <c r="I51" s="147" t="s">
        <v>206</v>
      </c>
      <c r="J51" s="144">
        <v>0</v>
      </c>
      <c r="K51" s="144">
        <v>0</v>
      </c>
      <c r="L51" s="144">
        <v>0</v>
      </c>
      <c r="M51" s="144">
        <v>0</v>
      </c>
      <c r="N51" s="147" t="s">
        <v>206</v>
      </c>
      <c r="O51" s="2"/>
    </row>
    <row r="52" spans="2:15">
      <c r="B52" s="2"/>
      <c r="C52" s="142" t="s">
        <v>344</v>
      </c>
      <c r="D52" s="143"/>
      <c r="E52" s="147" t="s">
        <v>206</v>
      </c>
      <c r="F52" s="147" t="s">
        <v>206</v>
      </c>
      <c r="G52" s="147" t="s">
        <v>206</v>
      </c>
      <c r="H52" s="147" t="s">
        <v>206</v>
      </c>
      <c r="I52" s="147" t="s">
        <v>206</v>
      </c>
      <c r="J52" s="144">
        <v>0</v>
      </c>
      <c r="K52" s="144">
        <v>0</v>
      </c>
      <c r="L52" s="144">
        <v>0</v>
      </c>
      <c r="M52" s="144">
        <v>0</v>
      </c>
      <c r="N52" s="147" t="s">
        <v>206</v>
      </c>
      <c r="O52" s="2"/>
    </row>
    <row r="53" spans="2:15">
      <c r="B53" s="2"/>
      <c r="C53" s="142" t="s">
        <v>345</v>
      </c>
      <c r="D53" s="143"/>
      <c r="E53" s="147" t="s">
        <v>206</v>
      </c>
      <c r="F53" s="147" t="s">
        <v>206</v>
      </c>
      <c r="G53" s="147" t="s">
        <v>206</v>
      </c>
      <c r="H53" s="147" t="s">
        <v>206</v>
      </c>
      <c r="I53" s="147" t="s">
        <v>206</v>
      </c>
      <c r="J53" s="144">
        <v>0</v>
      </c>
      <c r="K53" s="144">
        <v>0</v>
      </c>
      <c r="L53" s="144">
        <v>0</v>
      </c>
      <c r="M53" s="144">
        <v>0</v>
      </c>
      <c r="N53" s="147" t="s">
        <v>206</v>
      </c>
      <c r="O53" s="2"/>
    </row>
    <row r="54" spans="2:15">
      <c r="B54" s="2"/>
      <c r="C54" s="142" t="s">
        <v>346</v>
      </c>
      <c r="D54" s="143"/>
      <c r="E54" s="147" t="s">
        <v>206</v>
      </c>
      <c r="F54" s="147" t="s">
        <v>206</v>
      </c>
      <c r="G54" s="147" t="s">
        <v>206</v>
      </c>
      <c r="H54" s="147" t="s">
        <v>206</v>
      </c>
      <c r="I54" s="147" t="s">
        <v>206</v>
      </c>
      <c r="J54" s="144">
        <v>0</v>
      </c>
      <c r="K54" s="144">
        <v>0</v>
      </c>
      <c r="L54" s="144">
        <v>0</v>
      </c>
      <c r="M54" s="144">
        <v>0</v>
      </c>
      <c r="N54" s="147" t="s">
        <v>206</v>
      </c>
      <c r="O54" s="2"/>
    </row>
    <row r="55" spans="2:15">
      <c r="B55" s="2"/>
      <c r="C55" s="142" t="s">
        <v>347</v>
      </c>
      <c r="D55" s="143"/>
      <c r="E55" s="147" t="s">
        <v>206</v>
      </c>
      <c r="F55" s="147" t="s">
        <v>206</v>
      </c>
      <c r="G55" s="147" t="s">
        <v>206</v>
      </c>
      <c r="H55" s="147" t="s">
        <v>206</v>
      </c>
      <c r="I55" s="147" t="s">
        <v>206</v>
      </c>
      <c r="J55" s="144">
        <v>0</v>
      </c>
      <c r="K55" s="144">
        <v>0</v>
      </c>
      <c r="L55" s="144">
        <v>0</v>
      </c>
      <c r="M55" s="144">
        <v>0</v>
      </c>
      <c r="N55" s="147" t="s">
        <v>206</v>
      </c>
      <c r="O55" s="2"/>
    </row>
    <row r="56" spans="2:15">
      <c r="B56" s="2"/>
      <c r="C56" s="142" t="s">
        <v>348</v>
      </c>
      <c r="D56" s="143"/>
      <c r="E56" s="147" t="s">
        <v>206</v>
      </c>
      <c r="F56" s="147" t="s">
        <v>206</v>
      </c>
      <c r="G56" s="147" t="s">
        <v>206</v>
      </c>
      <c r="H56" s="147" t="s">
        <v>206</v>
      </c>
      <c r="I56" s="147" t="s">
        <v>206</v>
      </c>
      <c r="J56" s="144">
        <v>0</v>
      </c>
      <c r="K56" s="144">
        <v>0</v>
      </c>
      <c r="L56" s="144">
        <v>0</v>
      </c>
      <c r="M56" s="144">
        <v>0</v>
      </c>
      <c r="N56" s="147" t="s">
        <v>206</v>
      </c>
      <c r="O56" s="2"/>
    </row>
    <row r="57" spans="2:15">
      <c r="B57" s="2"/>
      <c r="C57" s="142" t="s">
        <v>349</v>
      </c>
      <c r="D57" s="143"/>
      <c r="E57" s="147" t="s">
        <v>206</v>
      </c>
      <c r="F57" s="147" t="s">
        <v>206</v>
      </c>
      <c r="G57" s="147" t="s">
        <v>206</v>
      </c>
      <c r="H57" s="147" t="s">
        <v>206</v>
      </c>
      <c r="I57" s="147" t="s">
        <v>206</v>
      </c>
      <c r="J57" s="144">
        <v>0</v>
      </c>
      <c r="K57" s="144">
        <v>0</v>
      </c>
      <c r="L57" s="144">
        <v>0</v>
      </c>
      <c r="M57" s="144">
        <v>0</v>
      </c>
      <c r="N57" s="147" t="s">
        <v>206</v>
      </c>
      <c r="O57" s="2"/>
    </row>
    <row r="58" spans="2:15">
      <c r="B58" s="2"/>
      <c r="C58" s="142" t="s">
        <v>350</v>
      </c>
      <c r="D58" s="143"/>
      <c r="E58" s="147" t="s">
        <v>206</v>
      </c>
      <c r="F58" s="147" t="s">
        <v>206</v>
      </c>
      <c r="G58" s="147" t="s">
        <v>206</v>
      </c>
      <c r="H58" s="147" t="s">
        <v>206</v>
      </c>
      <c r="I58" s="147" t="s">
        <v>206</v>
      </c>
      <c r="J58" s="144">
        <v>0</v>
      </c>
      <c r="K58" s="144">
        <v>0</v>
      </c>
      <c r="L58" s="144">
        <v>0</v>
      </c>
      <c r="M58" s="144">
        <v>0</v>
      </c>
      <c r="N58" s="147" t="s">
        <v>206</v>
      </c>
      <c r="O58" s="2"/>
    </row>
    <row r="59" spans="2:15">
      <c r="B59" s="2"/>
      <c r="C59" s="142" t="s">
        <v>351</v>
      </c>
      <c r="D59" s="143"/>
      <c r="E59" s="147" t="s">
        <v>206</v>
      </c>
      <c r="F59" s="147" t="s">
        <v>206</v>
      </c>
      <c r="G59" s="147" t="s">
        <v>206</v>
      </c>
      <c r="H59" s="147" t="s">
        <v>206</v>
      </c>
      <c r="I59" s="147" t="s">
        <v>206</v>
      </c>
      <c r="J59" s="144">
        <v>0</v>
      </c>
      <c r="K59" s="144">
        <v>0</v>
      </c>
      <c r="L59" s="144">
        <v>0</v>
      </c>
      <c r="M59" s="144">
        <v>0</v>
      </c>
      <c r="N59" s="147" t="s">
        <v>206</v>
      </c>
      <c r="O59" s="2"/>
    </row>
    <row r="60" spans="2:15">
      <c r="B60" s="2"/>
      <c r="C60" s="142" t="s">
        <v>352</v>
      </c>
      <c r="D60" s="143"/>
      <c r="E60" s="147" t="s">
        <v>206</v>
      </c>
      <c r="F60" s="147" t="s">
        <v>206</v>
      </c>
      <c r="G60" s="147" t="s">
        <v>206</v>
      </c>
      <c r="H60" s="147" t="s">
        <v>206</v>
      </c>
      <c r="I60" s="147" t="s">
        <v>206</v>
      </c>
      <c r="J60" s="144">
        <v>0</v>
      </c>
      <c r="K60" s="144">
        <v>0</v>
      </c>
      <c r="L60" s="144">
        <v>0</v>
      </c>
      <c r="M60" s="144">
        <v>0</v>
      </c>
      <c r="N60" s="147" t="s">
        <v>206</v>
      </c>
      <c r="O60" s="2"/>
    </row>
    <row r="61" spans="2:15">
      <c r="B61" s="2"/>
      <c r="C61" s="142" t="s">
        <v>353</v>
      </c>
      <c r="D61" s="143"/>
      <c r="E61" s="147" t="s">
        <v>206</v>
      </c>
      <c r="F61" s="147" t="s">
        <v>206</v>
      </c>
      <c r="G61" s="147" t="s">
        <v>206</v>
      </c>
      <c r="H61" s="147" t="s">
        <v>206</v>
      </c>
      <c r="I61" s="147" t="s">
        <v>206</v>
      </c>
      <c r="J61" s="144">
        <v>0</v>
      </c>
      <c r="K61" s="144">
        <v>0</v>
      </c>
      <c r="L61" s="144">
        <v>0</v>
      </c>
      <c r="M61" s="144">
        <v>0</v>
      </c>
      <c r="N61" s="147" t="s">
        <v>206</v>
      </c>
      <c r="O61" s="2"/>
    </row>
    <row r="62" spans="2:15">
      <c r="B62" s="2"/>
      <c r="C62" s="142" t="s">
        <v>354</v>
      </c>
      <c r="D62" s="143"/>
      <c r="E62" s="147" t="s">
        <v>206</v>
      </c>
      <c r="F62" s="147" t="s">
        <v>206</v>
      </c>
      <c r="G62" s="147" t="s">
        <v>206</v>
      </c>
      <c r="H62" s="147" t="s">
        <v>206</v>
      </c>
      <c r="I62" s="147" t="s">
        <v>206</v>
      </c>
      <c r="J62" s="144">
        <v>0</v>
      </c>
      <c r="K62" s="144">
        <v>0</v>
      </c>
      <c r="L62" s="144">
        <v>0</v>
      </c>
      <c r="M62" s="144">
        <v>0</v>
      </c>
      <c r="N62" s="147" t="s">
        <v>206</v>
      </c>
      <c r="O62" s="2"/>
    </row>
    <row r="63" spans="2:15">
      <c r="B63" s="2"/>
      <c r="C63" s="142" t="s">
        <v>355</v>
      </c>
      <c r="D63" s="143"/>
      <c r="E63" s="147" t="s">
        <v>206</v>
      </c>
      <c r="F63" s="147" t="s">
        <v>206</v>
      </c>
      <c r="G63" s="147" t="s">
        <v>206</v>
      </c>
      <c r="H63" s="147" t="s">
        <v>206</v>
      </c>
      <c r="I63" s="147" t="s">
        <v>206</v>
      </c>
      <c r="J63" s="144">
        <v>0</v>
      </c>
      <c r="K63" s="144">
        <v>0</v>
      </c>
      <c r="L63" s="144">
        <v>0</v>
      </c>
      <c r="M63" s="144">
        <v>0</v>
      </c>
      <c r="N63" s="147" t="s">
        <v>206</v>
      </c>
      <c r="O63" s="2"/>
    </row>
    <row r="64" spans="2:15">
      <c r="B64" s="2"/>
      <c r="C64" s="142" t="s">
        <v>356</v>
      </c>
      <c r="D64" s="143"/>
      <c r="E64" s="147" t="s">
        <v>206</v>
      </c>
      <c r="F64" s="147" t="s">
        <v>206</v>
      </c>
      <c r="G64" s="147" t="s">
        <v>206</v>
      </c>
      <c r="H64" s="147" t="s">
        <v>206</v>
      </c>
      <c r="I64" s="147" t="s">
        <v>206</v>
      </c>
      <c r="J64" s="144">
        <v>0</v>
      </c>
      <c r="K64" s="144">
        <v>0</v>
      </c>
      <c r="L64" s="144">
        <v>0</v>
      </c>
      <c r="M64" s="144">
        <v>0</v>
      </c>
      <c r="N64" s="147" t="s">
        <v>206</v>
      </c>
      <c r="O64" s="2"/>
    </row>
    <row r="65" spans="2:15">
      <c r="B65" s="2"/>
      <c r="C65" s="142" t="s">
        <v>357</v>
      </c>
      <c r="D65" s="143"/>
      <c r="E65" s="147" t="s">
        <v>206</v>
      </c>
      <c r="F65" s="147" t="s">
        <v>206</v>
      </c>
      <c r="G65" s="147" t="s">
        <v>206</v>
      </c>
      <c r="H65" s="147" t="s">
        <v>206</v>
      </c>
      <c r="I65" s="147" t="s">
        <v>206</v>
      </c>
      <c r="J65" s="144">
        <v>0</v>
      </c>
      <c r="K65" s="144">
        <v>0</v>
      </c>
      <c r="L65" s="144">
        <v>0</v>
      </c>
      <c r="M65" s="144">
        <v>0</v>
      </c>
      <c r="N65" s="147" t="s">
        <v>206</v>
      </c>
      <c r="O65" s="2"/>
    </row>
    <row r="66" spans="2:15">
      <c r="B66" s="2"/>
      <c r="C66" s="142" t="s">
        <v>358</v>
      </c>
      <c r="D66" s="143"/>
      <c r="E66" s="147" t="s">
        <v>206</v>
      </c>
      <c r="F66" s="147" t="s">
        <v>206</v>
      </c>
      <c r="G66" s="147" t="s">
        <v>206</v>
      </c>
      <c r="H66" s="147" t="s">
        <v>206</v>
      </c>
      <c r="I66" s="147" t="s">
        <v>206</v>
      </c>
      <c r="J66" s="144">
        <v>0</v>
      </c>
      <c r="K66" s="144">
        <v>0</v>
      </c>
      <c r="L66" s="144">
        <v>0</v>
      </c>
      <c r="M66" s="144">
        <v>0</v>
      </c>
      <c r="N66" s="147" t="s">
        <v>206</v>
      </c>
      <c r="O66" s="2"/>
    </row>
    <row r="67" spans="2:15">
      <c r="B67" s="2"/>
      <c r="C67" s="142" t="s">
        <v>359</v>
      </c>
      <c r="D67" s="143"/>
      <c r="E67" s="147" t="s">
        <v>206</v>
      </c>
      <c r="F67" s="147" t="s">
        <v>206</v>
      </c>
      <c r="G67" s="147" t="s">
        <v>206</v>
      </c>
      <c r="H67" s="147" t="s">
        <v>206</v>
      </c>
      <c r="I67" s="147" t="s">
        <v>206</v>
      </c>
      <c r="J67" s="144">
        <v>0</v>
      </c>
      <c r="K67" s="144">
        <v>0</v>
      </c>
      <c r="L67" s="144">
        <v>0</v>
      </c>
      <c r="M67" s="144">
        <v>0</v>
      </c>
      <c r="N67" s="147" t="s">
        <v>206</v>
      </c>
      <c r="O67" s="2"/>
    </row>
    <row r="68" spans="2:15">
      <c r="B68" s="2"/>
      <c r="C68" s="142" t="s">
        <v>360</v>
      </c>
      <c r="D68" s="143"/>
      <c r="E68" s="147" t="s">
        <v>206</v>
      </c>
      <c r="F68" s="147" t="s">
        <v>206</v>
      </c>
      <c r="G68" s="147" t="s">
        <v>206</v>
      </c>
      <c r="H68" s="147" t="s">
        <v>206</v>
      </c>
      <c r="I68" s="147" t="s">
        <v>206</v>
      </c>
      <c r="J68" s="144">
        <v>0</v>
      </c>
      <c r="K68" s="144">
        <v>0</v>
      </c>
      <c r="L68" s="144">
        <v>0</v>
      </c>
      <c r="M68" s="144">
        <v>0</v>
      </c>
      <c r="N68" s="147" t="s">
        <v>206</v>
      </c>
      <c r="O68" s="2"/>
    </row>
    <row r="69" spans="2:15">
      <c r="B69" s="2"/>
      <c r="C69" s="142" t="s">
        <v>361</v>
      </c>
      <c r="D69" s="143"/>
      <c r="E69" s="147" t="s">
        <v>206</v>
      </c>
      <c r="F69" s="147" t="s">
        <v>206</v>
      </c>
      <c r="G69" s="147" t="s">
        <v>206</v>
      </c>
      <c r="H69" s="147" t="s">
        <v>206</v>
      </c>
      <c r="I69" s="147" t="s">
        <v>206</v>
      </c>
      <c r="J69" s="144">
        <v>0</v>
      </c>
      <c r="K69" s="144">
        <v>0</v>
      </c>
      <c r="L69" s="144">
        <v>0</v>
      </c>
      <c r="M69" s="144">
        <v>0</v>
      </c>
      <c r="N69" s="147" t="s">
        <v>206</v>
      </c>
      <c r="O69" s="2"/>
    </row>
    <row r="70" spans="2:15">
      <c r="B70" s="2"/>
      <c r="C70" s="142" t="s">
        <v>362</v>
      </c>
      <c r="D70" s="143"/>
      <c r="E70" s="147" t="s">
        <v>206</v>
      </c>
      <c r="F70" s="147" t="s">
        <v>206</v>
      </c>
      <c r="G70" s="147" t="s">
        <v>206</v>
      </c>
      <c r="H70" s="147" t="s">
        <v>206</v>
      </c>
      <c r="I70" s="147" t="s">
        <v>206</v>
      </c>
      <c r="J70" s="144">
        <v>0</v>
      </c>
      <c r="K70" s="144">
        <v>0</v>
      </c>
      <c r="L70" s="144">
        <v>0</v>
      </c>
      <c r="M70" s="144">
        <v>0</v>
      </c>
      <c r="N70" s="147" t="s">
        <v>206</v>
      </c>
      <c r="O70" s="2"/>
    </row>
    <row r="71" spans="2:15">
      <c r="B71" s="2"/>
      <c r="C71" s="142" t="s">
        <v>363</v>
      </c>
      <c r="D71" s="143"/>
      <c r="E71" s="147" t="s">
        <v>206</v>
      </c>
      <c r="F71" s="147" t="s">
        <v>206</v>
      </c>
      <c r="G71" s="147" t="s">
        <v>206</v>
      </c>
      <c r="H71" s="147" t="s">
        <v>206</v>
      </c>
      <c r="I71" s="147" t="s">
        <v>206</v>
      </c>
      <c r="J71" s="144">
        <v>0</v>
      </c>
      <c r="K71" s="144">
        <v>0</v>
      </c>
      <c r="L71" s="144">
        <v>0</v>
      </c>
      <c r="M71" s="144">
        <v>0</v>
      </c>
      <c r="N71" s="147" t="s">
        <v>206</v>
      </c>
      <c r="O71" s="2"/>
    </row>
    <row r="72" spans="2:15">
      <c r="B72" s="2"/>
      <c r="C72" s="142" t="s">
        <v>364</v>
      </c>
      <c r="D72" s="143"/>
      <c r="E72" s="147" t="s">
        <v>206</v>
      </c>
      <c r="F72" s="147" t="s">
        <v>206</v>
      </c>
      <c r="G72" s="147" t="s">
        <v>206</v>
      </c>
      <c r="H72" s="147" t="s">
        <v>206</v>
      </c>
      <c r="I72" s="147" t="s">
        <v>206</v>
      </c>
      <c r="J72" s="144">
        <v>0</v>
      </c>
      <c r="K72" s="144">
        <v>0</v>
      </c>
      <c r="L72" s="144">
        <v>0</v>
      </c>
      <c r="M72" s="144">
        <v>0</v>
      </c>
      <c r="N72" s="147" t="s">
        <v>206</v>
      </c>
      <c r="O72" s="2"/>
    </row>
    <row r="73" spans="2:15">
      <c r="B73" s="2"/>
      <c r="C73" s="142" t="s">
        <v>365</v>
      </c>
      <c r="D73" s="143"/>
      <c r="E73" s="147" t="s">
        <v>206</v>
      </c>
      <c r="F73" s="147" t="s">
        <v>206</v>
      </c>
      <c r="G73" s="147" t="s">
        <v>206</v>
      </c>
      <c r="H73" s="147" t="s">
        <v>206</v>
      </c>
      <c r="I73" s="147" t="s">
        <v>206</v>
      </c>
      <c r="J73" s="144">
        <v>0</v>
      </c>
      <c r="K73" s="144">
        <v>0</v>
      </c>
      <c r="L73" s="144">
        <v>0</v>
      </c>
      <c r="M73" s="144">
        <v>0</v>
      </c>
      <c r="N73" s="147" t="s">
        <v>206</v>
      </c>
      <c r="O73" s="2"/>
    </row>
    <row r="74" spans="2:15">
      <c r="B74" s="2"/>
      <c r="C74" s="142" t="s">
        <v>366</v>
      </c>
      <c r="D74" s="143"/>
      <c r="E74" s="147" t="s">
        <v>206</v>
      </c>
      <c r="F74" s="147" t="s">
        <v>206</v>
      </c>
      <c r="G74" s="147" t="s">
        <v>206</v>
      </c>
      <c r="H74" s="147" t="s">
        <v>206</v>
      </c>
      <c r="I74" s="147" t="s">
        <v>206</v>
      </c>
      <c r="J74" s="144">
        <v>0</v>
      </c>
      <c r="K74" s="144">
        <v>0</v>
      </c>
      <c r="L74" s="144">
        <v>0</v>
      </c>
      <c r="M74" s="144">
        <v>0</v>
      </c>
      <c r="N74" s="147" t="s">
        <v>206</v>
      </c>
      <c r="O74" s="2"/>
    </row>
    <row r="75" spans="2:15">
      <c r="B75" s="2"/>
      <c r="C75" s="142" t="s">
        <v>367</v>
      </c>
      <c r="D75" s="143"/>
      <c r="E75" s="147" t="s">
        <v>206</v>
      </c>
      <c r="F75" s="147" t="s">
        <v>206</v>
      </c>
      <c r="G75" s="147" t="s">
        <v>206</v>
      </c>
      <c r="H75" s="147" t="s">
        <v>206</v>
      </c>
      <c r="I75" s="147" t="s">
        <v>206</v>
      </c>
      <c r="J75" s="144">
        <v>0</v>
      </c>
      <c r="K75" s="144">
        <v>0</v>
      </c>
      <c r="L75" s="144">
        <v>0</v>
      </c>
      <c r="M75" s="144">
        <v>0</v>
      </c>
      <c r="N75" s="147" t="s">
        <v>206</v>
      </c>
      <c r="O75" s="2"/>
    </row>
    <row r="76" spans="2:15">
      <c r="B76" s="2"/>
      <c r="C76" s="142" t="s">
        <v>368</v>
      </c>
      <c r="D76" s="143"/>
      <c r="E76" s="147" t="s">
        <v>206</v>
      </c>
      <c r="F76" s="147" t="s">
        <v>206</v>
      </c>
      <c r="G76" s="147" t="s">
        <v>206</v>
      </c>
      <c r="H76" s="147" t="s">
        <v>206</v>
      </c>
      <c r="I76" s="147" t="s">
        <v>206</v>
      </c>
      <c r="J76" s="144">
        <v>0</v>
      </c>
      <c r="K76" s="144">
        <v>0</v>
      </c>
      <c r="L76" s="144">
        <v>0</v>
      </c>
      <c r="M76" s="144">
        <v>0</v>
      </c>
      <c r="N76" s="147" t="s">
        <v>206</v>
      </c>
      <c r="O76" s="2"/>
    </row>
    <row r="77" spans="2:15">
      <c r="B77" s="2"/>
      <c r="C77" s="142" t="s">
        <v>369</v>
      </c>
      <c r="D77" s="143"/>
      <c r="E77" s="147" t="s">
        <v>206</v>
      </c>
      <c r="F77" s="147" t="s">
        <v>206</v>
      </c>
      <c r="G77" s="147" t="s">
        <v>206</v>
      </c>
      <c r="H77" s="147" t="s">
        <v>206</v>
      </c>
      <c r="I77" s="147" t="s">
        <v>206</v>
      </c>
      <c r="J77" s="144">
        <v>0</v>
      </c>
      <c r="K77" s="144">
        <v>0</v>
      </c>
      <c r="L77" s="144">
        <v>0</v>
      </c>
      <c r="M77" s="144">
        <v>0</v>
      </c>
      <c r="N77" s="147" t="s">
        <v>206</v>
      </c>
      <c r="O77" s="2"/>
    </row>
    <row r="78" spans="2:15">
      <c r="B78" s="2"/>
      <c r="C78" s="142" t="s">
        <v>370</v>
      </c>
      <c r="D78" s="143"/>
      <c r="E78" s="147" t="s">
        <v>206</v>
      </c>
      <c r="F78" s="147" t="s">
        <v>206</v>
      </c>
      <c r="G78" s="147" t="s">
        <v>206</v>
      </c>
      <c r="H78" s="147" t="s">
        <v>206</v>
      </c>
      <c r="I78" s="147" t="s">
        <v>206</v>
      </c>
      <c r="J78" s="144">
        <v>0</v>
      </c>
      <c r="K78" s="144">
        <v>0</v>
      </c>
      <c r="L78" s="144">
        <v>0</v>
      </c>
      <c r="M78" s="144">
        <v>0</v>
      </c>
      <c r="N78" s="147" t="s">
        <v>206</v>
      </c>
      <c r="O78" s="2"/>
    </row>
    <row r="79" spans="2:15">
      <c r="B79" s="2"/>
      <c r="C79" s="142" t="s">
        <v>371</v>
      </c>
      <c r="D79" s="143"/>
      <c r="E79" s="147" t="s">
        <v>206</v>
      </c>
      <c r="F79" s="147" t="s">
        <v>206</v>
      </c>
      <c r="G79" s="147" t="s">
        <v>206</v>
      </c>
      <c r="H79" s="147" t="s">
        <v>206</v>
      </c>
      <c r="I79" s="147" t="s">
        <v>206</v>
      </c>
      <c r="J79" s="144">
        <v>0</v>
      </c>
      <c r="K79" s="144">
        <v>0</v>
      </c>
      <c r="L79" s="144">
        <v>0</v>
      </c>
      <c r="M79" s="144">
        <v>0</v>
      </c>
      <c r="N79" s="147" t="s">
        <v>206</v>
      </c>
      <c r="O79" s="2"/>
    </row>
    <row r="80" spans="2:15">
      <c r="B80" s="2"/>
      <c r="C80" s="142" t="s">
        <v>372</v>
      </c>
      <c r="D80" s="143"/>
      <c r="E80" s="147" t="s">
        <v>206</v>
      </c>
      <c r="F80" s="147" t="s">
        <v>206</v>
      </c>
      <c r="G80" s="147" t="s">
        <v>206</v>
      </c>
      <c r="H80" s="147" t="s">
        <v>206</v>
      </c>
      <c r="I80" s="147" t="s">
        <v>206</v>
      </c>
      <c r="J80" s="144">
        <v>0</v>
      </c>
      <c r="K80" s="144">
        <v>0</v>
      </c>
      <c r="L80" s="144">
        <v>0</v>
      </c>
      <c r="M80" s="144">
        <v>0</v>
      </c>
      <c r="N80" s="147" t="s">
        <v>206</v>
      </c>
      <c r="O80" s="2"/>
    </row>
    <row r="81" spans="2:15">
      <c r="B81" s="2"/>
      <c r="C81" s="142" t="s">
        <v>373</v>
      </c>
      <c r="D81" s="143"/>
      <c r="E81" s="147" t="s">
        <v>206</v>
      </c>
      <c r="F81" s="147" t="s">
        <v>206</v>
      </c>
      <c r="G81" s="147" t="s">
        <v>206</v>
      </c>
      <c r="H81" s="147" t="s">
        <v>206</v>
      </c>
      <c r="I81" s="147" t="s">
        <v>206</v>
      </c>
      <c r="J81" s="144">
        <v>0</v>
      </c>
      <c r="K81" s="144">
        <v>0</v>
      </c>
      <c r="L81" s="144">
        <v>0</v>
      </c>
      <c r="M81" s="144">
        <v>0</v>
      </c>
      <c r="N81" s="147" t="s">
        <v>206</v>
      </c>
      <c r="O81" s="2"/>
    </row>
    <row r="82" spans="2:15">
      <c r="B82" s="2"/>
      <c r="C82" s="142" t="s">
        <v>374</v>
      </c>
      <c r="D82" s="143"/>
      <c r="E82" s="147" t="s">
        <v>206</v>
      </c>
      <c r="F82" s="147" t="s">
        <v>206</v>
      </c>
      <c r="G82" s="147" t="s">
        <v>206</v>
      </c>
      <c r="H82" s="147" t="s">
        <v>206</v>
      </c>
      <c r="I82" s="147" t="s">
        <v>206</v>
      </c>
      <c r="J82" s="144">
        <v>0</v>
      </c>
      <c r="K82" s="144">
        <v>0</v>
      </c>
      <c r="L82" s="144">
        <v>0</v>
      </c>
      <c r="M82" s="144">
        <v>0</v>
      </c>
      <c r="N82" s="147" t="s">
        <v>206</v>
      </c>
      <c r="O82" s="2"/>
    </row>
    <row r="83" spans="2:15">
      <c r="B83" s="2"/>
      <c r="C83" s="142" t="s">
        <v>375</v>
      </c>
      <c r="D83" s="143"/>
      <c r="E83" s="147" t="s">
        <v>206</v>
      </c>
      <c r="F83" s="147" t="s">
        <v>206</v>
      </c>
      <c r="G83" s="147" t="s">
        <v>206</v>
      </c>
      <c r="H83" s="147" t="s">
        <v>206</v>
      </c>
      <c r="I83" s="147" t="s">
        <v>206</v>
      </c>
      <c r="J83" s="144">
        <v>0</v>
      </c>
      <c r="K83" s="144">
        <v>0</v>
      </c>
      <c r="L83" s="144">
        <v>0</v>
      </c>
      <c r="M83" s="144">
        <v>0</v>
      </c>
      <c r="N83" s="147" t="s">
        <v>206</v>
      </c>
      <c r="O83" s="2"/>
    </row>
    <row r="84" spans="2:15">
      <c r="B84" s="2"/>
      <c r="C84" s="142" t="s">
        <v>376</v>
      </c>
      <c r="D84" s="143"/>
      <c r="E84" s="147" t="s">
        <v>206</v>
      </c>
      <c r="F84" s="147" t="s">
        <v>206</v>
      </c>
      <c r="G84" s="147" t="s">
        <v>206</v>
      </c>
      <c r="H84" s="147" t="s">
        <v>206</v>
      </c>
      <c r="I84" s="147" t="s">
        <v>206</v>
      </c>
      <c r="J84" s="144">
        <v>0</v>
      </c>
      <c r="K84" s="144">
        <v>0</v>
      </c>
      <c r="L84" s="144">
        <v>0</v>
      </c>
      <c r="M84" s="144">
        <v>0</v>
      </c>
      <c r="N84" s="147" t="s">
        <v>206</v>
      </c>
      <c r="O84" s="2"/>
    </row>
    <row r="85" spans="2:15">
      <c r="B85" s="2"/>
      <c r="C85" s="142" t="s">
        <v>377</v>
      </c>
      <c r="D85" s="143"/>
      <c r="E85" s="147" t="s">
        <v>206</v>
      </c>
      <c r="F85" s="147" t="s">
        <v>206</v>
      </c>
      <c r="G85" s="147" t="s">
        <v>206</v>
      </c>
      <c r="H85" s="147" t="s">
        <v>206</v>
      </c>
      <c r="I85" s="147" t="s">
        <v>206</v>
      </c>
      <c r="J85" s="144">
        <v>0</v>
      </c>
      <c r="K85" s="144">
        <v>0</v>
      </c>
      <c r="L85" s="144">
        <v>0</v>
      </c>
      <c r="M85" s="144">
        <v>0</v>
      </c>
      <c r="N85" s="147" t="s">
        <v>206</v>
      </c>
      <c r="O85" s="2"/>
    </row>
    <row r="86" spans="2:15">
      <c r="B86" s="2"/>
      <c r="C86" s="142" t="s">
        <v>378</v>
      </c>
      <c r="D86" s="143"/>
      <c r="E86" s="147" t="s">
        <v>206</v>
      </c>
      <c r="F86" s="147" t="s">
        <v>206</v>
      </c>
      <c r="G86" s="147" t="s">
        <v>206</v>
      </c>
      <c r="H86" s="147" t="s">
        <v>206</v>
      </c>
      <c r="I86" s="147" t="s">
        <v>206</v>
      </c>
      <c r="J86" s="144">
        <v>0</v>
      </c>
      <c r="K86" s="144">
        <v>0</v>
      </c>
      <c r="L86" s="144">
        <v>0</v>
      </c>
      <c r="M86" s="144">
        <v>0</v>
      </c>
      <c r="N86" s="147" t="s">
        <v>206</v>
      </c>
      <c r="O86" s="2"/>
    </row>
    <row r="87" spans="2:15">
      <c r="B87" s="2"/>
      <c r="C87" s="142" t="s">
        <v>379</v>
      </c>
      <c r="D87" s="143"/>
      <c r="E87" s="147" t="s">
        <v>206</v>
      </c>
      <c r="F87" s="147" t="s">
        <v>206</v>
      </c>
      <c r="G87" s="147" t="s">
        <v>206</v>
      </c>
      <c r="H87" s="147" t="s">
        <v>206</v>
      </c>
      <c r="I87" s="147" t="s">
        <v>206</v>
      </c>
      <c r="J87" s="144">
        <v>0</v>
      </c>
      <c r="K87" s="144">
        <v>0</v>
      </c>
      <c r="L87" s="144">
        <v>0</v>
      </c>
      <c r="M87" s="144">
        <v>0</v>
      </c>
      <c r="N87" s="147" t="s">
        <v>206</v>
      </c>
      <c r="O87" s="2"/>
    </row>
    <row r="88" spans="2:15">
      <c r="B88" s="2"/>
      <c r="C88" s="142" t="s">
        <v>380</v>
      </c>
      <c r="D88" s="143"/>
      <c r="E88" s="147" t="s">
        <v>206</v>
      </c>
      <c r="F88" s="147" t="s">
        <v>206</v>
      </c>
      <c r="G88" s="147" t="s">
        <v>206</v>
      </c>
      <c r="H88" s="147" t="s">
        <v>206</v>
      </c>
      <c r="I88" s="147" t="s">
        <v>206</v>
      </c>
      <c r="J88" s="144">
        <v>0</v>
      </c>
      <c r="K88" s="144">
        <v>0</v>
      </c>
      <c r="L88" s="144">
        <v>0</v>
      </c>
      <c r="M88" s="144">
        <v>0</v>
      </c>
      <c r="N88" s="147" t="s">
        <v>206</v>
      </c>
      <c r="O88" s="2"/>
    </row>
    <row r="89" spans="2:15">
      <c r="B89" s="2"/>
      <c r="C89" s="142" t="s">
        <v>381</v>
      </c>
      <c r="D89" s="143"/>
      <c r="E89" s="147" t="s">
        <v>206</v>
      </c>
      <c r="F89" s="147" t="s">
        <v>206</v>
      </c>
      <c r="G89" s="147" t="s">
        <v>206</v>
      </c>
      <c r="H89" s="147" t="s">
        <v>206</v>
      </c>
      <c r="I89" s="147" t="s">
        <v>206</v>
      </c>
      <c r="J89" s="144">
        <v>0</v>
      </c>
      <c r="K89" s="144">
        <v>0</v>
      </c>
      <c r="L89" s="144">
        <v>0</v>
      </c>
      <c r="M89" s="144">
        <v>0</v>
      </c>
      <c r="N89" s="147" t="s">
        <v>206</v>
      </c>
      <c r="O89" s="2"/>
    </row>
    <row r="90" spans="2:15">
      <c r="B90" s="2"/>
      <c r="C90" s="142" t="s">
        <v>382</v>
      </c>
      <c r="D90" s="143"/>
      <c r="E90" s="147" t="s">
        <v>206</v>
      </c>
      <c r="F90" s="147" t="s">
        <v>206</v>
      </c>
      <c r="G90" s="147" t="s">
        <v>206</v>
      </c>
      <c r="H90" s="147" t="s">
        <v>206</v>
      </c>
      <c r="I90" s="147" t="s">
        <v>206</v>
      </c>
      <c r="J90" s="144">
        <v>0</v>
      </c>
      <c r="K90" s="144">
        <v>0</v>
      </c>
      <c r="L90" s="144">
        <v>0</v>
      </c>
      <c r="M90" s="144">
        <v>0</v>
      </c>
      <c r="N90" s="147" t="s">
        <v>206</v>
      </c>
      <c r="O90" s="2"/>
    </row>
    <row r="91" spans="2:15">
      <c r="B91" s="2"/>
      <c r="C91" s="142" t="s">
        <v>383</v>
      </c>
      <c r="D91" s="143"/>
      <c r="E91" s="147" t="s">
        <v>206</v>
      </c>
      <c r="F91" s="147" t="s">
        <v>206</v>
      </c>
      <c r="G91" s="147" t="s">
        <v>206</v>
      </c>
      <c r="H91" s="147" t="s">
        <v>206</v>
      </c>
      <c r="I91" s="147" t="s">
        <v>206</v>
      </c>
      <c r="J91" s="144">
        <v>0</v>
      </c>
      <c r="K91" s="144">
        <v>0</v>
      </c>
      <c r="L91" s="144">
        <v>0</v>
      </c>
      <c r="M91" s="144">
        <v>0</v>
      </c>
      <c r="N91" s="147" t="s">
        <v>206</v>
      </c>
      <c r="O91" s="2"/>
    </row>
    <row r="92" spans="2:15">
      <c r="B92" s="2"/>
      <c r="C92" s="142" t="s">
        <v>384</v>
      </c>
      <c r="D92" s="143"/>
      <c r="E92" s="147" t="s">
        <v>206</v>
      </c>
      <c r="F92" s="147" t="s">
        <v>206</v>
      </c>
      <c r="G92" s="147" t="s">
        <v>206</v>
      </c>
      <c r="H92" s="147" t="s">
        <v>206</v>
      </c>
      <c r="I92" s="147" t="s">
        <v>206</v>
      </c>
      <c r="J92" s="144">
        <v>0</v>
      </c>
      <c r="K92" s="144">
        <v>0</v>
      </c>
      <c r="L92" s="144">
        <v>0</v>
      </c>
      <c r="M92" s="144">
        <v>0</v>
      </c>
      <c r="N92" s="147" t="s">
        <v>206</v>
      </c>
      <c r="O92" s="2"/>
    </row>
    <row r="93" spans="2:15">
      <c r="B93" s="2"/>
      <c r="C93" s="142" t="s">
        <v>385</v>
      </c>
      <c r="D93" s="143"/>
      <c r="E93" s="147" t="s">
        <v>206</v>
      </c>
      <c r="F93" s="147" t="s">
        <v>206</v>
      </c>
      <c r="G93" s="147" t="s">
        <v>206</v>
      </c>
      <c r="H93" s="147" t="s">
        <v>206</v>
      </c>
      <c r="I93" s="147" t="s">
        <v>206</v>
      </c>
      <c r="J93" s="144">
        <v>0</v>
      </c>
      <c r="K93" s="144">
        <v>0</v>
      </c>
      <c r="L93" s="144">
        <v>0</v>
      </c>
      <c r="M93" s="144">
        <v>0</v>
      </c>
      <c r="N93" s="147" t="s">
        <v>206</v>
      </c>
      <c r="O93" s="2"/>
    </row>
    <row r="94" spans="2:15">
      <c r="B94" s="2"/>
      <c r="C94" s="142" t="s">
        <v>386</v>
      </c>
      <c r="D94" s="143"/>
      <c r="E94" s="147" t="s">
        <v>206</v>
      </c>
      <c r="F94" s="147" t="s">
        <v>206</v>
      </c>
      <c r="G94" s="147" t="s">
        <v>206</v>
      </c>
      <c r="H94" s="147" t="s">
        <v>206</v>
      </c>
      <c r="I94" s="147" t="s">
        <v>206</v>
      </c>
      <c r="J94" s="144">
        <v>0</v>
      </c>
      <c r="K94" s="144">
        <v>0</v>
      </c>
      <c r="L94" s="144">
        <v>0</v>
      </c>
      <c r="M94" s="144">
        <v>0</v>
      </c>
      <c r="N94" s="147" t="s">
        <v>206</v>
      </c>
      <c r="O94" s="2"/>
    </row>
    <row r="95" spans="2:15">
      <c r="B95" s="2"/>
      <c r="C95" s="142" t="s">
        <v>387</v>
      </c>
      <c r="D95" s="143"/>
      <c r="E95" s="147" t="s">
        <v>206</v>
      </c>
      <c r="F95" s="147" t="s">
        <v>206</v>
      </c>
      <c r="G95" s="147" t="s">
        <v>206</v>
      </c>
      <c r="H95" s="147" t="s">
        <v>206</v>
      </c>
      <c r="I95" s="147" t="s">
        <v>206</v>
      </c>
      <c r="J95" s="144">
        <v>0</v>
      </c>
      <c r="K95" s="144">
        <v>0</v>
      </c>
      <c r="L95" s="144">
        <v>0</v>
      </c>
      <c r="M95" s="144">
        <v>0</v>
      </c>
      <c r="N95" s="147" t="s">
        <v>206</v>
      </c>
      <c r="O95" s="2"/>
    </row>
    <row r="96" spans="2:15">
      <c r="B96" s="2"/>
      <c r="C96" s="142" t="s">
        <v>388</v>
      </c>
      <c r="D96" s="143"/>
      <c r="E96" s="147" t="s">
        <v>206</v>
      </c>
      <c r="F96" s="147" t="s">
        <v>206</v>
      </c>
      <c r="G96" s="147" t="s">
        <v>206</v>
      </c>
      <c r="H96" s="147" t="s">
        <v>206</v>
      </c>
      <c r="I96" s="147" t="s">
        <v>206</v>
      </c>
      <c r="J96" s="144">
        <v>0</v>
      </c>
      <c r="K96" s="144">
        <v>0</v>
      </c>
      <c r="L96" s="144">
        <v>0</v>
      </c>
      <c r="M96" s="144">
        <v>0</v>
      </c>
      <c r="N96" s="147" t="s">
        <v>206</v>
      </c>
      <c r="O96" s="2"/>
    </row>
    <row r="97" spans="2:15">
      <c r="B97" s="2"/>
      <c r="C97" s="142" t="s">
        <v>389</v>
      </c>
      <c r="D97" s="143"/>
      <c r="E97" s="147" t="s">
        <v>206</v>
      </c>
      <c r="F97" s="147" t="s">
        <v>206</v>
      </c>
      <c r="G97" s="147" t="s">
        <v>206</v>
      </c>
      <c r="H97" s="147" t="s">
        <v>206</v>
      </c>
      <c r="I97" s="147" t="s">
        <v>206</v>
      </c>
      <c r="J97" s="144">
        <v>0</v>
      </c>
      <c r="K97" s="144">
        <v>0</v>
      </c>
      <c r="L97" s="144">
        <v>0</v>
      </c>
      <c r="M97" s="144">
        <v>0</v>
      </c>
      <c r="N97" s="147" t="s">
        <v>206</v>
      </c>
      <c r="O97" s="2"/>
    </row>
    <row r="98" spans="2:15">
      <c r="B98" s="2"/>
      <c r="C98" s="142" t="s">
        <v>390</v>
      </c>
      <c r="D98" s="143"/>
      <c r="E98" s="147" t="s">
        <v>206</v>
      </c>
      <c r="F98" s="147" t="s">
        <v>206</v>
      </c>
      <c r="G98" s="147" t="s">
        <v>206</v>
      </c>
      <c r="H98" s="147" t="s">
        <v>206</v>
      </c>
      <c r="I98" s="147" t="s">
        <v>206</v>
      </c>
      <c r="J98" s="144">
        <v>0</v>
      </c>
      <c r="K98" s="144">
        <v>0</v>
      </c>
      <c r="L98" s="144">
        <v>0</v>
      </c>
      <c r="M98" s="144">
        <v>0</v>
      </c>
      <c r="N98" s="147" t="s">
        <v>206</v>
      </c>
      <c r="O98" s="2"/>
    </row>
    <row r="99" spans="2:15">
      <c r="B99" s="2"/>
      <c r="C99" s="142" t="s">
        <v>391</v>
      </c>
      <c r="D99" s="143"/>
      <c r="E99" s="147" t="s">
        <v>206</v>
      </c>
      <c r="F99" s="147" t="s">
        <v>206</v>
      </c>
      <c r="G99" s="147" t="s">
        <v>206</v>
      </c>
      <c r="H99" s="147" t="s">
        <v>206</v>
      </c>
      <c r="I99" s="147" t="s">
        <v>206</v>
      </c>
      <c r="J99" s="144">
        <v>0</v>
      </c>
      <c r="K99" s="144">
        <v>0</v>
      </c>
      <c r="L99" s="144">
        <v>0</v>
      </c>
      <c r="M99" s="144">
        <v>0</v>
      </c>
      <c r="N99" s="147" t="s">
        <v>206</v>
      </c>
      <c r="O99" s="2"/>
    </row>
    <row r="100" spans="2:15">
      <c r="B100" s="2"/>
      <c r="C100" s="142" t="s">
        <v>392</v>
      </c>
      <c r="D100" s="143"/>
      <c r="E100" s="147" t="s">
        <v>206</v>
      </c>
      <c r="F100" s="147" t="s">
        <v>206</v>
      </c>
      <c r="G100" s="147" t="s">
        <v>206</v>
      </c>
      <c r="H100" s="147" t="s">
        <v>206</v>
      </c>
      <c r="I100" s="147" t="s">
        <v>206</v>
      </c>
      <c r="J100" s="144">
        <v>0</v>
      </c>
      <c r="K100" s="144">
        <v>0</v>
      </c>
      <c r="L100" s="144">
        <v>0</v>
      </c>
      <c r="M100" s="144">
        <v>0</v>
      </c>
      <c r="N100" s="147" t="s">
        <v>206</v>
      </c>
      <c r="O100" s="2"/>
    </row>
    <row r="101" spans="2:15">
      <c r="B101" s="2"/>
      <c r="C101" s="142" t="s">
        <v>393</v>
      </c>
      <c r="D101" s="143"/>
      <c r="E101" s="147" t="s">
        <v>206</v>
      </c>
      <c r="F101" s="147" t="s">
        <v>206</v>
      </c>
      <c r="G101" s="147" t="s">
        <v>206</v>
      </c>
      <c r="H101" s="147" t="s">
        <v>206</v>
      </c>
      <c r="I101" s="147" t="s">
        <v>206</v>
      </c>
      <c r="J101" s="144">
        <v>0</v>
      </c>
      <c r="K101" s="144">
        <v>0</v>
      </c>
      <c r="L101" s="144">
        <v>0</v>
      </c>
      <c r="M101" s="144">
        <v>0</v>
      </c>
      <c r="N101" s="147" t="s">
        <v>206</v>
      </c>
      <c r="O101" s="2"/>
    </row>
    <row r="102" spans="2:15">
      <c r="B102" s="2"/>
      <c r="C102" s="142" t="s">
        <v>394</v>
      </c>
      <c r="D102" s="143"/>
      <c r="E102" s="147" t="s">
        <v>206</v>
      </c>
      <c r="F102" s="147" t="s">
        <v>206</v>
      </c>
      <c r="G102" s="147" t="s">
        <v>206</v>
      </c>
      <c r="H102" s="147" t="s">
        <v>206</v>
      </c>
      <c r="I102" s="147" t="s">
        <v>206</v>
      </c>
      <c r="J102" s="144">
        <v>0</v>
      </c>
      <c r="K102" s="144">
        <v>0</v>
      </c>
      <c r="L102" s="144">
        <v>0</v>
      </c>
      <c r="M102" s="144">
        <v>0</v>
      </c>
      <c r="N102" s="147" t="s">
        <v>206</v>
      </c>
      <c r="O102" s="2"/>
    </row>
    <row r="103" spans="2:15">
      <c r="B103" s="2"/>
      <c r="C103" s="142" t="s">
        <v>395</v>
      </c>
      <c r="D103" s="143"/>
      <c r="E103" s="147" t="s">
        <v>206</v>
      </c>
      <c r="F103" s="147" t="s">
        <v>206</v>
      </c>
      <c r="G103" s="147" t="s">
        <v>206</v>
      </c>
      <c r="H103" s="147" t="s">
        <v>206</v>
      </c>
      <c r="I103" s="147" t="s">
        <v>206</v>
      </c>
      <c r="J103" s="144">
        <v>0</v>
      </c>
      <c r="K103" s="144">
        <v>0</v>
      </c>
      <c r="L103" s="144">
        <v>0</v>
      </c>
      <c r="M103" s="144">
        <v>0</v>
      </c>
      <c r="N103" s="147" t="s">
        <v>206</v>
      </c>
      <c r="O103" s="2"/>
    </row>
    <row r="104" spans="2:15">
      <c r="B104" s="2"/>
      <c r="C104" s="142" t="s">
        <v>396</v>
      </c>
      <c r="D104" s="143"/>
      <c r="E104" s="147" t="s">
        <v>206</v>
      </c>
      <c r="F104" s="147" t="s">
        <v>206</v>
      </c>
      <c r="G104" s="147" t="s">
        <v>206</v>
      </c>
      <c r="H104" s="147" t="s">
        <v>206</v>
      </c>
      <c r="I104" s="147" t="s">
        <v>206</v>
      </c>
      <c r="J104" s="144">
        <v>0</v>
      </c>
      <c r="K104" s="144">
        <v>0</v>
      </c>
      <c r="L104" s="144">
        <v>0</v>
      </c>
      <c r="M104" s="144">
        <v>0</v>
      </c>
      <c r="N104" s="147" t="s">
        <v>206</v>
      </c>
      <c r="O104" s="2"/>
    </row>
    <row r="105" spans="2:15">
      <c r="B105" s="2"/>
      <c r="C105" s="142" t="s">
        <v>397</v>
      </c>
      <c r="D105" s="143"/>
      <c r="E105" s="147" t="s">
        <v>206</v>
      </c>
      <c r="F105" s="147" t="s">
        <v>206</v>
      </c>
      <c r="G105" s="147" t="s">
        <v>206</v>
      </c>
      <c r="H105" s="147" t="s">
        <v>206</v>
      </c>
      <c r="I105" s="147" t="s">
        <v>206</v>
      </c>
      <c r="J105" s="144">
        <v>0</v>
      </c>
      <c r="K105" s="144">
        <v>0</v>
      </c>
      <c r="L105" s="144">
        <v>0</v>
      </c>
      <c r="M105" s="144">
        <v>0</v>
      </c>
      <c r="N105" s="147" t="s">
        <v>206</v>
      </c>
      <c r="O105" s="2"/>
    </row>
    <row r="106" spans="2:15">
      <c r="B106" s="2"/>
      <c r="C106" s="142" t="s">
        <v>398</v>
      </c>
      <c r="D106" s="143"/>
      <c r="E106" s="147" t="s">
        <v>206</v>
      </c>
      <c r="F106" s="147" t="s">
        <v>206</v>
      </c>
      <c r="G106" s="147" t="s">
        <v>206</v>
      </c>
      <c r="H106" s="147" t="s">
        <v>206</v>
      </c>
      <c r="I106" s="147" t="s">
        <v>206</v>
      </c>
      <c r="J106" s="144">
        <v>0</v>
      </c>
      <c r="K106" s="144">
        <v>0</v>
      </c>
      <c r="L106" s="144">
        <v>0</v>
      </c>
      <c r="M106" s="144">
        <v>0</v>
      </c>
      <c r="N106" s="147" t="s">
        <v>206</v>
      </c>
      <c r="O106" s="2"/>
    </row>
    <row r="107" spans="2:15">
      <c r="B107" s="2"/>
      <c r="C107" s="142" t="s">
        <v>399</v>
      </c>
      <c r="D107" s="143"/>
      <c r="E107" s="147" t="s">
        <v>206</v>
      </c>
      <c r="F107" s="147" t="s">
        <v>206</v>
      </c>
      <c r="G107" s="147" t="s">
        <v>206</v>
      </c>
      <c r="H107" s="147" t="s">
        <v>206</v>
      </c>
      <c r="I107" s="147" t="s">
        <v>206</v>
      </c>
      <c r="J107" s="144">
        <v>0</v>
      </c>
      <c r="K107" s="144">
        <v>0</v>
      </c>
      <c r="L107" s="144">
        <v>0</v>
      </c>
      <c r="M107" s="144">
        <v>0</v>
      </c>
      <c r="N107" s="147" t="s">
        <v>206</v>
      </c>
      <c r="O107" s="2"/>
    </row>
    <row r="108" spans="2:15">
      <c r="B108" s="2"/>
      <c r="C108" s="142" t="s">
        <v>400</v>
      </c>
      <c r="D108" s="143"/>
      <c r="E108" s="147" t="s">
        <v>206</v>
      </c>
      <c r="F108" s="147" t="s">
        <v>206</v>
      </c>
      <c r="G108" s="147" t="s">
        <v>206</v>
      </c>
      <c r="H108" s="147" t="s">
        <v>206</v>
      </c>
      <c r="I108" s="147" t="s">
        <v>206</v>
      </c>
      <c r="J108" s="144">
        <v>0</v>
      </c>
      <c r="K108" s="144">
        <v>0</v>
      </c>
      <c r="L108" s="144">
        <v>0</v>
      </c>
      <c r="M108" s="144">
        <v>0</v>
      </c>
      <c r="N108" s="147" t="s">
        <v>206</v>
      </c>
      <c r="O108" s="2"/>
    </row>
    <row r="109" spans="2:15">
      <c r="B109" s="2"/>
      <c r="C109" s="142" t="s">
        <v>401</v>
      </c>
      <c r="D109" s="143"/>
      <c r="E109" s="147" t="s">
        <v>206</v>
      </c>
      <c r="F109" s="147" t="s">
        <v>206</v>
      </c>
      <c r="G109" s="147" t="s">
        <v>206</v>
      </c>
      <c r="H109" s="147" t="s">
        <v>206</v>
      </c>
      <c r="I109" s="147" t="s">
        <v>206</v>
      </c>
      <c r="J109" s="144">
        <v>0</v>
      </c>
      <c r="K109" s="144">
        <v>0</v>
      </c>
      <c r="L109" s="144">
        <v>0</v>
      </c>
      <c r="M109" s="144">
        <v>0</v>
      </c>
      <c r="N109" s="147" t="s">
        <v>206</v>
      </c>
      <c r="O109" s="2"/>
    </row>
    <row r="110" spans="2:15">
      <c r="B110" s="2"/>
      <c r="C110" s="142" t="s">
        <v>402</v>
      </c>
      <c r="D110" s="143"/>
      <c r="E110" s="147" t="s">
        <v>206</v>
      </c>
      <c r="F110" s="147" t="s">
        <v>206</v>
      </c>
      <c r="G110" s="147" t="s">
        <v>206</v>
      </c>
      <c r="H110" s="147" t="s">
        <v>206</v>
      </c>
      <c r="I110" s="147" t="s">
        <v>206</v>
      </c>
      <c r="J110" s="144">
        <v>0</v>
      </c>
      <c r="K110" s="144">
        <v>0</v>
      </c>
      <c r="L110" s="144">
        <v>0</v>
      </c>
      <c r="M110" s="144">
        <v>0</v>
      </c>
      <c r="N110" s="147" t="s">
        <v>206</v>
      </c>
      <c r="O110" s="2"/>
    </row>
    <row r="111" spans="2:15">
      <c r="B111" s="2"/>
      <c r="C111" s="142" t="s">
        <v>403</v>
      </c>
      <c r="D111" s="143"/>
      <c r="E111" s="147" t="s">
        <v>206</v>
      </c>
      <c r="F111" s="147" t="s">
        <v>206</v>
      </c>
      <c r="G111" s="147" t="s">
        <v>206</v>
      </c>
      <c r="H111" s="147" t="s">
        <v>206</v>
      </c>
      <c r="I111" s="147" t="s">
        <v>206</v>
      </c>
      <c r="J111" s="144">
        <v>0</v>
      </c>
      <c r="K111" s="144">
        <v>0</v>
      </c>
      <c r="L111" s="144">
        <v>0</v>
      </c>
      <c r="M111" s="144">
        <v>0</v>
      </c>
      <c r="N111" s="147" t="s">
        <v>206</v>
      </c>
      <c r="O111" s="2"/>
    </row>
    <row r="112" spans="2:15">
      <c r="B112" s="2"/>
      <c r="C112" s="142" t="s">
        <v>404</v>
      </c>
      <c r="D112" s="143"/>
      <c r="E112" s="147" t="s">
        <v>206</v>
      </c>
      <c r="F112" s="147" t="s">
        <v>206</v>
      </c>
      <c r="G112" s="147" t="s">
        <v>206</v>
      </c>
      <c r="H112" s="147" t="s">
        <v>206</v>
      </c>
      <c r="I112" s="147" t="s">
        <v>206</v>
      </c>
      <c r="J112" s="144">
        <v>0</v>
      </c>
      <c r="K112" s="144">
        <v>0</v>
      </c>
      <c r="L112" s="144">
        <v>0</v>
      </c>
      <c r="M112" s="144">
        <v>0</v>
      </c>
      <c r="N112" s="147" t="s">
        <v>206</v>
      </c>
      <c r="O112" s="2"/>
    </row>
    <row r="113" spans="1:15">
      <c r="B113" s="2"/>
      <c r="C113" s="142" t="s">
        <v>405</v>
      </c>
      <c r="D113" s="143"/>
      <c r="E113" s="147" t="s">
        <v>206</v>
      </c>
      <c r="F113" s="147" t="s">
        <v>206</v>
      </c>
      <c r="G113" s="147" t="s">
        <v>206</v>
      </c>
      <c r="H113" s="147" t="s">
        <v>206</v>
      </c>
      <c r="I113" s="147" t="s">
        <v>206</v>
      </c>
      <c r="J113" s="144">
        <v>0</v>
      </c>
      <c r="K113" s="144">
        <v>0</v>
      </c>
      <c r="L113" s="144">
        <v>0</v>
      </c>
      <c r="M113" s="144">
        <v>0</v>
      </c>
      <c r="N113" s="147" t="s">
        <v>206</v>
      </c>
      <c r="O113" s="2"/>
    </row>
    <row r="114" spans="1:15" s="12" customFormat="1">
      <c r="B114" s="3"/>
      <c r="C114" s="145" t="s">
        <v>406</v>
      </c>
      <c r="D114" s="146"/>
      <c r="E114" s="147" t="s">
        <v>206</v>
      </c>
      <c r="F114" s="147" t="s">
        <v>206</v>
      </c>
      <c r="G114" s="147" t="s">
        <v>206</v>
      </c>
      <c r="H114" s="147" t="s">
        <v>206</v>
      </c>
      <c r="I114" s="147" t="s">
        <v>206</v>
      </c>
      <c r="J114" s="144">
        <v>0</v>
      </c>
      <c r="K114" s="144">
        <v>0</v>
      </c>
      <c r="L114" s="144">
        <v>0</v>
      </c>
      <c r="M114" s="144">
        <v>0</v>
      </c>
      <c r="N114" s="147" t="s">
        <v>206</v>
      </c>
      <c r="O114" s="3"/>
    </row>
    <row r="115" spans="1:15" s="12" customFormat="1">
      <c r="A115" s="15" t="s">
        <v>407</v>
      </c>
      <c r="B115" s="3"/>
      <c r="C115" s="145" t="s">
        <v>408</v>
      </c>
      <c r="D115" s="146"/>
      <c r="E115" s="147" t="s">
        <v>206</v>
      </c>
      <c r="F115" s="147" t="s">
        <v>206</v>
      </c>
      <c r="G115" s="147" t="s">
        <v>206</v>
      </c>
      <c r="H115" s="147" t="s">
        <v>206</v>
      </c>
      <c r="I115" s="147" t="s">
        <v>206</v>
      </c>
      <c r="J115" s="144">
        <v>0</v>
      </c>
      <c r="K115" s="144">
        <v>0</v>
      </c>
      <c r="L115" s="144">
        <v>0</v>
      </c>
      <c r="M115" s="144">
        <v>0</v>
      </c>
      <c r="N115" s="147" t="s">
        <v>206</v>
      </c>
      <c r="O115" s="3"/>
    </row>
    <row r="116" spans="1:15">
      <c r="A116" s="16" t="s">
        <v>409</v>
      </c>
      <c r="B116" s="2"/>
      <c r="C116" s="142" t="s">
        <v>410</v>
      </c>
      <c r="D116" s="143"/>
      <c r="E116" s="10" t="str">
        <f>""</f>
        <v/>
      </c>
      <c r="F116" s="10" t="str">
        <f>""</f>
        <v/>
      </c>
      <c r="G116" s="10" t="str">
        <f>""</f>
        <v/>
      </c>
      <c r="H116" s="10" t="str">
        <f>""</f>
        <v/>
      </c>
      <c r="I116" s="10" t="str">
        <f>""</f>
        <v/>
      </c>
      <c r="J116" s="8">
        <f>SUM(J16:J115)</f>
        <v>0</v>
      </c>
      <c r="K116" s="8">
        <f>SUM(K16:K115)</f>
        <v>0</v>
      </c>
      <c r="L116" s="8">
        <f>SUM(L16:L115)</f>
        <v>0</v>
      </c>
      <c r="M116" s="8">
        <f>SUM(M16:M115)</f>
        <v>0</v>
      </c>
      <c r="N116" s="10" t="str">
        <f>""</f>
        <v/>
      </c>
      <c r="O116" s="2"/>
    </row>
    <row r="117" spans="1:15">
      <c r="B117" s="2"/>
      <c r="C117" s="2"/>
      <c r="D117" s="2"/>
      <c r="E117" s="2"/>
      <c r="F117" s="2"/>
      <c r="G117" s="2"/>
      <c r="H117" s="2"/>
      <c r="I117" s="2"/>
      <c r="J117" s="2"/>
      <c r="K117" s="2"/>
      <c r="L117" s="2"/>
      <c r="M117" s="2"/>
      <c r="N117" s="2"/>
      <c r="O117" s="2"/>
    </row>
    <row r="118" spans="1:15" ht="5.0999999999999996" customHeight="1">
      <c r="B118" s="2"/>
      <c r="C118" s="2"/>
      <c r="D118" s="2"/>
      <c r="E118" s="2"/>
      <c r="F118" s="2"/>
      <c r="G118" s="2"/>
      <c r="H118" s="2"/>
      <c r="I118" s="2"/>
      <c r="J118" s="2"/>
      <c r="K118" s="2"/>
      <c r="L118" s="2"/>
      <c r="M118" s="2"/>
      <c r="N118" s="2"/>
      <c r="O118" s="2"/>
    </row>
  </sheetData>
  <sheetProtection formatColumns="0" formatRows="0" insertRows="0" deleteRows="0" selectLockedCells="1"/>
  <mergeCells count="1118">
    <mergeCell ref="C13:N13"/>
    <mergeCell ref="C14:D15"/>
    <mergeCell ref="E14:E15"/>
    <mergeCell ref="F14:F15"/>
    <mergeCell ref="G14:G15"/>
    <mergeCell ref="H14:H15"/>
    <mergeCell ref="I14:I15"/>
    <mergeCell ref="J14:J15"/>
    <mergeCell ref="K14:K15"/>
    <mergeCell ref="L14:L15"/>
    <mergeCell ref="M14:M15"/>
    <mergeCell ref="N14:N15"/>
    <mergeCell ref="C7:N7"/>
    <mergeCell ref="C8:N8"/>
    <mergeCell ref="C9:N9"/>
    <mergeCell ref="C10:N10"/>
    <mergeCell ref="C11:N11"/>
    <mergeCell ref="N16"/>
    <mergeCell ref="C17:D17"/>
    <mergeCell ref="E17"/>
    <mergeCell ref="F17"/>
    <mergeCell ref="G17"/>
    <mergeCell ref="H17"/>
    <mergeCell ref="I17"/>
    <mergeCell ref="J17"/>
    <mergeCell ref="K17"/>
    <mergeCell ref="L17"/>
    <mergeCell ref="M17"/>
    <mergeCell ref="N17"/>
    <mergeCell ref="I16"/>
    <mergeCell ref="J16"/>
    <mergeCell ref="K16"/>
    <mergeCell ref="L16"/>
    <mergeCell ref="M16"/>
    <mergeCell ref="C16:D16"/>
    <mergeCell ref="E16"/>
    <mergeCell ref="F16"/>
    <mergeCell ref="G16"/>
    <mergeCell ref="H16"/>
    <mergeCell ref="N18"/>
    <mergeCell ref="C19:D19"/>
    <mergeCell ref="E19"/>
    <mergeCell ref="F19"/>
    <mergeCell ref="G19"/>
    <mergeCell ref="H19"/>
    <mergeCell ref="I19"/>
    <mergeCell ref="J19"/>
    <mergeCell ref="K19"/>
    <mergeCell ref="L19"/>
    <mergeCell ref="M19"/>
    <mergeCell ref="N19"/>
    <mergeCell ref="I18"/>
    <mergeCell ref="J18"/>
    <mergeCell ref="K18"/>
    <mergeCell ref="L18"/>
    <mergeCell ref="M18"/>
    <mergeCell ref="C18:D18"/>
    <mergeCell ref="E18"/>
    <mergeCell ref="F18"/>
    <mergeCell ref="G18"/>
    <mergeCell ref="H18"/>
    <mergeCell ref="N20"/>
    <mergeCell ref="C21:D21"/>
    <mergeCell ref="E21"/>
    <mergeCell ref="F21"/>
    <mergeCell ref="G21"/>
    <mergeCell ref="H21"/>
    <mergeCell ref="I21"/>
    <mergeCell ref="J21"/>
    <mergeCell ref="K21"/>
    <mergeCell ref="L21"/>
    <mergeCell ref="M21"/>
    <mergeCell ref="N21"/>
    <mergeCell ref="I20"/>
    <mergeCell ref="J20"/>
    <mergeCell ref="K20"/>
    <mergeCell ref="L20"/>
    <mergeCell ref="M20"/>
    <mergeCell ref="C20:D20"/>
    <mergeCell ref="E20"/>
    <mergeCell ref="F20"/>
    <mergeCell ref="G20"/>
    <mergeCell ref="H20"/>
    <mergeCell ref="N22"/>
    <mergeCell ref="C23:D23"/>
    <mergeCell ref="E23"/>
    <mergeCell ref="F23"/>
    <mergeCell ref="G23"/>
    <mergeCell ref="H23"/>
    <mergeCell ref="I23"/>
    <mergeCell ref="J23"/>
    <mergeCell ref="K23"/>
    <mergeCell ref="L23"/>
    <mergeCell ref="M23"/>
    <mergeCell ref="N23"/>
    <mergeCell ref="I22"/>
    <mergeCell ref="J22"/>
    <mergeCell ref="K22"/>
    <mergeCell ref="L22"/>
    <mergeCell ref="M22"/>
    <mergeCell ref="C22:D22"/>
    <mergeCell ref="E22"/>
    <mergeCell ref="F22"/>
    <mergeCell ref="G22"/>
    <mergeCell ref="H22"/>
    <mergeCell ref="N24"/>
    <mergeCell ref="C25:D25"/>
    <mergeCell ref="E25"/>
    <mergeCell ref="F25"/>
    <mergeCell ref="G25"/>
    <mergeCell ref="H25"/>
    <mergeCell ref="I25"/>
    <mergeCell ref="J25"/>
    <mergeCell ref="K25"/>
    <mergeCell ref="L25"/>
    <mergeCell ref="M25"/>
    <mergeCell ref="N25"/>
    <mergeCell ref="I24"/>
    <mergeCell ref="J24"/>
    <mergeCell ref="K24"/>
    <mergeCell ref="L24"/>
    <mergeCell ref="M24"/>
    <mergeCell ref="C24:D24"/>
    <mergeCell ref="E24"/>
    <mergeCell ref="F24"/>
    <mergeCell ref="G24"/>
    <mergeCell ref="H24"/>
    <mergeCell ref="N26"/>
    <mergeCell ref="C27:D27"/>
    <mergeCell ref="E27"/>
    <mergeCell ref="F27"/>
    <mergeCell ref="G27"/>
    <mergeCell ref="H27"/>
    <mergeCell ref="I27"/>
    <mergeCell ref="J27"/>
    <mergeCell ref="K27"/>
    <mergeCell ref="L27"/>
    <mergeCell ref="M27"/>
    <mergeCell ref="N27"/>
    <mergeCell ref="I26"/>
    <mergeCell ref="J26"/>
    <mergeCell ref="K26"/>
    <mergeCell ref="L26"/>
    <mergeCell ref="M26"/>
    <mergeCell ref="C26:D26"/>
    <mergeCell ref="E26"/>
    <mergeCell ref="F26"/>
    <mergeCell ref="G26"/>
    <mergeCell ref="H26"/>
    <mergeCell ref="N28"/>
    <mergeCell ref="C29:D29"/>
    <mergeCell ref="E29"/>
    <mergeCell ref="F29"/>
    <mergeCell ref="G29"/>
    <mergeCell ref="H29"/>
    <mergeCell ref="I29"/>
    <mergeCell ref="J29"/>
    <mergeCell ref="K29"/>
    <mergeCell ref="L29"/>
    <mergeCell ref="M29"/>
    <mergeCell ref="N29"/>
    <mergeCell ref="I28"/>
    <mergeCell ref="J28"/>
    <mergeCell ref="K28"/>
    <mergeCell ref="L28"/>
    <mergeCell ref="M28"/>
    <mergeCell ref="C28:D28"/>
    <mergeCell ref="E28"/>
    <mergeCell ref="F28"/>
    <mergeCell ref="G28"/>
    <mergeCell ref="H28"/>
    <mergeCell ref="N30"/>
    <mergeCell ref="C31:D31"/>
    <mergeCell ref="E31"/>
    <mergeCell ref="F31"/>
    <mergeCell ref="G31"/>
    <mergeCell ref="H31"/>
    <mergeCell ref="I31"/>
    <mergeCell ref="J31"/>
    <mergeCell ref="K31"/>
    <mergeCell ref="L31"/>
    <mergeCell ref="M31"/>
    <mergeCell ref="N31"/>
    <mergeCell ref="I30"/>
    <mergeCell ref="J30"/>
    <mergeCell ref="K30"/>
    <mergeCell ref="L30"/>
    <mergeCell ref="M30"/>
    <mergeCell ref="C30:D30"/>
    <mergeCell ref="E30"/>
    <mergeCell ref="F30"/>
    <mergeCell ref="G30"/>
    <mergeCell ref="H30"/>
    <mergeCell ref="N32"/>
    <mergeCell ref="C33:D33"/>
    <mergeCell ref="E33"/>
    <mergeCell ref="F33"/>
    <mergeCell ref="G33"/>
    <mergeCell ref="H33"/>
    <mergeCell ref="I33"/>
    <mergeCell ref="J33"/>
    <mergeCell ref="K33"/>
    <mergeCell ref="L33"/>
    <mergeCell ref="M33"/>
    <mergeCell ref="N33"/>
    <mergeCell ref="I32"/>
    <mergeCell ref="J32"/>
    <mergeCell ref="K32"/>
    <mergeCell ref="L32"/>
    <mergeCell ref="M32"/>
    <mergeCell ref="C32:D32"/>
    <mergeCell ref="E32"/>
    <mergeCell ref="F32"/>
    <mergeCell ref="G32"/>
    <mergeCell ref="H32"/>
    <mergeCell ref="N34"/>
    <mergeCell ref="C35:D35"/>
    <mergeCell ref="E35"/>
    <mergeCell ref="F35"/>
    <mergeCell ref="G35"/>
    <mergeCell ref="H35"/>
    <mergeCell ref="I35"/>
    <mergeCell ref="J35"/>
    <mergeCell ref="K35"/>
    <mergeCell ref="L35"/>
    <mergeCell ref="M35"/>
    <mergeCell ref="N35"/>
    <mergeCell ref="I34"/>
    <mergeCell ref="J34"/>
    <mergeCell ref="K34"/>
    <mergeCell ref="L34"/>
    <mergeCell ref="M34"/>
    <mergeCell ref="C34:D34"/>
    <mergeCell ref="E34"/>
    <mergeCell ref="F34"/>
    <mergeCell ref="G34"/>
    <mergeCell ref="H34"/>
    <mergeCell ref="N36"/>
    <mergeCell ref="C37:D37"/>
    <mergeCell ref="E37"/>
    <mergeCell ref="F37"/>
    <mergeCell ref="G37"/>
    <mergeCell ref="H37"/>
    <mergeCell ref="I37"/>
    <mergeCell ref="J37"/>
    <mergeCell ref="K37"/>
    <mergeCell ref="L37"/>
    <mergeCell ref="M37"/>
    <mergeCell ref="N37"/>
    <mergeCell ref="I36"/>
    <mergeCell ref="J36"/>
    <mergeCell ref="K36"/>
    <mergeCell ref="L36"/>
    <mergeCell ref="M36"/>
    <mergeCell ref="C36:D36"/>
    <mergeCell ref="E36"/>
    <mergeCell ref="F36"/>
    <mergeCell ref="G36"/>
    <mergeCell ref="H36"/>
    <mergeCell ref="N38"/>
    <mergeCell ref="C39:D39"/>
    <mergeCell ref="E39"/>
    <mergeCell ref="F39"/>
    <mergeCell ref="G39"/>
    <mergeCell ref="H39"/>
    <mergeCell ref="I39"/>
    <mergeCell ref="J39"/>
    <mergeCell ref="K39"/>
    <mergeCell ref="L39"/>
    <mergeCell ref="M39"/>
    <mergeCell ref="N39"/>
    <mergeCell ref="I38"/>
    <mergeCell ref="J38"/>
    <mergeCell ref="K38"/>
    <mergeCell ref="L38"/>
    <mergeCell ref="M38"/>
    <mergeCell ref="C38:D38"/>
    <mergeCell ref="E38"/>
    <mergeCell ref="F38"/>
    <mergeCell ref="G38"/>
    <mergeCell ref="H38"/>
    <mergeCell ref="N40"/>
    <mergeCell ref="C41:D41"/>
    <mergeCell ref="E41"/>
    <mergeCell ref="F41"/>
    <mergeCell ref="G41"/>
    <mergeCell ref="H41"/>
    <mergeCell ref="I41"/>
    <mergeCell ref="J41"/>
    <mergeCell ref="K41"/>
    <mergeCell ref="L41"/>
    <mergeCell ref="M41"/>
    <mergeCell ref="N41"/>
    <mergeCell ref="I40"/>
    <mergeCell ref="J40"/>
    <mergeCell ref="K40"/>
    <mergeCell ref="L40"/>
    <mergeCell ref="M40"/>
    <mergeCell ref="C40:D40"/>
    <mergeCell ref="E40"/>
    <mergeCell ref="F40"/>
    <mergeCell ref="G40"/>
    <mergeCell ref="H40"/>
    <mergeCell ref="N42"/>
    <mergeCell ref="C43:D43"/>
    <mergeCell ref="E43"/>
    <mergeCell ref="F43"/>
    <mergeCell ref="G43"/>
    <mergeCell ref="H43"/>
    <mergeCell ref="I43"/>
    <mergeCell ref="J43"/>
    <mergeCell ref="K43"/>
    <mergeCell ref="L43"/>
    <mergeCell ref="M43"/>
    <mergeCell ref="N43"/>
    <mergeCell ref="I42"/>
    <mergeCell ref="J42"/>
    <mergeCell ref="K42"/>
    <mergeCell ref="L42"/>
    <mergeCell ref="M42"/>
    <mergeCell ref="C42:D42"/>
    <mergeCell ref="E42"/>
    <mergeCell ref="F42"/>
    <mergeCell ref="G42"/>
    <mergeCell ref="H42"/>
    <mergeCell ref="N44"/>
    <mergeCell ref="C45:D45"/>
    <mergeCell ref="E45"/>
    <mergeCell ref="F45"/>
    <mergeCell ref="G45"/>
    <mergeCell ref="H45"/>
    <mergeCell ref="I45"/>
    <mergeCell ref="J45"/>
    <mergeCell ref="K45"/>
    <mergeCell ref="L45"/>
    <mergeCell ref="M45"/>
    <mergeCell ref="N45"/>
    <mergeCell ref="I44"/>
    <mergeCell ref="J44"/>
    <mergeCell ref="K44"/>
    <mergeCell ref="L44"/>
    <mergeCell ref="M44"/>
    <mergeCell ref="C44:D44"/>
    <mergeCell ref="E44"/>
    <mergeCell ref="F44"/>
    <mergeCell ref="G44"/>
    <mergeCell ref="H44"/>
    <mergeCell ref="N46"/>
    <mergeCell ref="C47:D47"/>
    <mergeCell ref="E47"/>
    <mergeCell ref="F47"/>
    <mergeCell ref="G47"/>
    <mergeCell ref="H47"/>
    <mergeCell ref="I47"/>
    <mergeCell ref="J47"/>
    <mergeCell ref="K47"/>
    <mergeCell ref="L47"/>
    <mergeCell ref="M47"/>
    <mergeCell ref="N47"/>
    <mergeCell ref="I46"/>
    <mergeCell ref="J46"/>
    <mergeCell ref="K46"/>
    <mergeCell ref="L46"/>
    <mergeCell ref="M46"/>
    <mergeCell ref="C46:D46"/>
    <mergeCell ref="E46"/>
    <mergeCell ref="F46"/>
    <mergeCell ref="G46"/>
    <mergeCell ref="H46"/>
    <mergeCell ref="N48"/>
    <mergeCell ref="C49:D49"/>
    <mergeCell ref="E49"/>
    <mergeCell ref="F49"/>
    <mergeCell ref="G49"/>
    <mergeCell ref="H49"/>
    <mergeCell ref="I49"/>
    <mergeCell ref="J49"/>
    <mergeCell ref="K49"/>
    <mergeCell ref="L49"/>
    <mergeCell ref="M49"/>
    <mergeCell ref="N49"/>
    <mergeCell ref="I48"/>
    <mergeCell ref="J48"/>
    <mergeCell ref="K48"/>
    <mergeCell ref="L48"/>
    <mergeCell ref="M48"/>
    <mergeCell ref="C48:D48"/>
    <mergeCell ref="E48"/>
    <mergeCell ref="F48"/>
    <mergeCell ref="G48"/>
    <mergeCell ref="H48"/>
    <mergeCell ref="N50"/>
    <mergeCell ref="C51:D51"/>
    <mergeCell ref="E51"/>
    <mergeCell ref="F51"/>
    <mergeCell ref="G51"/>
    <mergeCell ref="H51"/>
    <mergeCell ref="I51"/>
    <mergeCell ref="J51"/>
    <mergeCell ref="K51"/>
    <mergeCell ref="L51"/>
    <mergeCell ref="M51"/>
    <mergeCell ref="N51"/>
    <mergeCell ref="I50"/>
    <mergeCell ref="J50"/>
    <mergeCell ref="K50"/>
    <mergeCell ref="L50"/>
    <mergeCell ref="M50"/>
    <mergeCell ref="C50:D50"/>
    <mergeCell ref="E50"/>
    <mergeCell ref="F50"/>
    <mergeCell ref="G50"/>
    <mergeCell ref="H50"/>
    <mergeCell ref="N52"/>
    <mergeCell ref="C53:D53"/>
    <mergeCell ref="E53"/>
    <mergeCell ref="F53"/>
    <mergeCell ref="G53"/>
    <mergeCell ref="H53"/>
    <mergeCell ref="I53"/>
    <mergeCell ref="J53"/>
    <mergeCell ref="K53"/>
    <mergeCell ref="L53"/>
    <mergeCell ref="M53"/>
    <mergeCell ref="N53"/>
    <mergeCell ref="I52"/>
    <mergeCell ref="J52"/>
    <mergeCell ref="K52"/>
    <mergeCell ref="L52"/>
    <mergeCell ref="M52"/>
    <mergeCell ref="C52:D52"/>
    <mergeCell ref="E52"/>
    <mergeCell ref="F52"/>
    <mergeCell ref="G52"/>
    <mergeCell ref="H52"/>
    <mergeCell ref="N54"/>
    <mergeCell ref="C55:D55"/>
    <mergeCell ref="E55"/>
    <mergeCell ref="F55"/>
    <mergeCell ref="G55"/>
    <mergeCell ref="H55"/>
    <mergeCell ref="I55"/>
    <mergeCell ref="J55"/>
    <mergeCell ref="K55"/>
    <mergeCell ref="L55"/>
    <mergeCell ref="M55"/>
    <mergeCell ref="N55"/>
    <mergeCell ref="I54"/>
    <mergeCell ref="J54"/>
    <mergeCell ref="K54"/>
    <mergeCell ref="L54"/>
    <mergeCell ref="M54"/>
    <mergeCell ref="C54:D54"/>
    <mergeCell ref="E54"/>
    <mergeCell ref="F54"/>
    <mergeCell ref="G54"/>
    <mergeCell ref="H54"/>
    <mergeCell ref="N56"/>
    <mergeCell ref="C57:D57"/>
    <mergeCell ref="E57"/>
    <mergeCell ref="F57"/>
    <mergeCell ref="G57"/>
    <mergeCell ref="H57"/>
    <mergeCell ref="I57"/>
    <mergeCell ref="J57"/>
    <mergeCell ref="K57"/>
    <mergeCell ref="L57"/>
    <mergeCell ref="M57"/>
    <mergeCell ref="N57"/>
    <mergeCell ref="I56"/>
    <mergeCell ref="J56"/>
    <mergeCell ref="K56"/>
    <mergeCell ref="L56"/>
    <mergeCell ref="M56"/>
    <mergeCell ref="C56:D56"/>
    <mergeCell ref="E56"/>
    <mergeCell ref="F56"/>
    <mergeCell ref="G56"/>
    <mergeCell ref="H56"/>
    <mergeCell ref="N58"/>
    <mergeCell ref="C59:D59"/>
    <mergeCell ref="E59"/>
    <mergeCell ref="F59"/>
    <mergeCell ref="G59"/>
    <mergeCell ref="H59"/>
    <mergeCell ref="I59"/>
    <mergeCell ref="J59"/>
    <mergeCell ref="K59"/>
    <mergeCell ref="L59"/>
    <mergeCell ref="M59"/>
    <mergeCell ref="N59"/>
    <mergeCell ref="I58"/>
    <mergeCell ref="J58"/>
    <mergeCell ref="K58"/>
    <mergeCell ref="L58"/>
    <mergeCell ref="M58"/>
    <mergeCell ref="C58:D58"/>
    <mergeCell ref="E58"/>
    <mergeCell ref="F58"/>
    <mergeCell ref="G58"/>
    <mergeCell ref="H58"/>
    <mergeCell ref="N60"/>
    <mergeCell ref="C61:D61"/>
    <mergeCell ref="E61"/>
    <mergeCell ref="F61"/>
    <mergeCell ref="G61"/>
    <mergeCell ref="H61"/>
    <mergeCell ref="I61"/>
    <mergeCell ref="J61"/>
    <mergeCell ref="K61"/>
    <mergeCell ref="L61"/>
    <mergeCell ref="M61"/>
    <mergeCell ref="N61"/>
    <mergeCell ref="I60"/>
    <mergeCell ref="J60"/>
    <mergeCell ref="K60"/>
    <mergeCell ref="L60"/>
    <mergeCell ref="M60"/>
    <mergeCell ref="C60:D60"/>
    <mergeCell ref="E60"/>
    <mergeCell ref="F60"/>
    <mergeCell ref="G60"/>
    <mergeCell ref="H60"/>
    <mergeCell ref="N62"/>
    <mergeCell ref="C63:D63"/>
    <mergeCell ref="E63"/>
    <mergeCell ref="F63"/>
    <mergeCell ref="G63"/>
    <mergeCell ref="H63"/>
    <mergeCell ref="I63"/>
    <mergeCell ref="J63"/>
    <mergeCell ref="K63"/>
    <mergeCell ref="L63"/>
    <mergeCell ref="M63"/>
    <mergeCell ref="N63"/>
    <mergeCell ref="I62"/>
    <mergeCell ref="J62"/>
    <mergeCell ref="K62"/>
    <mergeCell ref="L62"/>
    <mergeCell ref="M62"/>
    <mergeCell ref="C62:D62"/>
    <mergeCell ref="E62"/>
    <mergeCell ref="F62"/>
    <mergeCell ref="G62"/>
    <mergeCell ref="H62"/>
    <mergeCell ref="N64"/>
    <mergeCell ref="C65:D65"/>
    <mergeCell ref="E65"/>
    <mergeCell ref="F65"/>
    <mergeCell ref="G65"/>
    <mergeCell ref="H65"/>
    <mergeCell ref="I65"/>
    <mergeCell ref="J65"/>
    <mergeCell ref="K65"/>
    <mergeCell ref="L65"/>
    <mergeCell ref="M65"/>
    <mergeCell ref="N65"/>
    <mergeCell ref="I64"/>
    <mergeCell ref="J64"/>
    <mergeCell ref="K64"/>
    <mergeCell ref="L64"/>
    <mergeCell ref="M64"/>
    <mergeCell ref="C64:D64"/>
    <mergeCell ref="E64"/>
    <mergeCell ref="F64"/>
    <mergeCell ref="G64"/>
    <mergeCell ref="H64"/>
    <mergeCell ref="N66"/>
    <mergeCell ref="C67:D67"/>
    <mergeCell ref="E67"/>
    <mergeCell ref="F67"/>
    <mergeCell ref="G67"/>
    <mergeCell ref="H67"/>
    <mergeCell ref="I67"/>
    <mergeCell ref="J67"/>
    <mergeCell ref="K67"/>
    <mergeCell ref="L67"/>
    <mergeCell ref="M67"/>
    <mergeCell ref="N67"/>
    <mergeCell ref="I66"/>
    <mergeCell ref="J66"/>
    <mergeCell ref="K66"/>
    <mergeCell ref="L66"/>
    <mergeCell ref="M66"/>
    <mergeCell ref="C66:D66"/>
    <mergeCell ref="E66"/>
    <mergeCell ref="F66"/>
    <mergeCell ref="G66"/>
    <mergeCell ref="H66"/>
    <mergeCell ref="N68"/>
    <mergeCell ref="C69:D69"/>
    <mergeCell ref="E69"/>
    <mergeCell ref="F69"/>
    <mergeCell ref="G69"/>
    <mergeCell ref="H69"/>
    <mergeCell ref="I69"/>
    <mergeCell ref="J69"/>
    <mergeCell ref="K69"/>
    <mergeCell ref="L69"/>
    <mergeCell ref="M69"/>
    <mergeCell ref="N69"/>
    <mergeCell ref="I68"/>
    <mergeCell ref="J68"/>
    <mergeCell ref="K68"/>
    <mergeCell ref="L68"/>
    <mergeCell ref="M68"/>
    <mergeCell ref="C68:D68"/>
    <mergeCell ref="E68"/>
    <mergeCell ref="F68"/>
    <mergeCell ref="G68"/>
    <mergeCell ref="H68"/>
    <mergeCell ref="N70"/>
    <mergeCell ref="C71:D71"/>
    <mergeCell ref="E71"/>
    <mergeCell ref="F71"/>
    <mergeCell ref="G71"/>
    <mergeCell ref="H71"/>
    <mergeCell ref="I71"/>
    <mergeCell ref="J71"/>
    <mergeCell ref="K71"/>
    <mergeCell ref="L71"/>
    <mergeCell ref="M71"/>
    <mergeCell ref="N71"/>
    <mergeCell ref="I70"/>
    <mergeCell ref="J70"/>
    <mergeCell ref="K70"/>
    <mergeCell ref="L70"/>
    <mergeCell ref="M70"/>
    <mergeCell ref="C70:D70"/>
    <mergeCell ref="E70"/>
    <mergeCell ref="F70"/>
    <mergeCell ref="G70"/>
    <mergeCell ref="H70"/>
    <mergeCell ref="N72"/>
    <mergeCell ref="C73:D73"/>
    <mergeCell ref="E73"/>
    <mergeCell ref="F73"/>
    <mergeCell ref="G73"/>
    <mergeCell ref="H73"/>
    <mergeCell ref="I73"/>
    <mergeCell ref="J73"/>
    <mergeCell ref="K73"/>
    <mergeCell ref="L73"/>
    <mergeCell ref="M73"/>
    <mergeCell ref="N73"/>
    <mergeCell ref="I72"/>
    <mergeCell ref="J72"/>
    <mergeCell ref="K72"/>
    <mergeCell ref="L72"/>
    <mergeCell ref="M72"/>
    <mergeCell ref="C72:D72"/>
    <mergeCell ref="E72"/>
    <mergeCell ref="F72"/>
    <mergeCell ref="G72"/>
    <mergeCell ref="H72"/>
    <mergeCell ref="N74"/>
    <mergeCell ref="C75:D75"/>
    <mergeCell ref="E75"/>
    <mergeCell ref="F75"/>
    <mergeCell ref="G75"/>
    <mergeCell ref="H75"/>
    <mergeCell ref="I75"/>
    <mergeCell ref="J75"/>
    <mergeCell ref="K75"/>
    <mergeCell ref="L75"/>
    <mergeCell ref="M75"/>
    <mergeCell ref="N75"/>
    <mergeCell ref="I74"/>
    <mergeCell ref="J74"/>
    <mergeCell ref="K74"/>
    <mergeCell ref="L74"/>
    <mergeCell ref="M74"/>
    <mergeCell ref="C74:D74"/>
    <mergeCell ref="E74"/>
    <mergeCell ref="F74"/>
    <mergeCell ref="G74"/>
    <mergeCell ref="H74"/>
    <mergeCell ref="N76"/>
    <mergeCell ref="C77:D77"/>
    <mergeCell ref="E77"/>
    <mergeCell ref="F77"/>
    <mergeCell ref="G77"/>
    <mergeCell ref="H77"/>
    <mergeCell ref="I77"/>
    <mergeCell ref="J77"/>
    <mergeCell ref="K77"/>
    <mergeCell ref="L77"/>
    <mergeCell ref="M77"/>
    <mergeCell ref="N77"/>
    <mergeCell ref="I76"/>
    <mergeCell ref="J76"/>
    <mergeCell ref="K76"/>
    <mergeCell ref="L76"/>
    <mergeCell ref="M76"/>
    <mergeCell ref="C76:D76"/>
    <mergeCell ref="E76"/>
    <mergeCell ref="F76"/>
    <mergeCell ref="G76"/>
    <mergeCell ref="H76"/>
    <mergeCell ref="N78"/>
    <mergeCell ref="C79:D79"/>
    <mergeCell ref="E79"/>
    <mergeCell ref="F79"/>
    <mergeCell ref="G79"/>
    <mergeCell ref="H79"/>
    <mergeCell ref="I79"/>
    <mergeCell ref="J79"/>
    <mergeCell ref="K79"/>
    <mergeCell ref="L79"/>
    <mergeCell ref="M79"/>
    <mergeCell ref="N79"/>
    <mergeCell ref="I78"/>
    <mergeCell ref="J78"/>
    <mergeCell ref="K78"/>
    <mergeCell ref="L78"/>
    <mergeCell ref="M78"/>
    <mergeCell ref="C78:D78"/>
    <mergeCell ref="E78"/>
    <mergeCell ref="F78"/>
    <mergeCell ref="G78"/>
    <mergeCell ref="H78"/>
    <mergeCell ref="N80"/>
    <mergeCell ref="C81:D81"/>
    <mergeCell ref="E81"/>
    <mergeCell ref="F81"/>
    <mergeCell ref="G81"/>
    <mergeCell ref="H81"/>
    <mergeCell ref="I81"/>
    <mergeCell ref="J81"/>
    <mergeCell ref="K81"/>
    <mergeCell ref="L81"/>
    <mergeCell ref="M81"/>
    <mergeCell ref="N81"/>
    <mergeCell ref="I80"/>
    <mergeCell ref="J80"/>
    <mergeCell ref="K80"/>
    <mergeCell ref="L80"/>
    <mergeCell ref="M80"/>
    <mergeCell ref="C80:D80"/>
    <mergeCell ref="E80"/>
    <mergeCell ref="F80"/>
    <mergeCell ref="G80"/>
    <mergeCell ref="H80"/>
    <mergeCell ref="N82"/>
    <mergeCell ref="C83:D83"/>
    <mergeCell ref="E83"/>
    <mergeCell ref="F83"/>
    <mergeCell ref="G83"/>
    <mergeCell ref="H83"/>
    <mergeCell ref="I83"/>
    <mergeCell ref="J83"/>
    <mergeCell ref="K83"/>
    <mergeCell ref="L83"/>
    <mergeCell ref="M83"/>
    <mergeCell ref="N83"/>
    <mergeCell ref="I82"/>
    <mergeCell ref="J82"/>
    <mergeCell ref="K82"/>
    <mergeCell ref="L82"/>
    <mergeCell ref="M82"/>
    <mergeCell ref="C82:D82"/>
    <mergeCell ref="E82"/>
    <mergeCell ref="F82"/>
    <mergeCell ref="G82"/>
    <mergeCell ref="H82"/>
    <mergeCell ref="N84"/>
    <mergeCell ref="C85:D85"/>
    <mergeCell ref="E85"/>
    <mergeCell ref="F85"/>
    <mergeCell ref="G85"/>
    <mergeCell ref="H85"/>
    <mergeCell ref="I85"/>
    <mergeCell ref="J85"/>
    <mergeCell ref="K85"/>
    <mergeCell ref="L85"/>
    <mergeCell ref="M85"/>
    <mergeCell ref="N85"/>
    <mergeCell ref="I84"/>
    <mergeCell ref="J84"/>
    <mergeCell ref="K84"/>
    <mergeCell ref="L84"/>
    <mergeCell ref="M84"/>
    <mergeCell ref="C84:D84"/>
    <mergeCell ref="E84"/>
    <mergeCell ref="F84"/>
    <mergeCell ref="G84"/>
    <mergeCell ref="H84"/>
    <mergeCell ref="N86"/>
    <mergeCell ref="C87:D87"/>
    <mergeCell ref="E87"/>
    <mergeCell ref="F87"/>
    <mergeCell ref="G87"/>
    <mergeCell ref="H87"/>
    <mergeCell ref="I87"/>
    <mergeCell ref="J87"/>
    <mergeCell ref="K87"/>
    <mergeCell ref="L87"/>
    <mergeCell ref="M87"/>
    <mergeCell ref="N87"/>
    <mergeCell ref="I86"/>
    <mergeCell ref="J86"/>
    <mergeCell ref="K86"/>
    <mergeCell ref="L86"/>
    <mergeCell ref="M86"/>
    <mergeCell ref="C86:D86"/>
    <mergeCell ref="E86"/>
    <mergeCell ref="F86"/>
    <mergeCell ref="G86"/>
    <mergeCell ref="H86"/>
    <mergeCell ref="N88"/>
    <mergeCell ref="C89:D89"/>
    <mergeCell ref="E89"/>
    <mergeCell ref="F89"/>
    <mergeCell ref="G89"/>
    <mergeCell ref="H89"/>
    <mergeCell ref="I89"/>
    <mergeCell ref="J89"/>
    <mergeCell ref="K89"/>
    <mergeCell ref="L89"/>
    <mergeCell ref="M89"/>
    <mergeCell ref="N89"/>
    <mergeCell ref="I88"/>
    <mergeCell ref="J88"/>
    <mergeCell ref="K88"/>
    <mergeCell ref="L88"/>
    <mergeCell ref="M88"/>
    <mergeCell ref="C88:D88"/>
    <mergeCell ref="E88"/>
    <mergeCell ref="F88"/>
    <mergeCell ref="G88"/>
    <mergeCell ref="H88"/>
    <mergeCell ref="N90"/>
    <mergeCell ref="C91:D91"/>
    <mergeCell ref="E91"/>
    <mergeCell ref="F91"/>
    <mergeCell ref="G91"/>
    <mergeCell ref="H91"/>
    <mergeCell ref="I91"/>
    <mergeCell ref="J91"/>
    <mergeCell ref="K91"/>
    <mergeCell ref="L91"/>
    <mergeCell ref="M91"/>
    <mergeCell ref="N91"/>
    <mergeCell ref="I90"/>
    <mergeCell ref="J90"/>
    <mergeCell ref="K90"/>
    <mergeCell ref="L90"/>
    <mergeCell ref="M90"/>
    <mergeCell ref="C90:D90"/>
    <mergeCell ref="E90"/>
    <mergeCell ref="F90"/>
    <mergeCell ref="G90"/>
    <mergeCell ref="H90"/>
    <mergeCell ref="N92"/>
    <mergeCell ref="C93:D93"/>
    <mergeCell ref="E93"/>
    <mergeCell ref="F93"/>
    <mergeCell ref="G93"/>
    <mergeCell ref="H93"/>
    <mergeCell ref="I93"/>
    <mergeCell ref="J93"/>
    <mergeCell ref="K93"/>
    <mergeCell ref="L93"/>
    <mergeCell ref="M93"/>
    <mergeCell ref="N93"/>
    <mergeCell ref="I92"/>
    <mergeCell ref="J92"/>
    <mergeCell ref="K92"/>
    <mergeCell ref="L92"/>
    <mergeCell ref="M92"/>
    <mergeCell ref="C92:D92"/>
    <mergeCell ref="E92"/>
    <mergeCell ref="F92"/>
    <mergeCell ref="G92"/>
    <mergeCell ref="H92"/>
    <mergeCell ref="N94"/>
    <mergeCell ref="C95:D95"/>
    <mergeCell ref="E95"/>
    <mergeCell ref="F95"/>
    <mergeCell ref="G95"/>
    <mergeCell ref="H95"/>
    <mergeCell ref="I95"/>
    <mergeCell ref="J95"/>
    <mergeCell ref="K95"/>
    <mergeCell ref="L95"/>
    <mergeCell ref="M95"/>
    <mergeCell ref="N95"/>
    <mergeCell ref="I94"/>
    <mergeCell ref="J94"/>
    <mergeCell ref="K94"/>
    <mergeCell ref="L94"/>
    <mergeCell ref="M94"/>
    <mergeCell ref="C94:D94"/>
    <mergeCell ref="E94"/>
    <mergeCell ref="F94"/>
    <mergeCell ref="G94"/>
    <mergeCell ref="H94"/>
    <mergeCell ref="N96"/>
    <mergeCell ref="C97:D97"/>
    <mergeCell ref="E97"/>
    <mergeCell ref="F97"/>
    <mergeCell ref="G97"/>
    <mergeCell ref="H97"/>
    <mergeCell ref="I97"/>
    <mergeCell ref="J97"/>
    <mergeCell ref="K97"/>
    <mergeCell ref="L97"/>
    <mergeCell ref="M97"/>
    <mergeCell ref="N97"/>
    <mergeCell ref="I96"/>
    <mergeCell ref="J96"/>
    <mergeCell ref="K96"/>
    <mergeCell ref="L96"/>
    <mergeCell ref="M96"/>
    <mergeCell ref="C96:D96"/>
    <mergeCell ref="E96"/>
    <mergeCell ref="F96"/>
    <mergeCell ref="G96"/>
    <mergeCell ref="H96"/>
    <mergeCell ref="N98"/>
    <mergeCell ref="C99:D99"/>
    <mergeCell ref="E99"/>
    <mergeCell ref="F99"/>
    <mergeCell ref="G99"/>
    <mergeCell ref="H99"/>
    <mergeCell ref="I99"/>
    <mergeCell ref="J99"/>
    <mergeCell ref="K99"/>
    <mergeCell ref="L99"/>
    <mergeCell ref="M99"/>
    <mergeCell ref="N99"/>
    <mergeCell ref="I98"/>
    <mergeCell ref="J98"/>
    <mergeCell ref="K98"/>
    <mergeCell ref="L98"/>
    <mergeCell ref="M98"/>
    <mergeCell ref="C98:D98"/>
    <mergeCell ref="E98"/>
    <mergeCell ref="F98"/>
    <mergeCell ref="G98"/>
    <mergeCell ref="H98"/>
    <mergeCell ref="N100"/>
    <mergeCell ref="C101:D101"/>
    <mergeCell ref="E101"/>
    <mergeCell ref="F101"/>
    <mergeCell ref="G101"/>
    <mergeCell ref="H101"/>
    <mergeCell ref="I101"/>
    <mergeCell ref="J101"/>
    <mergeCell ref="K101"/>
    <mergeCell ref="L101"/>
    <mergeCell ref="M101"/>
    <mergeCell ref="N101"/>
    <mergeCell ref="I100"/>
    <mergeCell ref="J100"/>
    <mergeCell ref="K100"/>
    <mergeCell ref="L100"/>
    <mergeCell ref="M100"/>
    <mergeCell ref="C100:D100"/>
    <mergeCell ref="E100"/>
    <mergeCell ref="F100"/>
    <mergeCell ref="G100"/>
    <mergeCell ref="H100"/>
    <mergeCell ref="N102"/>
    <mergeCell ref="C103:D103"/>
    <mergeCell ref="E103"/>
    <mergeCell ref="F103"/>
    <mergeCell ref="G103"/>
    <mergeCell ref="H103"/>
    <mergeCell ref="I103"/>
    <mergeCell ref="J103"/>
    <mergeCell ref="K103"/>
    <mergeCell ref="L103"/>
    <mergeCell ref="M103"/>
    <mergeCell ref="N103"/>
    <mergeCell ref="I102"/>
    <mergeCell ref="J102"/>
    <mergeCell ref="K102"/>
    <mergeCell ref="L102"/>
    <mergeCell ref="M102"/>
    <mergeCell ref="C102:D102"/>
    <mergeCell ref="E102"/>
    <mergeCell ref="F102"/>
    <mergeCell ref="G102"/>
    <mergeCell ref="H102"/>
    <mergeCell ref="N104"/>
    <mergeCell ref="C105:D105"/>
    <mergeCell ref="E105"/>
    <mergeCell ref="F105"/>
    <mergeCell ref="G105"/>
    <mergeCell ref="H105"/>
    <mergeCell ref="I105"/>
    <mergeCell ref="J105"/>
    <mergeCell ref="K105"/>
    <mergeCell ref="L105"/>
    <mergeCell ref="M105"/>
    <mergeCell ref="N105"/>
    <mergeCell ref="I104"/>
    <mergeCell ref="J104"/>
    <mergeCell ref="K104"/>
    <mergeCell ref="L104"/>
    <mergeCell ref="M104"/>
    <mergeCell ref="C104:D104"/>
    <mergeCell ref="E104"/>
    <mergeCell ref="F104"/>
    <mergeCell ref="G104"/>
    <mergeCell ref="H104"/>
    <mergeCell ref="N106"/>
    <mergeCell ref="C107:D107"/>
    <mergeCell ref="E107"/>
    <mergeCell ref="F107"/>
    <mergeCell ref="G107"/>
    <mergeCell ref="H107"/>
    <mergeCell ref="I107"/>
    <mergeCell ref="J107"/>
    <mergeCell ref="K107"/>
    <mergeCell ref="L107"/>
    <mergeCell ref="M107"/>
    <mergeCell ref="N107"/>
    <mergeCell ref="I106"/>
    <mergeCell ref="J106"/>
    <mergeCell ref="K106"/>
    <mergeCell ref="L106"/>
    <mergeCell ref="M106"/>
    <mergeCell ref="C106:D106"/>
    <mergeCell ref="E106"/>
    <mergeCell ref="F106"/>
    <mergeCell ref="G106"/>
    <mergeCell ref="H106"/>
    <mergeCell ref="N108"/>
    <mergeCell ref="C109:D109"/>
    <mergeCell ref="E109"/>
    <mergeCell ref="F109"/>
    <mergeCell ref="G109"/>
    <mergeCell ref="H109"/>
    <mergeCell ref="I109"/>
    <mergeCell ref="J109"/>
    <mergeCell ref="K109"/>
    <mergeCell ref="L109"/>
    <mergeCell ref="M109"/>
    <mergeCell ref="N109"/>
    <mergeCell ref="I108"/>
    <mergeCell ref="J108"/>
    <mergeCell ref="K108"/>
    <mergeCell ref="L108"/>
    <mergeCell ref="M108"/>
    <mergeCell ref="C108:D108"/>
    <mergeCell ref="E108"/>
    <mergeCell ref="F108"/>
    <mergeCell ref="G108"/>
    <mergeCell ref="H108"/>
    <mergeCell ref="N110"/>
    <mergeCell ref="C111:D111"/>
    <mergeCell ref="E111"/>
    <mergeCell ref="F111"/>
    <mergeCell ref="G111"/>
    <mergeCell ref="H111"/>
    <mergeCell ref="I111"/>
    <mergeCell ref="J111"/>
    <mergeCell ref="K111"/>
    <mergeCell ref="L111"/>
    <mergeCell ref="M111"/>
    <mergeCell ref="N111"/>
    <mergeCell ref="I110"/>
    <mergeCell ref="J110"/>
    <mergeCell ref="K110"/>
    <mergeCell ref="L110"/>
    <mergeCell ref="M110"/>
    <mergeCell ref="C110:D110"/>
    <mergeCell ref="E110"/>
    <mergeCell ref="F110"/>
    <mergeCell ref="G110"/>
    <mergeCell ref="H110"/>
    <mergeCell ref="N112"/>
    <mergeCell ref="C113:D113"/>
    <mergeCell ref="E113"/>
    <mergeCell ref="F113"/>
    <mergeCell ref="G113"/>
    <mergeCell ref="H113"/>
    <mergeCell ref="I113"/>
    <mergeCell ref="J113"/>
    <mergeCell ref="K113"/>
    <mergeCell ref="L113"/>
    <mergeCell ref="M113"/>
    <mergeCell ref="N113"/>
    <mergeCell ref="I112"/>
    <mergeCell ref="J112"/>
    <mergeCell ref="K112"/>
    <mergeCell ref="L112"/>
    <mergeCell ref="M112"/>
    <mergeCell ref="C112:D112"/>
    <mergeCell ref="E112"/>
    <mergeCell ref="F112"/>
    <mergeCell ref="G112"/>
    <mergeCell ref="H112"/>
    <mergeCell ref="C116:D116"/>
    <mergeCell ref="N114"/>
    <mergeCell ref="C115:D115"/>
    <mergeCell ref="E115"/>
    <mergeCell ref="F115"/>
    <mergeCell ref="G115"/>
    <mergeCell ref="H115"/>
    <mergeCell ref="I115"/>
    <mergeCell ref="J115"/>
    <mergeCell ref="K115"/>
    <mergeCell ref="L115"/>
    <mergeCell ref="M115"/>
    <mergeCell ref="N115"/>
    <mergeCell ref="I114"/>
    <mergeCell ref="J114"/>
    <mergeCell ref="K114"/>
    <mergeCell ref="L114"/>
    <mergeCell ref="M114"/>
    <mergeCell ref="C114:D114"/>
    <mergeCell ref="E114"/>
    <mergeCell ref="F114"/>
    <mergeCell ref="G114"/>
    <mergeCell ref="H114"/>
  </mergeCells>
  <dataValidations count="400">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M16">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M25">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M26">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M27">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M28">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M29">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M30">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M31">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M32">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M33">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M34">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M35">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M36">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M37">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M38">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M39">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M40">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M41">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M42">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M43">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M44">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M45">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M46">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M47">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M48">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M49">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M50">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M51">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M52">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M53">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M54">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M55">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M56">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M57">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M58">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M59">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M60">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M61">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M62">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M63">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M64">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M65">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M66">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M67">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M68">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M69">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M70">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M71">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M72">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M73">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M74">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M75">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M76">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M77">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M78">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M79">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M80">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M81">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M82">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M83">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M84">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M85">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M86">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M87">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M88">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M89">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M90">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M91">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M92">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M93">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M94">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M95">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M96">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M97">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M98">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M99">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M100">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M101">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M102">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M103">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M104">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M105">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M106">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M107">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M108">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M109">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M110">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M111">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M112">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M113">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M114">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 type="decimal" showErrorMessage="1" errorTitle="Kesalahan Jenis Data" error="Data yang dimasukkan harus berupa Angka!" sqref="M115">
      <formula1>-1000000000000000000</formula1>
      <formula2>1000000000000000000</formula2>
    </dataValidation>
  </dataValidations>
  <printOptions horizontalCentered="1"/>
  <pageMargins left="0.7" right="0.7" top="0.75" bottom="0.75" header="0.3" footer="0.3"/>
  <pageSetup paperSize="150" scale="26" orientation="portrait" horizontalDpi="200" verticalDpi="2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2:O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E28" sqref="E28"/>
    </sheetView>
  </sheetViews>
  <sheetFormatPr defaultRowHeight="15"/>
  <cols>
    <col min="1" max="1" width="9.140625" style="1" customWidth="1"/>
    <col min="2" max="3" width="1" style="1" customWidth="1"/>
    <col min="4" max="4" width="20" style="1" customWidth="1"/>
    <col min="5" max="14" width="30" style="1" customWidth="1"/>
    <col min="15" max="15" width="1" style="1" customWidth="1"/>
    <col min="16" max="16" width="9.140625" style="1" customWidth="1"/>
    <col min="17" max="16384" width="9.140625" style="1"/>
  </cols>
  <sheetData>
    <row r="2" spans="2:15" ht="5.0999999999999996" customHeight="1">
      <c r="B2" s="5" t="s">
        <v>818</v>
      </c>
      <c r="C2" s="2"/>
      <c r="D2" s="2"/>
      <c r="E2" s="2"/>
      <c r="F2" s="2"/>
      <c r="G2" s="2"/>
      <c r="H2" s="2"/>
      <c r="I2" s="2"/>
      <c r="J2" s="2"/>
      <c r="K2" s="2"/>
      <c r="L2" s="2"/>
      <c r="M2" s="2"/>
      <c r="N2" s="2"/>
      <c r="O2" s="2"/>
    </row>
    <row r="3" spans="2:15" hidden="1">
      <c r="B3" s="5" t="s">
        <v>7</v>
      </c>
      <c r="C3" s="20"/>
      <c r="D3" s="20"/>
      <c r="E3" s="2"/>
      <c r="F3" s="2"/>
      <c r="G3" s="2"/>
      <c r="H3" s="2"/>
      <c r="I3" s="2"/>
      <c r="J3" s="2"/>
      <c r="K3" s="2"/>
      <c r="L3" s="2"/>
      <c r="M3" s="2"/>
      <c r="N3" s="2"/>
      <c r="O3" s="2"/>
    </row>
    <row r="4" spans="2:15" hidden="1">
      <c r="B4" s="2"/>
      <c r="C4" s="20"/>
      <c r="D4" s="20"/>
      <c r="E4" s="2"/>
      <c r="F4" s="2"/>
      <c r="G4" s="2"/>
      <c r="H4" s="2"/>
      <c r="I4" s="2"/>
      <c r="J4" s="2"/>
      <c r="K4" s="2"/>
      <c r="L4" s="2"/>
      <c r="M4" s="2"/>
      <c r="N4" s="2"/>
      <c r="O4" s="2"/>
    </row>
    <row r="5" spans="2:15" hidden="1">
      <c r="B5" s="2"/>
      <c r="C5" s="20"/>
      <c r="D5" s="20"/>
      <c r="E5" s="2"/>
      <c r="F5" s="2"/>
      <c r="G5" s="2"/>
      <c r="H5" s="2"/>
      <c r="I5" s="2"/>
      <c r="J5" s="2"/>
      <c r="K5" s="2"/>
      <c r="L5" s="2"/>
      <c r="M5" s="2"/>
      <c r="N5" s="2"/>
      <c r="O5" s="2"/>
    </row>
    <row r="6" spans="2:15" hidden="1">
      <c r="B6" s="2"/>
      <c r="C6" s="20"/>
      <c r="D6" s="20"/>
      <c r="E6" s="2"/>
      <c r="F6" s="2"/>
      <c r="G6" s="2"/>
      <c r="H6" s="2"/>
      <c r="I6" s="2"/>
      <c r="J6" s="2"/>
      <c r="K6" s="2"/>
      <c r="L6" s="2"/>
      <c r="M6" s="2"/>
      <c r="N6" s="2"/>
      <c r="O6" s="2"/>
    </row>
    <row r="7" spans="2:15" ht="17.25">
      <c r="B7" s="2"/>
      <c r="C7" s="156" t="str">
        <f>UPPER('Data Umum'!D7)</f>
        <v/>
      </c>
      <c r="D7" s="156"/>
      <c r="E7" s="157"/>
      <c r="F7" s="157"/>
      <c r="G7" s="157"/>
      <c r="H7" s="157"/>
      <c r="I7" s="157"/>
      <c r="J7" s="157"/>
      <c r="K7" s="157"/>
      <c r="L7" s="157"/>
      <c r="M7" s="157"/>
      <c r="N7" s="157"/>
      <c r="O7" s="2"/>
    </row>
    <row r="8" spans="2:15">
      <c r="B8" s="2"/>
      <c r="C8" s="158" t="s">
        <v>1095</v>
      </c>
      <c r="D8" s="158"/>
      <c r="E8" s="129"/>
      <c r="F8" s="129"/>
      <c r="G8" s="129"/>
      <c r="H8" s="129"/>
      <c r="I8" s="129"/>
      <c r="J8" s="129"/>
      <c r="K8" s="129"/>
      <c r="L8" s="129"/>
      <c r="M8" s="129"/>
      <c r="N8" s="129"/>
      <c r="O8" s="2"/>
    </row>
    <row r="9" spans="2:15">
      <c r="B9" s="2"/>
      <c r="C9" s="158" t="s">
        <v>819</v>
      </c>
      <c r="D9" s="158"/>
      <c r="E9" s="129"/>
      <c r="F9" s="129"/>
      <c r="G9" s="129"/>
      <c r="H9" s="129"/>
      <c r="I9" s="129"/>
      <c r="J9" s="129"/>
      <c r="K9" s="129"/>
      <c r="L9" s="129"/>
      <c r="M9" s="129"/>
      <c r="N9" s="129"/>
      <c r="O9" s="2"/>
    </row>
    <row r="10" spans="2:15">
      <c r="B10" s="2"/>
      <c r="C10" s="158" t="s">
        <v>820</v>
      </c>
      <c r="D10" s="158"/>
      <c r="E10" s="129"/>
      <c r="F10" s="129"/>
      <c r="G10" s="129"/>
      <c r="H10" s="129"/>
      <c r="I10" s="129"/>
      <c r="J10" s="129"/>
      <c r="K10" s="129"/>
      <c r="L10" s="129"/>
      <c r="M10" s="129"/>
      <c r="N10" s="129"/>
      <c r="O10" s="2"/>
    </row>
    <row r="11" spans="2:15">
      <c r="B11" s="2"/>
      <c r="C11" s="159" t="str">
        <f>""</f>
        <v/>
      </c>
      <c r="D11" s="159"/>
      <c r="E11" s="130"/>
      <c r="F11" s="130"/>
      <c r="G11" s="130"/>
      <c r="H11" s="130"/>
      <c r="I11" s="130"/>
      <c r="J11" s="130"/>
      <c r="K11" s="130"/>
      <c r="L11" s="130"/>
      <c r="M11" s="130"/>
      <c r="N11" s="130"/>
      <c r="O11" s="2"/>
    </row>
    <row r="12" spans="2:15" hidden="1">
      <c r="B12" s="2"/>
      <c r="C12" s="20"/>
      <c r="D12" s="20"/>
      <c r="E12" s="2"/>
      <c r="F12" s="2"/>
      <c r="G12" s="2"/>
      <c r="H12" s="2"/>
      <c r="I12" s="2"/>
      <c r="J12" s="2"/>
      <c r="K12" s="2"/>
      <c r="L12" s="2"/>
      <c r="M12" s="2"/>
      <c r="N12" s="2"/>
      <c r="O12" s="2"/>
    </row>
    <row r="13" spans="2:15">
      <c r="B13" s="2"/>
      <c r="C13" s="160" t="s">
        <v>43</v>
      </c>
      <c r="D13" s="160"/>
      <c r="E13" s="161"/>
      <c r="F13" s="161"/>
      <c r="G13" s="161"/>
      <c r="H13" s="161"/>
      <c r="I13" s="161"/>
      <c r="J13" s="161"/>
      <c r="K13" s="161"/>
      <c r="L13" s="161"/>
      <c r="M13" s="161"/>
      <c r="N13" s="161"/>
      <c r="O13" s="2"/>
    </row>
    <row r="14" spans="2:15">
      <c r="B14" s="2"/>
      <c r="C14" s="127" t="s">
        <v>308</v>
      </c>
      <c r="D14" s="128"/>
      <c r="E14" s="162" t="str">
        <f>"Nama Emiten / Penerbit"</f>
        <v>Nama Emiten / Penerbit</v>
      </c>
      <c r="F14" s="162" t="str">
        <f>"Jenis MTN"</f>
        <v>Jenis MTN</v>
      </c>
      <c r="G14" s="162" t="str">
        <f>"Sektor Ekonomi"</f>
        <v>Sektor Ekonomi</v>
      </c>
      <c r="H14" s="162" t="str">
        <f>"Peringkat"</f>
        <v>Peringkat</v>
      </c>
      <c r="I14" s="162" t="str">
        <f>"Klaster"</f>
        <v>Klaster</v>
      </c>
      <c r="J14" s="162" t="str">
        <f>"Saldo SAK"</f>
        <v>Saldo SAK</v>
      </c>
      <c r="K14" s="162" t="str">
        <f>"Selisih Penilaian SAK dan SAP"</f>
        <v>Selisih Penilaian SAK dan SAP</v>
      </c>
      <c r="L14" s="162" t="str">
        <f>"AYD (PAYDI Garansi)"</f>
        <v>AYD (PAYDI Garansi)</v>
      </c>
      <c r="M14" s="162" t="str">
        <f>"Saldo SAK Lancar (Kurang dari satu tahun)"</f>
        <v>Saldo SAK Lancar (Kurang dari satu tahun)</v>
      </c>
      <c r="N14" s="162" t="str">
        <f>"Keterangan"</f>
        <v>Keterangan</v>
      </c>
      <c r="O14" s="2"/>
    </row>
    <row r="15" spans="2:15">
      <c r="B15" s="2"/>
      <c r="C15" s="128"/>
      <c r="D15" s="128"/>
      <c r="E15" s="163"/>
      <c r="F15" s="163"/>
      <c r="G15" s="163"/>
      <c r="H15" s="163"/>
      <c r="I15" s="163"/>
      <c r="J15" s="163"/>
      <c r="K15" s="163"/>
      <c r="L15" s="163"/>
      <c r="M15" s="163"/>
      <c r="N15" s="163"/>
      <c r="O15" s="2"/>
    </row>
    <row r="16" spans="2:15">
      <c r="B16" s="2"/>
      <c r="C16" s="137" t="s">
        <v>7</v>
      </c>
      <c r="D16" s="128"/>
      <c r="E16" s="147" t="s">
        <v>206</v>
      </c>
      <c r="F16" s="147" t="s">
        <v>206</v>
      </c>
      <c r="G16" s="147" t="s">
        <v>206</v>
      </c>
      <c r="H16" s="147" t="s">
        <v>206</v>
      </c>
      <c r="I16" s="147" t="s">
        <v>206</v>
      </c>
      <c r="J16" s="144">
        <v>0</v>
      </c>
      <c r="K16" s="144">
        <v>0</v>
      </c>
      <c r="L16" s="144">
        <v>0</v>
      </c>
      <c r="M16" s="144">
        <v>0</v>
      </c>
      <c r="N16" s="147" t="s">
        <v>206</v>
      </c>
      <c r="O16" s="2"/>
    </row>
    <row r="17" spans="2:15">
      <c r="B17" s="2"/>
      <c r="C17" s="142" t="s">
        <v>309</v>
      </c>
      <c r="D17" s="143"/>
      <c r="E17" s="147" t="s">
        <v>206</v>
      </c>
      <c r="F17" s="147" t="s">
        <v>206</v>
      </c>
      <c r="G17" s="147" t="s">
        <v>206</v>
      </c>
      <c r="H17" s="147" t="s">
        <v>206</v>
      </c>
      <c r="I17" s="147" t="s">
        <v>206</v>
      </c>
      <c r="J17" s="144">
        <v>0</v>
      </c>
      <c r="K17" s="144">
        <v>0</v>
      </c>
      <c r="L17" s="144">
        <v>0</v>
      </c>
      <c r="M17" s="144">
        <v>0</v>
      </c>
      <c r="N17" s="147" t="s">
        <v>206</v>
      </c>
      <c r="O17" s="2"/>
    </row>
    <row r="18" spans="2:15">
      <c r="B18" s="2"/>
      <c r="C18" s="142" t="s">
        <v>310</v>
      </c>
      <c r="D18" s="143"/>
      <c r="E18" s="147" t="s">
        <v>206</v>
      </c>
      <c r="F18" s="147" t="s">
        <v>206</v>
      </c>
      <c r="G18" s="147" t="s">
        <v>206</v>
      </c>
      <c r="H18" s="147" t="s">
        <v>206</v>
      </c>
      <c r="I18" s="147" t="s">
        <v>206</v>
      </c>
      <c r="J18" s="144">
        <v>0</v>
      </c>
      <c r="K18" s="144">
        <v>0</v>
      </c>
      <c r="L18" s="144">
        <v>0</v>
      </c>
      <c r="M18" s="144">
        <v>0</v>
      </c>
      <c r="N18" s="147" t="s">
        <v>206</v>
      </c>
      <c r="O18" s="2"/>
    </row>
    <row r="19" spans="2:15">
      <c r="B19" s="2"/>
      <c r="C19" s="142" t="s">
        <v>311</v>
      </c>
      <c r="D19" s="143"/>
      <c r="E19" s="147" t="s">
        <v>206</v>
      </c>
      <c r="F19" s="147" t="s">
        <v>206</v>
      </c>
      <c r="G19" s="147" t="s">
        <v>206</v>
      </c>
      <c r="H19" s="147" t="s">
        <v>206</v>
      </c>
      <c r="I19" s="147" t="s">
        <v>206</v>
      </c>
      <c r="J19" s="144">
        <v>0</v>
      </c>
      <c r="K19" s="144">
        <v>0</v>
      </c>
      <c r="L19" s="144">
        <v>0</v>
      </c>
      <c r="M19" s="144">
        <v>0</v>
      </c>
      <c r="N19" s="147" t="s">
        <v>206</v>
      </c>
      <c r="O19" s="2"/>
    </row>
    <row r="20" spans="2:15">
      <c r="B20" s="2"/>
      <c r="C20" s="142" t="s">
        <v>312</v>
      </c>
      <c r="D20" s="143"/>
      <c r="E20" s="147" t="s">
        <v>206</v>
      </c>
      <c r="F20" s="147" t="s">
        <v>206</v>
      </c>
      <c r="G20" s="147" t="s">
        <v>206</v>
      </c>
      <c r="H20" s="147" t="s">
        <v>206</v>
      </c>
      <c r="I20" s="147" t="s">
        <v>206</v>
      </c>
      <c r="J20" s="144">
        <v>0</v>
      </c>
      <c r="K20" s="144">
        <v>0</v>
      </c>
      <c r="L20" s="144">
        <v>0</v>
      </c>
      <c r="M20" s="144">
        <v>0</v>
      </c>
      <c r="N20" s="147" t="s">
        <v>206</v>
      </c>
      <c r="O20" s="2"/>
    </row>
    <row r="21" spans="2:15">
      <c r="B21" s="2"/>
      <c r="C21" s="142" t="s">
        <v>313</v>
      </c>
      <c r="D21" s="143"/>
      <c r="E21" s="147" t="s">
        <v>206</v>
      </c>
      <c r="F21" s="147" t="s">
        <v>206</v>
      </c>
      <c r="G21" s="147" t="s">
        <v>206</v>
      </c>
      <c r="H21" s="147" t="s">
        <v>206</v>
      </c>
      <c r="I21" s="147" t="s">
        <v>206</v>
      </c>
      <c r="J21" s="144">
        <v>0</v>
      </c>
      <c r="K21" s="144">
        <v>0</v>
      </c>
      <c r="L21" s="144">
        <v>0</v>
      </c>
      <c r="M21" s="144">
        <v>0</v>
      </c>
      <c r="N21" s="147" t="s">
        <v>206</v>
      </c>
      <c r="O21" s="2"/>
    </row>
    <row r="22" spans="2:15">
      <c r="B22" s="2"/>
      <c r="C22" s="142" t="s">
        <v>314</v>
      </c>
      <c r="D22" s="143"/>
      <c r="E22" s="147" t="s">
        <v>206</v>
      </c>
      <c r="F22" s="147" t="s">
        <v>206</v>
      </c>
      <c r="G22" s="147" t="s">
        <v>206</v>
      </c>
      <c r="H22" s="147" t="s">
        <v>206</v>
      </c>
      <c r="I22" s="147" t="s">
        <v>206</v>
      </c>
      <c r="J22" s="144">
        <v>0</v>
      </c>
      <c r="K22" s="144">
        <v>0</v>
      </c>
      <c r="L22" s="144">
        <v>0</v>
      </c>
      <c r="M22" s="144">
        <v>0</v>
      </c>
      <c r="N22" s="147" t="s">
        <v>206</v>
      </c>
      <c r="O22" s="2"/>
    </row>
    <row r="23" spans="2:15">
      <c r="B23" s="2"/>
      <c r="C23" s="142" t="s">
        <v>315</v>
      </c>
      <c r="D23" s="143"/>
      <c r="E23" s="147" t="s">
        <v>206</v>
      </c>
      <c r="F23" s="147" t="s">
        <v>206</v>
      </c>
      <c r="G23" s="147" t="s">
        <v>206</v>
      </c>
      <c r="H23" s="147" t="s">
        <v>206</v>
      </c>
      <c r="I23" s="147" t="s">
        <v>206</v>
      </c>
      <c r="J23" s="144">
        <v>0</v>
      </c>
      <c r="K23" s="144">
        <v>0</v>
      </c>
      <c r="L23" s="144">
        <v>0</v>
      </c>
      <c r="M23" s="144">
        <v>0</v>
      </c>
      <c r="N23" s="147" t="s">
        <v>206</v>
      </c>
      <c r="O23" s="2"/>
    </row>
    <row r="24" spans="2:15">
      <c r="B24" s="2"/>
      <c r="C24" s="142" t="s">
        <v>316</v>
      </c>
      <c r="D24" s="143"/>
      <c r="E24" s="147" t="s">
        <v>206</v>
      </c>
      <c r="F24" s="147" t="s">
        <v>206</v>
      </c>
      <c r="G24" s="147" t="s">
        <v>206</v>
      </c>
      <c r="H24" s="147" t="s">
        <v>206</v>
      </c>
      <c r="I24" s="147" t="s">
        <v>206</v>
      </c>
      <c r="J24" s="144">
        <v>0</v>
      </c>
      <c r="K24" s="144">
        <v>0</v>
      </c>
      <c r="L24" s="144">
        <v>0</v>
      </c>
      <c r="M24" s="144">
        <v>0</v>
      </c>
      <c r="N24" s="147" t="s">
        <v>206</v>
      </c>
      <c r="O24" s="2"/>
    </row>
    <row r="25" spans="2:15">
      <c r="B25" s="2"/>
      <c r="C25" s="142" t="s">
        <v>317</v>
      </c>
      <c r="D25" s="143"/>
      <c r="E25" s="147" t="s">
        <v>206</v>
      </c>
      <c r="F25" s="147" t="s">
        <v>206</v>
      </c>
      <c r="G25" s="147" t="s">
        <v>206</v>
      </c>
      <c r="H25" s="147" t="s">
        <v>206</v>
      </c>
      <c r="I25" s="147" t="s">
        <v>206</v>
      </c>
      <c r="J25" s="144">
        <v>0</v>
      </c>
      <c r="K25" s="144">
        <v>0</v>
      </c>
      <c r="L25" s="144">
        <v>0</v>
      </c>
      <c r="M25" s="144">
        <v>0</v>
      </c>
      <c r="N25" s="147" t="s">
        <v>206</v>
      </c>
      <c r="O25" s="2"/>
    </row>
    <row r="26" spans="2:15">
      <c r="B26" s="2"/>
      <c r="C26" s="142" t="s">
        <v>318</v>
      </c>
      <c r="D26" s="143"/>
      <c r="E26" s="147" t="s">
        <v>206</v>
      </c>
      <c r="F26" s="147" t="s">
        <v>206</v>
      </c>
      <c r="G26" s="147" t="s">
        <v>206</v>
      </c>
      <c r="H26" s="147" t="s">
        <v>206</v>
      </c>
      <c r="I26" s="147" t="s">
        <v>206</v>
      </c>
      <c r="J26" s="144">
        <v>0</v>
      </c>
      <c r="K26" s="144">
        <v>0</v>
      </c>
      <c r="L26" s="144">
        <v>0</v>
      </c>
      <c r="M26" s="144">
        <v>0</v>
      </c>
      <c r="N26" s="147" t="s">
        <v>206</v>
      </c>
      <c r="O26" s="2"/>
    </row>
    <row r="27" spans="2:15">
      <c r="B27" s="2"/>
      <c r="C27" s="142" t="s">
        <v>319</v>
      </c>
      <c r="D27" s="143"/>
      <c r="E27" s="147" t="s">
        <v>206</v>
      </c>
      <c r="F27" s="147" t="s">
        <v>206</v>
      </c>
      <c r="G27" s="147" t="s">
        <v>206</v>
      </c>
      <c r="H27" s="147" t="s">
        <v>206</v>
      </c>
      <c r="I27" s="147" t="s">
        <v>206</v>
      </c>
      <c r="J27" s="144">
        <v>0</v>
      </c>
      <c r="K27" s="144">
        <v>0</v>
      </c>
      <c r="L27" s="144">
        <v>0</v>
      </c>
      <c r="M27" s="144">
        <v>0</v>
      </c>
      <c r="N27" s="147" t="s">
        <v>206</v>
      </c>
      <c r="O27" s="2"/>
    </row>
    <row r="28" spans="2:15">
      <c r="B28" s="2"/>
      <c r="C28" s="142" t="s">
        <v>320</v>
      </c>
      <c r="D28" s="143"/>
      <c r="E28" s="147" t="s">
        <v>206</v>
      </c>
      <c r="F28" s="147" t="s">
        <v>206</v>
      </c>
      <c r="G28" s="147" t="s">
        <v>206</v>
      </c>
      <c r="H28" s="147" t="s">
        <v>206</v>
      </c>
      <c r="I28" s="147" t="s">
        <v>206</v>
      </c>
      <c r="J28" s="144">
        <v>0</v>
      </c>
      <c r="K28" s="144">
        <v>0</v>
      </c>
      <c r="L28" s="144">
        <v>0</v>
      </c>
      <c r="M28" s="144">
        <v>0</v>
      </c>
      <c r="N28" s="147" t="s">
        <v>206</v>
      </c>
      <c r="O28" s="2"/>
    </row>
    <row r="29" spans="2:15">
      <c r="B29" s="2"/>
      <c r="C29" s="142" t="s">
        <v>321</v>
      </c>
      <c r="D29" s="143"/>
      <c r="E29" s="147" t="s">
        <v>206</v>
      </c>
      <c r="F29" s="147" t="s">
        <v>206</v>
      </c>
      <c r="G29" s="147" t="s">
        <v>206</v>
      </c>
      <c r="H29" s="147" t="s">
        <v>206</v>
      </c>
      <c r="I29" s="147" t="s">
        <v>206</v>
      </c>
      <c r="J29" s="144">
        <v>0</v>
      </c>
      <c r="K29" s="144">
        <v>0</v>
      </c>
      <c r="L29" s="144">
        <v>0</v>
      </c>
      <c r="M29" s="144">
        <v>0</v>
      </c>
      <c r="N29" s="147" t="s">
        <v>206</v>
      </c>
      <c r="O29" s="2"/>
    </row>
    <row r="30" spans="2:15">
      <c r="B30" s="2"/>
      <c r="C30" s="142" t="s">
        <v>322</v>
      </c>
      <c r="D30" s="143"/>
      <c r="E30" s="147" t="s">
        <v>206</v>
      </c>
      <c r="F30" s="147" t="s">
        <v>206</v>
      </c>
      <c r="G30" s="147" t="s">
        <v>206</v>
      </c>
      <c r="H30" s="147" t="s">
        <v>206</v>
      </c>
      <c r="I30" s="147" t="s">
        <v>206</v>
      </c>
      <c r="J30" s="144">
        <v>0</v>
      </c>
      <c r="K30" s="144">
        <v>0</v>
      </c>
      <c r="L30" s="144">
        <v>0</v>
      </c>
      <c r="M30" s="144">
        <v>0</v>
      </c>
      <c r="N30" s="147" t="s">
        <v>206</v>
      </c>
      <c r="O30" s="2"/>
    </row>
    <row r="31" spans="2:15">
      <c r="B31" s="2"/>
      <c r="C31" s="142" t="s">
        <v>323</v>
      </c>
      <c r="D31" s="143"/>
      <c r="E31" s="147" t="s">
        <v>206</v>
      </c>
      <c r="F31" s="147" t="s">
        <v>206</v>
      </c>
      <c r="G31" s="147" t="s">
        <v>206</v>
      </c>
      <c r="H31" s="147" t="s">
        <v>206</v>
      </c>
      <c r="I31" s="147" t="s">
        <v>206</v>
      </c>
      <c r="J31" s="144">
        <v>0</v>
      </c>
      <c r="K31" s="144">
        <v>0</v>
      </c>
      <c r="L31" s="144">
        <v>0</v>
      </c>
      <c r="M31" s="144">
        <v>0</v>
      </c>
      <c r="N31" s="147" t="s">
        <v>206</v>
      </c>
      <c r="O31" s="2"/>
    </row>
    <row r="32" spans="2:15">
      <c r="B32" s="2"/>
      <c r="C32" s="142" t="s">
        <v>324</v>
      </c>
      <c r="D32" s="143"/>
      <c r="E32" s="147" t="s">
        <v>206</v>
      </c>
      <c r="F32" s="147" t="s">
        <v>206</v>
      </c>
      <c r="G32" s="147" t="s">
        <v>206</v>
      </c>
      <c r="H32" s="147" t="s">
        <v>206</v>
      </c>
      <c r="I32" s="147" t="s">
        <v>206</v>
      </c>
      <c r="J32" s="144">
        <v>0</v>
      </c>
      <c r="K32" s="144">
        <v>0</v>
      </c>
      <c r="L32" s="144">
        <v>0</v>
      </c>
      <c r="M32" s="144">
        <v>0</v>
      </c>
      <c r="N32" s="147" t="s">
        <v>206</v>
      </c>
      <c r="O32" s="2"/>
    </row>
    <row r="33" spans="2:15">
      <c r="B33" s="2"/>
      <c r="C33" s="142" t="s">
        <v>325</v>
      </c>
      <c r="D33" s="143"/>
      <c r="E33" s="147" t="s">
        <v>206</v>
      </c>
      <c r="F33" s="147" t="s">
        <v>206</v>
      </c>
      <c r="G33" s="147" t="s">
        <v>206</v>
      </c>
      <c r="H33" s="147" t="s">
        <v>206</v>
      </c>
      <c r="I33" s="147" t="s">
        <v>206</v>
      </c>
      <c r="J33" s="144">
        <v>0</v>
      </c>
      <c r="K33" s="144">
        <v>0</v>
      </c>
      <c r="L33" s="144">
        <v>0</v>
      </c>
      <c r="M33" s="144">
        <v>0</v>
      </c>
      <c r="N33" s="147" t="s">
        <v>206</v>
      </c>
      <c r="O33" s="2"/>
    </row>
    <row r="34" spans="2:15">
      <c r="B34" s="2"/>
      <c r="C34" s="142" t="s">
        <v>326</v>
      </c>
      <c r="D34" s="143"/>
      <c r="E34" s="147" t="s">
        <v>206</v>
      </c>
      <c r="F34" s="147" t="s">
        <v>206</v>
      </c>
      <c r="G34" s="147" t="s">
        <v>206</v>
      </c>
      <c r="H34" s="147" t="s">
        <v>206</v>
      </c>
      <c r="I34" s="147" t="s">
        <v>206</v>
      </c>
      <c r="J34" s="144">
        <v>0</v>
      </c>
      <c r="K34" s="144">
        <v>0</v>
      </c>
      <c r="L34" s="144">
        <v>0</v>
      </c>
      <c r="M34" s="144">
        <v>0</v>
      </c>
      <c r="N34" s="147" t="s">
        <v>206</v>
      </c>
      <c r="O34" s="2"/>
    </row>
    <row r="35" spans="2:15">
      <c r="B35" s="2"/>
      <c r="C35" s="142" t="s">
        <v>327</v>
      </c>
      <c r="D35" s="143"/>
      <c r="E35" s="147" t="s">
        <v>206</v>
      </c>
      <c r="F35" s="147" t="s">
        <v>206</v>
      </c>
      <c r="G35" s="147" t="s">
        <v>206</v>
      </c>
      <c r="H35" s="147" t="s">
        <v>206</v>
      </c>
      <c r="I35" s="147" t="s">
        <v>206</v>
      </c>
      <c r="J35" s="144">
        <v>0</v>
      </c>
      <c r="K35" s="144">
        <v>0</v>
      </c>
      <c r="L35" s="144">
        <v>0</v>
      </c>
      <c r="M35" s="144">
        <v>0</v>
      </c>
      <c r="N35" s="147" t="s">
        <v>206</v>
      </c>
      <c r="O35" s="2"/>
    </row>
    <row r="36" spans="2:15">
      <c r="B36" s="2"/>
      <c r="C36" s="142" t="s">
        <v>328</v>
      </c>
      <c r="D36" s="143"/>
      <c r="E36" s="147" t="s">
        <v>206</v>
      </c>
      <c r="F36" s="147" t="s">
        <v>206</v>
      </c>
      <c r="G36" s="147" t="s">
        <v>206</v>
      </c>
      <c r="H36" s="147" t="s">
        <v>206</v>
      </c>
      <c r="I36" s="147" t="s">
        <v>206</v>
      </c>
      <c r="J36" s="144">
        <v>0</v>
      </c>
      <c r="K36" s="144">
        <v>0</v>
      </c>
      <c r="L36" s="144">
        <v>0</v>
      </c>
      <c r="M36" s="144">
        <v>0</v>
      </c>
      <c r="N36" s="147" t="s">
        <v>206</v>
      </c>
      <c r="O36" s="2"/>
    </row>
    <row r="37" spans="2:15">
      <c r="B37" s="2"/>
      <c r="C37" s="142" t="s">
        <v>329</v>
      </c>
      <c r="D37" s="143"/>
      <c r="E37" s="147" t="s">
        <v>206</v>
      </c>
      <c r="F37" s="147" t="s">
        <v>206</v>
      </c>
      <c r="G37" s="147" t="s">
        <v>206</v>
      </c>
      <c r="H37" s="147" t="s">
        <v>206</v>
      </c>
      <c r="I37" s="147" t="s">
        <v>206</v>
      </c>
      <c r="J37" s="144">
        <v>0</v>
      </c>
      <c r="K37" s="144">
        <v>0</v>
      </c>
      <c r="L37" s="144">
        <v>0</v>
      </c>
      <c r="M37" s="144">
        <v>0</v>
      </c>
      <c r="N37" s="147" t="s">
        <v>206</v>
      </c>
      <c r="O37" s="2"/>
    </row>
    <row r="38" spans="2:15">
      <c r="B38" s="2"/>
      <c r="C38" s="142" t="s">
        <v>330</v>
      </c>
      <c r="D38" s="143"/>
      <c r="E38" s="147" t="s">
        <v>206</v>
      </c>
      <c r="F38" s="147" t="s">
        <v>206</v>
      </c>
      <c r="G38" s="147" t="s">
        <v>206</v>
      </c>
      <c r="H38" s="147" t="s">
        <v>206</v>
      </c>
      <c r="I38" s="147" t="s">
        <v>206</v>
      </c>
      <c r="J38" s="144">
        <v>0</v>
      </c>
      <c r="K38" s="144">
        <v>0</v>
      </c>
      <c r="L38" s="144">
        <v>0</v>
      </c>
      <c r="M38" s="144">
        <v>0</v>
      </c>
      <c r="N38" s="147" t="s">
        <v>206</v>
      </c>
      <c r="O38" s="2"/>
    </row>
    <row r="39" spans="2:15">
      <c r="B39" s="2"/>
      <c r="C39" s="142" t="s">
        <v>331</v>
      </c>
      <c r="D39" s="143"/>
      <c r="E39" s="147" t="s">
        <v>206</v>
      </c>
      <c r="F39" s="147" t="s">
        <v>206</v>
      </c>
      <c r="G39" s="147" t="s">
        <v>206</v>
      </c>
      <c r="H39" s="147" t="s">
        <v>206</v>
      </c>
      <c r="I39" s="147" t="s">
        <v>206</v>
      </c>
      <c r="J39" s="144">
        <v>0</v>
      </c>
      <c r="K39" s="144">
        <v>0</v>
      </c>
      <c r="L39" s="144">
        <v>0</v>
      </c>
      <c r="M39" s="144">
        <v>0</v>
      </c>
      <c r="N39" s="147" t="s">
        <v>206</v>
      </c>
      <c r="O39" s="2"/>
    </row>
    <row r="40" spans="2:15">
      <c r="B40" s="2"/>
      <c r="C40" s="142" t="s">
        <v>332</v>
      </c>
      <c r="D40" s="143"/>
      <c r="E40" s="147" t="s">
        <v>206</v>
      </c>
      <c r="F40" s="147" t="s">
        <v>206</v>
      </c>
      <c r="G40" s="147" t="s">
        <v>206</v>
      </c>
      <c r="H40" s="147" t="s">
        <v>206</v>
      </c>
      <c r="I40" s="147" t="s">
        <v>206</v>
      </c>
      <c r="J40" s="144">
        <v>0</v>
      </c>
      <c r="K40" s="144">
        <v>0</v>
      </c>
      <c r="L40" s="144">
        <v>0</v>
      </c>
      <c r="M40" s="144">
        <v>0</v>
      </c>
      <c r="N40" s="147" t="s">
        <v>206</v>
      </c>
      <c r="O40" s="2"/>
    </row>
    <row r="41" spans="2:15">
      <c r="B41" s="2"/>
      <c r="C41" s="142" t="s">
        <v>333</v>
      </c>
      <c r="D41" s="143"/>
      <c r="E41" s="147" t="s">
        <v>206</v>
      </c>
      <c r="F41" s="147" t="s">
        <v>206</v>
      </c>
      <c r="G41" s="147" t="s">
        <v>206</v>
      </c>
      <c r="H41" s="147" t="s">
        <v>206</v>
      </c>
      <c r="I41" s="147" t="s">
        <v>206</v>
      </c>
      <c r="J41" s="144">
        <v>0</v>
      </c>
      <c r="K41" s="144">
        <v>0</v>
      </c>
      <c r="L41" s="144">
        <v>0</v>
      </c>
      <c r="M41" s="144">
        <v>0</v>
      </c>
      <c r="N41" s="147" t="s">
        <v>206</v>
      </c>
      <c r="O41" s="2"/>
    </row>
    <row r="42" spans="2:15">
      <c r="B42" s="2"/>
      <c r="C42" s="142" t="s">
        <v>334</v>
      </c>
      <c r="D42" s="143"/>
      <c r="E42" s="147" t="s">
        <v>206</v>
      </c>
      <c r="F42" s="147" t="s">
        <v>206</v>
      </c>
      <c r="G42" s="147" t="s">
        <v>206</v>
      </c>
      <c r="H42" s="147" t="s">
        <v>206</v>
      </c>
      <c r="I42" s="147" t="s">
        <v>206</v>
      </c>
      <c r="J42" s="144">
        <v>0</v>
      </c>
      <c r="K42" s="144">
        <v>0</v>
      </c>
      <c r="L42" s="144">
        <v>0</v>
      </c>
      <c r="M42" s="144">
        <v>0</v>
      </c>
      <c r="N42" s="147" t="s">
        <v>206</v>
      </c>
      <c r="O42" s="2"/>
    </row>
    <row r="43" spans="2:15">
      <c r="B43" s="2"/>
      <c r="C43" s="142" t="s">
        <v>335</v>
      </c>
      <c r="D43" s="143"/>
      <c r="E43" s="147" t="s">
        <v>206</v>
      </c>
      <c r="F43" s="147" t="s">
        <v>206</v>
      </c>
      <c r="G43" s="147" t="s">
        <v>206</v>
      </c>
      <c r="H43" s="147" t="s">
        <v>206</v>
      </c>
      <c r="I43" s="147" t="s">
        <v>206</v>
      </c>
      <c r="J43" s="144">
        <v>0</v>
      </c>
      <c r="K43" s="144">
        <v>0</v>
      </c>
      <c r="L43" s="144">
        <v>0</v>
      </c>
      <c r="M43" s="144">
        <v>0</v>
      </c>
      <c r="N43" s="147" t="s">
        <v>206</v>
      </c>
      <c r="O43" s="2"/>
    </row>
    <row r="44" spans="2:15">
      <c r="B44" s="2"/>
      <c r="C44" s="142" t="s">
        <v>336</v>
      </c>
      <c r="D44" s="143"/>
      <c r="E44" s="147" t="s">
        <v>206</v>
      </c>
      <c r="F44" s="147" t="s">
        <v>206</v>
      </c>
      <c r="G44" s="147" t="s">
        <v>206</v>
      </c>
      <c r="H44" s="147" t="s">
        <v>206</v>
      </c>
      <c r="I44" s="147" t="s">
        <v>206</v>
      </c>
      <c r="J44" s="144">
        <v>0</v>
      </c>
      <c r="K44" s="144">
        <v>0</v>
      </c>
      <c r="L44" s="144">
        <v>0</v>
      </c>
      <c r="M44" s="144">
        <v>0</v>
      </c>
      <c r="N44" s="147" t="s">
        <v>206</v>
      </c>
      <c r="O44" s="2"/>
    </row>
    <row r="45" spans="2:15">
      <c r="B45" s="2"/>
      <c r="C45" s="142" t="s">
        <v>337</v>
      </c>
      <c r="D45" s="143"/>
      <c r="E45" s="147" t="s">
        <v>206</v>
      </c>
      <c r="F45" s="147" t="s">
        <v>206</v>
      </c>
      <c r="G45" s="147" t="s">
        <v>206</v>
      </c>
      <c r="H45" s="147" t="s">
        <v>206</v>
      </c>
      <c r="I45" s="147" t="s">
        <v>206</v>
      </c>
      <c r="J45" s="144">
        <v>0</v>
      </c>
      <c r="K45" s="144">
        <v>0</v>
      </c>
      <c r="L45" s="144">
        <v>0</v>
      </c>
      <c r="M45" s="144">
        <v>0</v>
      </c>
      <c r="N45" s="147" t="s">
        <v>206</v>
      </c>
      <c r="O45" s="2"/>
    </row>
    <row r="46" spans="2:15">
      <c r="B46" s="2"/>
      <c r="C46" s="142" t="s">
        <v>338</v>
      </c>
      <c r="D46" s="143"/>
      <c r="E46" s="147" t="s">
        <v>206</v>
      </c>
      <c r="F46" s="147" t="s">
        <v>206</v>
      </c>
      <c r="G46" s="147" t="s">
        <v>206</v>
      </c>
      <c r="H46" s="147" t="s">
        <v>206</v>
      </c>
      <c r="I46" s="147" t="s">
        <v>206</v>
      </c>
      <c r="J46" s="144">
        <v>0</v>
      </c>
      <c r="K46" s="144">
        <v>0</v>
      </c>
      <c r="L46" s="144">
        <v>0</v>
      </c>
      <c r="M46" s="144">
        <v>0</v>
      </c>
      <c r="N46" s="147" t="s">
        <v>206</v>
      </c>
      <c r="O46" s="2"/>
    </row>
    <row r="47" spans="2:15">
      <c r="B47" s="2"/>
      <c r="C47" s="142" t="s">
        <v>339</v>
      </c>
      <c r="D47" s="143"/>
      <c r="E47" s="147" t="s">
        <v>206</v>
      </c>
      <c r="F47" s="147" t="s">
        <v>206</v>
      </c>
      <c r="G47" s="147" t="s">
        <v>206</v>
      </c>
      <c r="H47" s="147" t="s">
        <v>206</v>
      </c>
      <c r="I47" s="147" t="s">
        <v>206</v>
      </c>
      <c r="J47" s="144">
        <v>0</v>
      </c>
      <c r="K47" s="144">
        <v>0</v>
      </c>
      <c r="L47" s="144">
        <v>0</v>
      </c>
      <c r="M47" s="144">
        <v>0</v>
      </c>
      <c r="N47" s="147" t="s">
        <v>206</v>
      </c>
      <c r="O47" s="2"/>
    </row>
    <row r="48" spans="2:15">
      <c r="B48" s="2"/>
      <c r="C48" s="142" t="s">
        <v>340</v>
      </c>
      <c r="D48" s="143"/>
      <c r="E48" s="147" t="s">
        <v>206</v>
      </c>
      <c r="F48" s="147" t="s">
        <v>206</v>
      </c>
      <c r="G48" s="147" t="s">
        <v>206</v>
      </c>
      <c r="H48" s="147" t="s">
        <v>206</v>
      </c>
      <c r="I48" s="147" t="s">
        <v>206</v>
      </c>
      <c r="J48" s="144">
        <v>0</v>
      </c>
      <c r="K48" s="144">
        <v>0</v>
      </c>
      <c r="L48" s="144">
        <v>0</v>
      </c>
      <c r="M48" s="144">
        <v>0</v>
      </c>
      <c r="N48" s="147" t="s">
        <v>206</v>
      </c>
      <c r="O48" s="2"/>
    </row>
    <row r="49" spans="2:15">
      <c r="B49" s="2"/>
      <c r="C49" s="142" t="s">
        <v>341</v>
      </c>
      <c r="D49" s="143"/>
      <c r="E49" s="147" t="s">
        <v>206</v>
      </c>
      <c r="F49" s="147" t="s">
        <v>206</v>
      </c>
      <c r="G49" s="147" t="s">
        <v>206</v>
      </c>
      <c r="H49" s="147" t="s">
        <v>206</v>
      </c>
      <c r="I49" s="147" t="s">
        <v>206</v>
      </c>
      <c r="J49" s="144">
        <v>0</v>
      </c>
      <c r="K49" s="144">
        <v>0</v>
      </c>
      <c r="L49" s="144">
        <v>0</v>
      </c>
      <c r="M49" s="144">
        <v>0</v>
      </c>
      <c r="N49" s="147" t="s">
        <v>206</v>
      </c>
      <c r="O49" s="2"/>
    </row>
    <row r="50" spans="2:15">
      <c r="B50" s="2"/>
      <c r="C50" s="142" t="s">
        <v>342</v>
      </c>
      <c r="D50" s="143"/>
      <c r="E50" s="147" t="s">
        <v>206</v>
      </c>
      <c r="F50" s="147" t="s">
        <v>206</v>
      </c>
      <c r="G50" s="147" t="s">
        <v>206</v>
      </c>
      <c r="H50" s="147" t="s">
        <v>206</v>
      </c>
      <c r="I50" s="147" t="s">
        <v>206</v>
      </c>
      <c r="J50" s="144">
        <v>0</v>
      </c>
      <c r="K50" s="144">
        <v>0</v>
      </c>
      <c r="L50" s="144">
        <v>0</v>
      </c>
      <c r="M50" s="144">
        <v>0</v>
      </c>
      <c r="N50" s="147" t="s">
        <v>206</v>
      </c>
      <c r="O50" s="2"/>
    </row>
    <row r="51" spans="2:15">
      <c r="B51" s="2"/>
      <c r="C51" s="142" t="s">
        <v>343</v>
      </c>
      <c r="D51" s="143"/>
      <c r="E51" s="147" t="s">
        <v>206</v>
      </c>
      <c r="F51" s="147" t="s">
        <v>206</v>
      </c>
      <c r="G51" s="147" t="s">
        <v>206</v>
      </c>
      <c r="H51" s="147" t="s">
        <v>206</v>
      </c>
      <c r="I51" s="147" t="s">
        <v>206</v>
      </c>
      <c r="J51" s="144">
        <v>0</v>
      </c>
      <c r="K51" s="144">
        <v>0</v>
      </c>
      <c r="L51" s="144">
        <v>0</v>
      </c>
      <c r="M51" s="144">
        <v>0</v>
      </c>
      <c r="N51" s="147" t="s">
        <v>206</v>
      </c>
      <c r="O51" s="2"/>
    </row>
    <row r="52" spans="2:15">
      <c r="B52" s="2"/>
      <c r="C52" s="142" t="s">
        <v>344</v>
      </c>
      <c r="D52" s="143"/>
      <c r="E52" s="147" t="s">
        <v>206</v>
      </c>
      <c r="F52" s="147" t="s">
        <v>206</v>
      </c>
      <c r="G52" s="147" t="s">
        <v>206</v>
      </c>
      <c r="H52" s="147" t="s">
        <v>206</v>
      </c>
      <c r="I52" s="147" t="s">
        <v>206</v>
      </c>
      <c r="J52" s="144">
        <v>0</v>
      </c>
      <c r="K52" s="144">
        <v>0</v>
      </c>
      <c r="L52" s="144">
        <v>0</v>
      </c>
      <c r="M52" s="144">
        <v>0</v>
      </c>
      <c r="N52" s="147" t="s">
        <v>206</v>
      </c>
      <c r="O52" s="2"/>
    </row>
    <row r="53" spans="2:15">
      <c r="B53" s="2"/>
      <c r="C53" s="142" t="s">
        <v>345</v>
      </c>
      <c r="D53" s="143"/>
      <c r="E53" s="147" t="s">
        <v>206</v>
      </c>
      <c r="F53" s="147" t="s">
        <v>206</v>
      </c>
      <c r="G53" s="147" t="s">
        <v>206</v>
      </c>
      <c r="H53" s="147" t="s">
        <v>206</v>
      </c>
      <c r="I53" s="147" t="s">
        <v>206</v>
      </c>
      <c r="J53" s="144">
        <v>0</v>
      </c>
      <c r="K53" s="144">
        <v>0</v>
      </c>
      <c r="L53" s="144">
        <v>0</v>
      </c>
      <c r="M53" s="144">
        <v>0</v>
      </c>
      <c r="N53" s="147" t="s">
        <v>206</v>
      </c>
      <c r="O53" s="2"/>
    </row>
    <row r="54" spans="2:15">
      <c r="B54" s="2"/>
      <c r="C54" s="142" t="s">
        <v>346</v>
      </c>
      <c r="D54" s="143"/>
      <c r="E54" s="147" t="s">
        <v>206</v>
      </c>
      <c r="F54" s="147" t="s">
        <v>206</v>
      </c>
      <c r="G54" s="147" t="s">
        <v>206</v>
      </c>
      <c r="H54" s="147" t="s">
        <v>206</v>
      </c>
      <c r="I54" s="147" t="s">
        <v>206</v>
      </c>
      <c r="J54" s="144">
        <v>0</v>
      </c>
      <c r="K54" s="144">
        <v>0</v>
      </c>
      <c r="L54" s="144">
        <v>0</v>
      </c>
      <c r="M54" s="144">
        <v>0</v>
      </c>
      <c r="N54" s="147" t="s">
        <v>206</v>
      </c>
      <c r="O54" s="2"/>
    </row>
    <row r="55" spans="2:15">
      <c r="B55" s="2"/>
      <c r="C55" s="142" t="s">
        <v>347</v>
      </c>
      <c r="D55" s="143"/>
      <c r="E55" s="147" t="s">
        <v>206</v>
      </c>
      <c r="F55" s="147" t="s">
        <v>206</v>
      </c>
      <c r="G55" s="147" t="s">
        <v>206</v>
      </c>
      <c r="H55" s="147" t="s">
        <v>206</v>
      </c>
      <c r="I55" s="147" t="s">
        <v>206</v>
      </c>
      <c r="J55" s="144">
        <v>0</v>
      </c>
      <c r="K55" s="144">
        <v>0</v>
      </c>
      <c r="L55" s="144">
        <v>0</v>
      </c>
      <c r="M55" s="144">
        <v>0</v>
      </c>
      <c r="N55" s="147" t="s">
        <v>206</v>
      </c>
      <c r="O55" s="2"/>
    </row>
    <row r="56" spans="2:15">
      <c r="B56" s="2"/>
      <c r="C56" s="142" t="s">
        <v>348</v>
      </c>
      <c r="D56" s="143"/>
      <c r="E56" s="147" t="s">
        <v>206</v>
      </c>
      <c r="F56" s="147" t="s">
        <v>206</v>
      </c>
      <c r="G56" s="147" t="s">
        <v>206</v>
      </c>
      <c r="H56" s="147" t="s">
        <v>206</v>
      </c>
      <c r="I56" s="147" t="s">
        <v>206</v>
      </c>
      <c r="J56" s="144">
        <v>0</v>
      </c>
      <c r="K56" s="144">
        <v>0</v>
      </c>
      <c r="L56" s="144">
        <v>0</v>
      </c>
      <c r="M56" s="144">
        <v>0</v>
      </c>
      <c r="N56" s="147" t="s">
        <v>206</v>
      </c>
      <c r="O56" s="2"/>
    </row>
    <row r="57" spans="2:15">
      <c r="B57" s="2"/>
      <c r="C57" s="142" t="s">
        <v>349</v>
      </c>
      <c r="D57" s="143"/>
      <c r="E57" s="147" t="s">
        <v>206</v>
      </c>
      <c r="F57" s="147" t="s">
        <v>206</v>
      </c>
      <c r="G57" s="147" t="s">
        <v>206</v>
      </c>
      <c r="H57" s="147" t="s">
        <v>206</v>
      </c>
      <c r="I57" s="147" t="s">
        <v>206</v>
      </c>
      <c r="J57" s="144">
        <v>0</v>
      </c>
      <c r="K57" s="144">
        <v>0</v>
      </c>
      <c r="L57" s="144">
        <v>0</v>
      </c>
      <c r="M57" s="144">
        <v>0</v>
      </c>
      <c r="N57" s="147" t="s">
        <v>206</v>
      </c>
      <c r="O57" s="2"/>
    </row>
    <row r="58" spans="2:15">
      <c r="B58" s="2"/>
      <c r="C58" s="142" t="s">
        <v>350</v>
      </c>
      <c r="D58" s="143"/>
      <c r="E58" s="147" t="s">
        <v>206</v>
      </c>
      <c r="F58" s="147" t="s">
        <v>206</v>
      </c>
      <c r="G58" s="147" t="s">
        <v>206</v>
      </c>
      <c r="H58" s="147" t="s">
        <v>206</v>
      </c>
      <c r="I58" s="147" t="s">
        <v>206</v>
      </c>
      <c r="J58" s="144">
        <v>0</v>
      </c>
      <c r="K58" s="144">
        <v>0</v>
      </c>
      <c r="L58" s="144">
        <v>0</v>
      </c>
      <c r="M58" s="144">
        <v>0</v>
      </c>
      <c r="N58" s="147" t="s">
        <v>206</v>
      </c>
      <c r="O58" s="2"/>
    </row>
    <row r="59" spans="2:15">
      <c r="B59" s="2"/>
      <c r="C59" s="142" t="s">
        <v>351</v>
      </c>
      <c r="D59" s="143"/>
      <c r="E59" s="147" t="s">
        <v>206</v>
      </c>
      <c r="F59" s="147" t="s">
        <v>206</v>
      </c>
      <c r="G59" s="147" t="s">
        <v>206</v>
      </c>
      <c r="H59" s="147" t="s">
        <v>206</v>
      </c>
      <c r="I59" s="147" t="s">
        <v>206</v>
      </c>
      <c r="J59" s="144">
        <v>0</v>
      </c>
      <c r="K59" s="144">
        <v>0</v>
      </c>
      <c r="L59" s="144">
        <v>0</v>
      </c>
      <c r="M59" s="144">
        <v>0</v>
      </c>
      <c r="N59" s="147" t="s">
        <v>206</v>
      </c>
      <c r="O59" s="2"/>
    </row>
    <row r="60" spans="2:15">
      <c r="B60" s="2"/>
      <c r="C60" s="142" t="s">
        <v>352</v>
      </c>
      <c r="D60" s="143"/>
      <c r="E60" s="147" t="s">
        <v>206</v>
      </c>
      <c r="F60" s="147" t="s">
        <v>206</v>
      </c>
      <c r="G60" s="147" t="s">
        <v>206</v>
      </c>
      <c r="H60" s="147" t="s">
        <v>206</v>
      </c>
      <c r="I60" s="147" t="s">
        <v>206</v>
      </c>
      <c r="J60" s="144">
        <v>0</v>
      </c>
      <c r="K60" s="144">
        <v>0</v>
      </c>
      <c r="L60" s="144">
        <v>0</v>
      </c>
      <c r="M60" s="144">
        <v>0</v>
      </c>
      <c r="N60" s="147" t="s">
        <v>206</v>
      </c>
      <c r="O60" s="2"/>
    </row>
    <row r="61" spans="2:15">
      <c r="B61" s="2"/>
      <c r="C61" s="142" t="s">
        <v>353</v>
      </c>
      <c r="D61" s="143"/>
      <c r="E61" s="147" t="s">
        <v>206</v>
      </c>
      <c r="F61" s="147" t="s">
        <v>206</v>
      </c>
      <c r="G61" s="147" t="s">
        <v>206</v>
      </c>
      <c r="H61" s="147" t="s">
        <v>206</v>
      </c>
      <c r="I61" s="147" t="s">
        <v>206</v>
      </c>
      <c r="J61" s="144">
        <v>0</v>
      </c>
      <c r="K61" s="144">
        <v>0</v>
      </c>
      <c r="L61" s="144">
        <v>0</v>
      </c>
      <c r="M61" s="144">
        <v>0</v>
      </c>
      <c r="N61" s="147" t="s">
        <v>206</v>
      </c>
      <c r="O61" s="2"/>
    </row>
    <row r="62" spans="2:15">
      <c r="B62" s="2"/>
      <c r="C62" s="142" t="s">
        <v>354</v>
      </c>
      <c r="D62" s="143"/>
      <c r="E62" s="147" t="s">
        <v>206</v>
      </c>
      <c r="F62" s="147" t="s">
        <v>206</v>
      </c>
      <c r="G62" s="147" t="s">
        <v>206</v>
      </c>
      <c r="H62" s="147" t="s">
        <v>206</v>
      </c>
      <c r="I62" s="147" t="s">
        <v>206</v>
      </c>
      <c r="J62" s="144">
        <v>0</v>
      </c>
      <c r="K62" s="144">
        <v>0</v>
      </c>
      <c r="L62" s="144">
        <v>0</v>
      </c>
      <c r="M62" s="144">
        <v>0</v>
      </c>
      <c r="N62" s="147" t="s">
        <v>206</v>
      </c>
      <c r="O62" s="2"/>
    </row>
    <row r="63" spans="2:15">
      <c r="B63" s="2"/>
      <c r="C63" s="142" t="s">
        <v>355</v>
      </c>
      <c r="D63" s="143"/>
      <c r="E63" s="147" t="s">
        <v>206</v>
      </c>
      <c r="F63" s="147" t="s">
        <v>206</v>
      </c>
      <c r="G63" s="147" t="s">
        <v>206</v>
      </c>
      <c r="H63" s="147" t="s">
        <v>206</v>
      </c>
      <c r="I63" s="147" t="s">
        <v>206</v>
      </c>
      <c r="J63" s="144">
        <v>0</v>
      </c>
      <c r="K63" s="144">
        <v>0</v>
      </c>
      <c r="L63" s="144">
        <v>0</v>
      </c>
      <c r="M63" s="144">
        <v>0</v>
      </c>
      <c r="N63" s="147" t="s">
        <v>206</v>
      </c>
      <c r="O63" s="2"/>
    </row>
    <row r="64" spans="2:15">
      <c r="B64" s="2"/>
      <c r="C64" s="142" t="s">
        <v>356</v>
      </c>
      <c r="D64" s="143"/>
      <c r="E64" s="147" t="s">
        <v>206</v>
      </c>
      <c r="F64" s="147" t="s">
        <v>206</v>
      </c>
      <c r="G64" s="147" t="s">
        <v>206</v>
      </c>
      <c r="H64" s="147" t="s">
        <v>206</v>
      </c>
      <c r="I64" s="147" t="s">
        <v>206</v>
      </c>
      <c r="J64" s="144">
        <v>0</v>
      </c>
      <c r="K64" s="144">
        <v>0</v>
      </c>
      <c r="L64" s="144">
        <v>0</v>
      </c>
      <c r="M64" s="144">
        <v>0</v>
      </c>
      <c r="N64" s="147" t="s">
        <v>206</v>
      </c>
      <c r="O64" s="2"/>
    </row>
    <row r="65" spans="2:15">
      <c r="B65" s="2"/>
      <c r="C65" s="142" t="s">
        <v>357</v>
      </c>
      <c r="D65" s="143"/>
      <c r="E65" s="147" t="s">
        <v>206</v>
      </c>
      <c r="F65" s="147" t="s">
        <v>206</v>
      </c>
      <c r="G65" s="147" t="s">
        <v>206</v>
      </c>
      <c r="H65" s="147" t="s">
        <v>206</v>
      </c>
      <c r="I65" s="147" t="s">
        <v>206</v>
      </c>
      <c r="J65" s="144">
        <v>0</v>
      </c>
      <c r="K65" s="144">
        <v>0</v>
      </c>
      <c r="L65" s="144">
        <v>0</v>
      </c>
      <c r="M65" s="144">
        <v>0</v>
      </c>
      <c r="N65" s="147" t="s">
        <v>206</v>
      </c>
      <c r="O65" s="2"/>
    </row>
    <row r="66" spans="2:15">
      <c r="B66" s="2"/>
      <c r="C66" s="142" t="s">
        <v>358</v>
      </c>
      <c r="D66" s="143"/>
      <c r="E66" s="147" t="s">
        <v>206</v>
      </c>
      <c r="F66" s="147" t="s">
        <v>206</v>
      </c>
      <c r="G66" s="147" t="s">
        <v>206</v>
      </c>
      <c r="H66" s="147" t="s">
        <v>206</v>
      </c>
      <c r="I66" s="147" t="s">
        <v>206</v>
      </c>
      <c r="J66" s="144">
        <v>0</v>
      </c>
      <c r="K66" s="144">
        <v>0</v>
      </c>
      <c r="L66" s="144">
        <v>0</v>
      </c>
      <c r="M66" s="144">
        <v>0</v>
      </c>
      <c r="N66" s="147" t="s">
        <v>206</v>
      </c>
      <c r="O66" s="2"/>
    </row>
    <row r="67" spans="2:15">
      <c r="B67" s="2"/>
      <c r="C67" s="142" t="s">
        <v>359</v>
      </c>
      <c r="D67" s="143"/>
      <c r="E67" s="147" t="s">
        <v>206</v>
      </c>
      <c r="F67" s="147" t="s">
        <v>206</v>
      </c>
      <c r="G67" s="147" t="s">
        <v>206</v>
      </c>
      <c r="H67" s="147" t="s">
        <v>206</v>
      </c>
      <c r="I67" s="147" t="s">
        <v>206</v>
      </c>
      <c r="J67" s="144">
        <v>0</v>
      </c>
      <c r="K67" s="144">
        <v>0</v>
      </c>
      <c r="L67" s="144">
        <v>0</v>
      </c>
      <c r="M67" s="144">
        <v>0</v>
      </c>
      <c r="N67" s="147" t="s">
        <v>206</v>
      </c>
      <c r="O67" s="2"/>
    </row>
    <row r="68" spans="2:15">
      <c r="B68" s="2"/>
      <c r="C68" s="142" t="s">
        <v>360</v>
      </c>
      <c r="D68" s="143"/>
      <c r="E68" s="147" t="s">
        <v>206</v>
      </c>
      <c r="F68" s="147" t="s">
        <v>206</v>
      </c>
      <c r="G68" s="147" t="s">
        <v>206</v>
      </c>
      <c r="H68" s="147" t="s">
        <v>206</v>
      </c>
      <c r="I68" s="147" t="s">
        <v>206</v>
      </c>
      <c r="J68" s="144">
        <v>0</v>
      </c>
      <c r="K68" s="144">
        <v>0</v>
      </c>
      <c r="L68" s="144">
        <v>0</v>
      </c>
      <c r="M68" s="144">
        <v>0</v>
      </c>
      <c r="N68" s="147" t="s">
        <v>206</v>
      </c>
      <c r="O68" s="2"/>
    </row>
    <row r="69" spans="2:15">
      <c r="B69" s="2"/>
      <c r="C69" s="142" t="s">
        <v>361</v>
      </c>
      <c r="D69" s="143"/>
      <c r="E69" s="147" t="s">
        <v>206</v>
      </c>
      <c r="F69" s="147" t="s">
        <v>206</v>
      </c>
      <c r="G69" s="147" t="s">
        <v>206</v>
      </c>
      <c r="H69" s="147" t="s">
        <v>206</v>
      </c>
      <c r="I69" s="147" t="s">
        <v>206</v>
      </c>
      <c r="J69" s="144">
        <v>0</v>
      </c>
      <c r="K69" s="144">
        <v>0</v>
      </c>
      <c r="L69" s="144">
        <v>0</v>
      </c>
      <c r="M69" s="144">
        <v>0</v>
      </c>
      <c r="N69" s="147" t="s">
        <v>206</v>
      </c>
      <c r="O69" s="2"/>
    </row>
    <row r="70" spans="2:15">
      <c r="B70" s="2"/>
      <c r="C70" s="142" t="s">
        <v>362</v>
      </c>
      <c r="D70" s="143"/>
      <c r="E70" s="147" t="s">
        <v>206</v>
      </c>
      <c r="F70" s="147" t="s">
        <v>206</v>
      </c>
      <c r="G70" s="147" t="s">
        <v>206</v>
      </c>
      <c r="H70" s="147" t="s">
        <v>206</v>
      </c>
      <c r="I70" s="147" t="s">
        <v>206</v>
      </c>
      <c r="J70" s="144">
        <v>0</v>
      </c>
      <c r="K70" s="144">
        <v>0</v>
      </c>
      <c r="L70" s="144">
        <v>0</v>
      </c>
      <c r="M70" s="144">
        <v>0</v>
      </c>
      <c r="N70" s="147" t="s">
        <v>206</v>
      </c>
      <c r="O70" s="2"/>
    </row>
    <row r="71" spans="2:15">
      <c r="B71" s="2"/>
      <c r="C71" s="142" t="s">
        <v>363</v>
      </c>
      <c r="D71" s="143"/>
      <c r="E71" s="147" t="s">
        <v>206</v>
      </c>
      <c r="F71" s="147" t="s">
        <v>206</v>
      </c>
      <c r="G71" s="147" t="s">
        <v>206</v>
      </c>
      <c r="H71" s="147" t="s">
        <v>206</v>
      </c>
      <c r="I71" s="147" t="s">
        <v>206</v>
      </c>
      <c r="J71" s="144">
        <v>0</v>
      </c>
      <c r="K71" s="144">
        <v>0</v>
      </c>
      <c r="L71" s="144">
        <v>0</v>
      </c>
      <c r="M71" s="144">
        <v>0</v>
      </c>
      <c r="N71" s="147" t="s">
        <v>206</v>
      </c>
      <c r="O71" s="2"/>
    </row>
    <row r="72" spans="2:15">
      <c r="B72" s="2"/>
      <c r="C72" s="142" t="s">
        <v>364</v>
      </c>
      <c r="D72" s="143"/>
      <c r="E72" s="147" t="s">
        <v>206</v>
      </c>
      <c r="F72" s="147" t="s">
        <v>206</v>
      </c>
      <c r="G72" s="147" t="s">
        <v>206</v>
      </c>
      <c r="H72" s="147" t="s">
        <v>206</v>
      </c>
      <c r="I72" s="147" t="s">
        <v>206</v>
      </c>
      <c r="J72" s="144">
        <v>0</v>
      </c>
      <c r="K72" s="144">
        <v>0</v>
      </c>
      <c r="L72" s="144">
        <v>0</v>
      </c>
      <c r="M72" s="144">
        <v>0</v>
      </c>
      <c r="N72" s="147" t="s">
        <v>206</v>
      </c>
      <c r="O72" s="2"/>
    </row>
    <row r="73" spans="2:15">
      <c r="B73" s="2"/>
      <c r="C73" s="142" t="s">
        <v>365</v>
      </c>
      <c r="D73" s="143"/>
      <c r="E73" s="147" t="s">
        <v>206</v>
      </c>
      <c r="F73" s="147" t="s">
        <v>206</v>
      </c>
      <c r="G73" s="147" t="s">
        <v>206</v>
      </c>
      <c r="H73" s="147" t="s">
        <v>206</v>
      </c>
      <c r="I73" s="147" t="s">
        <v>206</v>
      </c>
      <c r="J73" s="144">
        <v>0</v>
      </c>
      <c r="K73" s="144">
        <v>0</v>
      </c>
      <c r="L73" s="144">
        <v>0</v>
      </c>
      <c r="M73" s="144">
        <v>0</v>
      </c>
      <c r="N73" s="147" t="s">
        <v>206</v>
      </c>
      <c r="O73" s="2"/>
    </row>
    <row r="74" spans="2:15">
      <c r="B74" s="2"/>
      <c r="C74" s="142" t="s">
        <v>366</v>
      </c>
      <c r="D74" s="143"/>
      <c r="E74" s="147" t="s">
        <v>206</v>
      </c>
      <c r="F74" s="147" t="s">
        <v>206</v>
      </c>
      <c r="G74" s="147" t="s">
        <v>206</v>
      </c>
      <c r="H74" s="147" t="s">
        <v>206</v>
      </c>
      <c r="I74" s="147" t="s">
        <v>206</v>
      </c>
      <c r="J74" s="144">
        <v>0</v>
      </c>
      <c r="K74" s="144">
        <v>0</v>
      </c>
      <c r="L74" s="144">
        <v>0</v>
      </c>
      <c r="M74" s="144">
        <v>0</v>
      </c>
      <c r="N74" s="147" t="s">
        <v>206</v>
      </c>
      <c r="O74" s="2"/>
    </row>
    <row r="75" spans="2:15">
      <c r="B75" s="2"/>
      <c r="C75" s="142" t="s">
        <v>367</v>
      </c>
      <c r="D75" s="143"/>
      <c r="E75" s="147" t="s">
        <v>206</v>
      </c>
      <c r="F75" s="147" t="s">
        <v>206</v>
      </c>
      <c r="G75" s="147" t="s">
        <v>206</v>
      </c>
      <c r="H75" s="147" t="s">
        <v>206</v>
      </c>
      <c r="I75" s="147" t="s">
        <v>206</v>
      </c>
      <c r="J75" s="144">
        <v>0</v>
      </c>
      <c r="K75" s="144">
        <v>0</v>
      </c>
      <c r="L75" s="144">
        <v>0</v>
      </c>
      <c r="M75" s="144">
        <v>0</v>
      </c>
      <c r="N75" s="147" t="s">
        <v>206</v>
      </c>
      <c r="O75" s="2"/>
    </row>
    <row r="76" spans="2:15">
      <c r="B76" s="2"/>
      <c r="C76" s="142" t="s">
        <v>368</v>
      </c>
      <c r="D76" s="143"/>
      <c r="E76" s="147" t="s">
        <v>206</v>
      </c>
      <c r="F76" s="147" t="s">
        <v>206</v>
      </c>
      <c r="G76" s="147" t="s">
        <v>206</v>
      </c>
      <c r="H76" s="147" t="s">
        <v>206</v>
      </c>
      <c r="I76" s="147" t="s">
        <v>206</v>
      </c>
      <c r="J76" s="144">
        <v>0</v>
      </c>
      <c r="K76" s="144">
        <v>0</v>
      </c>
      <c r="L76" s="144">
        <v>0</v>
      </c>
      <c r="M76" s="144">
        <v>0</v>
      </c>
      <c r="N76" s="147" t="s">
        <v>206</v>
      </c>
      <c r="O76" s="2"/>
    </row>
    <row r="77" spans="2:15">
      <c r="B77" s="2"/>
      <c r="C77" s="142" t="s">
        <v>369</v>
      </c>
      <c r="D77" s="143"/>
      <c r="E77" s="147" t="s">
        <v>206</v>
      </c>
      <c r="F77" s="147" t="s">
        <v>206</v>
      </c>
      <c r="G77" s="147" t="s">
        <v>206</v>
      </c>
      <c r="H77" s="147" t="s">
        <v>206</v>
      </c>
      <c r="I77" s="147" t="s">
        <v>206</v>
      </c>
      <c r="J77" s="144">
        <v>0</v>
      </c>
      <c r="K77" s="144">
        <v>0</v>
      </c>
      <c r="L77" s="144">
        <v>0</v>
      </c>
      <c r="M77" s="144">
        <v>0</v>
      </c>
      <c r="N77" s="147" t="s">
        <v>206</v>
      </c>
      <c r="O77" s="2"/>
    </row>
    <row r="78" spans="2:15">
      <c r="B78" s="2"/>
      <c r="C78" s="142" t="s">
        <v>370</v>
      </c>
      <c r="D78" s="143"/>
      <c r="E78" s="147" t="s">
        <v>206</v>
      </c>
      <c r="F78" s="147" t="s">
        <v>206</v>
      </c>
      <c r="G78" s="147" t="s">
        <v>206</v>
      </c>
      <c r="H78" s="147" t="s">
        <v>206</v>
      </c>
      <c r="I78" s="147" t="s">
        <v>206</v>
      </c>
      <c r="J78" s="144">
        <v>0</v>
      </c>
      <c r="K78" s="144">
        <v>0</v>
      </c>
      <c r="L78" s="144">
        <v>0</v>
      </c>
      <c r="M78" s="144">
        <v>0</v>
      </c>
      <c r="N78" s="147" t="s">
        <v>206</v>
      </c>
      <c r="O78" s="2"/>
    </row>
    <row r="79" spans="2:15">
      <c r="B79" s="2"/>
      <c r="C79" s="142" t="s">
        <v>371</v>
      </c>
      <c r="D79" s="143"/>
      <c r="E79" s="147" t="s">
        <v>206</v>
      </c>
      <c r="F79" s="147" t="s">
        <v>206</v>
      </c>
      <c r="G79" s="147" t="s">
        <v>206</v>
      </c>
      <c r="H79" s="147" t="s">
        <v>206</v>
      </c>
      <c r="I79" s="147" t="s">
        <v>206</v>
      </c>
      <c r="J79" s="144">
        <v>0</v>
      </c>
      <c r="K79" s="144">
        <v>0</v>
      </c>
      <c r="L79" s="144">
        <v>0</v>
      </c>
      <c r="M79" s="144">
        <v>0</v>
      </c>
      <c r="N79" s="147" t="s">
        <v>206</v>
      </c>
      <c r="O79" s="2"/>
    </row>
    <row r="80" spans="2:15">
      <c r="B80" s="2"/>
      <c r="C80" s="142" t="s">
        <v>372</v>
      </c>
      <c r="D80" s="143"/>
      <c r="E80" s="147" t="s">
        <v>206</v>
      </c>
      <c r="F80" s="147" t="s">
        <v>206</v>
      </c>
      <c r="G80" s="147" t="s">
        <v>206</v>
      </c>
      <c r="H80" s="147" t="s">
        <v>206</v>
      </c>
      <c r="I80" s="147" t="s">
        <v>206</v>
      </c>
      <c r="J80" s="144">
        <v>0</v>
      </c>
      <c r="K80" s="144">
        <v>0</v>
      </c>
      <c r="L80" s="144">
        <v>0</v>
      </c>
      <c r="M80" s="144">
        <v>0</v>
      </c>
      <c r="N80" s="147" t="s">
        <v>206</v>
      </c>
      <c r="O80" s="2"/>
    </row>
    <row r="81" spans="2:15">
      <c r="B81" s="2"/>
      <c r="C81" s="142" t="s">
        <v>373</v>
      </c>
      <c r="D81" s="143"/>
      <c r="E81" s="147" t="s">
        <v>206</v>
      </c>
      <c r="F81" s="147" t="s">
        <v>206</v>
      </c>
      <c r="G81" s="147" t="s">
        <v>206</v>
      </c>
      <c r="H81" s="147" t="s">
        <v>206</v>
      </c>
      <c r="I81" s="147" t="s">
        <v>206</v>
      </c>
      <c r="J81" s="144">
        <v>0</v>
      </c>
      <c r="K81" s="144">
        <v>0</v>
      </c>
      <c r="L81" s="144">
        <v>0</v>
      </c>
      <c r="M81" s="144">
        <v>0</v>
      </c>
      <c r="N81" s="147" t="s">
        <v>206</v>
      </c>
      <c r="O81" s="2"/>
    </row>
    <row r="82" spans="2:15">
      <c r="B82" s="2"/>
      <c r="C82" s="142" t="s">
        <v>374</v>
      </c>
      <c r="D82" s="143"/>
      <c r="E82" s="147" t="s">
        <v>206</v>
      </c>
      <c r="F82" s="147" t="s">
        <v>206</v>
      </c>
      <c r="G82" s="147" t="s">
        <v>206</v>
      </c>
      <c r="H82" s="147" t="s">
        <v>206</v>
      </c>
      <c r="I82" s="147" t="s">
        <v>206</v>
      </c>
      <c r="J82" s="144">
        <v>0</v>
      </c>
      <c r="K82" s="144">
        <v>0</v>
      </c>
      <c r="L82" s="144">
        <v>0</v>
      </c>
      <c r="M82" s="144">
        <v>0</v>
      </c>
      <c r="N82" s="147" t="s">
        <v>206</v>
      </c>
      <c r="O82" s="2"/>
    </row>
    <row r="83" spans="2:15">
      <c r="B83" s="2"/>
      <c r="C83" s="142" t="s">
        <v>375</v>
      </c>
      <c r="D83" s="143"/>
      <c r="E83" s="147" t="s">
        <v>206</v>
      </c>
      <c r="F83" s="147" t="s">
        <v>206</v>
      </c>
      <c r="G83" s="147" t="s">
        <v>206</v>
      </c>
      <c r="H83" s="147" t="s">
        <v>206</v>
      </c>
      <c r="I83" s="147" t="s">
        <v>206</v>
      </c>
      <c r="J83" s="144">
        <v>0</v>
      </c>
      <c r="K83" s="144">
        <v>0</v>
      </c>
      <c r="L83" s="144">
        <v>0</v>
      </c>
      <c r="M83" s="144">
        <v>0</v>
      </c>
      <c r="N83" s="147" t="s">
        <v>206</v>
      </c>
      <c r="O83" s="2"/>
    </row>
    <row r="84" spans="2:15">
      <c r="B84" s="2"/>
      <c r="C84" s="142" t="s">
        <v>376</v>
      </c>
      <c r="D84" s="143"/>
      <c r="E84" s="147" t="s">
        <v>206</v>
      </c>
      <c r="F84" s="147" t="s">
        <v>206</v>
      </c>
      <c r="G84" s="147" t="s">
        <v>206</v>
      </c>
      <c r="H84" s="147" t="s">
        <v>206</v>
      </c>
      <c r="I84" s="147" t="s">
        <v>206</v>
      </c>
      <c r="J84" s="144">
        <v>0</v>
      </c>
      <c r="K84" s="144">
        <v>0</v>
      </c>
      <c r="L84" s="144">
        <v>0</v>
      </c>
      <c r="M84" s="144">
        <v>0</v>
      </c>
      <c r="N84" s="147" t="s">
        <v>206</v>
      </c>
      <c r="O84" s="2"/>
    </row>
    <row r="85" spans="2:15">
      <c r="B85" s="2"/>
      <c r="C85" s="142" t="s">
        <v>377</v>
      </c>
      <c r="D85" s="143"/>
      <c r="E85" s="147" t="s">
        <v>206</v>
      </c>
      <c r="F85" s="147" t="s">
        <v>206</v>
      </c>
      <c r="G85" s="147" t="s">
        <v>206</v>
      </c>
      <c r="H85" s="147" t="s">
        <v>206</v>
      </c>
      <c r="I85" s="147" t="s">
        <v>206</v>
      </c>
      <c r="J85" s="144">
        <v>0</v>
      </c>
      <c r="K85" s="144">
        <v>0</v>
      </c>
      <c r="L85" s="144">
        <v>0</v>
      </c>
      <c r="M85" s="144">
        <v>0</v>
      </c>
      <c r="N85" s="147" t="s">
        <v>206</v>
      </c>
      <c r="O85" s="2"/>
    </row>
    <row r="86" spans="2:15">
      <c r="B86" s="2"/>
      <c r="C86" s="142" t="s">
        <v>378</v>
      </c>
      <c r="D86" s="143"/>
      <c r="E86" s="147" t="s">
        <v>206</v>
      </c>
      <c r="F86" s="147" t="s">
        <v>206</v>
      </c>
      <c r="G86" s="147" t="s">
        <v>206</v>
      </c>
      <c r="H86" s="147" t="s">
        <v>206</v>
      </c>
      <c r="I86" s="147" t="s">
        <v>206</v>
      </c>
      <c r="J86" s="144">
        <v>0</v>
      </c>
      <c r="K86" s="144">
        <v>0</v>
      </c>
      <c r="L86" s="144">
        <v>0</v>
      </c>
      <c r="M86" s="144">
        <v>0</v>
      </c>
      <c r="N86" s="147" t="s">
        <v>206</v>
      </c>
      <c r="O86" s="2"/>
    </row>
    <row r="87" spans="2:15">
      <c r="B87" s="2"/>
      <c r="C87" s="142" t="s">
        <v>379</v>
      </c>
      <c r="D87" s="143"/>
      <c r="E87" s="147" t="s">
        <v>206</v>
      </c>
      <c r="F87" s="147" t="s">
        <v>206</v>
      </c>
      <c r="G87" s="147" t="s">
        <v>206</v>
      </c>
      <c r="H87" s="147" t="s">
        <v>206</v>
      </c>
      <c r="I87" s="147" t="s">
        <v>206</v>
      </c>
      <c r="J87" s="144">
        <v>0</v>
      </c>
      <c r="K87" s="144">
        <v>0</v>
      </c>
      <c r="L87" s="144">
        <v>0</v>
      </c>
      <c r="M87" s="144">
        <v>0</v>
      </c>
      <c r="N87" s="147" t="s">
        <v>206</v>
      </c>
      <c r="O87" s="2"/>
    </row>
    <row r="88" spans="2:15">
      <c r="B88" s="2"/>
      <c r="C88" s="142" t="s">
        <v>380</v>
      </c>
      <c r="D88" s="143"/>
      <c r="E88" s="147" t="s">
        <v>206</v>
      </c>
      <c r="F88" s="147" t="s">
        <v>206</v>
      </c>
      <c r="G88" s="147" t="s">
        <v>206</v>
      </c>
      <c r="H88" s="147" t="s">
        <v>206</v>
      </c>
      <c r="I88" s="147" t="s">
        <v>206</v>
      </c>
      <c r="J88" s="144">
        <v>0</v>
      </c>
      <c r="K88" s="144">
        <v>0</v>
      </c>
      <c r="L88" s="144">
        <v>0</v>
      </c>
      <c r="M88" s="144">
        <v>0</v>
      </c>
      <c r="N88" s="147" t="s">
        <v>206</v>
      </c>
      <c r="O88" s="2"/>
    </row>
    <row r="89" spans="2:15">
      <c r="B89" s="2"/>
      <c r="C89" s="142" t="s">
        <v>381</v>
      </c>
      <c r="D89" s="143"/>
      <c r="E89" s="147" t="s">
        <v>206</v>
      </c>
      <c r="F89" s="147" t="s">
        <v>206</v>
      </c>
      <c r="G89" s="147" t="s">
        <v>206</v>
      </c>
      <c r="H89" s="147" t="s">
        <v>206</v>
      </c>
      <c r="I89" s="147" t="s">
        <v>206</v>
      </c>
      <c r="J89" s="144">
        <v>0</v>
      </c>
      <c r="K89" s="144">
        <v>0</v>
      </c>
      <c r="L89" s="144">
        <v>0</v>
      </c>
      <c r="M89" s="144">
        <v>0</v>
      </c>
      <c r="N89" s="147" t="s">
        <v>206</v>
      </c>
      <c r="O89" s="2"/>
    </row>
    <row r="90" spans="2:15">
      <c r="B90" s="2"/>
      <c r="C90" s="142" t="s">
        <v>382</v>
      </c>
      <c r="D90" s="143"/>
      <c r="E90" s="147" t="s">
        <v>206</v>
      </c>
      <c r="F90" s="147" t="s">
        <v>206</v>
      </c>
      <c r="G90" s="147" t="s">
        <v>206</v>
      </c>
      <c r="H90" s="147" t="s">
        <v>206</v>
      </c>
      <c r="I90" s="147" t="s">
        <v>206</v>
      </c>
      <c r="J90" s="144">
        <v>0</v>
      </c>
      <c r="K90" s="144">
        <v>0</v>
      </c>
      <c r="L90" s="144">
        <v>0</v>
      </c>
      <c r="M90" s="144">
        <v>0</v>
      </c>
      <c r="N90" s="147" t="s">
        <v>206</v>
      </c>
      <c r="O90" s="2"/>
    </row>
    <row r="91" spans="2:15">
      <c r="B91" s="2"/>
      <c r="C91" s="142" t="s">
        <v>383</v>
      </c>
      <c r="D91" s="143"/>
      <c r="E91" s="147" t="s">
        <v>206</v>
      </c>
      <c r="F91" s="147" t="s">
        <v>206</v>
      </c>
      <c r="G91" s="147" t="s">
        <v>206</v>
      </c>
      <c r="H91" s="147" t="s">
        <v>206</v>
      </c>
      <c r="I91" s="147" t="s">
        <v>206</v>
      </c>
      <c r="J91" s="144">
        <v>0</v>
      </c>
      <c r="K91" s="144">
        <v>0</v>
      </c>
      <c r="L91" s="144">
        <v>0</v>
      </c>
      <c r="M91" s="144">
        <v>0</v>
      </c>
      <c r="N91" s="147" t="s">
        <v>206</v>
      </c>
      <c r="O91" s="2"/>
    </row>
    <row r="92" spans="2:15">
      <c r="B92" s="2"/>
      <c r="C92" s="142" t="s">
        <v>384</v>
      </c>
      <c r="D92" s="143"/>
      <c r="E92" s="147" t="s">
        <v>206</v>
      </c>
      <c r="F92" s="147" t="s">
        <v>206</v>
      </c>
      <c r="G92" s="147" t="s">
        <v>206</v>
      </c>
      <c r="H92" s="147" t="s">
        <v>206</v>
      </c>
      <c r="I92" s="147" t="s">
        <v>206</v>
      </c>
      <c r="J92" s="144">
        <v>0</v>
      </c>
      <c r="K92" s="144">
        <v>0</v>
      </c>
      <c r="L92" s="144">
        <v>0</v>
      </c>
      <c r="M92" s="144">
        <v>0</v>
      </c>
      <c r="N92" s="147" t="s">
        <v>206</v>
      </c>
      <c r="O92" s="2"/>
    </row>
    <row r="93" spans="2:15">
      <c r="B93" s="2"/>
      <c r="C93" s="142" t="s">
        <v>385</v>
      </c>
      <c r="D93" s="143"/>
      <c r="E93" s="147" t="s">
        <v>206</v>
      </c>
      <c r="F93" s="147" t="s">
        <v>206</v>
      </c>
      <c r="G93" s="147" t="s">
        <v>206</v>
      </c>
      <c r="H93" s="147" t="s">
        <v>206</v>
      </c>
      <c r="I93" s="147" t="s">
        <v>206</v>
      </c>
      <c r="J93" s="144">
        <v>0</v>
      </c>
      <c r="K93" s="144">
        <v>0</v>
      </c>
      <c r="L93" s="144">
        <v>0</v>
      </c>
      <c r="M93" s="144">
        <v>0</v>
      </c>
      <c r="N93" s="147" t="s">
        <v>206</v>
      </c>
      <c r="O93" s="2"/>
    </row>
    <row r="94" spans="2:15">
      <c r="B94" s="2"/>
      <c r="C94" s="142" t="s">
        <v>386</v>
      </c>
      <c r="D94" s="143"/>
      <c r="E94" s="147" t="s">
        <v>206</v>
      </c>
      <c r="F94" s="147" t="s">
        <v>206</v>
      </c>
      <c r="G94" s="147" t="s">
        <v>206</v>
      </c>
      <c r="H94" s="147" t="s">
        <v>206</v>
      </c>
      <c r="I94" s="147" t="s">
        <v>206</v>
      </c>
      <c r="J94" s="144">
        <v>0</v>
      </c>
      <c r="K94" s="144">
        <v>0</v>
      </c>
      <c r="L94" s="144">
        <v>0</v>
      </c>
      <c r="M94" s="144">
        <v>0</v>
      </c>
      <c r="N94" s="147" t="s">
        <v>206</v>
      </c>
      <c r="O94" s="2"/>
    </row>
    <row r="95" spans="2:15">
      <c r="B95" s="2"/>
      <c r="C95" s="142" t="s">
        <v>387</v>
      </c>
      <c r="D95" s="143"/>
      <c r="E95" s="147" t="s">
        <v>206</v>
      </c>
      <c r="F95" s="147" t="s">
        <v>206</v>
      </c>
      <c r="G95" s="147" t="s">
        <v>206</v>
      </c>
      <c r="H95" s="147" t="s">
        <v>206</v>
      </c>
      <c r="I95" s="147" t="s">
        <v>206</v>
      </c>
      <c r="J95" s="144">
        <v>0</v>
      </c>
      <c r="K95" s="144">
        <v>0</v>
      </c>
      <c r="L95" s="144">
        <v>0</v>
      </c>
      <c r="M95" s="144">
        <v>0</v>
      </c>
      <c r="N95" s="147" t="s">
        <v>206</v>
      </c>
      <c r="O95" s="2"/>
    </row>
    <row r="96" spans="2:15">
      <c r="B96" s="2"/>
      <c r="C96" s="142" t="s">
        <v>388</v>
      </c>
      <c r="D96" s="143"/>
      <c r="E96" s="147" t="s">
        <v>206</v>
      </c>
      <c r="F96" s="147" t="s">
        <v>206</v>
      </c>
      <c r="G96" s="147" t="s">
        <v>206</v>
      </c>
      <c r="H96" s="147" t="s">
        <v>206</v>
      </c>
      <c r="I96" s="147" t="s">
        <v>206</v>
      </c>
      <c r="J96" s="144">
        <v>0</v>
      </c>
      <c r="K96" s="144">
        <v>0</v>
      </c>
      <c r="L96" s="144">
        <v>0</v>
      </c>
      <c r="M96" s="144">
        <v>0</v>
      </c>
      <c r="N96" s="147" t="s">
        <v>206</v>
      </c>
      <c r="O96" s="2"/>
    </row>
    <row r="97" spans="2:15">
      <c r="B97" s="2"/>
      <c r="C97" s="142" t="s">
        <v>389</v>
      </c>
      <c r="D97" s="143"/>
      <c r="E97" s="147" t="s">
        <v>206</v>
      </c>
      <c r="F97" s="147" t="s">
        <v>206</v>
      </c>
      <c r="G97" s="147" t="s">
        <v>206</v>
      </c>
      <c r="H97" s="147" t="s">
        <v>206</v>
      </c>
      <c r="I97" s="147" t="s">
        <v>206</v>
      </c>
      <c r="J97" s="144">
        <v>0</v>
      </c>
      <c r="K97" s="144">
        <v>0</v>
      </c>
      <c r="L97" s="144">
        <v>0</v>
      </c>
      <c r="M97" s="144">
        <v>0</v>
      </c>
      <c r="N97" s="147" t="s">
        <v>206</v>
      </c>
      <c r="O97" s="2"/>
    </row>
    <row r="98" spans="2:15">
      <c r="B98" s="2"/>
      <c r="C98" s="142" t="s">
        <v>390</v>
      </c>
      <c r="D98" s="143"/>
      <c r="E98" s="147" t="s">
        <v>206</v>
      </c>
      <c r="F98" s="147" t="s">
        <v>206</v>
      </c>
      <c r="G98" s="147" t="s">
        <v>206</v>
      </c>
      <c r="H98" s="147" t="s">
        <v>206</v>
      </c>
      <c r="I98" s="147" t="s">
        <v>206</v>
      </c>
      <c r="J98" s="144">
        <v>0</v>
      </c>
      <c r="K98" s="144">
        <v>0</v>
      </c>
      <c r="L98" s="144">
        <v>0</v>
      </c>
      <c r="M98" s="144">
        <v>0</v>
      </c>
      <c r="N98" s="147" t="s">
        <v>206</v>
      </c>
      <c r="O98" s="2"/>
    </row>
    <row r="99" spans="2:15">
      <c r="B99" s="2"/>
      <c r="C99" s="142" t="s">
        <v>391</v>
      </c>
      <c r="D99" s="143"/>
      <c r="E99" s="147" t="s">
        <v>206</v>
      </c>
      <c r="F99" s="147" t="s">
        <v>206</v>
      </c>
      <c r="G99" s="147" t="s">
        <v>206</v>
      </c>
      <c r="H99" s="147" t="s">
        <v>206</v>
      </c>
      <c r="I99" s="147" t="s">
        <v>206</v>
      </c>
      <c r="J99" s="144">
        <v>0</v>
      </c>
      <c r="K99" s="144">
        <v>0</v>
      </c>
      <c r="L99" s="144">
        <v>0</v>
      </c>
      <c r="M99" s="144">
        <v>0</v>
      </c>
      <c r="N99" s="147" t="s">
        <v>206</v>
      </c>
      <c r="O99" s="2"/>
    </row>
    <row r="100" spans="2:15">
      <c r="B100" s="2"/>
      <c r="C100" s="142" t="s">
        <v>392</v>
      </c>
      <c r="D100" s="143"/>
      <c r="E100" s="147" t="s">
        <v>206</v>
      </c>
      <c r="F100" s="147" t="s">
        <v>206</v>
      </c>
      <c r="G100" s="147" t="s">
        <v>206</v>
      </c>
      <c r="H100" s="147" t="s">
        <v>206</v>
      </c>
      <c r="I100" s="147" t="s">
        <v>206</v>
      </c>
      <c r="J100" s="144">
        <v>0</v>
      </c>
      <c r="K100" s="144">
        <v>0</v>
      </c>
      <c r="L100" s="144">
        <v>0</v>
      </c>
      <c r="M100" s="144">
        <v>0</v>
      </c>
      <c r="N100" s="147" t="s">
        <v>206</v>
      </c>
      <c r="O100" s="2"/>
    </row>
    <row r="101" spans="2:15">
      <c r="B101" s="2"/>
      <c r="C101" s="142" t="s">
        <v>393</v>
      </c>
      <c r="D101" s="143"/>
      <c r="E101" s="147" t="s">
        <v>206</v>
      </c>
      <c r="F101" s="147" t="s">
        <v>206</v>
      </c>
      <c r="G101" s="147" t="s">
        <v>206</v>
      </c>
      <c r="H101" s="147" t="s">
        <v>206</v>
      </c>
      <c r="I101" s="147" t="s">
        <v>206</v>
      </c>
      <c r="J101" s="144">
        <v>0</v>
      </c>
      <c r="K101" s="144">
        <v>0</v>
      </c>
      <c r="L101" s="144">
        <v>0</v>
      </c>
      <c r="M101" s="144">
        <v>0</v>
      </c>
      <c r="N101" s="147" t="s">
        <v>206</v>
      </c>
      <c r="O101" s="2"/>
    </row>
    <row r="102" spans="2:15">
      <c r="B102" s="2"/>
      <c r="C102" s="142" t="s">
        <v>394</v>
      </c>
      <c r="D102" s="143"/>
      <c r="E102" s="147" t="s">
        <v>206</v>
      </c>
      <c r="F102" s="147" t="s">
        <v>206</v>
      </c>
      <c r="G102" s="147" t="s">
        <v>206</v>
      </c>
      <c r="H102" s="147" t="s">
        <v>206</v>
      </c>
      <c r="I102" s="147" t="s">
        <v>206</v>
      </c>
      <c r="J102" s="144">
        <v>0</v>
      </c>
      <c r="K102" s="144">
        <v>0</v>
      </c>
      <c r="L102" s="144">
        <v>0</v>
      </c>
      <c r="M102" s="144">
        <v>0</v>
      </c>
      <c r="N102" s="147" t="s">
        <v>206</v>
      </c>
      <c r="O102" s="2"/>
    </row>
    <row r="103" spans="2:15">
      <c r="B103" s="2"/>
      <c r="C103" s="142" t="s">
        <v>395</v>
      </c>
      <c r="D103" s="143"/>
      <c r="E103" s="147" t="s">
        <v>206</v>
      </c>
      <c r="F103" s="147" t="s">
        <v>206</v>
      </c>
      <c r="G103" s="147" t="s">
        <v>206</v>
      </c>
      <c r="H103" s="147" t="s">
        <v>206</v>
      </c>
      <c r="I103" s="147" t="s">
        <v>206</v>
      </c>
      <c r="J103" s="144">
        <v>0</v>
      </c>
      <c r="K103" s="144">
        <v>0</v>
      </c>
      <c r="L103" s="144">
        <v>0</v>
      </c>
      <c r="M103" s="144">
        <v>0</v>
      </c>
      <c r="N103" s="147" t="s">
        <v>206</v>
      </c>
      <c r="O103" s="2"/>
    </row>
    <row r="104" spans="2:15">
      <c r="B104" s="2"/>
      <c r="C104" s="142" t="s">
        <v>396</v>
      </c>
      <c r="D104" s="143"/>
      <c r="E104" s="147" t="s">
        <v>206</v>
      </c>
      <c r="F104" s="147" t="s">
        <v>206</v>
      </c>
      <c r="G104" s="147" t="s">
        <v>206</v>
      </c>
      <c r="H104" s="147" t="s">
        <v>206</v>
      </c>
      <c r="I104" s="147" t="s">
        <v>206</v>
      </c>
      <c r="J104" s="144">
        <v>0</v>
      </c>
      <c r="K104" s="144">
        <v>0</v>
      </c>
      <c r="L104" s="144">
        <v>0</v>
      </c>
      <c r="M104" s="144">
        <v>0</v>
      </c>
      <c r="N104" s="147" t="s">
        <v>206</v>
      </c>
      <c r="O104" s="2"/>
    </row>
    <row r="105" spans="2:15">
      <c r="B105" s="2"/>
      <c r="C105" s="142" t="s">
        <v>397</v>
      </c>
      <c r="D105" s="143"/>
      <c r="E105" s="147" t="s">
        <v>206</v>
      </c>
      <c r="F105" s="147" t="s">
        <v>206</v>
      </c>
      <c r="G105" s="147" t="s">
        <v>206</v>
      </c>
      <c r="H105" s="147" t="s">
        <v>206</v>
      </c>
      <c r="I105" s="147" t="s">
        <v>206</v>
      </c>
      <c r="J105" s="144">
        <v>0</v>
      </c>
      <c r="K105" s="144">
        <v>0</v>
      </c>
      <c r="L105" s="144">
        <v>0</v>
      </c>
      <c r="M105" s="144">
        <v>0</v>
      </c>
      <c r="N105" s="147" t="s">
        <v>206</v>
      </c>
      <c r="O105" s="2"/>
    </row>
    <row r="106" spans="2:15">
      <c r="B106" s="2"/>
      <c r="C106" s="142" t="s">
        <v>398</v>
      </c>
      <c r="D106" s="143"/>
      <c r="E106" s="147" t="s">
        <v>206</v>
      </c>
      <c r="F106" s="147" t="s">
        <v>206</v>
      </c>
      <c r="G106" s="147" t="s">
        <v>206</v>
      </c>
      <c r="H106" s="147" t="s">
        <v>206</v>
      </c>
      <c r="I106" s="147" t="s">
        <v>206</v>
      </c>
      <c r="J106" s="144">
        <v>0</v>
      </c>
      <c r="K106" s="144">
        <v>0</v>
      </c>
      <c r="L106" s="144">
        <v>0</v>
      </c>
      <c r="M106" s="144">
        <v>0</v>
      </c>
      <c r="N106" s="147" t="s">
        <v>206</v>
      </c>
      <c r="O106" s="2"/>
    </row>
    <row r="107" spans="2:15">
      <c r="B107" s="2"/>
      <c r="C107" s="142" t="s">
        <v>399</v>
      </c>
      <c r="D107" s="143"/>
      <c r="E107" s="147" t="s">
        <v>206</v>
      </c>
      <c r="F107" s="147" t="s">
        <v>206</v>
      </c>
      <c r="G107" s="147" t="s">
        <v>206</v>
      </c>
      <c r="H107" s="147" t="s">
        <v>206</v>
      </c>
      <c r="I107" s="147" t="s">
        <v>206</v>
      </c>
      <c r="J107" s="144">
        <v>0</v>
      </c>
      <c r="K107" s="144">
        <v>0</v>
      </c>
      <c r="L107" s="144">
        <v>0</v>
      </c>
      <c r="M107" s="144">
        <v>0</v>
      </c>
      <c r="N107" s="147" t="s">
        <v>206</v>
      </c>
      <c r="O107" s="2"/>
    </row>
    <row r="108" spans="2:15">
      <c r="B108" s="2"/>
      <c r="C108" s="142" t="s">
        <v>400</v>
      </c>
      <c r="D108" s="143"/>
      <c r="E108" s="147" t="s">
        <v>206</v>
      </c>
      <c r="F108" s="147" t="s">
        <v>206</v>
      </c>
      <c r="G108" s="147" t="s">
        <v>206</v>
      </c>
      <c r="H108" s="147" t="s">
        <v>206</v>
      </c>
      <c r="I108" s="147" t="s">
        <v>206</v>
      </c>
      <c r="J108" s="144">
        <v>0</v>
      </c>
      <c r="K108" s="144">
        <v>0</v>
      </c>
      <c r="L108" s="144">
        <v>0</v>
      </c>
      <c r="M108" s="144">
        <v>0</v>
      </c>
      <c r="N108" s="147" t="s">
        <v>206</v>
      </c>
      <c r="O108" s="2"/>
    </row>
    <row r="109" spans="2:15">
      <c r="B109" s="2"/>
      <c r="C109" s="142" t="s">
        <v>401</v>
      </c>
      <c r="D109" s="143"/>
      <c r="E109" s="147" t="s">
        <v>206</v>
      </c>
      <c r="F109" s="147" t="s">
        <v>206</v>
      </c>
      <c r="G109" s="147" t="s">
        <v>206</v>
      </c>
      <c r="H109" s="147" t="s">
        <v>206</v>
      </c>
      <c r="I109" s="147" t="s">
        <v>206</v>
      </c>
      <c r="J109" s="144">
        <v>0</v>
      </c>
      <c r="K109" s="144">
        <v>0</v>
      </c>
      <c r="L109" s="144">
        <v>0</v>
      </c>
      <c r="M109" s="144">
        <v>0</v>
      </c>
      <c r="N109" s="147" t="s">
        <v>206</v>
      </c>
      <c r="O109" s="2"/>
    </row>
    <row r="110" spans="2:15">
      <c r="B110" s="2"/>
      <c r="C110" s="142" t="s">
        <v>402</v>
      </c>
      <c r="D110" s="143"/>
      <c r="E110" s="147" t="s">
        <v>206</v>
      </c>
      <c r="F110" s="147" t="s">
        <v>206</v>
      </c>
      <c r="G110" s="147" t="s">
        <v>206</v>
      </c>
      <c r="H110" s="147" t="s">
        <v>206</v>
      </c>
      <c r="I110" s="147" t="s">
        <v>206</v>
      </c>
      <c r="J110" s="144">
        <v>0</v>
      </c>
      <c r="K110" s="144">
        <v>0</v>
      </c>
      <c r="L110" s="144">
        <v>0</v>
      </c>
      <c r="M110" s="144">
        <v>0</v>
      </c>
      <c r="N110" s="147" t="s">
        <v>206</v>
      </c>
      <c r="O110" s="2"/>
    </row>
    <row r="111" spans="2:15">
      <c r="B111" s="2"/>
      <c r="C111" s="142" t="s">
        <v>403</v>
      </c>
      <c r="D111" s="143"/>
      <c r="E111" s="147" t="s">
        <v>206</v>
      </c>
      <c r="F111" s="147" t="s">
        <v>206</v>
      </c>
      <c r="G111" s="147" t="s">
        <v>206</v>
      </c>
      <c r="H111" s="147" t="s">
        <v>206</v>
      </c>
      <c r="I111" s="147" t="s">
        <v>206</v>
      </c>
      <c r="J111" s="144">
        <v>0</v>
      </c>
      <c r="K111" s="144">
        <v>0</v>
      </c>
      <c r="L111" s="144">
        <v>0</v>
      </c>
      <c r="M111" s="144">
        <v>0</v>
      </c>
      <c r="N111" s="147" t="s">
        <v>206</v>
      </c>
      <c r="O111" s="2"/>
    </row>
    <row r="112" spans="2:15">
      <c r="B112" s="2"/>
      <c r="C112" s="142" t="s">
        <v>404</v>
      </c>
      <c r="D112" s="143"/>
      <c r="E112" s="147" t="s">
        <v>206</v>
      </c>
      <c r="F112" s="147" t="s">
        <v>206</v>
      </c>
      <c r="G112" s="147" t="s">
        <v>206</v>
      </c>
      <c r="H112" s="147" t="s">
        <v>206</v>
      </c>
      <c r="I112" s="147" t="s">
        <v>206</v>
      </c>
      <c r="J112" s="144">
        <v>0</v>
      </c>
      <c r="K112" s="144">
        <v>0</v>
      </c>
      <c r="L112" s="144">
        <v>0</v>
      </c>
      <c r="M112" s="144">
        <v>0</v>
      </c>
      <c r="N112" s="147" t="s">
        <v>206</v>
      </c>
      <c r="O112" s="2"/>
    </row>
    <row r="113" spans="1:15">
      <c r="B113" s="2"/>
      <c r="C113" s="142" t="s">
        <v>405</v>
      </c>
      <c r="D113" s="143"/>
      <c r="E113" s="147" t="s">
        <v>206</v>
      </c>
      <c r="F113" s="147" t="s">
        <v>206</v>
      </c>
      <c r="G113" s="147" t="s">
        <v>206</v>
      </c>
      <c r="H113" s="147" t="s">
        <v>206</v>
      </c>
      <c r="I113" s="147" t="s">
        <v>206</v>
      </c>
      <c r="J113" s="144">
        <v>0</v>
      </c>
      <c r="K113" s="144">
        <v>0</v>
      </c>
      <c r="L113" s="144">
        <v>0</v>
      </c>
      <c r="M113" s="144">
        <v>0</v>
      </c>
      <c r="N113" s="147" t="s">
        <v>206</v>
      </c>
      <c r="O113" s="2"/>
    </row>
    <row r="114" spans="1:15" s="12" customFormat="1">
      <c r="B114" s="3"/>
      <c r="C114" s="145" t="s">
        <v>406</v>
      </c>
      <c r="D114" s="146"/>
      <c r="E114" s="147" t="s">
        <v>206</v>
      </c>
      <c r="F114" s="147" t="s">
        <v>206</v>
      </c>
      <c r="G114" s="147" t="s">
        <v>206</v>
      </c>
      <c r="H114" s="147" t="s">
        <v>206</v>
      </c>
      <c r="I114" s="147" t="s">
        <v>206</v>
      </c>
      <c r="J114" s="144">
        <v>0</v>
      </c>
      <c r="K114" s="144">
        <v>0</v>
      </c>
      <c r="L114" s="144">
        <v>0</v>
      </c>
      <c r="M114" s="144">
        <v>0</v>
      </c>
      <c r="N114" s="147" t="s">
        <v>206</v>
      </c>
      <c r="O114" s="3"/>
    </row>
    <row r="115" spans="1:15" s="12" customFormat="1">
      <c r="A115" s="15" t="s">
        <v>407</v>
      </c>
      <c r="B115" s="3"/>
      <c r="C115" s="145" t="s">
        <v>408</v>
      </c>
      <c r="D115" s="146"/>
      <c r="E115" s="147" t="s">
        <v>206</v>
      </c>
      <c r="F115" s="147" t="s">
        <v>206</v>
      </c>
      <c r="G115" s="147" t="s">
        <v>206</v>
      </c>
      <c r="H115" s="147" t="s">
        <v>206</v>
      </c>
      <c r="I115" s="147" t="s">
        <v>206</v>
      </c>
      <c r="J115" s="144">
        <v>0</v>
      </c>
      <c r="K115" s="144">
        <v>0</v>
      </c>
      <c r="L115" s="144">
        <v>0</v>
      </c>
      <c r="M115" s="144">
        <v>0</v>
      </c>
      <c r="N115" s="147" t="s">
        <v>206</v>
      </c>
      <c r="O115" s="3"/>
    </row>
    <row r="116" spans="1:15">
      <c r="A116" s="16" t="s">
        <v>409</v>
      </c>
      <c r="B116" s="2"/>
      <c r="C116" s="142" t="s">
        <v>410</v>
      </c>
      <c r="D116" s="143"/>
      <c r="E116" s="10" t="str">
        <f>""</f>
        <v/>
      </c>
      <c r="F116" s="10" t="str">
        <f>""</f>
        <v/>
      </c>
      <c r="G116" s="10" t="str">
        <f>""</f>
        <v/>
      </c>
      <c r="H116" s="10" t="str">
        <f>""</f>
        <v/>
      </c>
      <c r="I116" s="10" t="str">
        <f>""</f>
        <v/>
      </c>
      <c r="J116" s="8">
        <f>SUM(J16:J115)</f>
        <v>0</v>
      </c>
      <c r="K116" s="8">
        <f>SUM(K16:K115)</f>
        <v>0</v>
      </c>
      <c r="L116" s="8">
        <f>SUM(L16:L115)</f>
        <v>0</v>
      </c>
      <c r="M116" s="8">
        <f>SUM(M16:M115)</f>
        <v>0</v>
      </c>
      <c r="N116" s="10" t="str">
        <f>""</f>
        <v/>
      </c>
      <c r="O116" s="2"/>
    </row>
    <row r="117" spans="1:15">
      <c r="B117" s="2"/>
      <c r="C117" s="2"/>
      <c r="D117" s="2"/>
      <c r="E117" s="2"/>
      <c r="F117" s="2"/>
      <c r="G117" s="2"/>
      <c r="H117" s="2"/>
      <c r="I117" s="2"/>
      <c r="J117" s="2"/>
      <c r="K117" s="2"/>
      <c r="L117" s="2"/>
      <c r="M117" s="2"/>
      <c r="N117" s="2"/>
      <c r="O117" s="2"/>
    </row>
    <row r="118" spans="1:15" ht="5.0999999999999996" customHeight="1">
      <c r="B118" s="2"/>
      <c r="C118" s="2"/>
      <c r="D118" s="2"/>
      <c r="E118" s="2"/>
      <c r="F118" s="2"/>
      <c r="G118" s="2"/>
      <c r="H118" s="2"/>
      <c r="I118" s="2"/>
      <c r="J118" s="2"/>
      <c r="K118" s="2"/>
      <c r="L118" s="2"/>
      <c r="M118" s="2"/>
      <c r="N118" s="2"/>
      <c r="O118" s="2"/>
    </row>
  </sheetData>
  <sheetProtection formatColumns="0" formatRows="0" insertRows="0" deleteRows="0" selectLockedCells="1"/>
  <mergeCells count="1118">
    <mergeCell ref="C13:N13"/>
    <mergeCell ref="C14:D15"/>
    <mergeCell ref="E14:E15"/>
    <mergeCell ref="F14:F15"/>
    <mergeCell ref="G14:G15"/>
    <mergeCell ref="H14:H15"/>
    <mergeCell ref="I14:I15"/>
    <mergeCell ref="J14:J15"/>
    <mergeCell ref="K14:K15"/>
    <mergeCell ref="L14:L15"/>
    <mergeCell ref="M14:M15"/>
    <mergeCell ref="N14:N15"/>
    <mergeCell ref="C7:N7"/>
    <mergeCell ref="C8:N8"/>
    <mergeCell ref="C9:N9"/>
    <mergeCell ref="C10:N10"/>
    <mergeCell ref="C11:N11"/>
    <mergeCell ref="N16"/>
    <mergeCell ref="C17:D17"/>
    <mergeCell ref="E17"/>
    <mergeCell ref="F17"/>
    <mergeCell ref="G17"/>
    <mergeCell ref="H17"/>
    <mergeCell ref="I17"/>
    <mergeCell ref="J17"/>
    <mergeCell ref="K17"/>
    <mergeCell ref="L17"/>
    <mergeCell ref="M17"/>
    <mergeCell ref="N17"/>
    <mergeCell ref="I16"/>
    <mergeCell ref="J16"/>
    <mergeCell ref="K16"/>
    <mergeCell ref="L16"/>
    <mergeCell ref="M16"/>
    <mergeCell ref="C16:D16"/>
    <mergeCell ref="E16"/>
    <mergeCell ref="F16"/>
    <mergeCell ref="G16"/>
    <mergeCell ref="H16"/>
    <mergeCell ref="N18"/>
    <mergeCell ref="C19:D19"/>
    <mergeCell ref="E19"/>
    <mergeCell ref="F19"/>
    <mergeCell ref="G19"/>
    <mergeCell ref="H19"/>
    <mergeCell ref="I19"/>
    <mergeCell ref="J19"/>
    <mergeCell ref="K19"/>
    <mergeCell ref="L19"/>
    <mergeCell ref="M19"/>
    <mergeCell ref="N19"/>
    <mergeCell ref="I18"/>
    <mergeCell ref="J18"/>
    <mergeCell ref="K18"/>
    <mergeCell ref="L18"/>
    <mergeCell ref="M18"/>
    <mergeCell ref="C18:D18"/>
    <mergeCell ref="E18"/>
    <mergeCell ref="F18"/>
    <mergeCell ref="G18"/>
    <mergeCell ref="H18"/>
    <mergeCell ref="N20"/>
    <mergeCell ref="C21:D21"/>
    <mergeCell ref="E21"/>
    <mergeCell ref="F21"/>
    <mergeCell ref="G21"/>
    <mergeCell ref="H21"/>
    <mergeCell ref="I21"/>
    <mergeCell ref="J21"/>
    <mergeCell ref="K21"/>
    <mergeCell ref="L21"/>
    <mergeCell ref="M21"/>
    <mergeCell ref="N21"/>
    <mergeCell ref="I20"/>
    <mergeCell ref="J20"/>
    <mergeCell ref="K20"/>
    <mergeCell ref="L20"/>
    <mergeCell ref="M20"/>
    <mergeCell ref="C20:D20"/>
    <mergeCell ref="E20"/>
    <mergeCell ref="F20"/>
    <mergeCell ref="G20"/>
    <mergeCell ref="H20"/>
    <mergeCell ref="N22"/>
    <mergeCell ref="C23:D23"/>
    <mergeCell ref="E23"/>
    <mergeCell ref="F23"/>
    <mergeCell ref="G23"/>
    <mergeCell ref="H23"/>
    <mergeCell ref="I23"/>
    <mergeCell ref="J23"/>
    <mergeCell ref="K23"/>
    <mergeCell ref="L23"/>
    <mergeCell ref="M23"/>
    <mergeCell ref="N23"/>
    <mergeCell ref="I22"/>
    <mergeCell ref="J22"/>
    <mergeCell ref="K22"/>
    <mergeCell ref="L22"/>
    <mergeCell ref="M22"/>
    <mergeCell ref="C22:D22"/>
    <mergeCell ref="E22"/>
    <mergeCell ref="F22"/>
    <mergeCell ref="G22"/>
    <mergeCell ref="H22"/>
    <mergeCell ref="N24"/>
    <mergeCell ref="C25:D25"/>
    <mergeCell ref="E25"/>
    <mergeCell ref="F25"/>
    <mergeCell ref="G25"/>
    <mergeCell ref="H25"/>
    <mergeCell ref="I25"/>
    <mergeCell ref="J25"/>
    <mergeCell ref="K25"/>
    <mergeCell ref="L25"/>
    <mergeCell ref="M25"/>
    <mergeCell ref="N25"/>
    <mergeCell ref="I24"/>
    <mergeCell ref="J24"/>
    <mergeCell ref="K24"/>
    <mergeCell ref="L24"/>
    <mergeCell ref="M24"/>
    <mergeCell ref="C24:D24"/>
    <mergeCell ref="E24"/>
    <mergeCell ref="F24"/>
    <mergeCell ref="G24"/>
    <mergeCell ref="H24"/>
    <mergeCell ref="N26"/>
    <mergeCell ref="C27:D27"/>
    <mergeCell ref="E27"/>
    <mergeCell ref="F27"/>
    <mergeCell ref="G27"/>
    <mergeCell ref="H27"/>
    <mergeCell ref="I27"/>
    <mergeCell ref="J27"/>
    <mergeCell ref="K27"/>
    <mergeCell ref="L27"/>
    <mergeCell ref="M27"/>
    <mergeCell ref="N27"/>
    <mergeCell ref="I26"/>
    <mergeCell ref="J26"/>
    <mergeCell ref="K26"/>
    <mergeCell ref="L26"/>
    <mergeCell ref="M26"/>
    <mergeCell ref="C26:D26"/>
    <mergeCell ref="E26"/>
    <mergeCell ref="F26"/>
    <mergeCell ref="G26"/>
    <mergeCell ref="H26"/>
    <mergeCell ref="N28"/>
    <mergeCell ref="C29:D29"/>
    <mergeCell ref="E29"/>
    <mergeCell ref="F29"/>
    <mergeCell ref="G29"/>
    <mergeCell ref="H29"/>
    <mergeCell ref="I29"/>
    <mergeCell ref="J29"/>
    <mergeCell ref="K29"/>
    <mergeCell ref="L29"/>
    <mergeCell ref="M29"/>
    <mergeCell ref="N29"/>
    <mergeCell ref="I28"/>
    <mergeCell ref="J28"/>
    <mergeCell ref="K28"/>
    <mergeCell ref="L28"/>
    <mergeCell ref="M28"/>
    <mergeCell ref="C28:D28"/>
    <mergeCell ref="E28"/>
    <mergeCell ref="F28"/>
    <mergeCell ref="G28"/>
    <mergeCell ref="H28"/>
    <mergeCell ref="N30"/>
    <mergeCell ref="C31:D31"/>
    <mergeCell ref="E31"/>
    <mergeCell ref="F31"/>
    <mergeCell ref="G31"/>
    <mergeCell ref="H31"/>
    <mergeCell ref="I31"/>
    <mergeCell ref="J31"/>
    <mergeCell ref="K31"/>
    <mergeCell ref="L31"/>
    <mergeCell ref="M31"/>
    <mergeCell ref="N31"/>
    <mergeCell ref="I30"/>
    <mergeCell ref="J30"/>
    <mergeCell ref="K30"/>
    <mergeCell ref="L30"/>
    <mergeCell ref="M30"/>
    <mergeCell ref="C30:D30"/>
    <mergeCell ref="E30"/>
    <mergeCell ref="F30"/>
    <mergeCell ref="G30"/>
    <mergeCell ref="H30"/>
    <mergeCell ref="N32"/>
    <mergeCell ref="C33:D33"/>
    <mergeCell ref="E33"/>
    <mergeCell ref="F33"/>
    <mergeCell ref="G33"/>
    <mergeCell ref="H33"/>
    <mergeCell ref="I33"/>
    <mergeCell ref="J33"/>
    <mergeCell ref="K33"/>
    <mergeCell ref="L33"/>
    <mergeCell ref="M33"/>
    <mergeCell ref="N33"/>
    <mergeCell ref="I32"/>
    <mergeCell ref="J32"/>
    <mergeCell ref="K32"/>
    <mergeCell ref="L32"/>
    <mergeCell ref="M32"/>
    <mergeCell ref="C32:D32"/>
    <mergeCell ref="E32"/>
    <mergeCell ref="F32"/>
    <mergeCell ref="G32"/>
    <mergeCell ref="H32"/>
    <mergeCell ref="N34"/>
    <mergeCell ref="C35:D35"/>
    <mergeCell ref="E35"/>
    <mergeCell ref="F35"/>
    <mergeCell ref="G35"/>
    <mergeCell ref="H35"/>
    <mergeCell ref="I35"/>
    <mergeCell ref="J35"/>
    <mergeCell ref="K35"/>
    <mergeCell ref="L35"/>
    <mergeCell ref="M35"/>
    <mergeCell ref="N35"/>
    <mergeCell ref="I34"/>
    <mergeCell ref="J34"/>
    <mergeCell ref="K34"/>
    <mergeCell ref="L34"/>
    <mergeCell ref="M34"/>
    <mergeCell ref="C34:D34"/>
    <mergeCell ref="E34"/>
    <mergeCell ref="F34"/>
    <mergeCell ref="G34"/>
    <mergeCell ref="H34"/>
    <mergeCell ref="N36"/>
    <mergeCell ref="C37:D37"/>
    <mergeCell ref="E37"/>
    <mergeCell ref="F37"/>
    <mergeCell ref="G37"/>
    <mergeCell ref="H37"/>
    <mergeCell ref="I37"/>
    <mergeCell ref="J37"/>
    <mergeCell ref="K37"/>
    <mergeCell ref="L37"/>
    <mergeCell ref="M37"/>
    <mergeCell ref="N37"/>
    <mergeCell ref="I36"/>
    <mergeCell ref="J36"/>
    <mergeCell ref="K36"/>
    <mergeCell ref="L36"/>
    <mergeCell ref="M36"/>
    <mergeCell ref="C36:D36"/>
    <mergeCell ref="E36"/>
    <mergeCell ref="F36"/>
    <mergeCell ref="G36"/>
    <mergeCell ref="H36"/>
    <mergeCell ref="N38"/>
    <mergeCell ref="C39:D39"/>
    <mergeCell ref="E39"/>
    <mergeCell ref="F39"/>
    <mergeCell ref="G39"/>
    <mergeCell ref="H39"/>
    <mergeCell ref="I39"/>
    <mergeCell ref="J39"/>
    <mergeCell ref="K39"/>
    <mergeCell ref="L39"/>
    <mergeCell ref="M39"/>
    <mergeCell ref="N39"/>
    <mergeCell ref="I38"/>
    <mergeCell ref="J38"/>
    <mergeCell ref="K38"/>
    <mergeCell ref="L38"/>
    <mergeCell ref="M38"/>
    <mergeCell ref="C38:D38"/>
    <mergeCell ref="E38"/>
    <mergeCell ref="F38"/>
    <mergeCell ref="G38"/>
    <mergeCell ref="H38"/>
    <mergeCell ref="N40"/>
    <mergeCell ref="C41:D41"/>
    <mergeCell ref="E41"/>
    <mergeCell ref="F41"/>
    <mergeCell ref="G41"/>
    <mergeCell ref="H41"/>
    <mergeCell ref="I41"/>
    <mergeCell ref="J41"/>
    <mergeCell ref="K41"/>
    <mergeCell ref="L41"/>
    <mergeCell ref="M41"/>
    <mergeCell ref="N41"/>
    <mergeCell ref="I40"/>
    <mergeCell ref="J40"/>
    <mergeCell ref="K40"/>
    <mergeCell ref="L40"/>
    <mergeCell ref="M40"/>
    <mergeCell ref="C40:D40"/>
    <mergeCell ref="E40"/>
    <mergeCell ref="F40"/>
    <mergeCell ref="G40"/>
    <mergeCell ref="H40"/>
    <mergeCell ref="N42"/>
    <mergeCell ref="C43:D43"/>
    <mergeCell ref="E43"/>
    <mergeCell ref="F43"/>
    <mergeCell ref="G43"/>
    <mergeCell ref="H43"/>
    <mergeCell ref="I43"/>
    <mergeCell ref="J43"/>
    <mergeCell ref="K43"/>
    <mergeCell ref="L43"/>
    <mergeCell ref="M43"/>
    <mergeCell ref="N43"/>
    <mergeCell ref="I42"/>
    <mergeCell ref="J42"/>
    <mergeCell ref="K42"/>
    <mergeCell ref="L42"/>
    <mergeCell ref="M42"/>
    <mergeCell ref="C42:D42"/>
    <mergeCell ref="E42"/>
    <mergeCell ref="F42"/>
    <mergeCell ref="G42"/>
    <mergeCell ref="H42"/>
    <mergeCell ref="N44"/>
    <mergeCell ref="C45:D45"/>
    <mergeCell ref="E45"/>
    <mergeCell ref="F45"/>
    <mergeCell ref="G45"/>
    <mergeCell ref="H45"/>
    <mergeCell ref="I45"/>
    <mergeCell ref="J45"/>
    <mergeCell ref="K45"/>
    <mergeCell ref="L45"/>
    <mergeCell ref="M45"/>
    <mergeCell ref="N45"/>
    <mergeCell ref="I44"/>
    <mergeCell ref="J44"/>
    <mergeCell ref="K44"/>
    <mergeCell ref="L44"/>
    <mergeCell ref="M44"/>
    <mergeCell ref="C44:D44"/>
    <mergeCell ref="E44"/>
    <mergeCell ref="F44"/>
    <mergeCell ref="G44"/>
    <mergeCell ref="H44"/>
    <mergeCell ref="N46"/>
    <mergeCell ref="C47:D47"/>
    <mergeCell ref="E47"/>
    <mergeCell ref="F47"/>
    <mergeCell ref="G47"/>
    <mergeCell ref="H47"/>
    <mergeCell ref="I47"/>
    <mergeCell ref="J47"/>
    <mergeCell ref="K47"/>
    <mergeCell ref="L47"/>
    <mergeCell ref="M47"/>
    <mergeCell ref="N47"/>
    <mergeCell ref="I46"/>
    <mergeCell ref="J46"/>
    <mergeCell ref="K46"/>
    <mergeCell ref="L46"/>
    <mergeCell ref="M46"/>
    <mergeCell ref="C46:D46"/>
    <mergeCell ref="E46"/>
    <mergeCell ref="F46"/>
    <mergeCell ref="G46"/>
    <mergeCell ref="H46"/>
    <mergeCell ref="N48"/>
    <mergeCell ref="C49:D49"/>
    <mergeCell ref="E49"/>
    <mergeCell ref="F49"/>
    <mergeCell ref="G49"/>
    <mergeCell ref="H49"/>
    <mergeCell ref="I49"/>
    <mergeCell ref="J49"/>
    <mergeCell ref="K49"/>
    <mergeCell ref="L49"/>
    <mergeCell ref="M49"/>
    <mergeCell ref="N49"/>
    <mergeCell ref="I48"/>
    <mergeCell ref="J48"/>
    <mergeCell ref="K48"/>
    <mergeCell ref="L48"/>
    <mergeCell ref="M48"/>
    <mergeCell ref="C48:D48"/>
    <mergeCell ref="E48"/>
    <mergeCell ref="F48"/>
    <mergeCell ref="G48"/>
    <mergeCell ref="H48"/>
    <mergeCell ref="N50"/>
    <mergeCell ref="C51:D51"/>
    <mergeCell ref="E51"/>
    <mergeCell ref="F51"/>
    <mergeCell ref="G51"/>
    <mergeCell ref="H51"/>
    <mergeCell ref="I51"/>
    <mergeCell ref="J51"/>
    <mergeCell ref="K51"/>
    <mergeCell ref="L51"/>
    <mergeCell ref="M51"/>
    <mergeCell ref="N51"/>
    <mergeCell ref="I50"/>
    <mergeCell ref="J50"/>
    <mergeCell ref="K50"/>
    <mergeCell ref="L50"/>
    <mergeCell ref="M50"/>
    <mergeCell ref="C50:D50"/>
    <mergeCell ref="E50"/>
    <mergeCell ref="F50"/>
    <mergeCell ref="G50"/>
    <mergeCell ref="H50"/>
    <mergeCell ref="N52"/>
    <mergeCell ref="C53:D53"/>
    <mergeCell ref="E53"/>
    <mergeCell ref="F53"/>
    <mergeCell ref="G53"/>
    <mergeCell ref="H53"/>
    <mergeCell ref="I53"/>
    <mergeCell ref="J53"/>
    <mergeCell ref="K53"/>
    <mergeCell ref="L53"/>
    <mergeCell ref="M53"/>
    <mergeCell ref="N53"/>
    <mergeCell ref="I52"/>
    <mergeCell ref="J52"/>
    <mergeCell ref="K52"/>
    <mergeCell ref="L52"/>
    <mergeCell ref="M52"/>
    <mergeCell ref="C52:D52"/>
    <mergeCell ref="E52"/>
    <mergeCell ref="F52"/>
    <mergeCell ref="G52"/>
    <mergeCell ref="H52"/>
    <mergeCell ref="N54"/>
    <mergeCell ref="C55:D55"/>
    <mergeCell ref="E55"/>
    <mergeCell ref="F55"/>
    <mergeCell ref="G55"/>
    <mergeCell ref="H55"/>
    <mergeCell ref="I55"/>
    <mergeCell ref="J55"/>
    <mergeCell ref="K55"/>
    <mergeCell ref="L55"/>
    <mergeCell ref="M55"/>
    <mergeCell ref="N55"/>
    <mergeCell ref="I54"/>
    <mergeCell ref="J54"/>
    <mergeCell ref="K54"/>
    <mergeCell ref="L54"/>
    <mergeCell ref="M54"/>
    <mergeCell ref="C54:D54"/>
    <mergeCell ref="E54"/>
    <mergeCell ref="F54"/>
    <mergeCell ref="G54"/>
    <mergeCell ref="H54"/>
    <mergeCell ref="N56"/>
    <mergeCell ref="C57:D57"/>
    <mergeCell ref="E57"/>
    <mergeCell ref="F57"/>
    <mergeCell ref="G57"/>
    <mergeCell ref="H57"/>
    <mergeCell ref="I57"/>
    <mergeCell ref="J57"/>
    <mergeCell ref="K57"/>
    <mergeCell ref="L57"/>
    <mergeCell ref="M57"/>
    <mergeCell ref="N57"/>
    <mergeCell ref="I56"/>
    <mergeCell ref="J56"/>
    <mergeCell ref="K56"/>
    <mergeCell ref="L56"/>
    <mergeCell ref="M56"/>
    <mergeCell ref="C56:D56"/>
    <mergeCell ref="E56"/>
    <mergeCell ref="F56"/>
    <mergeCell ref="G56"/>
    <mergeCell ref="H56"/>
    <mergeCell ref="N58"/>
    <mergeCell ref="C59:D59"/>
    <mergeCell ref="E59"/>
    <mergeCell ref="F59"/>
    <mergeCell ref="G59"/>
    <mergeCell ref="H59"/>
    <mergeCell ref="I59"/>
    <mergeCell ref="J59"/>
    <mergeCell ref="K59"/>
    <mergeCell ref="L59"/>
    <mergeCell ref="M59"/>
    <mergeCell ref="N59"/>
    <mergeCell ref="I58"/>
    <mergeCell ref="J58"/>
    <mergeCell ref="K58"/>
    <mergeCell ref="L58"/>
    <mergeCell ref="M58"/>
    <mergeCell ref="C58:D58"/>
    <mergeCell ref="E58"/>
    <mergeCell ref="F58"/>
    <mergeCell ref="G58"/>
    <mergeCell ref="H58"/>
    <mergeCell ref="N60"/>
    <mergeCell ref="C61:D61"/>
    <mergeCell ref="E61"/>
    <mergeCell ref="F61"/>
    <mergeCell ref="G61"/>
    <mergeCell ref="H61"/>
    <mergeCell ref="I61"/>
    <mergeCell ref="J61"/>
    <mergeCell ref="K61"/>
    <mergeCell ref="L61"/>
    <mergeCell ref="M61"/>
    <mergeCell ref="N61"/>
    <mergeCell ref="I60"/>
    <mergeCell ref="J60"/>
    <mergeCell ref="K60"/>
    <mergeCell ref="L60"/>
    <mergeCell ref="M60"/>
    <mergeCell ref="C60:D60"/>
    <mergeCell ref="E60"/>
    <mergeCell ref="F60"/>
    <mergeCell ref="G60"/>
    <mergeCell ref="H60"/>
    <mergeCell ref="N62"/>
    <mergeCell ref="C63:D63"/>
    <mergeCell ref="E63"/>
    <mergeCell ref="F63"/>
    <mergeCell ref="G63"/>
    <mergeCell ref="H63"/>
    <mergeCell ref="I63"/>
    <mergeCell ref="J63"/>
    <mergeCell ref="K63"/>
    <mergeCell ref="L63"/>
    <mergeCell ref="M63"/>
    <mergeCell ref="N63"/>
    <mergeCell ref="I62"/>
    <mergeCell ref="J62"/>
    <mergeCell ref="K62"/>
    <mergeCell ref="L62"/>
    <mergeCell ref="M62"/>
    <mergeCell ref="C62:D62"/>
    <mergeCell ref="E62"/>
    <mergeCell ref="F62"/>
    <mergeCell ref="G62"/>
    <mergeCell ref="H62"/>
    <mergeCell ref="N64"/>
    <mergeCell ref="C65:D65"/>
    <mergeCell ref="E65"/>
    <mergeCell ref="F65"/>
    <mergeCell ref="G65"/>
    <mergeCell ref="H65"/>
    <mergeCell ref="I65"/>
    <mergeCell ref="J65"/>
    <mergeCell ref="K65"/>
    <mergeCell ref="L65"/>
    <mergeCell ref="M65"/>
    <mergeCell ref="N65"/>
    <mergeCell ref="I64"/>
    <mergeCell ref="J64"/>
    <mergeCell ref="K64"/>
    <mergeCell ref="L64"/>
    <mergeCell ref="M64"/>
    <mergeCell ref="C64:D64"/>
    <mergeCell ref="E64"/>
    <mergeCell ref="F64"/>
    <mergeCell ref="G64"/>
    <mergeCell ref="H64"/>
    <mergeCell ref="N66"/>
    <mergeCell ref="C67:D67"/>
    <mergeCell ref="E67"/>
    <mergeCell ref="F67"/>
    <mergeCell ref="G67"/>
    <mergeCell ref="H67"/>
    <mergeCell ref="I67"/>
    <mergeCell ref="J67"/>
    <mergeCell ref="K67"/>
    <mergeCell ref="L67"/>
    <mergeCell ref="M67"/>
    <mergeCell ref="N67"/>
    <mergeCell ref="I66"/>
    <mergeCell ref="J66"/>
    <mergeCell ref="K66"/>
    <mergeCell ref="L66"/>
    <mergeCell ref="M66"/>
    <mergeCell ref="C66:D66"/>
    <mergeCell ref="E66"/>
    <mergeCell ref="F66"/>
    <mergeCell ref="G66"/>
    <mergeCell ref="H66"/>
    <mergeCell ref="N68"/>
    <mergeCell ref="C69:D69"/>
    <mergeCell ref="E69"/>
    <mergeCell ref="F69"/>
    <mergeCell ref="G69"/>
    <mergeCell ref="H69"/>
    <mergeCell ref="I69"/>
    <mergeCell ref="J69"/>
    <mergeCell ref="K69"/>
    <mergeCell ref="L69"/>
    <mergeCell ref="M69"/>
    <mergeCell ref="N69"/>
    <mergeCell ref="I68"/>
    <mergeCell ref="J68"/>
    <mergeCell ref="K68"/>
    <mergeCell ref="L68"/>
    <mergeCell ref="M68"/>
    <mergeCell ref="C68:D68"/>
    <mergeCell ref="E68"/>
    <mergeCell ref="F68"/>
    <mergeCell ref="G68"/>
    <mergeCell ref="H68"/>
    <mergeCell ref="N70"/>
    <mergeCell ref="C71:D71"/>
    <mergeCell ref="E71"/>
    <mergeCell ref="F71"/>
    <mergeCell ref="G71"/>
    <mergeCell ref="H71"/>
    <mergeCell ref="I71"/>
    <mergeCell ref="J71"/>
    <mergeCell ref="K71"/>
    <mergeCell ref="L71"/>
    <mergeCell ref="M71"/>
    <mergeCell ref="N71"/>
    <mergeCell ref="I70"/>
    <mergeCell ref="J70"/>
    <mergeCell ref="K70"/>
    <mergeCell ref="L70"/>
    <mergeCell ref="M70"/>
    <mergeCell ref="C70:D70"/>
    <mergeCell ref="E70"/>
    <mergeCell ref="F70"/>
    <mergeCell ref="G70"/>
    <mergeCell ref="H70"/>
    <mergeCell ref="N72"/>
    <mergeCell ref="C73:D73"/>
    <mergeCell ref="E73"/>
    <mergeCell ref="F73"/>
    <mergeCell ref="G73"/>
    <mergeCell ref="H73"/>
    <mergeCell ref="I73"/>
    <mergeCell ref="J73"/>
    <mergeCell ref="K73"/>
    <mergeCell ref="L73"/>
    <mergeCell ref="M73"/>
    <mergeCell ref="N73"/>
    <mergeCell ref="I72"/>
    <mergeCell ref="J72"/>
    <mergeCell ref="K72"/>
    <mergeCell ref="L72"/>
    <mergeCell ref="M72"/>
    <mergeCell ref="C72:D72"/>
    <mergeCell ref="E72"/>
    <mergeCell ref="F72"/>
    <mergeCell ref="G72"/>
    <mergeCell ref="H72"/>
    <mergeCell ref="N74"/>
    <mergeCell ref="C75:D75"/>
    <mergeCell ref="E75"/>
    <mergeCell ref="F75"/>
    <mergeCell ref="G75"/>
    <mergeCell ref="H75"/>
    <mergeCell ref="I75"/>
    <mergeCell ref="J75"/>
    <mergeCell ref="K75"/>
    <mergeCell ref="L75"/>
    <mergeCell ref="M75"/>
    <mergeCell ref="N75"/>
    <mergeCell ref="I74"/>
    <mergeCell ref="J74"/>
    <mergeCell ref="K74"/>
    <mergeCell ref="L74"/>
    <mergeCell ref="M74"/>
    <mergeCell ref="C74:D74"/>
    <mergeCell ref="E74"/>
    <mergeCell ref="F74"/>
    <mergeCell ref="G74"/>
    <mergeCell ref="H74"/>
    <mergeCell ref="N76"/>
    <mergeCell ref="C77:D77"/>
    <mergeCell ref="E77"/>
    <mergeCell ref="F77"/>
    <mergeCell ref="G77"/>
    <mergeCell ref="H77"/>
    <mergeCell ref="I77"/>
    <mergeCell ref="J77"/>
    <mergeCell ref="K77"/>
    <mergeCell ref="L77"/>
    <mergeCell ref="M77"/>
    <mergeCell ref="N77"/>
    <mergeCell ref="I76"/>
    <mergeCell ref="J76"/>
    <mergeCell ref="K76"/>
    <mergeCell ref="L76"/>
    <mergeCell ref="M76"/>
    <mergeCell ref="C76:D76"/>
    <mergeCell ref="E76"/>
    <mergeCell ref="F76"/>
    <mergeCell ref="G76"/>
    <mergeCell ref="H76"/>
    <mergeCell ref="N78"/>
    <mergeCell ref="C79:D79"/>
    <mergeCell ref="E79"/>
    <mergeCell ref="F79"/>
    <mergeCell ref="G79"/>
    <mergeCell ref="H79"/>
    <mergeCell ref="I79"/>
    <mergeCell ref="J79"/>
    <mergeCell ref="K79"/>
    <mergeCell ref="L79"/>
    <mergeCell ref="M79"/>
    <mergeCell ref="N79"/>
    <mergeCell ref="I78"/>
    <mergeCell ref="J78"/>
    <mergeCell ref="K78"/>
    <mergeCell ref="L78"/>
    <mergeCell ref="M78"/>
    <mergeCell ref="C78:D78"/>
    <mergeCell ref="E78"/>
    <mergeCell ref="F78"/>
    <mergeCell ref="G78"/>
    <mergeCell ref="H78"/>
    <mergeCell ref="N80"/>
    <mergeCell ref="C81:D81"/>
    <mergeCell ref="E81"/>
    <mergeCell ref="F81"/>
    <mergeCell ref="G81"/>
    <mergeCell ref="H81"/>
    <mergeCell ref="I81"/>
    <mergeCell ref="J81"/>
    <mergeCell ref="K81"/>
    <mergeCell ref="L81"/>
    <mergeCell ref="M81"/>
    <mergeCell ref="N81"/>
    <mergeCell ref="I80"/>
    <mergeCell ref="J80"/>
    <mergeCell ref="K80"/>
    <mergeCell ref="L80"/>
    <mergeCell ref="M80"/>
    <mergeCell ref="C80:D80"/>
    <mergeCell ref="E80"/>
    <mergeCell ref="F80"/>
    <mergeCell ref="G80"/>
    <mergeCell ref="H80"/>
    <mergeCell ref="N82"/>
    <mergeCell ref="C83:D83"/>
    <mergeCell ref="E83"/>
    <mergeCell ref="F83"/>
    <mergeCell ref="G83"/>
    <mergeCell ref="H83"/>
    <mergeCell ref="I83"/>
    <mergeCell ref="J83"/>
    <mergeCell ref="K83"/>
    <mergeCell ref="L83"/>
    <mergeCell ref="M83"/>
    <mergeCell ref="N83"/>
    <mergeCell ref="I82"/>
    <mergeCell ref="J82"/>
    <mergeCell ref="K82"/>
    <mergeCell ref="L82"/>
    <mergeCell ref="M82"/>
    <mergeCell ref="C82:D82"/>
    <mergeCell ref="E82"/>
    <mergeCell ref="F82"/>
    <mergeCell ref="G82"/>
    <mergeCell ref="H82"/>
    <mergeCell ref="N84"/>
    <mergeCell ref="C85:D85"/>
    <mergeCell ref="E85"/>
    <mergeCell ref="F85"/>
    <mergeCell ref="G85"/>
    <mergeCell ref="H85"/>
    <mergeCell ref="I85"/>
    <mergeCell ref="J85"/>
    <mergeCell ref="K85"/>
    <mergeCell ref="L85"/>
    <mergeCell ref="M85"/>
    <mergeCell ref="N85"/>
    <mergeCell ref="I84"/>
    <mergeCell ref="J84"/>
    <mergeCell ref="K84"/>
    <mergeCell ref="L84"/>
    <mergeCell ref="M84"/>
    <mergeCell ref="C84:D84"/>
    <mergeCell ref="E84"/>
    <mergeCell ref="F84"/>
    <mergeCell ref="G84"/>
    <mergeCell ref="H84"/>
    <mergeCell ref="N86"/>
    <mergeCell ref="C87:D87"/>
    <mergeCell ref="E87"/>
    <mergeCell ref="F87"/>
    <mergeCell ref="G87"/>
    <mergeCell ref="H87"/>
    <mergeCell ref="I87"/>
    <mergeCell ref="J87"/>
    <mergeCell ref="K87"/>
    <mergeCell ref="L87"/>
    <mergeCell ref="M87"/>
    <mergeCell ref="N87"/>
    <mergeCell ref="I86"/>
    <mergeCell ref="J86"/>
    <mergeCell ref="K86"/>
    <mergeCell ref="L86"/>
    <mergeCell ref="M86"/>
    <mergeCell ref="C86:D86"/>
    <mergeCell ref="E86"/>
    <mergeCell ref="F86"/>
    <mergeCell ref="G86"/>
    <mergeCell ref="H86"/>
    <mergeCell ref="N88"/>
    <mergeCell ref="C89:D89"/>
    <mergeCell ref="E89"/>
    <mergeCell ref="F89"/>
    <mergeCell ref="G89"/>
    <mergeCell ref="H89"/>
    <mergeCell ref="I89"/>
    <mergeCell ref="J89"/>
    <mergeCell ref="K89"/>
    <mergeCell ref="L89"/>
    <mergeCell ref="M89"/>
    <mergeCell ref="N89"/>
    <mergeCell ref="I88"/>
    <mergeCell ref="J88"/>
    <mergeCell ref="K88"/>
    <mergeCell ref="L88"/>
    <mergeCell ref="M88"/>
    <mergeCell ref="C88:D88"/>
    <mergeCell ref="E88"/>
    <mergeCell ref="F88"/>
    <mergeCell ref="G88"/>
    <mergeCell ref="H88"/>
    <mergeCell ref="N90"/>
    <mergeCell ref="C91:D91"/>
    <mergeCell ref="E91"/>
    <mergeCell ref="F91"/>
    <mergeCell ref="G91"/>
    <mergeCell ref="H91"/>
    <mergeCell ref="I91"/>
    <mergeCell ref="J91"/>
    <mergeCell ref="K91"/>
    <mergeCell ref="L91"/>
    <mergeCell ref="M91"/>
    <mergeCell ref="N91"/>
    <mergeCell ref="I90"/>
    <mergeCell ref="J90"/>
    <mergeCell ref="K90"/>
    <mergeCell ref="L90"/>
    <mergeCell ref="M90"/>
    <mergeCell ref="C90:D90"/>
    <mergeCell ref="E90"/>
    <mergeCell ref="F90"/>
    <mergeCell ref="G90"/>
    <mergeCell ref="H90"/>
    <mergeCell ref="N92"/>
    <mergeCell ref="C93:D93"/>
    <mergeCell ref="E93"/>
    <mergeCell ref="F93"/>
    <mergeCell ref="G93"/>
    <mergeCell ref="H93"/>
    <mergeCell ref="I93"/>
    <mergeCell ref="J93"/>
    <mergeCell ref="K93"/>
    <mergeCell ref="L93"/>
    <mergeCell ref="M93"/>
    <mergeCell ref="N93"/>
    <mergeCell ref="I92"/>
    <mergeCell ref="J92"/>
    <mergeCell ref="K92"/>
    <mergeCell ref="L92"/>
    <mergeCell ref="M92"/>
    <mergeCell ref="C92:D92"/>
    <mergeCell ref="E92"/>
    <mergeCell ref="F92"/>
    <mergeCell ref="G92"/>
    <mergeCell ref="H92"/>
    <mergeCell ref="N94"/>
    <mergeCell ref="C95:D95"/>
    <mergeCell ref="E95"/>
    <mergeCell ref="F95"/>
    <mergeCell ref="G95"/>
    <mergeCell ref="H95"/>
    <mergeCell ref="I95"/>
    <mergeCell ref="J95"/>
    <mergeCell ref="K95"/>
    <mergeCell ref="L95"/>
    <mergeCell ref="M95"/>
    <mergeCell ref="N95"/>
    <mergeCell ref="I94"/>
    <mergeCell ref="J94"/>
    <mergeCell ref="K94"/>
    <mergeCell ref="L94"/>
    <mergeCell ref="M94"/>
    <mergeCell ref="C94:D94"/>
    <mergeCell ref="E94"/>
    <mergeCell ref="F94"/>
    <mergeCell ref="G94"/>
    <mergeCell ref="H94"/>
    <mergeCell ref="N96"/>
    <mergeCell ref="C97:D97"/>
    <mergeCell ref="E97"/>
    <mergeCell ref="F97"/>
    <mergeCell ref="G97"/>
    <mergeCell ref="H97"/>
    <mergeCell ref="I97"/>
    <mergeCell ref="J97"/>
    <mergeCell ref="K97"/>
    <mergeCell ref="L97"/>
    <mergeCell ref="M97"/>
    <mergeCell ref="N97"/>
    <mergeCell ref="I96"/>
    <mergeCell ref="J96"/>
    <mergeCell ref="K96"/>
    <mergeCell ref="L96"/>
    <mergeCell ref="M96"/>
    <mergeCell ref="C96:D96"/>
    <mergeCell ref="E96"/>
    <mergeCell ref="F96"/>
    <mergeCell ref="G96"/>
    <mergeCell ref="H96"/>
    <mergeCell ref="N98"/>
    <mergeCell ref="C99:D99"/>
    <mergeCell ref="E99"/>
    <mergeCell ref="F99"/>
    <mergeCell ref="G99"/>
    <mergeCell ref="H99"/>
    <mergeCell ref="I99"/>
    <mergeCell ref="J99"/>
    <mergeCell ref="K99"/>
    <mergeCell ref="L99"/>
    <mergeCell ref="M99"/>
    <mergeCell ref="N99"/>
    <mergeCell ref="I98"/>
    <mergeCell ref="J98"/>
    <mergeCell ref="K98"/>
    <mergeCell ref="L98"/>
    <mergeCell ref="M98"/>
    <mergeCell ref="C98:D98"/>
    <mergeCell ref="E98"/>
    <mergeCell ref="F98"/>
    <mergeCell ref="G98"/>
    <mergeCell ref="H98"/>
    <mergeCell ref="N100"/>
    <mergeCell ref="C101:D101"/>
    <mergeCell ref="E101"/>
    <mergeCell ref="F101"/>
    <mergeCell ref="G101"/>
    <mergeCell ref="H101"/>
    <mergeCell ref="I101"/>
    <mergeCell ref="J101"/>
    <mergeCell ref="K101"/>
    <mergeCell ref="L101"/>
    <mergeCell ref="M101"/>
    <mergeCell ref="N101"/>
    <mergeCell ref="I100"/>
    <mergeCell ref="J100"/>
    <mergeCell ref="K100"/>
    <mergeCell ref="L100"/>
    <mergeCell ref="M100"/>
    <mergeCell ref="C100:D100"/>
    <mergeCell ref="E100"/>
    <mergeCell ref="F100"/>
    <mergeCell ref="G100"/>
    <mergeCell ref="H100"/>
    <mergeCell ref="N102"/>
    <mergeCell ref="C103:D103"/>
    <mergeCell ref="E103"/>
    <mergeCell ref="F103"/>
    <mergeCell ref="G103"/>
    <mergeCell ref="H103"/>
    <mergeCell ref="I103"/>
    <mergeCell ref="J103"/>
    <mergeCell ref="K103"/>
    <mergeCell ref="L103"/>
    <mergeCell ref="M103"/>
    <mergeCell ref="N103"/>
    <mergeCell ref="I102"/>
    <mergeCell ref="J102"/>
    <mergeCell ref="K102"/>
    <mergeCell ref="L102"/>
    <mergeCell ref="M102"/>
    <mergeCell ref="C102:D102"/>
    <mergeCell ref="E102"/>
    <mergeCell ref="F102"/>
    <mergeCell ref="G102"/>
    <mergeCell ref="H102"/>
    <mergeCell ref="N104"/>
    <mergeCell ref="C105:D105"/>
    <mergeCell ref="E105"/>
    <mergeCell ref="F105"/>
    <mergeCell ref="G105"/>
    <mergeCell ref="H105"/>
    <mergeCell ref="I105"/>
    <mergeCell ref="J105"/>
    <mergeCell ref="K105"/>
    <mergeCell ref="L105"/>
    <mergeCell ref="M105"/>
    <mergeCell ref="N105"/>
    <mergeCell ref="I104"/>
    <mergeCell ref="J104"/>
    <mergeCell ref="K104"/>
    <mergeCell ref="L104"/>
    <mergeCell ref="M104"/>
    <mergeCell ref="C104:D104"/>
    <mergeCell ref="E104"/>
    <mergeCell ref="F104"/>
    <mergeCell ref="G104"/>
    <mergeCell ref="H104"/>
    <mergeCell ref="N106"/>
    <mergeCell ref="C107:D107"/>
    <mergeCell ref="E107"/>
    <mergeCell ref="F107"/>
    <mergeCell ref="G107"/>
    <mergeCell ref="H107"/>
    <mergeCell ref="I107"/>
    <mergeCell ref="J107"/>
    <mergeCell ref="K107"/>
    <mergeCell ref="L107"/>
    <mergeCell ref="M107"/>
    <mergeCell ref="N107"/>
    <mergeCell ref="I106"/>
    <mergeCell ref="J106"/>
    <mergeCell ref="K106"/>
    <mergeCell ref="L106"/>
    <mergeCell ref="M106"/>
    <mergeCell ref="C106:D106"/>
    <mergeCell ref="E106"/>
    <mergeCell ref="F106"/>
    <mergeCell ref="G106"/>
    <mergeCell ref="H106"/>
    <mergeCell ref="N108"/>
    <mergeCell ref="C109:D109"/>
    <mergeCell ref="E109"/>
    <mergeCell ref="F109"/>
    <mergeCell ref="G109"/>
    <mergeCell ref="H109"/>
    <mergeCell ref="I109"/>
    <mergeCell ref="J109"/>
    <mergeCell ref="K109"/>
    <mergeCell ref="L109"/>
    <mergeCell ref="M109"/>
    <mergeCell ref="N109"/>
    <mergeCell ref="I108"/>
    <mergeCell ref="J108"/>
    <mergeCell ref="K108"/>
    <mergeCell ref="L108"/>
    <mergeCell ref="M108"/>
    <mergeCell ref="C108:D108"/>
    <mergeCell ref="E108"/>
    <mergeCell ref="F108"/>
    <mergeCell ref="G108"/>
    <mergeCell ref="H108"/>
    <mergeCell ref="N110"/>
    <mergeCell ref="C111:D111"/>
    <mergeCell ref="E111"/>
    <mergeCell ref="F111"/>
    <mergeCell ref="G111"/>
    <mergeCell ref="H111"/>
    <mergeCell ref="I111"/>
    <mergeCell ref="J111"/>
    <mergeCell ref="K111"/>
    <mergeCell ref="L111"/>
    <mergeCell ref="M111"/>
    <mergeCell ref="N111"/>
    <mergeCell ref="I110"/>
    <mergeCell ref="J110"/>
    <mergeCell ref="K110"/>
    <mergeCell ref="L110"/>
    <mergeCell ref="M110"/>
    <mergeCell ref="C110:D110"/>
    <mergeCell ref="E110"/>
    <mergeCell ref="F110"/>
    <mergeCell ref="G110"/>
    <mergeCell ref="H110"/>
    <mergeCell ref="N112"/>
    <mergeCell ref="C113:D113"/>
    <mergeCell ref="E113"/>
    <mergeCell ref="F113"/>
    <mergeCell ref="G113"/>
    <mergeCell ref="H113"/>
    <mergeCell ref="I113"/>
    <mergeCell ref="J113"/>
    <mergeCell ref="K113"/>
    <mergeCell ref="L113"/>
    <mergeCell ref="M113"/>
    <mergeCell ref="N113"/>
    <mergeCell ref="I112"/>
    <mergeCell ref="J112"/>
    <mergeCell ref="K112"/>
    <mergeCell ref="L112"/>
    <mergeCell ref="M112"/>
    <mergeCell ref="C112:D112"/>
    <mergeCell ref="E112"/>
    <mergeCell ref="F112"/>
    <mergeCell ref="G112"/>
    <mergeCell ref="H112"/>
    <mergeCell ref="C116:D116"/>
    <mergeCell ref="N114"/>
    <mergeCell ref="C115:D115"/>
    <mergeCell ref="E115"/>
    <mergeCell ref="F115"/>
    <mergeCell ref="G115"/>
    <mergeCell ref="H115"/>
    <mergeCell ref="I115"/>
    <mergeCell ref="J115"/>
    <mergeCell ref="K115"/>
    <mergeCell ref="L115"/>
    <mergeCell ref="M115"/>
    <mergeCell ref="N115"/>
    <mergeCell ref="I114"/>
    <mergeCell ref="J114"/>
    <mergeCell ref="K114"/>
    <mergeCell ref="L114"/>
    <mergeCell ref="M114"/>
    <mergeCell ref="C114:D114"/>
    <mergeCell ref="E114"/>
    <mergeCell ref="F114"/>
    <mergeCell ref="G114"/>
    <mergeCell ref="H114"/>
  </mergeCells>
  <dataValidations count="400">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M16">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M25">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M26">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M27">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M28">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M29">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M30">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M31">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M32">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M33">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M34">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M35">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M36">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M37">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M38">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M39">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M40">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M41">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M42">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M43">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M44">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M45">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M46">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M47">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M48">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M49">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M50">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M51">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M52">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M53">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M54">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M55">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M56">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M57">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M58">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M59">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M60">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M61">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M62">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M63">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M64">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M65">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M66">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M67">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M68">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M69">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M70">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M71">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M72">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M73">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M74">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M75">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M76">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M77">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M78">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M79">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M80">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M81">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M82">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M83">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M84">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M85">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M86">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M87">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M88">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M89">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M90">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M91">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M92">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M93">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M94">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M95">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M96">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M97">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M98">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M99">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M100">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M101">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M102">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M103">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M104">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M105">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M106">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M107">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M108">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M109">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M110">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M111">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M112">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M113">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M114">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 type="decimal" showErrorMessage="1" errorTitle="Kesalahan Jenis Data" error="Data yang dimasukkan harus berupa Angka!" sqref="M115">
      <formula1>-1000000000000000000</formula1>
      <formula2>1000000000000000000</formula2>
    </dataValidation>
  </dataValidations>
  <printOptions horizontalCentered="1"/>
  <pageMargins left="0.7" right="0.7" top="0.75" bottom="0.75" header="0.3" footer="0.3"/>
  <pageSetup paperSize="150" scale="26" orientation="portrait" horizontalDpi="200" verticalDpi="200" r:id="rId1"/>
  <extLst>
    <ext xmlns:x14="http://schemas.microsoft.com/office/spreadsheetml/2009/9/main" uri="{CCE6A557-97BC-4b89-ADB6-D9C93CAAB3DF}">
      <x14:dataValidations xmlns:xm="http://schemas.microsoft.com/office/excel/2006/main" count="200">
        <x14:dataValidation type="list" showErrorMessage="1" errorTitle="Kesalahan Nilai Data" error="Data yang dimasukkan harus tersedia dalam daftar!">
          <x14:formula1>
            <xm:f>ListOfValues!D1:D2</xm:f>
          </x14:formula1>
          <xm:sqref>F16</xm:sqref>
        </x14:dataValidation>
        <x14:dataValidation type="list" showErrorMessage="1" errorTitle="Kesalahan Nilai Data" error="Data yang dimasukkan harus tersedia dalam daftar!">
          <x14:formula1>
            <xm:f>ListOfValues!V1:V10</xm:f>
          </x14:formula1>
          <xm:sqref>G16</xm:sqref>
        </x14:dataValidation>
        <x14:dataValidation type="list" showErrorMessage="1" errorTitle="Kesalahan Nilai Data" error="Data yang dimasukkan harus tersedia dalam daftar!">
          <x14:formula1>
            <xm:f>ListOfValues!D1:D2</xm:f>
          </x14:formula1>
          <xm:sqref>F17</xm:sqref>
        </x14:dataValidation>
        <x14:dataValidation type="list" showErrorMessage="1" errorTitle="Kesalahan Nilai Data" error="Data yang dimasukkan harus tersedia dalam daftar!">
          <x14:formula1>
            <xm:f>ListOfValues!V1:V10</xm:f>
          </x14:formula1>
          <xm:sqref>G17</xm:sqref>
        </x14:dataValidation>
        <x14:dataValidation type="list" showErrorMessage="1" errorTitle="Kesalahan Nilai Data" error="Data yang dimasukkan harus tersedia dalam daftar!">
          <x14:formula1>
            <xm:f>ListOfValues!D1:D2</xm:f>
          </x14:formula1>
          <xm:sqref>F18</xm:sqref>
        </x14:dataValidation>
        <x14:dataValidation type="list" showErrorMessage="1" errorTitle="Kesalahan Nilai Data" error="Data yang dimasukkan harus tersedia dalam daftar!">
          <x14:formula1>
            <xm:f>ListOfValues!V1:V10</xm:f>
          </x14:formula1>
          <xm:sqref>G18</xm:sqref>
        </x14:dataValidation>
        <x14:dataValidation type="list" showErrorMessage="1" errorTitle="Kesalahan Nilai Data" error="Data yang dimasukkan harus tersedia dalam daftar!">
          <x14:formula1>
            <xm:f>ListOfValues!D1:D2</xm:f>
          </x14:formula1>
          <xm:sqref>F19</xm:sqref>
        </x14:dataValidation>
        <x14:dataValidation type="list" showErrorMessage="1" errorTitle="Kesalahan Nilai Data" error="Data yang dimasukkan harus tersedia dalam daftar!">
          <x14:formula1>
            <xm:f>ListOfValues!V1:V10</xm:f>
          </x14:formula1>
          <xm:sqref>G19</xm:sqref>
        </x14:dataValidation>
        <x14:dataValidation type="list" showErrorMessage="1" errorTitle="Kesalahan Nilai Data" error="Data yang dimasukkan harus tersedia dalam daftar!">
          <x14:formula1>
            <xm:f>ListOfValues!D1:D2</xm:f>
          </x14:formula1>
          <xm:sqref>F20</xm:sqref>
        </x14:dataValidation>
        <x14:dataValidation type="list" showErrorMessage="1" errorTitle="Kesalahan Nilai Data" error="Data yang dimasukkan harus tersedia dalam daftar!">
          <x14:formula1>
            <xm:f>ListOfValues!V1:V10</xm:f>
          </x14:formula1>
          <xm:sqref>G20</xm:sqref>
        </x14:dataValidation>
        <x14:dataValidation type="list" showErrorMessage="1" errorTitle="Kesalahan Nilai Data" error="Data yang dimasukkan harus tersedia dalam daftar!">
          <x14:formula1>
            <xm:f>ListOfValues!D1:D2</xm:f>
          </x14:formula1>
          <xm:sqref>F21</xm:sqref>
        </x14:dataValidation>
        <x14:dataValidation type="list" showErrorMessage="1" errorTitle="Kesalahan Nilai Data" error="Data yang dimasukkan harus tersedia dalam daftar!">
          <x14:formula1>
            <xm:f>ListOfValues!V1:V10</xm:f>
          </x14:formula1>
          <xm:sqref>G21</xm:sqref>
        </x14:dataValidation>
        <x14:dataValidation type="list" showErrorMessage="1" errorTitle="Kesalahan Nilai Data" error="Data yang dimasukkan harus tersedia dalam daftar!">
          <x14:formula1>
            <xm:f>ListOfValues!D1:D2</xm:f>
          </x14:formula1>
          <xm:sqref>F22</xm:sqref>
        </x14:dataValidation>
        <x14:dataValidation type="list" showErrorMessage="1" errorTitle="Kesalahan Nilai Data" error="Data yang dimasukkan harus tersedia dalam daftar!">
          <x14:formula1>
            <xm:f>ListOfValues!V1:V10</xm:f>
          </x14:formula1>
          <xm:sqref>G22</xm:sqref>
        </x14:dataValidation>
        <x14:dataValidation type="list" showErrorMessage="1" errorTitle="Kesalahan Nilai Data" error="Data yang dimasukkan harus tersedia dalam daftar!">
          <x14:formula1>
            <xm:f>ListOfValues!D1:D2</xm:f>
          </x14:formula1>
          <xm:sqref>F23</xm:sqref>
        </x14:dataValidation>
        <x14:dataValidation type="list" showErrorMessage="1" errorTitle="Kesalahan Nilai Data" error="Data yang dimasukkan harus tersedia dalam daftar!">
          <x14:formula1>
            <xm:f>ListOfValues!V1:V10</xm:f>
          </x14:formula1>
          <xm:sqref>G23</xm:sqref>
        </x14:dataValidation>
        <x14:dataValidation type="list" showErrorMessage="1" errorTitle="Kesalahan Nilai Data" error="Data yang dimasukkan harus tersedia dalam daftar!">
          <x14:formula1>
            <xm:f>ListOfValues!D1:D2</xm:f>
          </x14:formula1>
          <xm:sqref>F24</xm:sqref>
        </x14:dataValidation>
        <x14:dataValidation type="list" showErrorMessage="1" errorTitle="Kesalahan Nilai Data" error="Data yang dimasukkan harus tersedia dalam daftar!">
          <x14:formula1>
            <xm:f>ListOfValues!V1:V10</xm:f>
          </x14:formula1>
          <xm:sqref>G24</xm:sqref>
        </x14:dataValidation>
        <x14:dataValidation type="list" showErrorMessage="1" errorTitle="Kesalahan Nilai Data" error="Data yang dimasukkan harus tersedia dalam daftar!">
          <x14:formula1>
            <xm:f>ListOfValues!D1:D2</xm:f>
          </x14:formula1>
          <xm:sqref>F25</xm:sqref>
        </x14:dataValidation>
        <x14:dataValidation type="list" showErrorMessage="1" errorTitle="Kesalahan Nilai Data" error="Data yang dimasukkan harus tersedia dalam daftar!">
          <x14:formula1>
            <xm:f>ListOfValues!V1:V10</xm:f>
          </x14:formula1>
          <xm:sqref>G25</xm:sqref>
        </x14:dataValidation>
        <x14:dataValidation type="list" showErrorMessage="1" errorTitle="Kesalahan Nilai Data" error="Data yang dimasukkan harus tersedia dalam daftar!">
          <x14:formula1>
            <xm:f>ListOfValues!D1:D2</xm:f>
          </x14:formula1>
          <xm:sqref>F26</xm:sqref>
        </x14:dataValidation>
        <x14:dataValidation type="list" showErrorMessage="1" errorTitle="Kesalahan Nilai Data" error="Data yang dimasukkan harus tersedia dalam daftar!">
          <x14:formula1>
            <xm:f>ListOfValues!V1:V10</xm:f>
          </x14:formula1>
          <xm:sqref>G26</xm:sqref>
        </x14:dataValidation>
        <x14:dataValidation type="list" showErrorMessage="1" errorTitle="Kesalahan Nilai Data" error="Data yang dimasukkan harus tersedia dalam daftar!">
          <x14:formula1>
            <xm:f>ListOfValues!D1:D2</xm:f>
          </x14:formula1>
          <xm:sqref>F27</xm:sqref>
        </x14:dataValidation>
        <x14:dataValidation type="list" showErrorMessage="1" errorTitle="Kesalahan Nilai Data" error="Data yang dimasukkan harus tersedia dalam daftar!">
          <x14:formula1>
            <xm:f>ListOfValues!V1:V10</xm:f>
          </x14:formula1>
          <xm:sqref>G27</xm:sqref>
        </x14:dataValidation>
        <x14:dataValidation type="list" showErrorMessage="1" errorTitle="Kesalahan Nilai Data" error="Data yang dimasukkan harus tersedia dalam daftar!">
          <x14:formula1>
            <xm:f>ListOfValues!D1:D2</xm:f>
          </x14:formula1>
          <xm:sqref>F28</xm:sqref>
        </x14:dataValidation>
        <x14:dataValidation type="list" showErrorMessage="1" errorTitle="Kesalahan Nilai Data" error="Data yang dimasukkan harus tersedia dalam daftar!">
          <x14:formula1>
            <xm:f>ListOfValues!V1:V10</xm:f>
          </x14:formula1>
          <xm:sqref>G28</xm:sqref>
        </x14:dataValidation>
        <x14:dataValidation type="list" showErrorMessage="1" errorTitle="Kesalahan Nilai Data" error="Data yang dimasukkan harus tersedia dalam daftar!">
          <x14:formula1>
            <xm:f>ListOfValues!D1:D2</xm:f>
          </x14:formula1>
          <xm:sqref>F29</xm:sqref>
        </x14:dataValidation>
        <x14:dataValidation type="list" showErrorMessage="1" errorTitle="Kesalahan Nilai Data" error="Data yang dimasukkan harus tersedia dalam daftar!">
          <x14:formula1>
            <xm:f>ListOfValues!V1:V10</xm:f>
          </x14:formula1>
          <xm:sqref>G29</xm:sqref>
        </x14:dataValidation>
        <x14:dataValidation type="list" showErrorMessage="1" errorTitle="Kesalahan Nilai Data" error="Data yang dimasukkan harus tersedia dalam daftar!">
          <x14:formula1>
            <xm:f>ListOfValues!D1:D2</xm:f>
          </x14:formula1>
          <xm:sqref>F30</xm:sqref>
        </x14:dataValidation>
        <x14:dataValidation type="list" showErrorMessage="1" errorTitle="Kesalahan Nilai Data" error="Data yang dimasukkan harus tersedia dalam daftar!">
          <x14:formula1>
            <xm:f>ListOfValues!V1:V10</xm:f>
          </x14:formula1>
          <xm:sqref>G30</xm:sqref>
        </x14:dataValidation>
        <x14:dataValidation type="list" showErrorMessage="1" errorTitle="Kesalahan Nilai Data" error="Data yang dimasukkan harus tersedia dalam daftar!">
          <x14:formula1>
            <xm:f>ListOfValues!D1:D2</xm:f>
          </x14:formula1>
          <xm:sqref>F31</xm:sqref>
        </x14:dataValidation>
        <x14:dataValidation type="list" showErrorMessage="1" errorTitle="Kesalahan Nilai Data" error="Data yang dimasukkan harus tersedia dalam daftar!">
          <x14:formula1>
            <xm:f>ListOfValues!V1:V10</xm:f>
          </x14:formula1>
          <xm:sqref>G31</xm:sqref>
        </x14:dataValidation>
        <x14:dataValidation type="list" showErrorMessage="1" errorTitle="Kesalahan Nilai Data" error="Data yang dimasukkan harus tersedia dalam daftar!">
          <x14:formula1>
            <xm:f>ListOfValues!D1:D2</xm:f>
          </x14:formula1>
          <xm:sqref>F32</xm:sqref>
        </x14:dataValidation>
        <x14:dataValidation type="list" showErrorMessage="1" errorTitle="Kesalahan Nilai Data" error="Data yang dimasukkan harus tersedia dalam daftar!">
          <x14:formula1>
            <xm:f>ListOfValues!V1:V10</xm:f>
          </x14:formula1>
          <xm:sqref>G32</xm:sqref>
        </x14:dataValidation>
        <x14:dataValidation type="list" showErrorMessage="1" errorTitle="Kesalahan Nilai Data" error="Data yang dimasukkan harus tersedia dalam daftar!">
          <x14:formula1>
            <xm:f>ListOfValues!D1:D2</xm:f>
          </x14:formula1>
          <xm:sqref>F33</xm:sqref>
        </x14:dataValidation>
        <x14:dataValidation type="list" showErrorMessage="1" errorTitle="Kesalahan Nilai Data" error="Data yang dimasukkan harus tersedia dalam daftar!">
          <x14:formula1>
            <xm:f>ListOfValues!V1:V10</xm:f>
          </x14:formula1>
          <xm:sqref>G33</xm:sqref>
        </x14:dataValidation>
        <x14:dataValidation type="list" showErrorMessage="1" errorTitle="Kesalahan Nilai Data" error="Data yang dimasukkan harus tersedia dalam daftar!">
          <x14:formula1>
            <xm:f>ListOfValues!D1:D2</xm:f>
          </x14:formula1>
          <xm:sqref>F34</xm:sqref>
        </x14:dataValidation>
        <x14:dataValidation type="list" showErrorMessage="1" errorTitle="Kesalahan Nilai Data" error="Data yang dimasukkan harus tersedia dalam daftar!">
          <x14:formula1>
            <xm:f>ListOfValues!V1:V10</xm:f>
          </x14:formula1>
          <xm:sqref>G34</xm:sqref>
        </x14:dataValidation>
        <x14:dataValidation type="list" showErrorMessage="1" errorTitle="Kesalahan Nilai Data" error="Data yang dimasukkan harus tersedia dalam daftar!">
          <x14:formula1>
            <xm:f>ListOfValues!D1:D2</xm:f>
          </x14:formula1>
          <xm:sqref>F35</xm:sqref>
        </x14:dataValidation>
        <x14:dataValidation type="list" showErrorMessage="1" errorTitle="Kesalahan Nilai Data" error="Data yang dimasukkan harus tersedia dalam daftar!">
          <x14:formula1>
            <xm:f>ListOfValues!V1:V10</xm:f>
          </x14:formula1>
          <xm:sqref>G35</xm:sqref>
        </x14:dataValidation>
        <x14:dataValidation type="list" showErrorMessage="1" errorTitle="Kesalahan Nilai Data" error="Data yang dimasukkan harus tersedia dalam daftar!">
          <x14:formula1>
            <xm:f>ListOfValues!D1:D2</xm:f>
          </x14:formula1>
          <xm:sqref>F36</xm:sqref>
        </x14:dataValidation>
        <x14:dataValidation type="list" showErrorMessage="1" errorTitle="Kesalahan Nilai Data" error="Data yang dimasukkan harus tersedia dalam daftar!">
          <x14:formula1>
            <xm:f>ListOfValues!V1:V10</xm:f>
          </x14:formula1>
          <xm:sqref>G36</xm:sqref>
        </x14:dataValidation>
        <x14:dataValidation type="list" showErrorMessage="1" errorTitle="Kesalahan Nilai Data" error="Data yang dimasukkan harus tersedia dalam daftar!">
          <x14:formula1>
            <xm:f>ListOfValues!D1:D2</xm:f>
          </x14:formula1>
          <xm:sqref>F37</xm:sqref>
        </x14:dataValidation>
        <x14:dataValidation type="list" showErrorMessage="1" errorTitle="Kesalahan Nilai Data" error="Data yang dimasukkan harus tersedia dalam daftar!">
          <x14:formula1>
            <xm:f>ListOfValues!V1:V10</xm:f>
          </x14:formula1>
          <xm:sqref>G37</xm:sqref>
        </x14:dataValidation>
        <x14:dataValidation type="list" showErrorMessage="1" errorTitle="Kesalahan Nilai Data" error="Data yang dimasukkan harus tersedia dalam daftar!">
          <x14:formula1>
            <xm:f>ListOfValues!D1:D2</xm:f>
          </x14:formula1>
          <xm:sqref>F38</xm:sqref>
        </x14:dataValidation>
        <x14:dataValidation type="list" showErrorMessage="1" errorTitle="Kesalahan Nilai Data" error="Data yang dimasukkan harus tersedia dalam daftar!">
          <x14:formula1>
            <xm:f>ListOfValues!V1:V10</xm:f>
          </x14:formula1>
          <xm:sqref>G38</xm:sqref>
        </x14:dataValidation>
        <x14:dataValidation type="list" showErrorMessage="1" errorTitle="Kesalahan Nilai Data" error="Data yang dimasukkan harus tersedia dalam daftar!">
          <x14:formula1>
            <xm:f>ListOfValues!D1:D2</xm:f>
          </x14:formula1>
          <xm:sqref>F39</xm:sqref>
        </x14:dataValidation>
        <x14:dataValidation type="list" showErrorMessage="1" errorTitle="Kesalahan Nilai Data" error="Data yang dimasukkan harus tersedia dalam daftar!">
          <x14:formula1>
            <xm:f>ListOfValues!V1:V10</xm:f>
          </x14:formula1>
          <xm:sqref>G39</xm:sqref>
        </x14:dataValidation>
        <x14:dataValidation type="list" showErrorMessage="1" errorTitle="Kesalahan Nilai Data" error="Data yang dimasukkan harus tersedia dalam daftar!">
          <x14:formula1>
            <xm:f>ListOfValues!D1:D2</xm:f>
          </x14:formula1>
          <xm:sqref>F40</xm:sqref>
        </x14:dataValidation>
        <x14:dataValidation type="list" showErrorMessage="1" errorTitle="Kesalahan Nilai Data" error="Data yang dimasukkan harus tersedia dalam daftar!">
          <x14:formula1>
            <xm:f>ListOfValues!V1:V10</xm:f>
          </x14:formula1>
          <xm:sqref>G40</xm:sqref>
        </x14:dataValidation>
        <x14:dataValidation type="list" showErrorMessage="1" errorTitle="Kesalahan Nilai Data" error="Data yang dimasukkan harus tersedia dalam daftar!">
          <x14:formula1>
            <xm:f>ListOfValues!D1:D2</xm:f>
          </x14:formula1>
          <xm:sqref>F41</xm:sqref>
        </x14:dataValidation>
        <x14:dataValidation type="list" showErrorMessage="1" errorTitle="Kesalahan Nilai Data" error="Data yang dimasukkan harus tersedia dalam daftar!">
          <x14:formula1>
            <xm:f>ListOfValues!V1:V10</xm:f>
          </x14:formula1>
          <xm:sqref>G41</xm:sqref>
        </x14:dataValidation>
        <x14:dataValidation type="list" showErrorMessage="1" errorTitle="Kesalahan Nilai Data" error="Data yang dimasukkan harus tersedia dalam daftar!">
          <x14:formula1>
            <xm:f>ListOfValues!D1:D2</xm:f>
          </x14:formula1>
          <xm:sqref>F42</xm:sqref>
        </x14:dataValidation>
        <x14:dataValidation type="list" showErrorMessage="1" errorTitle="Kesalahan Nilai Data" error="Data yang dimasukkan harus tersedia dalam daftar!">
          <x14:formula1>
            <xm:f>ListOfValues!V1:V10</xm:f>
          </x14:formula1>
          <xm:sqref>G42</xm:sqref>
        </x14:dataValidation>
        <x14:dataValidation type="list" showErrorMessage="1" errorTitle="Kesalahan Nilai Data" error="Data yang dimasukkan harus tersedia dalam daftar!">
          <x14:formula1>
            <xm:f>ListOfValues!D1:D2</xm:f>
          </x14:formula1>
          <xm:sqref>F43</xm:sqref>
        </x14:dataValidation>
        <x14:dataValidation type="list" showErrorMessage="1" errorTitle="Kesalahan Nilai Data" error="Data yang dimasukkan harus tersedia dalam daftar!">
          <x14:formula1>
            <xm:f>ListOfValues!V1:V10</xm:f>
          </x14:formula1>
          <xm:sqref>G43</xm:sqref>
        </x14:dataValidation>
        <x14:dataValidation type="list" showErrorMessage="1" errorTitle="Kesalahan Nilai Data" error="Data yang dimasukkan harus tersedia dalam daftar!">
          <x14:formula1>
            <xm:f>ListOfValues!D1:D2</xm:f>
          </x14:formula1>
          <xm:sqref>F44</xm:sqref>
        </x14:dataValidation>
        <x14:dataValidation type="list" showErrorMessage="1" errorTitle="Kesalahan Nilai Data" error="Data yang dimasukkan harus tersedia dalam daftar!">
          <x14:formula1>
            <xm:f>ListOfValues!V1:V10</xm:f>
          </x14:formula1>
          <xm:sqref>G44</xm:sqref>
        </x14:dataValidation>
        <x14:dataValidation type="list" showErrorMessage="1" errorTitle="Kesalahan Nilai Data" error="Data yang dimasukkan harus tersedia dalam daftar!">
          <x14:formula1>
            <xm:f>ListOfValues!D1:D2</xm:f>
          </x14:formula1>
          <xm:sqref>F45</xm:sqref>
        </x14:dataValidation>
        <x14:dataValidation type="list" showErrorMessage="1" errorTitle="Kesalahan Nilai Data" error="Data yang dimasukkan harus tersedia dalam daftar!">
          <x14:formula1>
            <xm:f>ListOfValues!V1:V10</xm:f>
          </x14:formula1>
          <xm:sqref>G45</xm:sqref>
        </x14:dataValidation>
        <x14:dataValidation type="list" showErrorMessage="1" errorTitle="Kesalahan Nilai Data" error="Data yang dimasukkan harus tersedia dalam daftar!">
          <x14:formula1>
            <xm:f>ListOfValues!D1:D2</xm:f>
          </x14:formula1>
          <xm:sqref>F46</xm:sqref>
        </x14:dataValidation>
        <x14:dataValidation type="list" showErrorMessage="1" errorTitle="Kesalahan Nilai Data" error="Data yang dimasukkan harus tersedia dalam daftar!">
          <x14:formula1>
            <xm:f>ListOfValues!V1:V10</xm:f>
          </x14:formula1>
          <xm:sqref>G46</xm:sqref>
        </x14:dataValidation>
        <x14:dataValidation type="list" showErrorMessage="1" errorTitle="Kesalahan Nilai Data" error="Data yang dimasukkan harus tersedia dalam daftar!">
          <x14:formula1>
            <xm:f>ListOfValues!D1:D2</xm:f>
          </x14:formula1>
          <xm:sqref>F47</xm:sqref>
        </x14:dataValidation>
        <x14:dataValidation type="list" showErrorMessage="1" errorTitle="Kesalahan Nilai Data" error="Data yang dimasukkan harus tersedia dalam daftar!">
          <x14:formula1>
            <xm:f>ListOfValues!V1:V10</xm:f>
          </x14:formula1>
          <xm:sqref>G47</xm:sqref>
        </x14:dataValidation>
        <x14:dataValidation type="list" showErrorMessage="1" errorTitle="Kesalahan Nilai Data" error="Data yang dimasukkan harus tersedia dalam daftar!">
          <x14:formula1>
            <xm:f>ListOfValues!D1:D2</xm:f>
          </x14:formula1>
          <xm:sqref>F48</xm:sqref>
        </x14:dataValidation>
        <x14:dataValidation type="list" showErrorMessage="1" errorTitle="Kesalahan Nilai Data" error="Data yang dimasukkan harus tersedia dalam daftar!">
          <x14:formula1>
            <xm:f>ListOfValues!V1:V10</xm:f>
          </x14:formula1>
          <xm:sqref>G48</xm:sqref>
        </x14:dataValidation>
        <x14:dataValidation type="list" showErrorMessage="1" errorTitle="Kesalahan Nilai Data" error="Data yang dimasukkan harus tersedia dalam daftar!">
          <x14:formula1>
            <xm:f>ListOfValues!D1:D2</xm:f>
          </x14:formula1>
          <xm:sqref>F49</xm:sqref>
        </x14:dataValidation>
        <x14:dataValidation type="list" showErrorMessage="1" errorTitle="Kesalahan Nilai Data" error="Data yang dimasukkan harus tersedia dalam daftar!">
          <x14:formula1>
            <xm:f>ListOfValues!V1:V10</xm:f>
          </x14:formula1>
          <xm:sqref>G49</xm:sqref>
        </x14:dataValidation>
        <x14:dataValidation type="list" showErrorMessage="1" errorTitle="Kesalahan Nilai Data" error="Data yang dimasukkan harus tersedia dalam daftar!">
          <x14:formula1>
            <xm:f>ListOfValues!D1:D2</xm:f>
          </x14:formula1>
          <xm:sqref>F50</xm:sqref>
        </x14:dataValidation>
        <x14:dataValidation type="list" showErrorMessage="1" errorTitle="Kesalahan Nilai Data" error="Data yang dimasukkan harus tersedia dalam daftar!">
          <x14:formula1>
            <xm:f>ListOfValues!V1:V10</xm:f>
          </x14:formula1>
          <xm:sqref>G50</xm:sqref>
        </x14:dataValidation>
        <x14:dataValidation type="list" showErrorMessage="1" errorTitle="Kesalahan Nilai Data" error="Data yang dimasukkan harus tersedia dalam daftar!">
          <x14:formula1>
            <xm:f>ListOfValues!D1:D2</xm:f>
          </x14:formula1>
          <xm:sqref>F51</xm:sqref>
        </x14:dataValidation>
        <x14:dataValidation type="list" showErrorMessage="1" errorTitle="Kesalahan Nilai Data" error="Data yang dimasukkan harus tersedia dalam daftar!">
          <x14:formula1>
            <xm:f>ListOfValues!V1:V10</xm:f>
          </x14:formula1>
          <xm:sqref>G51</xm:sqref>
        </x14:dataValidation>
        <x14:dataValidation type="list" showErrorMessage="1" errorTitle="Kesalahan Nilai Data" error="Data yang dimasukkan harus tersedia dalam daftar!">
          <x14:formula1>
            <xm:f>ListOfValues!D1:D2</xm:f>
          </x14:formula1>
          <xm:sqref>F52</xm:sqref>
        </x14:dataValidation>
        <x14:dataValidation type="list" showErrorMessage="1" errorTitle="Kesalahan Nilai Data" error="Data yang dimasukkan harus tersedia dalam daftar!">
          <x14:formula1>
            <xm:f>ListOfValues!V1:V10</xm:f>
          </x14:formula1>
          <xm:sqref>G52</xm:sqref>
        </x14:dataValidation>
        <x14:dataValidation type="list" showErrorMessage="1" errorTitle="Kesalahan Nilai Data" error="Data yang dimasukkan harus tersedia dalam daftar!">
          <x14:formula1>
            <xm:f>ListOfValues!D1:D2</xm:f>
          </x14:formula1>
          <xm:sqref>F53</xm:sqref>
        </x14:dataValidation>
        <x14:dataValidation type="list" showErrorMessage="1" errorTitle="Kesalahan Nilai Data" error="Data yang dimasukkan harus tersedia dalam daftar!">
          <x14:formula1>
            <xm:f>ListOfValues!V1:V10</xm:f>
          </x14:formula1>
          <xm:sqref>G53</xm:sqref>
        </x14:dataValidation>
        <x14:dataValidation type="list" showErrorMessage="1" errorTitle="Kesalahan Nilai Data" error="Data yang dimasukkan harus tersedia dalam daftar!">
          <x14:formula1>
            <xm:f>ListOfValues!D1:D2</xm:f>
          </x14:formula1>
          <xm:sqref>F54</xm:sqref>
        </x14:dataValidation>
        <x14:dataValidation type="list" showErrorMessage="1" errorTitle="Kesalahan Nilai Data" error="Data yang dimasukkan harus tersedia dalam daftar!">
          <x14:formula1>
            <xm:f>ListOfValues!V1:V10</xm:f>
          </x14:formula1>
          <xm:sqref>G54</xm:sqref>
        </x14:dataValidation>
        <x14:dataValidation type="list" showErrorMessage="1" errorTitle="Kesalahan Nilai Data" error="Data yang dimasukkan harus tersedia dalam daftar!">
          <x14:formula1>
            <xm:f>ListOfValues!D1:D2</xm:f>
          </x14:formula1>
          <xm:sqref>F55</xm:sqref>
        </x14:dataValidation>
        <x14:dataValidation type="list" showErrorMessage="1" errorTitle="Kesalahan Nilai Data" error="Data yang dimasukkan harus tersedia dalam daftar!">
          <x14:formula1>
            <xm:f>ListOfValues!V1:V10</xm:f>
          </x14:formula1>
          <xm:sqref>G55</xm:sqref>
        </x14:dataValidation>
        <x14:dataValidation type="list" showErrorMessage="1" errorTitle="Kesalahan Nilai Data" error="Data yang dimasukkan harus tersedia dalam daftar!">
          <x14:formula1>
            <xm:f>ListOfValues!D1:D2</xm:f>
          </x14:formula1>
          <xm:sqref>F56</xm:sqref>
        </x14:dataValidation>
        <x14:dataValidation type="list" showErrorMessage="1" errorTitle="Kesalahan Nilai Data" error="Data yang dimasukkan harus tersedia dalam daftar!">
          <x14:formula1>
            <xm:f>ListOfValues!V1:V10</xm:f>
          </x14:formula1>
          <xm:sqref>G56</xm:sqref>
        </x14:dataValidation>
        <x14:dataValidation type="list" showErrorMessage="1" errorTitle="Kesalahan Nilai Data" error="Data yang dimasukkan harus tersedia dalam daftar!">
          <x14:formula1>
            <xm:f>ListOfValues!D1:D2</xm:f>
          </x14:formula1>
          <xm:sqref>F57</xm:sqref>
        </x14:dataValidation>
        <x14:dataValidation type="list" showErrorMessage="1" errorTitle="Kesalahan Nilai Data" error="Data yang dimasukkan harus tersedia dalam daftar!">
          <x14:formula1>
            <xm:f>ListOfValues!V1:V10</xm:f>
          </x14:formula1>
          <xm:sqref>G57</xm:sqref>
        </x14:dataValidation>
        <x14:dataValidation type="list" showErrorMessage="1" errorTitle="Kesalahan Nilai Data" error="Data yang dimasukkan harus tersedia dalam daftar!">
          <x14:formula1>
            <xm:f>ListOfValues!D1:D2</xm:f>
          </x14:formula1>
          <xm:sqref>F58</xm:sqref>
        </x14:dataValidation>
        <x14:dataValidation type="list" showErrorMessage="1" errorTitle="Kesalahan Nilai Data" error="Data yang dimasukkan harus tersedia dalam daftar!">
          <x14:formula1>
            <xm:f>ListOfValues!V1:V10</xm:f>
          </x14:formula1>
          <xm:sqref>G58</xm:sqref>
        </x14:dataValidation>
        <x14:dataValidation type="list" showErrorMessage="1" errorTitle="Kesalahan Nilai Data" error="Data yang dimasukkan harus tersedia dalam daftar!">
          <x14:formula1>
            <xm:f>ListOfValues!D1:D2</xm:f>
          </x14:formula1>
          <xm:sqref>F59</xm:sqref>
        </x14:dataValidation>
        <x14:dataValidation type="list" showErrorMessage="1" errorTitle="Kesalahan Nilai Data" error="Data yang dimasukkan harus tersedia dalam daftar!">
          <x14:formula1>
            <xm:f>ListOfValues!V1:V10</xm:f>
          </x14:formula1>
          <xm:sqref>G59</xm:sqref>
        </x14:dataValidation>
        <x14:dataValidation type="list" showErrorMessage="1" errorTitle="Kesalahan Nilai Data" error="Data yang dimasukkan harus tersedia dalam daftar!">
          <x14:formula1>
            <xm:f>ListOfValues!D1:D2</xm:f>
          </x14:formula1>
          <xm:sqref>F60</xm:sqref>
        </x14:dataValidation>
        <x14:dataValidation type="list" showErrorMessage="1" errorTitle="Kesalahan Nilai Data" error="Data yang dimasukkan harus tersedia dalam daftar!">
          <x14:formula1>
            <xm:f>ListOfValues!V1:V10</xm:f>
          </x14:formula1>
          <xm:sqref>G60</xm:sqref>
        </x14:dataValidation>
        <x14:dataValidation type="list" showErrorMessage="1" errorTitle="Kesalahan Nilai Data" error="Data yang dimasukkan harus tersedia dalam daftar!">
          <x14:formula1>
            <xm:f>ListOfValues!D1:D2</xm:f>
          </x14:formula1>
          <xm:sqref>F61</xm:sqref>
        </x14:dataValidation>
        <x14:dataValidation type="list" showErrorMessage="1" errorTitle="Kesalahan Nilai Data" error="Data yang dimasukkan harus tersedia dalam daftar!">
          <x14:formula1>
            <xm:f>ListOfValues!V1:V10</xm:f>
          </x14:formula1>
          <xm:sqref>G61</xm:sqref>
        </x14:dataValidation>
        <x14:dataValidation type="list" showErrorMessage="1" errorTitle="Kesalahan Nilai Data" error="Data yang dimasukkan harus tersedia dalam daftar!">
          <x14:formula1>
            <xm:f>ListOfValues!D1:D2</xm:f>
          </x14:formula1>
          <xm:sqref>F62</xm:sqref>
        </x14:dataValidation>
        <x14:dataValidation type="list" showErrorMessage="1" errorTitle="Kesalahan Nilai Data" error="Data yang dimasukkan harus tersedia dalam daftar!">
          <x14:formula1>
            <xm:f>ListOfValues!V1:V10</xm:f>
          </x14:formula1>
          <xm:sqref>G62</xm:sqref>
        </x14:dataValidation>
        <x14:dataValidation type="list" showErrorMessage="1" errorTitle="Kesalahan Nilai Data" error="Data yang dimasukkan harus tersedia dalam daftar!">
          <x14:formula1>
            <xm:f>ListOfValues!D1:D2</xm:f>
          </x14:formula1>
          <xm:sqref>F63</xm:sqref>
        </x14:dataValidation>
        <x14:dataValidation type="list" showErrorMessage="1" errorTitle="Kesalahan Nilai Data" error="Data yang dimasukkan harus tersedia dalam daftar!">
          <x14:formula1>
            <xm:f>ListOfValues!V1:V10</xm:f>
          </x14:formula1>
          <xm:sqref>G63</xm:sqref>
        </x14:dataValidation>
        <x14:dataValidation type="list" showErrorMessage="1" errorTitle="Kesalahan Nilai Data" error="Data yang dimasukkan harus tersedia dalam daftar!">
          <x14:formula1>
            <xm:f>ListOfValues!D1:D2</xm:f>
          </x14:formula1>
          <xm:sqref>F64</xm:sqref>
        </x14:dataValidation>
        <x14:dataValidation type="list" showErrorMessage="1" errorTitle="Kesalahan Nilai Data" error="Data yang dimasukkan harus tersedia dalam daftar!">
          <x14:formula1>
            <xm:f>ListOfValues!V1:V10</xm:f>
          </x14:formula1>
          <xm:sqref>G64</xm:sqref>
        </x14:dataValidation>
        <x14:dataValidation type="list" showErrorMessage="1" errorTitle="Kesalahan Nilai Data" error="Data yang dimasukkan harus tersedia dalam daftar!">
          <x14:formula1>
            <xm:f>ListOfValues!D1:D2</xm:f>
          </x14:formula1>
          <xm:sqref>F65</xm:sqref>
        </x14:dataValidation>
        <x14:dataValidation type="list" showErrorMessage="1" errorTitle="Kesalahan Nilai Data" error="Data yang dimasukkan harus tersedia dalam daftar!">
          <x14:formula1>
            <xm:f>ListOfValues!V1:V10</xm:f>
          </x14:formula1>
          <xm:sqref>G65</xm:sqref>
        </x14:dataValidation>
        <x14:dataValidation type="list" showErrorMessage="1" errorTitle="Kesalahan Nilai Data" error="Data yang dimasukkan harus tersedia dalam daftar!">
          <x14:formula1>
            <xm:f>ListOfValues!D1:D2</xm:f>
          </x14:formula1>
          <xm:sqref>F66</xm:sqref>
        </x14:dataValidation>
        <x14:dataValidation type="list" showErrorMessage="1" errorTitle="Kesalahan Nilai Data" error="Data yang dimasukkan harus tersedia dalam daftar!">
          <x14:formula1>
            <xm:f>ListOfValues!V1:V10</xm:f>
          </x14:formula1>
          <xm:sqref>G66</xm:sqref>
        </x14:dataValidation>
        <x14:dataValidation type="list" showErrorMessage="1" errorTitle="Kesalahan Nilai Data" error="Data yang dimasukkan harus tersedia dalam daftar!">
          <x14:formula1>
            <xm:f>ListOfValues!D1:D2</xm:f>
          </x14:formula1>
          <xm:sqref>F67</xm:sqref>
        </x14:dataValidation>
        <x14:dataValidation type="list" showErrorMessage="1" errorTitle="Kesalahan Nilai Data" error="Data yang dimasukkan harus tersedia dalam daftar!">
          <x14:formula1>
            <xm:f>ListOfValues!V1:V10</xm:f>
          </x14:formula1>
          <xm:sqref>G67</xm:sqref>
        </x14:dataValidation>
        <x14:dataValidation type="list" showErrorMessage="1" errorTitle="Kesalahan Nilai Data" error="Data yang dimasukkan harus tersedia dalam daftar!">
          <x14:formula1>
            <xm:f>ListOfValues!D1:D2</xm:f>
          </x14:formula1>
          <xm:sqref>F68</xm:sqref>
        </x14:dataValidation>
        <x14:dataValidation type="list" showErrorMessage="1" errorTitle="Kesalahan Nilai Data" error="Data yang dimasukkan harus tersedia dalam daftar!">
          <x14:formula1>
            <xm:f>ListOfValues!V1:V10</xm:f>
          </x14:formula1>
          <xm:sqref>G68</xm:sqref>
        </x14:dataValidation>
        <x14:dataValidation type="list" showErrorMessage="1" errorTitle="Kesalahan Nilai Data" error="Data yang dimasukkan harus tersedia dalam daftar!">
          <x14:formula1>
            <xm:f>ListOfValues!D1:D2</xm:f>
          </x14:formula1>
          <xm:sqref>F69</xm:sqref>
        </x14:dataValidation>
        <x14:dataValidation type="list" showErrorMessage="1" errorTitle="Kesalahan Nilai Data" error="Data yang dimasukkan harus tersedia dalam daftar!">
          <x14:formula1>
            <xm:f>ListOfValues!V1:V10</xm:f>
          </x14:formula1>
          <xm:sqref>G69</xm:sqref>
        </x14:dataValidation>
        <x14:dataValidation type="list" showErrorMessage="1" errorTitle="Kesalahan Nilai Data" error="Data yang dimasukkan harus tersedia dalam daftar!">
          <x14:formula1>
            <xm:f>ListOfValues!D1:D2</xm:f>
          </x14:formula1>
          <xm:sqref>F70</xm:sqref>
        </x14:dataValidation>
        <x14:dataValidation type="list" showErrorMessage="1" errorTitle="Kesalahan Nilai Data" error="Data yang dimasukkan harus tersedia dalam daftar!">
          <x14:formula1>
            <xm:f>ListOfValues!V1:V10</xm:f>
          </x14:formula1>
          <xm:sqref>G70</xm:sqref>
        </x14:dataValidation>
        <x14:dataValidation type="list" showErrorMessage="1" errorTitle="Kesalahan Nilai Data" error="Data yang dimasukkan harus tersedia dalam daftar!">
          <x14:formula1>
            <xm:f>ListOfValues!D1:D2</xm:f>
          </x14:formula1>
          <xm:sqref>F71</xm:sqref>
        </x14:dataValidation>
        <x14:dataValidation type="list" showErrorMessage="1" errorTitle="Kesalahan Nilai Data" error="Data yang dimasukkan harus tersedia dalam daftar!">
          <x14:formula1>
            <xm:f>ListOfValues!V1:V10</xm:f>
          </x14:formula1>
          <xm:sqref>G71</xm:sqref>
        </x14:dataValidation>
        <x14:dataValidation type="list" showErrorMessage="1" errorTitle="Kesalahan Nilai Data" error="Data yang dimasukkan harus tersedia dalam daftar!">
          <x14:formula1>
            <xm:f>ListOfValues!D1:D2</xm:f>
          </x14:formula1>
          <xm:sqref>F72</xm:sqref>
        </x14:dataValidation>
        <x14:dataValidation type="list" showErrorMessage="1" errorTitle="Kesalahan Nilai Data" error="Data yang dimasukkan harus tersedia dalam daftar!">
          <x14:formula1>
            <xm:f>ListOfValues!V1:V10</xm:f>
          </x14:formula1>
          <xm:sqref>G72</xm:sqref>
        </x14:dataValidation>
        <x14:dataValidation type="list" showErrorMessage="1" errorTitle="Kesalahan Nilai Data" error="Data yang dimasukkan harus tersedia dalam daftar!">
          <x14:formula1>
            <xm:f>ListOfValues!D1:D2</xm:f>
          </x14:formula1>
          <xm:sqref>F73</xm:sqref>
        </x14:dataValidation>
        <x14:dataValidation type="list" showErrorMessage="1" errorTitle="Kesalahan Nilai Data" error="Data yang dimasukkan harus tersedia dalam daftar!">
          <x14:formula1>
            <xm:f>ListOfValues!V1:V10</xm:f>
          </x14:formula1>
          <xm:sqref>G73</xm:sqref>
        </x14:dataValidation>
        <x14:dataValidation type="list" showErrorMessage="1" errorTitle="Kesalahan Nilai Data" error="Data yang dimasukkan harus tersedia dalam daftar!">
          <x14:formula1>
            <xm:f>ListOfValues!D1:D2</xm:f>
          </x14:formula1>
          <xm:sqref>F74</xm:sqref>
        </x14:dataValidation>
        <x14:dataValidation type="list" showErrorMessage="1" errorTitle="Kesalahan Nilai Data" error="Data yang dimasukkan harus tersedia dalam daftar!">
          <x14:formula1>
            <xm:f>ListOfValues!V1:V10</xm:f>
          </x14:formula1>
          <xm:sqref>G74</xm:sqref>
        </x14:dataValidation>
        <x14:dataValidation type="list" showErrorMessage="1" errorTitle="Kesalahan Nilai Data" error="Data yang dimasukkan harus tersedia dalam daftar!">
          <x14:formula1>
            <xm:f>ListOfValues!D1:D2</xm:f>
          </x14:formula1>
          <xm:sqref>F75</xm:sqref>
        </x14:dataValidation>
        <x14:dataValidation type="list" showErrorMessage="1" errorTitle="Kesalahan Nilai Data" error="Data yang dimasukkan harus tersedia dalam daftar!">
          <x14:formula1>
            <xm:f>ListOfValues!V1:V10</xm:f>
          </x14:formula1>
          <xm:sqref>G75</xm:sqref>
        </x14:dataValidation>
        <x14:dataValidation type="list" showErrorMessage="1" errorTitle="Kesalahan Nilai Data" error="Data yang dimasukkan harus tersedia dalam daftar!">
          <x14:formula1>
            <xm:f>ListOfValues!D1:D2</xm:f>
          </x14:formula1>
          <xm:sqref>F76</xm:sqref>
        </x14:dataValidation>
        <x14:dataValidation type="list" showErrorMessage="1" errorTitle="Kesalahan Nilai Data" error="Data yang dimasukkan harus tersedia dalam daftar!">
          <x14:formula1>
            <xm:f>ListOfValues!V1:V10</xm:f>
          </x14:formula1>
          <xm:sqref>G76</xm:sqref>
        </x14:dataValidation>
        <x14:dataValidation type="list" showErrorMessage="1" errorTitle="Kesalahan Nilai Data" error="Data yang dimasukkan harus tersedia dalam daftar!">
          <x14:formula1>
            <xm:f>ListOfValues!D1:D2</xm:f>
          </x14:formula1>
          <xm:sqref>F77</xm:sqref>
        </x14:dataValidation>
        <x14:dataValidation type="list" showErrorMessage="1" errorTitle="Kesalahan Nilai Data" error="Data yang dimasukkan harus tersedia dalam daftar!">
          <x14:formula1>
            <xm:f>ListOfValues!V1:V10</xm:f>
          </x14:formula1>
          <xm:sqref>G77</xm:sqref>
        </x14:dataValidation>
        <x14:dataValidation type="list" showErrorMessage="1" errorTitle="Kesalahan Nilai Data" error="Data yang dimasukkan harus tersedia dalam daftar!">
          <x14:formula1>
            <xm:f>ListOfValues!D1:D2</xm:f>
          </x14:formula1>
          <xm:sqref>F78</xm:sqref>
        </x14:dataValidation>
        <x14:dataValidation type="list" showErrorMessage="1" errorTitle="Kesalahan Nilai Data" error="Data yang dimasukkan harus tersedia dalam daftar!">
          <x14:formula1>
            <xm:f>ListOfValues!V1:V10</xm:f>
          </x14:formula1>
          <xm:sqref>G78</xm:sqref>
        </x14:dataValidation>
        <x14:dataValidation type="list" showErrorMessage="1" errorTitle="Kesalahan Nilai Data" error="Data yang dimasukkan harus tersedia dalam daftar!">
          <x14:formula1>
            <xm:f>ListOfValues!D1:D2</xm:f>
          </x14:formula1>
          <xm:sqref>F79</xm:sqref>
        </x14:dataValidation>
        <x14:dataValidation type="list" showErrorMessage="1" errorTitle="Kesalahan Nilai Data" error="Data yang dimasukkan harus tersedia dalam daftar!">
          <x14:formula1>
            <xm:f>ListOfValues!V1:V10</xm:f>
          </x14:formula1>
          <xm:sqref>G79</xm:sqref>
        </x14:dataValidation>
        <x14:dataValidation type="list" showErrorMessage="1" errorTitle="Kesalahan Nilai Data" error="Data yang dimasukkan harus tersedia dalam daftar!">
          <x14:formula1>
            <xm:f>ListOfValues!D1:D2</xm:f>
          </x14:formula1>
          <xm:sqref>F80</xm:sqref>
        </x14:dataValidation>
        <x14:dataValidation type="list" showErrorMessage="1" errorTitle="Kesalahan Nilai Data" error="Data yang dimasukkan harus tersedia dalam daftar!">
          <x14:formula1>
            <xm:f>ListOfValues!V1:V10</xm:f>
          </x14:formula1>
          <xm:sqref>G80</xm:sqref>
        </x14:dataValidation>
        <x14:dataValidation type="list" showErrorMessage="1" errorTitle="Kesalahan Nilai Data" error="Data yang dimasukkan harus tersedia dalam daftar!">
          <x14:formula1>
            <xm:f>ListOfValues!D1:D2</xm:f>
          </x14:formula1>
          <xm:sqref>F81</xm:sqref>
        </x14:dataValidation>
        <x14:dataValidation type="list" showErrorMessage="1" errorTitle="Kesalahan Nilai Data" error="Data yang dimasukkan harus tersedia dalam daftar!">
          <x14:formula1>
            <xm:f>ListOfValues!V1:V10</xm:f>
          </x14:formula1>
          <xm:sqref>G81</xm:sqref>
        </x14:dataValidation>
        <x14:dataValidation type="list" showErrorMessage="1" errorTitle="Kesalahan Nilai Data" error="Data yang dimasukkan harus tersedia dalam daftar!">
          <x14:formula1>
            <xm:f>ListOfValues!D1:D2</xm:f>
          </x14:formula1>
          <xm:sqref>F82</xm:sqref>
        </x14:dataValidation>
        <x14:dataValidation type="list" showErrorMessage="1" errorTitle="Kesalahan Nilai Data" error="Data yang dimasukkan harus tersedia dalam daftar!">
          <x14:formula1>
            <xm:f>ListOfValues!V1:V10</xm:f>
          </x14:formula1>
          <xm:sqref>G82</xm:sqref>
        </x14:dataValidation>
        <x14:dataValidation type="list" showErrorMessage="1" errorTitle="Kesalahan Nilai Data" error="Data yang dimasukkan harus tersedia dalam daftar!">
          <x14:formula1>
            <xm:f>ListOfValues!D1:D2</xm:f>
          </x14:formula1>
          <xm:sqref>F83</xm:sqref>
        </x14:dataValidation>
        <x14:dataValidation type="list" showErrorMessage="1" errorTitle="Kesalahan Nilai Data" error="Data yang dimasukkan harus tersedia dalam daftar!">
          <x14:formula1>
            <xm:f>ListOfValues!V1:V10</xm:f>
          </x14:formula1>
          <xm:sqref>G83</xm:sqref>
        </x14:dataValidation>
        <x14:dataValidation type="list" showErrorMessage="1" errorTitle="Kesalahan Nilai Data" error="Data yang dimasukkan harus tersedia dalam daftar!">
          <x14:formula1>
            <xm:f>ListOfValues!D1:D2</xm:f>
          </x14:formula1>
          <xm:sqref>F84</xm:sqref>
        </x14:dataValidation>
        <x14:dataValidation type="list" showErrorMessage="1" errorTitle="Kesalahan Nilai Data" error="Data yang dimasukkan harus tersedia dalam daftar!">
          <x14:formula1>
            <xm:f>ListOfValues!V1:V10</xm:f>
          </x14:formula1>
          <xm:sqref>G84</xm:sqref>
        </x14:dataValidation>
        <x14:dataValidation type="list" showErrorMessage="1" errorTitle="Kesalahan Nilai Data" error="Data yang dimasukkan harus tersedia dalam daftar!">
          <x14:formula1>
            <xm:f>ListOfValues!D1:D2</xm:f>
          </x14:formula1>
          <xm:sqref>F85</xm:sqref>
        </x14:dataValidation>
        <x14:dataValidation type="list" showErrorMessage="1" errorTitle="Kesalahan Nilai Data" error="Data yang dimasukkan harus tersedia dalam daftar!">
          <x14:formula1>
            <xm:f>ListOfValues!V1:V10</xm:f>
          </x14:formula1>
          <xm:sqref>G85</xm:sqref>
        </x14:dataValidation>
        <x14:dataValidation type="list" showErrorMessage="1" errorTitle="Kesalahan Nilai Data" error="Data yang dimasukkan harus tersedia dalam daftar!">
          <x14:formula1>
            <xm:f>ListOfValues!D1:D2</xm:f>
          </x14:formula1>
          <xm:sqref>F86</xm:sqref>
        </x14:dataValidation>
        <x14:dataValidation type="list" showErrorMessage="1" errorTitle="Kesalahan Nilai Data" error="Data yang dimasukkan harus tersedia dalam daftar!">
          <x14:formula1>
            <xm:f>ListOfValues!V1:V10</xm:f>
          </x14:formula1>
          <xm:sqref>G86</xm:sqref>
        </x14:dataValidation>
        <x14:dataValidation type="list" showErrorMessage="1" errorTitle="Kesalahan Nilai Data" error="Data yang dimasukkan harus tersedia dalam daftar!">
          <x14:formula1>
            <xm:f>ListOfValues!D1:D2</xm:f>
          </x14:formula1>
          <xm:sqref>F87</xm:sqref>
        </x14:dataValidation>
        <x14:dataValidation type="list" showErrorMessage="1" errorTitle="Kesalahan Nilai Data" error="Data yang dimasukkan harus tersedia dalam daftar!">
          <x14:formula1>
            <xm:f>ListOfValues!V1:V10</xm:f>
          </x14:formula1>
          <xm:sqref>G87</xm:sqref>
        </x14:dataValidation>
        <x14:dataValidation type="list" showErrorMessage="1" errorTitle="Kesalahan Nilai Data" error="Data yang dimasukkan harus tersedia dalam daftar!">
          <x14:formula1>
            <xm:f>ListOfValues!D1:D2</xm:f>
          </x14:formula1>
          <xm:sqref>F88</xm:sqref>
        </x14:dataValidation>
        <x14:dataValidation type="list" showErrorMessage="1" errorTitle="Kesalahan Nilai Data" error="Data yang dimasukkan harus tersedia dalam daftar!">
          <x14:formula1>
            <xm:f>ListOfValues!V1:V10</xm:f>
          </x14:formula1>
          <xm:sqref>G88</xm:sqref>
        </x14:dataValidation>
        <x14:dataValidation type="list" showErrorMessage="1" errorTitle="Kesalahan Nilai Data" error="Data yang dimasukkan harus tersedia dalam daftar!">
          <x14:formula1>
            <xm:f>ListOfValues!D1:D2</xm:f>
          </x14:formula1>
          <xm:sqref>F89</xm:sqref>
        </x14:dataValidation>
        <x14:dataValidation type="list" showErrorMessage="1" errorTitle="Kesalahan Nilai Data" error="Data yang dimasukkan harus tersedia dalam daftar!">
          <x14:formula1>
            <xm:f>ListOfValues!V1:V10</xm:f>
          </x14:formula1>
          <xm:sqref>G89</xm:sqref>
        </x14:dataValidation>
        <x14:dataValidation type="list" showErrorMessage="1" errorTitle="Kesalahan Nilai Data" error="Data yang dimasukkan harus tersedia dalam daftar!">
          <x14:formula1>
            <xm:f>ListOfValues!D1:D2</xm:f>
          </x14:formula1>
          <xm:sqref>F90</xm:sqref>
        </x14:dataValidation>
        <x14:dataValidation type="list" showErrorMessage="1" errorTitle="Kesalahan Nilai Data" error="Data yang dimasukkan harus tersedia dalam daftar!">
          <x14:formula1>
            <xm:f>ListOfValues!V1:V10</xm:f>
          </x14:formula1>
          <xm:sqref>G90</xm:sqref>
        </x14:dataValidation>
        <x14:dataValidation type="list" showErrorMessage="1" errorTitle="Kesalahan Nilai Data" error="Data yang dimasukkan harus tersedia dalam daftar!">
          <x14:formula1>
            <xm:f>ListOfValues!D1:D2</xm:f>
          </x14:formula1>
          <xm:sqref>F91</xm:sqref>
        </x14:dataValidation>
        <x14:dataValidation type="list" showErrorMessage="1" errorTitle="Kesalahan Nilai Data" error="Data yang dimasukkan harus tersedia dalam daftar!">
          <x14:formula1>
            <xm:f>ListOfValues!V1:V10</xm:f>
          </x14:formula1>
          <xm:sqref>G91</xm:sqref>
        </x14:dataValidation>
        <x14:dataValidation type="list" showErrorMessage="1" errorTitle="Kesalahan Nilai Data" error="Data yang dimasukkan harus tersedia dalam daftar!">
          <x14:formula1>
            <xm:f>ListOfValues!D1:D2</xm:f>
          </x14:formula1>
          <xm:sqref>F92</xm:sqref>
        </x14:dataValidation>
        <x14:dataValidation type="list" showErrorMessage="1" errorTitle="Kesalahan Nilai Data" error="Data yang dimasukkan harus tersedia dalam daftar!">
          <x14:formula1>
            <xm:f>ListOfValues!V1:V10</xm:f>
          </x14:formula1>
          <xm:sqref>G92</xm:sqref>
        </x14:dataValidation>
        <x14:dataValidation type="list" showErrorMessage="1" errorTitle="Kesalahan Nilai Data" error="Data yang dimasukkan harus tersedia dalam daftar!">
          <x14:formula1>
            <xm:f>ListOfValues!D1:D2</xm:f>
          </x14:formula1>
          <xm:sqref>F93</xm:sqref>
        </x14:dataValidation>
        <x14:dataValidation type="list" showErrorMessage="1" errorTitle="Kesalahan Nilai Data" error="Data yang dimasukkan harus tersedia dalam daftar!">
          <x14:formula1>
            <xm:f>ListOfValues!V1:V10</xm:f>
          </x14:formula1>
          <xm:sqref>G93</xm:sqref>
        </x14:dataValidation>
        <x14:dataValidation type="list" showErrorMessage="1" errorTitle="Kesalahan Nilai Data" error="Data yang dimasukkan harus tersedia dalam daftar!">
          <x14:formula1>
            <xm:f>ListOfValues!D1:D2</xm:f>
          </x14:formula1>
          <xm:sqref>F94</xm:sqref>
        </x14:dataValidation>
        <x14:dataValidation type="list" showErrorMessage="1" errorTitle="Kesalahan Nilai Data" error="Data yang dimasukkan harus tersedia dalam daftar!">
          <x14:formula1>
            <xm:f>ListOfValues!V1:V10</xm:f>
          </x14:formula1>
          <xm:sqref>G94</xm:sqref>
        </x14:dataValidation>
        <x14:dataValidation type="list" showErrorMessage="1" errorTitle="Kesalahan Nilai Data" error="Data yang dimasukkan harus tersedia dalam daftar!">
          <x14:formula1>
            <xm:f>ListOfValues!D1:D2</xm:f>
          </x14:formula1>
          <xm:sqref>F95</xm:sqref>
        </x14:dataValidation>
        <x14:dataValidation type="list" showErrorMessage="1" errorTitle="Kesalahan Nilai Data" error="Data yang dimasukkan harus tersedia dalam daftar!">
          <x14:formula1>
            <xm:f>ListOfValues!V1:V10</xm:f>
          </x14:formula1>
          <xm:sqref>G95</xm:sqref>
        </x14:dataValidation>
        <x14:dataValidation type="list" showErrorMessage="1" errorTitle="Kesalahan Nilai Data" error="Data yang dimasukkan harus tersedia dalam daftar!">
          <x14:formula1>
            <xm:f>ListOfValues!D1:D2</xm:f>
          </x14:formula1>
          <xm:sqref>F96</xm:sqref>
        </x14:dataValidation>
        <x14:dataValidation type="list" showErrorMessage="1" errorTitle="Kesalahan Nilai Data" error="Data yang dimasukkan harus tersedia dalam daftar!">
          <x14:formula1>
            <xm:f>ListOfValues!V1:V10</xm:f>
          </x14:formula1>
          <xm:sqref>G96</xm:sqref>
        </x14:dataValidation>
        <x14:dataValidation type="list" showErrorMessage="1" errorTitle="Kesalahan Nilai Data" error="Data yang dimasukkan harus tersedia dalam daftar!">
          <x14:formula1>
            <xm:f>ListOfValues!D1:D2</xm:f>
          </x14:formula1>
          <xm:sqref>F97</xm:sqref>
        </x14:dataValidation>
        <x14:dataValidation type="list" showErrorMessage="1" errorTitle="Kesalahan Nilai Data" error="Data yang dimasukkan harus tersedia dalam daftar!">
          <x14:formula1>
            <xm:f>ListOfValues!V1:V10</xm:f>
          </x14:formula1>
          <xm:sqref>G97</xm:sqref>
        </x14:dataValidation>
        <x14:dataValidation type="list" showErrorMessage="1" errorTitle="Kesalahan Nilai Data" error="Data yang dimasukkan harus tersedia dalam daftar!">
          <x14:formula1>
            <xm:f>ListOfValues!D1:D2</xm:f>
          </x14:formula1>
          <xm:sqref>F98</xm:sqref>
        </x14:dataValidation>
        <x14:dataValidation type="list" showErrorMessage="1" errorTitle="Kesalahan Nilai Data" error="Data yang dimasukkan harus tersedia dalam daftar!">
          <x14:formula1>
            <xm:f>ListOfValues!V1:V10</xm:f>
          </x14:formula1>
          <xm:sqref>G98</xm:sqref>
        </x14:dataValidation>
        <x14:dataValidation type="list" showErrorMessage="1" errorTitle="Kesalahan Nilai Data" error="Data yang dimasukkan harus tersedia dalam daftar!">
          <x14:formula1>
            <xm:f>ListOfValues!D1:D2</xm:f>
          </x14:formula1>
          <xm:sqref>F99</xm:sqref>
        </x14:dataValidation>
        <x14:dataValidation type="list" showErrorMessage="1" errorTitle="Kesalahan Nilai Data" error="Data yang dimasukkan harus tersedia dalam daftar!">
          <x14:formula1>
            <xm:f>ListOfValues!V1:V10</xm:f>
          </x14:formula1>
          <xm:sqref>G99</xm:sqref>
        </x14:dataValidation>
        <x14:dataValidation type="list" showErrorMessage="1" errorTitle="Kesalahan Nilai Data" error="Data yang dimasukkan harus tersedia dalam daftar!">
          <x14:formula1>
            <xm:f>ListOfValues!D1:D2</xm:f>
          </x14:formula1>
          <xm:sqref>F100</xm:sqref>
        </x14:dataValidation>
        <x14:dataValidation type="list" showErrorMessage="1" errorTitle="Kesalahan Nilai Data" error="Data yang dimasukkan harus tersedia dalam daftar!">
          <x14:formula1>
            <xm:f>ListOfValues!V1:V10</xm:f>
          </x14:formula1>
          <xm:sqref>G100</xm:sqref>
        </x14:dataValidation>
        <x14:dataValidation type="list" showErrorMessage="1" errorTitle="Kesalahan Nilai Data" error="Data yang dimasukkan harus tersedia dalam daftar!">
          <x14:formula1>
            <xm:f>ListOfValues!D1:D2</xm:f>
          </x14:formula1>
          <xm:sqref>F101</xm:sqref>
        </x14:dataValidation>
        <x14:dataValidation type="list" showErrorMessage="1" errorTitle="Kesalahan Nilai Data" error="Data yang dimasukkan harus tersedia dalam daftar!">
          <x14:formula1>
            <xm:f>ListOfValues!V1:V10</xm:f>
          </x14:formula1>
          <xm:sqref>G101</xm:sqref>
        </x14:dataValidation>
        <x14:dataValidation type="list" showErrorMessage="1" errorTitle="Kesalahan Nilai Data" error="Data yang dimasukkan harus tersedia dalam daftar!">
          <x14:formula1>
            <xm:f>ListOfValues!D1:D2</xm:f>
          </x14:formula1>
          <xm:sqref>F102</xm:sqref>
        </x14:dataValidation>
        <x14:dataValidation type="list" showErrorMessage="1" errorTitle="Kesalahan Nilai Data" error="Data yang dimasukkan harus tersedia dalam daftar!">
          <x14:formula1>
            <xm:f>ListOfValues!V1:V10</xm:f>
          </x14:formula1>
          <xm:sqref>G102</xm:sqref>
        </x14:dataValidation>
        <x14:dataValidation type="list" showErrorMessage="1" errorTitle="Kesalahan Nilai Data" error="Data yang dimasukkan harus tersedia dalam daftar!">
          <x14:formula1>
            <xm:f>ListOfValues!D1:D2</xm:f>
          </x14:formula1>
          <xm:sqref>F103</xm:sqref>
        </x14:dataValidation>
        <x14:dataValidation type="list" showErrorMessage="1" errorTitle="Kesalahan Nilai Data" error="Data yang dimasukkan harus tersedia dalam daftar!">
          <x14:formula1>
            <xm:f>ListOfValues!V1:V10</xm:f>
          </x14:formula1>
          <xm:sqref>G103</xm:sqref>
        </x14:dataValidation>
        <x14:dataValidation type="list" showErrorMessage="1" errorTitle="Kesalahan Nilai Data" error="Data yang dimasukkan harus tersedia dalam daftar!">
          <x14:formula1>
            <xm:f>ListOfValues!D1:D2</xm:f>
          </x14:formula1>
          <xm:sqref>F104</xm:sqref>
        </x14:dataValidation>
        <x14:dataValidation type="list" showErrorMessage="1" errorTitle="Kesalahan Nilai Data" error="Data yang dimasukkan harus tersedia dalam daftar!">
          <x14:formula1>
            <xm:f>ListOfValues!V1:V10</xm:f>
          </x14:formula1>
          <xm:sqref>G104</xm:sqref>
        </x14:dataValidation>
        <x14:dataValidation type="list" showErrorMessage="1" errorTitle="Kesalahan Nilai Data" error="Data yang dimasukkan harus tersedia dalam daftar!">
          <x14:formula1>
            <xm:f>ListOfValues!D1:D2</xm:f>
          </x14:formula1>
          <xm:sqref>F105</xm:sqref>
        </x14:dataValidation>
        <x14:dataValidation type="list" showErrorMessage="1" errorTitle="Kesalahan Nilai Data" error="Data yang dimasukkan harus tersedia dalam daftar!">
          <x14:formula1>
            <xm:f>ListOfValues!V1:V10</xm:f>
          </x14:formula1>
          <xm:sqref>G105</xm:sqref>
        </x14:dataValidation>
        <x14:dataValidation type="list" showErrorMessage="1" errorTitle="Kesalahan Nilai Data" error="Data yang dimasukkan harus tersedia dalam daftar!">
          <x14:formula1>
            <xm:f>ListOfValues!D1:D2</xm:f>
          </x14:formula1>
          <xm:sqref>F106</xm:sqref>
        </x14:dataValidation>
        <x14:dataValidation type="list" showErrorMessage="1" errorTitle="Kesalahan Nilai Data" error="Data yang dimasukkan harus tersedia dalam daftar!">
          <x14:formula1>
            <xm:f>ListOfValues!V1:V10</xm:f>
          </x14:formula1>
          <xm:sqref>G106</xm:sqref>
        </x14:dataValidation>
        <x14:dataValidation type="list" showErrorMessage="1" errorTitle="Kesalahan Nilai Data" error="Data yang dimasukkan harus tersedia dalam daftar!">
          <x14:formula1>
            <xm:f>ListOfValues!D1:D2</xm:f>
          </x14:formula1>
          <xm:sqref>F107</xm:sqref>
        </x14:dataValidation>
        <x14:dataValidation type="list" showErrorMessage="1" errorTitle="Kesalahan Nilai Data" error="Data yang dimasukkan harus tersedia dalam daftar!">
          <x14:formula1>
            <xm:f>ListOfValues!V1:V10</xm:f>
          </x14:formula1>
          <xm:sqref>G107</xm:sqref>
        </x14:dataValidation>
        <x14:dataValidation type="list" showErrorMessage="1" errorTitle="Kesalahan Nilai Data" error="Data yang dimasukkan harus tersedia dalam daftar!">
          <x14:formula1>
            <xm:f>ListOfValues!D1:D2</xm:f>
          </x14:formula1>
          <xm:sqref>F108</xm:sqref>
        </x14:dataValidation>
        <x14:dataValidation type="list" showErrorMessage="1" errorTitle="Kesalahan Nilai Data" error="Data yang dimasukkan harus tersedia dalam daftar!">
          <x14:formula1>
            <xm:f>ListOfValues!V1:V10</xm:f>
          </x14:formula1>
          <xm:sqref>G108</xm:sqref>
        </x14:dataValidation>
        <x14:dataValidation type="list" showErrorMessage="1" errorTitle="Kesalahan Nilai Data" error="Data yang dimasukkan harus tersedia dalam daftar!">
          <x14:formula1>
            <xm:f>ListOfValues!D1:D2</xm:f>
          </x14:formula1>
          <xm:sqref>F109</xm:sqref>
        </x14:dataValidation>
        <x14:dataValidation type="list" showErrorMessage="1" errorTitle="Kesalahan Nilai Data" error="Data yang dimasukkan harus tersedia dalam daftar!">
          <x14:formula1>
            <xm:f>ListOfValues!V1:V10</xm:f>
          </x14:formula1>
          <xm:sqref>G109</xm:sqref>
        </x14:dataValidation>
        <x14:dataValidation type="list" showErrorMessage="1" errorTitle="Kesalahan Nilai Data" error="Data yang dimasukkan harus tersedia dalam daftar!">
          <x14:formula1>
            <xm:f>ListOfValues!D1:D2</xm:f>
          </x14:formula1>
          <xm:sqref>F110</xm:sqref>
        </x14:dataValidation>
        <x14:dataValidation type="list" showErrorMessage="1" errorTitle="Kesalahan Nilai Data" error="Data yang dimasukkan harus tersedia dalam daftar!">
          <x14:formula1>
            <xm:f>ListOfValues!V1:V10</xm:f>
          </x14:formula1>
          <xm:sqref>G110</xm:sqref>
        </x14:dataValidation>
        <x14:dataValidation type="list" showErrorMessage="1" errorTitle="Kesalahan Nilai Data" error="Data yang dimasukkan harus tersedia dalam daftar!">
          <x14:formula1>
            <xm:f>ListOfValues!D1:D2</xm:f>
          </x14:formula1>
          <xm:sqref>F111</xm:sqref>
        </x14:dataValidation>
        <x14:dataValidation type="list" showErrorMessage="1" errorTitle="Kesalahan Nilai Data" error="Data yang dimasukkan harus tersedia dalam daftar!">
          <x14:formula1>
            <xm:f>ListOfValues!V1:V10</xm:f>
          </x14:formula1>
          <xm:sqref>G111</xm:sqref>
        </x14:dataValidation>
        <x14:dataValidation type="list" showErrorMessage="1" errorTitle="Kesalahan Nilai Data" error="Data yang dimasukkan harus tersedia dalam daftar!">
          <x14:formula1>
            <xm:f>ListOfValues!D1:D2</xm:f>
          </x14:formula1>
          <xm:sqref>F112</xm:sqref>
        </x14:dataValidation>
        <x14:dataValidation type="list" showErrorMessage="1" errorTitle="Kesalahan Nilai Data" error="Data yang dimasukkan harus tersedia dalam daftar!">
          <x14:formula1>
            <xm:f>ListOfValues!V1:V10</xm:f>
          </x14:formula1>
          <xm:sqref>G112</xm:sqref>
        </x14:dataValidation>
        <x14:dataValidation type="list" showErrorMessage="1" errorTitle="Kesalahan Nilai Data" error="Data yang dimasukkan harus tersedia dalam daftar!">
          <x14:formula1>
            <xm:f>ListOfValues!D1:D2</xm:f>
          </x14:formula1>
          <xm:sqref>F113</xm:sqref>
        </x14:dataValidation>
        <x14:dataValidation type="list" showErrorMessage="1" errorTitle="Kesalahan Nilai Data" error="Data yang dimasukkan harus tersedia dalam daftar!">
          <x14:formula1>
            <xm:f>ListOfValues!V1:V10</xm:f>
          </x14:formula1>
          <xm:sqref>G113</xm:sqref>
        </x14:dataValidation>
        <x14:dataValidation type="list" showErrorMessage="1" errorTitle="Kesalahan Nilai Data" error="Data yang dimasukkan harus tersedia dalam daftar!">
          <x14:formula1>
            <xm:f>ListOfValues!D1:D2</xm:f>
          </x14:formula1>
          <xm:sqref>F114</xm:sqref>
        </x14:dataValidation>
        <x14:dataValidation type="list" showErrorMessage="1" errorTitle="Kesalahan Nilai Data" error="Data yang dimasukkan harus tersedia dalam daftar!">
          <x14:formula1>
            <xm:f>ListOfValues!V1:V10</xm:f>
          </x14:formula1>
          <xm:sqref>G114</xm:sqref>
        </x14:dataValidation>
        <x14:dataValidation type="list" showErrorMessage="1" errorTitle="Kesalahan Nilai Data" error="Data yang dimasukkan harus tersedia dalam daftar!">
          <x14:formula1>
            <xm:f>ListOfValues!D1:D2</xm:f>
          </x14:formula1>
          <xm:sqref>F115</xm:sqref>
        </x14:dataValidation>
        <x14:dataValidation type="list" showErrorMessage="1" errorTitle="Kesalahan Nilai Data" error="Data yang dimasukkan harus tersedia dalam daftar!">
          <x14:formula1>
            <xm:f>ListOfValues!V1:V10</xm:f>
          </x14:formula1>
          <xm:sqref>G115</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2:K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J17"/>
    </sheetView>
  </sheetViews>
  <sheetFormatPr defaultRowHeight="15"/>
  <cols>
    <col min="1" max="1" width="9.140625" style="1" customWidth="1"/>
    <col min="2" max="3" width="1" style="1" customWidth="1"/>
    <col min="4" max="4" width="20" style="1" customWidth="1"/>
    <col min="5" max="10" width="30" style="1" customWidth="1"/>
    <col min="11" max="11" width="1" style="1" customWidth="1"/>
    <col min="12" max="12" width="9.140625" style="1" customWidth="1"/>
    <col min="13" max="16384" width="9.140625" style="1"/>
  </cols>
  <sheetData>
    <row r="2" spans="2:11" ht="5.0999999999999996" customHeight="1">
      <c r="B2" s="5" t="s">
        <v>821</v>
      </c>
      <c r="C2" s="2"/>
      <c r="D2" s="2"/>
      <c r="E2" s="2"/>
      <c r="F2" s="2"/>
      <c r="G2" s="2"/>
      <c r="H2" s="2"/>
      <c r="I2" s="2"/>
      <c r="J2" s="2"/>
      <c r="K2" s="2"/>
    </row>
    <row r="3" spans="2:11" hidden="1">
      <c r="B3" s="5" t="s">
        <v>7</v>
      </c>
      <c r="C3" s="20"/>
      <c r="D3" s="20"/>
      <c r="E3" s="2"/>
      <c r="F3" s="2"/>
      <c r="G3" s="2"/>
      <c r="H3" s="2"/>
      <c r="I3" s="2"/>
      <c r="J3" s="2"/>
      <c r="K3" s="2"/>
    </row>
    <row r="4" spans="2:11" hidden="1">
      <c r="B4" s="2"/>
      <c r="C4" s="20"/>
      <c r="D4" s="20"/>
      <c r="E4" s="2"/>
      <c r="F4" s="2"/>
      <c r="G4" s="2"/>
      <c r="H4" s="2"/>
      <c r="I4" s="2"/>
      <c r="J4" s="2"/>
      <c r="K4" s="2"/>
    </row>
    <row r="5" spans="2:11" hidden="1">
      <c r="B5" s="2"/>
      <c r="C5" s="20"/>
      <c r="D5" s="20"/>
      <c r="E5" s="2"/>
      <c r="F5" s="2"/>
      <c r="G5" s="2"/>
      <c r="H5" s="2"/>
      <c r="I5" s="2"/>
      <c r="J5" s="2"/>
      <c r="K5" s="2"/>
    </row>
    <row r="6" spans="2:11" hidden="1">
      <c r="B6" s="2"/>
      <c r="C6" s="20"/>
      <c r="D6" s="20"/>
      <c r="E6" s="2"/>
      <c r="F6" s="2"/>
      <c r="G6" s="2"/>
      <c r="H6" s="2"/>
      <c r="I6" s="2"/>
      <c r="J6" s="2"/>
      <c r="K6" s="2"/>
    </row>
    <row r="7" spans="2:11" ht="17.25">
      <c r="B7" s="2"/>
      <c r="C7" s="156" t="str">
        <f>UPPER('Data Umum'!D7)</f>
        <v/>
      </c>
      <c r="D7" s="156"/>
      <c r="E7" s="157"/>
      <c r="F7" s="157"/>
      <c r="G7" s="157"/>
      <c r="H7" s="157"/>
      <c r="I7" s="157"/>
      <c r="J7" s="157"/>
      <c r="K7" s="2"/>
    </row>
    <row r="8" spans="2:11">
      <c r="B8" s="2"/>
      <c r="C8" s="158" t="s">
        <v>1095</v>
      </c>
      <c r="D8" s="158"/>
      <c r="E8" s="129"/>
      <c r="F8" s="129"/>
      <c r="G8" s="129"/>
      <c r="H8" s="129"/>
      <c r="I8" s="129"/>
      <c r="J8" s="129"/>
      <c r="K8" s="2"/>
    </row>
    <row r="9" spans="2:11">
      <c r="B9" s="2"/>
      <c r="C9" s="158" t="s">
        <v>822</v>
      </c>
      <c r="D9" s="158"/>
      <c r="E9" s="129"/>
      <c r="F9" s="129"/>
      <c r="G9" s="129"/>
      <c r="H9" s="129"/>
      <c r="I9" s="129"/>
      <c r="J9" s="129"/>
      <c r="K9" s="2"/>
    </row>
    <row r="10" spans="2:11">
      <c r="B10" s="2"/>
      <c r="C10" s="158" t="s">
        <v>823</v>
      </c>
      <c r="D10" s="158"/>
      <c r="E10" s="129"/>
      <c r="F10" s="129"/>
      <c r="G10" s="129"/>
      <c r="H10" s="129"/>
      <c r="I10" s="129"/>
      <c r="J10" s="129"/>
      <c r="K10" s="2"/>
    </row>
    <row r="11" spans="2:11">
      <c r="B11" s="2"/>
      <c r="C11" s="159" t="str">
        <f>""</f>
        <v/>
      </c>
      <c r="D11" s="159"/>
      <c r="E11" s="130"/>
      <c r="F11" s="130"/>
      <c r="G11" s="130"/>
      <c r="H11" s="130"/>
      <c r="I11" s="130"/>
      <c r="J11" s="130"/>
      <c r="K11" s="2"/>
    </row>
    <row r="12" spans="2:11" hidden="1">
      <c r="B12" s="2"/>
      <c r="C12" s="20"/>
      <c r="D12" s="20"/>
      <c r="E12" s="2"/>
      <c r="F12" s="2"/>
      <c r="G12" s="2"/>
      <c r="H12" s="2"/>
      <c r="I12" s="2"/>
      <c r="J12" s="2"/>
      <c r="K12" s="2"/>
    </row>
    <row r="13" spans="2:11">
      <c r="B13" s="2"/>
      <c r="C13" s="160" t="s">
        <v>43</v>
      </c>
      <c r="D13" s="160"/>
      <c r="E13" s="161"/>
      <c r="F13" s="161"/>
      <c r="G13" s="161"/>
      <c r="H13" s="161"/>
      <c r="I13" s="161"/>
      <c r="J13" s="161"/>
      <c r="K13" s="2"/>
    </row>
    <row r="14" spans="2:11">
      <c r="B14" s="2"/>
      <c r="C14" s="127" t="s">
        <v>308</v>
      </c>
      <c r="D14" s="128"/>
      <c r="E14" s="162" t="str">
        <f>"Nama Surat Berharga"</f>
        <v>Nama Surat Berharga</v>
      </c>
      <c r="F14" s="162" t="str">
        <f>"Kategori Surat Berharga"</f>
        <v>Kategori Surat Berharga</v>
      </c>
      <c r="G14" s="162" t="str">
        <f>"Saldo SAK"</f>
        <v>Saldo SAK</v>
      </c>
      <c r="H14" s="162" t="str">
        <f>"Selisih Penilaian SAK dan SAP"</f>
        <v>Selisih Penilaian SAK dan SAP</v>
      </c>
      <c r="I14" s="162" t="str">
        <f>"AYD (PAYDI Garansi)"</f>
        <v>AYD (PAYDI Garansi)</v>
      </c>
      <c r="J14" s="162" t="str">
        <f>"Saldo SAK Lancar (Kurang dari Satu Tahun)"</f>
        <v>Saldo SAK Lancar (Kurang dari Satu Tahun)</v>
      </c>
      <c r="K14" s="2"/>
    </row>
    <row r="15" spans="2:11">
      <c r="B15" s="2"/>
      <c r="C15" s="128"/>
      <c r="D15" s="128"/>
      <c r="E15" s="163"/>
      <c r="F15" s="163"/>
      <c r="G15" s="163"/>
      <c r="H15" s="163"/>
      <c r="I15" s="163"/>
      <c r="J15" s="163"/>
      <c r="K15" s="2"/>
    </row>
    <row r="16" spans="2:11">
      <c r="B16" s="2"/>
      <c r="C16" s="137" t="s">
        <v>7</v>
      </c>
      <c r="D16" s="128"/>
      <c r="E16" s="147" t="s">
        <v>206</v>
      </c>
      <c r="F16" s="147" t="s">
        <v>206</v>
      </c>
      <c r="G16" s="144">
        <v>0</v>
      </c>
      <c r="H16" s="144">
        <v>0</v>
      </c>
      <c r="I16" s="144">
        <v>0</v>
      </c>
      <c r="J16" s="144">
        <v>0</v>
      </c>
      <c r="K16" s="2"/>
    </row>
    <row r="17" spans="2:11">
      <c r="B17" s="2"/>
      <c r="C17" s="142" t="s">
        <v>309</v>
      </c>
      <c r="D17" s="143"/>
      <c r="E17" s="147" t="s">
        <v>206</v>
      </c>
      <c r="F17" s="147" t="s">
        <v>206</v>
      </c>
      <c r="G17" s="144">
        <v>0</v>
      </c>
      <c r="H17" s="144">
        <v>0</v>
      </c>
      <c r="I17" s="144">
        <v>0</v>
      </c>
      <c r="J17" s="144">
        <v>0</v>
      </c>
      <c r="K17" s="2"/>
    </row>
    <row r="18" spans="2:11">
      <c r="B18" s="2"/>
      <c r="C18" s="142" t="s">
        <v>310</v>
      </c>
      <c r="D18" s="143"/>
      <c r="E18" s="147" t="s">
        <v>206</v>
      </c>
      <c r="F18" s="147" t="s">
        <v>206</v>
      </c>
      <c r="G18" s="144">
        <v>0</v>
      </c>
      <c r="H18" s="144">
        <v>0</v>
      </c>
      <c r="I18" s="144">
        <v>0</v>
      </c>
      <c r="J18" s="144">
        <v>0</v>
      </c>
      <c r="K18" s="2"/>
    </row>
    <row r="19" spans="2:11">
      <c r="B19" s="2"/>
      <c r="C19" s="142" t="s">
        <v>311</v>
      </c>
      <c r="D19" s="143"/>
      <c r="E19" s="147" t="s">
        <v>206</v>
      </c>
      <c r="F19" s="147" t="s">
        <v>206</v>
      </c>
      <c r="G19" s="144">
        <v>0</v>
      </c>
      <c r="H19" s="144">
        <v>0</v>
      </c>
      <c r="I19" s="144">
        <v>0</v>
      </c>
      <c r="J19" s="144">
        <v>0</v>
      </c>
      <c r="K19" s="2"/>
    </row>
    <row r="20" spans="2:11">
      <c r="B20" s="2"/>
      <c r="C20" s="142" t="s">
        <v>312</v>
      </c>
      <c r="D20" s="143"/>
      <c r="E20" s="147" t="s">
        <v>206</v>
      </c>
      <c r="F20" s="147" t="s">
        <v>206</v>
      </c>
      <c r="G20" s="144">
        <v>0</v>
      </c>
      <c r="H20" s="144">
        <v>0</v>
      </c>
      <c r="I20" s="144">
        <v>0</v>
      </c>
      <c r="J20" s="144">
        <v>0</v>
      </c>
      <c r="K20" s="2"/>
    </row>
    <row r="21" spans="2:11">
      <c r="B21" s="2"/>
      <c r="C21" s="142" t="s">
        <v>313</v>
      </c>
      <c r="D21" s="143"/>
      <c r="E21" s="147" t="s">
        <v>206</v>
      </c>
      <c r="F21" s="147" t="s">
        <v>206</v>
      </c>
      <c r="G21" s="144">
        <v>0</v>
      </c>
      <c r="H21" s="144">
        <v>0</v>
      </c>
      <c r="I21" s="144">
        <v>0</v>
      </c>
      <c r="J21" s="144">
        <v>0</v>
      </c>
      <c r="K21" s="2"/>
    </row>
    <row r="22" spans="2:11">
      <c r="B22" s="2"/>
      <c r="C22" s="142" t="s">
        <v>314</v>
      </c>
      <c r="D22" s="143"/>
      <c r="E22" s="147" t="s">
        <v>206</v>
      </c>
      <c r="F22" s="147" t="s">
        <v>206</v>
      </c>
      <c r="G22" s="144">
        <v>0</v>
      </c>
      <c r="H22" s="144">
        <v>0</v>
      </c>
      <c r="I22" s="144">
        <v>0</v>
      </c>
      <c r="J22" s="144">
        <v>0</v>
      </c>
      <c r="K22" s="2"/>
    </row>
    <row r="23" spans="2:11">
      <c r="B23" s="2"/>
      <c r="C23" s="142" t="s">
        <v>315</v>
      </c>
      <c r="D23" s="143"/>
      <c r="E23" s="147" t="s">
        <v>206</v>
      </c>
      <c r="F23" s="147" t="s">
        <v>206</v>
      </c>
      <c r="G23" s="144">
        <v>0</v>
      </c>
      <c r="H23" s="144">
        <v>0</v>
      </c>
      <c r="I23" s="144">
        <v>0</v>
      </c>
      <c r="J23" s="144">
        <v>0</v>
      </c>
      <c r="K23" s="2"/>
    </row>
    <row r="24" spans="2:11">
      <c r="B24" s="2"/>
      <c r="C24" s="142" t="s">
        <v>316</v>
      </c>
      <c r="D24" s="143"/>
      <c r="E24" s="147" t="s">
        <v>206</v>
      </c>
      <c r="F24" s="147" t="s">
        <v>206</v>
      </c>
      <c r="G24" s="144">
        <v>0</v>
      </c>
      <c r="H24" s="144">
        <v>0</v>
      </c>
      <c r="I24" s="144">
        <v>0</v>
      </c>
      <c r="J24" s="144">
        <v>0</v>
      </c>
      <c r="K24" s="2"/>
    </row>
    <row r="25" spans="2:11">
      <c r="B25" s="2"/>
      <c r="C25" s="142" t="s">
        <v>317</v>
      </c>
      <c r="D25" s="143"/>
      <c r="E25" s="147" t="s">
        <v>206</v>
      </c>
      <c r="F25" s="147" t="s">
        <v>206</v>
      </c>
      <c r="G25" s="144">
        <v>0</v>
      </c>
      <c r="H25" s="144">
        <v>0</v>
      </c>
      <c r="I25" s="144">
        <v>0</v>
      </c>
      <c r="J25" s="144">
        <v>0</v>
      </c>
      <c r="K25" s="2"/>
    </row>
    <row r="26" spans="2:11">
      <c r="B26" s="2"/>
      <c r="C26" s="142" t="s">
        <v>318</v>
      </c>
      <c r="D26" s="143"/>
      <c r="E26" s="147" t="s">
        <v>206</v>
      </c>
      <c r="F26" s="147" t="s">
        <v>206</v>
      </c>
      <c r="G26" s="144">
        <v>0</v>
      </c>
      <c r="H26" s="144">
        <v>0</v>
      </c>
      <c r="I26" s="144">
        <v>0</v>
      </c>
      <c r="J26" s="144">
        <v>0</v>
      </c>
      <c r="K26" s="2"/>
    </row>
    <row r="27" spans="2:11">
      <c r="B27" s="2"/>
      <c r="C27" s="142" t="s">
        <v>319</v>
      </c>
      <c r="D27" s="143"/>
      <c r="E27" s="147" t="s">
        <v>206</v>
      </c>
      <c r="F27" s="147" t="s">
        <v>206</v>
      </c>
      <c r="G27" s="144">
        <v>0</v>
      </c>
      <c r="H27" s="144">
        <v>0</v>
      </c>
      <c r="I27" s="144">
        <v>0</v>
      </c>
      <c r="J27" s="144">
        <v>0</v>
      </c>
      <c r="K27" s="2"/>
    </row>
    <row r="28" spans="2:11">
      <c r="B28" s="2"/>
      <c r="C28" s="142" t="s">
        <v>320</v>
      </c>
      <c r="D28" s="143"/>
      <c r="E28" s="147" t="s">
        <v>206</v>
      </c>
      <c r="F28" s="147" t="s">
        <v>206</v>
      </c>
      <c r="G28" s="144">
        <v>0</v>
      </c>
      <c r="H28" s="144">
        <v>0</v>
      </c>
      <c r="I28" s="144">
        <v>0</v>
      </c>
      <c r="J28" s="144">
        <v>0</v>
      </c>
      <c r="K28" s="2"/>
    </row>
    <row r="29" spans="2:11">
      <c r="B29" s="2"/>
      <c r="C29" s="142" t="s">
        <v>321</v>
      </c>
      <c r="D29" s="143"/>
      <c r="E29" s="147" t="s">
        <v>206</v>
      </c>
      <c r="F29" s="147" t="s">
        <v>206</v>
      </c>
      <c r="G29" s="144">
        <v>0</v>
      </c>
      <c r="H29" s="144">
        <v>0</v>
      </c>
      <c r="I29" s="144">
        <v>0</v>
      </c>
      <c r="J29" s="144">
        <v>0</v>
      </c>
      <c r="K29" s="2"/>
    </row>
    <row r="30" spans="2:11">
      <c r="B30" s="2"/>
      <c r="C30" s="142" t="s">
        <v>322</v>
      </c>
      <c r="D30" s="143"/>
      <c r="E30" s="147" t="s">
        <v>206</v>
      </c>
      <c r="F30" s="147" t="s">
        <v>206</v>
      </c>
      <c r="G30" s="144">
        <v>0</v>
      </c>
      <c r="H30" s="144">
        <v>0</v>
      </c>
      <c r="I30" s="144">
        <v>0</v>
      </c>
      <c r="J30" s="144">
        <v>0</v>
      </c>
      <c r="K30" s="2"/>
    </row>
    <row r="31" spans="2:11">
      <c r="B31" s="2"/>
      <c r="C31" s="142" t="s">
        <v>323</v>
      </c>
      <c r="D31" s="143"/>
      <c r="E31" s="147" t="s">
        <v>206</v>
      </c>
      <c r="F31" s="147" t="s">
        <v>206</v>
      </c>
      <c r="G31" s="144">
        <v>0</v>
      </c>
      <c r="H31" s="144">
        <v>0</v>
      </c>
      <c r="I31" s="144">
        <v>0</v>
      </c>
      <c r="J31" s="144">
        <v>0</v>
      </c>
      <c r="K31" s="2"/>
    </row>
    <row r="32" spans="2:11">
      <c r="B32" s="2"/>
      <c r="C32" s="142" t="s">
        <v>324</v>
      </c>
      <c r="D32" s="143"/>
      <c r="E32" s="147" t="s">
        <v>206</v>
      </c>
      <c r="F32" s="147" t="s">
        <v>206</v>
      </c>
      <c r="G32" s="144">
        <v>0</v>
      </c>
      <c r="H32" s="144">
        <v>0</v>
      </c>
      <c r="I32" s="144">
        <v>0</v>
      </c>
      <c r="J32" s="144">
        <v>0</v>
      </c>
      <c r="K32" s="2"/>
    </row>
    <row r="33" spans="2:11">
      <c r="B33" s="2"/>
      <c r="C33" s="142" t="s">
        <v>325</v>
      </c>
      <c r="D33" s="143"/>
      <c r="E33" s="147" t="s">
        <v>206</v>
      </c>
      <c r="F33" s="147" t="s">
        <v>206</v>
      </c>
      <c r="G33" s="144">
        <v>0</v>
      </c>
      <c r="H33" s="144">
        <v>0</v>
      </c>
      <c r="I33" s="144">
        <v>0</v>
      </c>
      <c r="J33" s="144">
        <v>0</v>
      </c>
      <c r="K33" s="2"/>
    </row>
    <row r="34" spans="2:11">
      <c r="B34" s="2"/>
      <c r="C34" s="142" t="s">
        <v>326</v>
      </c>
      <c r="D34" s="143"/>
      <c r="E34" s="147" t="s">
        <v>206</v>
      </c>
      <c r="F34" s="147" t="s">
        <v>206</v>
      </c>
      <c r="G34" s="144">
        <v>0</v>
      </c>
      <c r="H34" s="144">
        <v>0</v>
      </c>
      <c r="I34" s="144">
        <v>0</v>
      </c>
      <c r="J34" s="144">
        <v>0</v>
      </c>
      <c r="K34" s="2"/>
    </row>
    <row r="35" spans="2:11">
      <c r="B35" s="2"/>
      <c r="C35" s="142" t="s">
        <v>327</v>
      </c>
      <c r="D35" s="143"/>
      <c r="E35" s="147" t="s">
        <v>206</v>
      </c>
      <c r="F35" s="147" t="s">
        <v>206</v>
      </c>
      <c r="G35" s="144">
        <v>0</v>
      </c>
      <c r="H35" s="144">
        <v>0</v>
      </c>
      <c r="I35" s="144">
        <v>0</v>
      </c>
      <c r="J35" s="144">
        <v>0</v>
      </c>
      <c r="K35" s="2"/>
    </row>
    <row r="36" spans="2:11">
      <c r="B36" s="2"/>
      <c r="C36" s="142" t="s">
        <v>328</v>
      </c>
      <c r="D36" s="143"/>
      <c r="E36" s="147" t="s">
        <v>206</v>
      </c>
      <c r="F36" s="147" t="s">
        <v>206</v>
      </c>
      <c r="G36" s="144">
        <v>0</v>
      </c>
      <c r="H36" s="144">
        <v>0</v>
      </c>
      <c r="I36" s="144">
        <v>0</v>
      </c>
      <c r="J36" s="144">
        <v>0</v>
      </c>
      <c r="K36" s="2"/>
    </row>
    <row r="37" spans="2:11">
      <c r="B37" s="2"/>
      <c r="C37" s="142" t="s">
        <v>329</v>
      </c>
      <c r="D37" s="143"/>
      <c r="E37" s="147" t="s">
        <v>206</v>
      </c>
      <c r="F37" s="147" t="s">
        <v>206</v>
      </c>
      <c r="G37" s="144">
        <v>0</v>
      </c>
      <c r="H37" s="144">
        <v>0</v>
      </c>
      <c r="I37" s="144">
        <v>0</v>
      </c>
      <c r="J37" s="144">
        <v>0</v>
      </c>
      <c r="K37" s="2"/>
    </row>
    <row r="38" spans="2:11">
      <c r="B38" s="2"/>
      <c r="C38" s="142" t="s">
        <v>330</v>
      </c>
      <c r="D38" s="143"/>
      <c r="E38" s="147" t="s">
        <v>206</v>
      </c>
      <c r="F38" s="147" t="s">
        <v>206</v>
      </c>
      <c r="G38" s="144">
        <v>0</v>
      </c>
      <c r="H38" s="144">
        <v>0</v>
      </c>
      <c r="I38" s="144">
        <v>0</v>
      </c>
      <c r="J38" s="144">
        <v>0</v>
      </c>
      <c r="K38" s="2"/>
    </row>
    <row r="39" spans="2:11">
      <c r="B39" s="2"/>
      <c r="C39" s="142" t="s">
        <v>331</v>
      </c>
      <c r="D39" s="143"/>
      <c r="E39" s="147" t="s">
        <v>206</v>
      </c>
      <c r="F39" s="147" t="s">
        <v>206</v>
      </c>
      <c r="G39" s="144">
        <v>0</v>
      </c>
      <c r="H39" s="144">
        <v>0</v>
      </c>
      <c r="I39" s="144">
        <v>0</v>
      </c>
      <c r="J39" s="144">
        <v>0</v>
      </c>
      <c r="K39" s="2"/>
    </row>
    <row r="40" spans="2:11">
      <c r="B40" s="2"/>
      <c r="C40" s="142" t="s">
        <v>332</v>
      </c>
      <c r="D40" s="143"/>
      <c r="E40" s="147" t="s">
        <v>206</v>
      </c>
      <c r="F40" s="147" t="s">
        <v>206</v>
      </c>
      <c r="G40" s="144">
        <v>0</v>
      </c>
      <c r="H40" s="144">
        <v>0</v>
      </c>
      <c r="I40" s="144">
        <v>0</v>
      </c>
      <c r="J40" s="144">
        <v>0</v>
      </c>
      <c r="K40" s="2"/>
    </row>
    <row r="41" spans="2:11">
      <c r="B41" s="2"/>
      <c r="C41" s="142" t="s">
        <v>333</v>
      </c>
      <c r="D41" s="143"/>
      <c r="E41" s="147" t="s">
        <v>206</v>
      </c>
      <c r="F41" s="147" t="s">
        <v>206</v>
      </c>
      <c r="G41" s="144">
        <v>0</v>
      </c>
      <c r="H41" s="144">
        <v>0</v>
      </c>
      <c r="I41" s="144">
        <v>0</v>
      </c>
      <c r="J41" s="144">
        <v>0</v>
      </c>
      <c r="K41" s="2"/>
    </row>
    <row r="42" spans="2:11">
      <c r="B42" s="2"/>
      <c r="C42" s="142" t="s">
        <v>334</v>
      </c>
      <c r="D42" s="143"/>
      <c r="E42" s="147" t="s">
        <v>206</v>
      </c>
      <c r="F42" s="147" t="s">
        <v>206</v>
      </c>
      <c r="G42" s="144">
        <v>0</v>
      </c>
      <c r="H42" s="144">
        <v>0</v>
      </c>
      <c r="I42" s="144">
        <v>0</v>
      </c>
      <c r="J42" s="144">
        <v>0</v>
      </c>
      <c r="K42" s="2"/>
    </row>
    <row r="43" spans="2:11">
      <c r="B43" s="2"/>
      <c r="C43" s="142" t="s">
        <v>335</v>
      </c>
      <c r="D43" s="143"/>
      <c r="E43" s="147" t="s">
        <v>206</v>
      </c>
      <c r="F43" s="147" t="s">
        <v>206</v>
      </c>
      <c r="G43" s="144">
        <v>0</v>
      </c>
      <c r="H43" s="144">
        <v>0</v>
      </c>
      <c r="I43" s="144">
        <v>0</v>
      </c>
      <c r="J43" s="144">
        <v>0</v>
      </c>
      <c r="K43" s="2"/>
    </row>
    <row r="44" spans="2:11">
      <c r="B44" s="2"/>
      <c r="C44" s="142" t="s">
        <v>336</v>
      </c>
      <c r="D44" s="143"/>
      <c r="E44" s="147" t="s">
        <v>206</v>
      </c>
      <c r="F44" s="147" t="s">
        <v>206</v>
      </c>
      <c r="G44" s="144">
        <v>0</v>
      </c>
      <c r="H44" s="144">
        <v>0</v>
      </c>
      <c r="I44" s="144">
        <v>0</v>
      </c>
      <c r="J44" s="144">
        <v>0</v>
      </c>
      <c r="K44" s="2"/>
    </row>
    <row r="45" spans="2:11">
      <c r="B45" s="2"/>
      <c r="C45" s="142" t="s">
        <v>337</v>
      </c>
      <c r="D45" s="143"/>
      <c r="E45" s="147" t="s">
        <v>206</v>
      </c>
      <c r="F45" s="147" t="s">
        <v>206</v>
      </c>
      <c r="G45" s="144">
        <v>0</v>
      </c>
      <c r="H45" s="144">
        <v>0</v>
      </c>
      <c r="I45" s="144">
        <v>0</v>
      </c>
      <c r="J45" s="144">
        <v>0</v>
      </c>
      <c r="K45" s="2"/>
    </row>
    <row r="46" spans="2:11">
      <c r="B46" s="2"/>
      <c r="C46" s="142" t="s">
        <v>338</v>
      </c>
      <c r="D46" s="143"/>
      <c r="E46" s="147" t="s">
        <v>206</v>
      </c>
      <c r="F46" s="147" t="s">
        <v>206</v>
      </c>
      <c r="G46" s="144">
        <v>0</v>
      </c>
      <c r="H46" s="144">
        <v>0</v>
      </c>
      <c r="I46" s="144">
        <v>0</v>
      </c>
      <c r="J46" s="144">
        <v>0</v>
      </c>
      <c r="K46" s="2"/>
    </row>
    <row r="47" spans="2:11">
      <c r="B47" s="2"/>
      <c r="C47" s="142" t="s">
        <v>339</v>
      </c>
      <c r="D47" s="143"/>
      <c r="E47" s="147" t="s">
        <v>206</v>
      </c>
      <c r="F47" s="147" t="s">
        <v>206</v>
      </c>
      <c r="G47" s="144">
        <v>0</v>
      </c>
      <c r="H47" s="144">
        <v>0</v>
      </c>
      <c r="I47" s="144">
        <v>0</v>
      </c>
      <c r="J47" s="144">
        <v>0</v>
      </c>
      <c r="K47" s="2"/>
    </row>
    <row r="48" spans="2:11">
      <c r="B48" s="2"/>
      <c r="C48" s="142" t="s">
        <v>340</v>
      </c>
      <c r="D48" s="143"/>
      <c r="E48" s="147" t="s">
        <v>206</v>
      </c>
      <c r="F48" s="147" t="s">
        <v>206</v>
      </c>
      <c r="G48" s="144">
        <v>0</v>
      </c>
      <c r="H48" s="144">
        <v>0</v>
      </c>
      <c r="I48" s="144">
        <v>0</v>
      </c>
      <c r="J48" s="144">
        <v>0</v>
      </c>
      <c r="K48" s="2"/>
    </row>
    <row r="49" spans="2:11">
      <c r="B49" s="2"/>
      <c r="C49" s="142" t="s">
        <v>341</v>
      </c>
      <c r="D49" s="143"/>
      <c r="E49" s="147" t="s">
        <v>206</v>
      </c>
      <c r="F49" s="147" t="s">
        <v>206</v>
      </c>
      <c r="G49" s="144">
        <v>0</v>
      </c>
      <c r="H49" s="144">
        <v>0</v>
      </c>
      <c r="I49" s="144">
        <v>0</v>
      </c>
      <c r="J49" s="144">
        <v>0</v>
      </c>
      <c r="K49" s="2"/>
    </row>
    <row r="50" spans="2:11">
      <c r="B50" s="2"/>
      <c r="C50" s="142" t="s">
        <v>342</v>
      </c>
      <c r="D50" s="143"/>
      <c r="E50" s="147" t="s">
        <v>206</v>
      </c>
      <c r="F50" s="147" t="s">
        <v>206</v>
      </c>
      <c r="G50" s="144">
        <v>0</v>
      </c>
      <c r="H50" s="144">
        <v>0</v>
      </c>
      <c r="I50" s="144">
        <v>0</v>
      </c>
      <c r="J50" s="144">
        <v>0</v>
      </c>
      <c r="K50" s="2"/>
    </row>
    <row r="51" spans="2:11">
      <c r="B51" s="2"/>
      <c r="C51" s="142" t="s">
        <v>343</v>
      </c>
      <c r="D51" s="143"/>
      <c r="E51" s="147" t="s">
        <v>206</v>
      </c>
      <c r="F51" s="147" t="s">
        <v>206</v>
      </c>
      <c r="G51" s="144">
        <v>0</v>
      </c>
      <c r="H51" s="144">
        <v>0</v>
      </c>
      <c r="I51" s="144">
        <v>0</v>
      </c>
      <c r="J51" s="144">
        <v>0</v>
      </c>
      <c r="K51" s="2"/>
    </row>
    <row r="52" spans="2:11">
      <c r="B52" s="2"/>
      <c r="C52" s="142" t="s">
        <v>344</v>
      </c>
      <c r="D52" s="143"/>
      <c r="E52" s="147" t="s">
        <v>206</v>
      </c>
      <c r="F52" s="147" t="s">
        <v>206</v>
      </c>
      <c r="G52" s="144">
        <v>0</v>
      </c>
      <c r="H52" s="144">
        <v>0</v>
      </c>
      <c r="I52" s="144">
        <v>0</v>
      </c>
      <c r="J52" s="144">
        <v>0</v>
      </c>
      <c r="K52" s="2"/>
    </row>
    <row r="53" spans="2:11">
      <c r="B53" s="2"/>
      <c r="C53" s="142" t="s">
        <v>345</v>
      </c>
      <c r="D53" s="143"/>
      <c r="E53" s="147" t="s">
        <v>206</v>
      </c>
      <c r="F53" s="147" t="s">
        <v>206</v>
      </c>
      <c r="G53" s="144">
        <v>0</v>
      </c>
      <c r="H53" s="144">
        <v>0</v>
      </c>
      <c r="I53" s="144">
        <v>0</v>
      </c>
      <c r="J53" s="144">
        <v>0</v>
      </c>
      <c r="K53" s="2"/>
    </row>
    <row r="54" spans="2:11">
      <c r="B54" s="2"/>
      <c r="C54" s="142" t="s">
        <v>346</v>
      </c>
      <c r="D54" s="143"/>
      <c r="E54" s="147" t="s">
        <v>206</v>
      </c>
      <c r="F54" s="147" t="s">
        <v>206</v>
      </c>
      <c r="G54" s="144">
        <v>0</v>
      </c>
      <c r="H54" s="144">
        <v>0</v>
      </c>
      <c r="I54" s="144">
        <v>0</v>
      </c>
      <c r="J54" s="144">
        <v>0</v>
      </c>
      <c r="K54" s="2"/>
    </row>
    <row r="55" spans="2:11">
      <c r="B55" s="2"/>
      <c r="C55" s="142" t="s">
        <v>347</v>
      </c>
      <c r="D55" s="143"/>
      <c r="E55" s="147" t="s">
        <v>206</v>
      </c>
      <c r="F55" s="147" t="s">
        <v>206</v>
      </c>
      <c r="G55" s="144">
        <v>0</v>
      </c>
      <c r="H55" s="144">
        <v>0</v>
      </c>
      <c r="I55" s="144">
        <v>0</v>
      </c>
      <c r="J55" s="144">
        <v>0</v>
      </c>
      <c r="K55" s="2"/>
    </row>
    <row r="56" spans="2:11">
      <c r="B56" s="2"/>
      <c r="C56" s="142" t="s">
        <v>348</v>
      </c>
      <c r="D56" s="143"/>
      <c r="E56" s="147" t="s">
        <v>206</v>
      </c>
      <c r="F56" s="147" t="s">
        <v>206</v>
      </c>
      <c r="G56" s="144">
        <v>0</v>
      </c>
      <c r="H56" s="144">
        <v>0</v>
      </c>
      <c r="I56" s="144">
        <v>0</v>
      </c>
      <c r="J56" s="144">
        <v>0</v>
      </c>
      <c r="K56" s="2"/>
    </row>
    <row r="57" spans="2:11">
      <c r="B57" s="2"/>
      <c r="C57" s="142" t="s">
        <v>349</v>
      </c>
      <c r="D57" s="143"/>
      <c r="E57" s="147" t="s">
        <v>206</v>
      </c>
      <c r="F57" s="147" t="s">
        <v>206</v>
      </c>
      <c r="G57" s="144">
        <v>0</v>
      </c>
      <c r="H57" s="144">
        <v>0</v>
      </c>
      <c r="I57" s="144">
        <v>0</v>
      </c>
      <c r="J57" s="144">
        <v>0</v>
      </c>
      <c r="K57" s="2"/>
    </row>
    <row r="58" spans="2:11">
      <c r="B58" s="2"/>
      <c r="C58" s="142" t="s">
        <v>350</v>
      </c>
      <c r="D58" s="143"/>
      <c r="E58" s="147" t="s">
        <v>206</v>
      </c>
      <c r="F58" s="147" t="s">
        <v>206</v>
      </c>
      <c r="G58" s="144">
        <v>0</v>
      </c>
      <c r="H58" s="144">
        <v>0</v>
      </c>
      <c r="I58" s="144">
        <v>0</v>
      </c>
      <c r="J58" s="144">
        <v>0</v>
      </c>
      <c r="K58" s="2"/>
    </row>
    <row r="59" spans="2:11">
      <c r="B59" s="2"/>
      <c r="C59" s="142" t="s">
        <v>351</v>
      </c>
      <c r="D59" s="143"/>
      <c r="E59" s="147" t="s">
        <v>206</v>
      </c>
      <c r="F59" s="147" t="s">
        <v>206</v>
      </c>
      <c r="G59" s="144">
        <v>0</v>
      </c>
      <c r="H59" s="144">
        <v>0</v>
      </c>
      <c r="I59" s="144">
        <v>0</v>
      </c>
      <c r="J59" s="144">
        <v>0</v>
      </c>
      <c r="K59" s="2"/>
    </row>
    <row r="60" spans="2:11">
      <c r="B60" s="2"/>
      <c r="C60" s="142" t="s">
        <v>352</v>
      </c>
      <c r="D60" s="143"/>
      <c r="E60" s="147" t="s">
        <v>206</v>
      </c>
      <c r="F60" s="147" t="s">
        <v>206</v>
      </c>
      <c r="G60" s="144">
        <v>0</v>
      </c>
      <c r="H60" s="144">
        <v>0</v>
      </c>
      <c r="I60" s="144">
        <v>0</v>
      </c>
      <c r="J60" s="144">
        <v>0</v>
      </c>
      <c r="K60" s="2"/>
    </row>
    <row r="61" spans="2:11">
      <c r="B61" s="2"/>
      <c r="C61" s="142" t="s">
        <v>353</v>
      </c>
      <c r="D61" s="143"/>
      <c r="E61" s="147" t="s">
        <v>206</v>
      </c>
      <c r="F61" s="147" t="s">
        <v>206</v>
      </c>
      <c r="G61" s="144">
        <v>0</v>
      </c>
      <c r="H61" s="144">
        <v>0</v>
      </c>
      <c r="I61" s="144">
        <v>0</v>
      </c>
      <c r="J61" s="144">
        <v>0</v>
      </c>
      <c r="K61" s="2"/>
    </row>
    <row r="62" spans="2:11">
      <c r="B62" s="2"/>
      <c r="C62" s="142" t="s">
        <v>354</v>
      </c>
      <c r="D62" s="143"/>
      <c r="E62" s="147" t="s">
        <v>206</v>
      </c>
      <c r="F62" s="147" t="s">
        <v>206</v>
      </c>
      <c r="G62" s="144">
        <v>0</v>
      </c>
      <c r="H62" s="144">
        <v>0</v>
      </c>
      <c r="I62" s="144">
        <v>0</v>
      </c>
      <c r="J62" s="144">
        <v>0</v>
      </c>
      <c r="K62" s="2"/>
    </row>
    <row r="63" spans="2:11">
      <c r="B63" s="2"/>
      <c r="C63" s="142" t="s">
        <v>355</v>
      </c>
      <c r="D63" s="143"/>
      <c r="E63" s="147" t="s">
        <v>206</v>
      </c>
      <c r="F63" s="147" t="s">
        <v>206</v>
      </c>
      <c r="G63" s="144">
        <v>0</v>
      </c>
      <c r="H63" s="144">
        <v>0</v>
      </c>
      <c r="I63" s="144">
        <v>0</v>
      </c>
      <c r="J63" s="144">
        <v>0</v>
      </c>
      <c r="K63" s="2"/>
    </row>
    <row r="64" spans="2:11">
      <c r="B64" s="2"/>
      <c r="C64" s="142" t="s">
        <v>356</v>
      </c>
      <c r="D64" s="143"/>
      <c r="E64" s="147" t="s">
        <v>206</v>
      </c>
      <c r="F64" s="147" t="s">
        <v>206</v>
      </c>
      <c r="G64" s="144">
        <v>0</v>
      </c>
      <c r="H64" s="144">
        <v>0</v>
      </c>
      <c r="I64" s="144">
        <v>0</v>
      </c>
      <c r="J64" s="144">
        <v>0</v>
      </c>
      <c r="K64" s="2"/>
    </row>
    <row r="65" spans="2:11">
      <c r="B65" s="2"/>
      <c r="C65" s="142" t="s">
        <v>357</v>
      </c>
      <c r="D65" s="143"/>
      <c r="E65" s="147" t="s">
        <v>206</v>
      </c>
      <c r="F65" s="147" t="s">
        <v>206</v>
      </c>
      <c r="G65" s="144">
        <v>0</v>
      </c>
      <c r="H65" s="144">
        <v>0</v>
      </c>
      <c r="I65" s="144">
        <v>0</v>
      </c>
      <c r="J65" s="144">
        <v>0</v>
      </c>
      <c r="K65" s="2"/>
    </row>
    <row r="66" spans="2:11">
      <c r="B66" s="2"/>
      <c r="C66" s="142" t="s">
        <v>358</v>
      </c>
      <c r="D66" s="143"/>
      <c r="E66" s="147" t="s">
        <v>206</v>
      </c>
      <c r="F66" s="147" t="s">
        <v>206</v>
      </c>
      <c r="G66" s="144">
        <v>0</v>
      </c>
      <c r="H66" s="144">
        <v>0</v>
      </c>
      <c r="I66" s="144">
        <v>0</v>
      </c>
      <c r="J66" s="144">
        <v>0</v>
      </c>
      <c r="K66" s="2"/>
    </row>
    <row r="67" spans="2:11">
      <c r="B67" s="2"/>
      <c r="C67" s="142" t="s">
        <v>359</v>
      </c>
      <c r="D67" s="143"/>
      <c r="E67" s="147" t="s">
        <v>206</v>
      </c>
      <c r="F67" s="147" t="s">
        <v>206</v>
      </c>
      <c r="G67" s="144">
        <v>0</v>
      </c>
      <c r="H67" s="144">
        <v>0</v>
      </c>
      <c r="I67" s="144">
        <v>0</v>
      </c>
      <c r="J67" s="144">
        <v>0</v>
      </c>
      <c r="K67" s="2"/>
    </row>
    <row r="68" spans="2:11">
      <c r="B68" s="2"/>
      <c r="C68" s="142" t="s">
        <v>360</v>
      </c>
      <c r="D68" s="143"/>
      <c r="E68" s="147" t="s">
        <v>206</v>
      </c>
      <c r="F68" s="147" t="s">
        <v>206</v>
      </c>
      <c r="G68" s="144">
        <v>0</v>
      </c>
      <c r="H68" s="144">
        <v>0</v>
      </c>
      <c r="I68" s="144">
        <v>0</v>
      </c>
      <c r="J68" s="144">
        <v>0</v>
      </c>
      <c r="K68" s="2"/>
    </row>
    <row r="69" spans="2:11">
      <c r="B69" s="2"/>
      <c r="C69" s="142" t="s">
        <v>361</v>
      </c>
      <c r="D69" s="143"/>
      <c r="E69" s="147" t="s">
        <v>206</v>
      </c>
      <c r="F69" s="147" t="s">
        <v>206</v>
      </c>
      <c r="G69" s="144">
        <v>0</v>
      </c>
      <c r="H69" s="144">
        <v>0</v>
      </c>
      <c r="I69" s="144">
        <v>0</v>
      </c>
      <c r="J69" s="144">
        <v>0</v>
      </c>
      <c r="K69" s="2"/>
    </row>
    <row r="70" spans="2:11">
      <c r="B70" s="2"/>
      <c r="C70" s="142" t="s">
        <v>362</v>
      </c>
      <c r="D70" s="143"/>
      <c r="E70" s="147" t="s">
        <v>206</v>
      </c>
      <c r="F70" s="147" t="s">
        <v>206</v>
      </c>
      <c r="G70" s="144">
        <v>0</v>
      </c>
      <c r="H70" s="144">
        <v>0</v>
      </c>
      <c r="I70" s="144">
        <v>0</v>
      </c>
      <c r="J70" s="144">
        <v>0</v>
      </c>
      <c r="K70" s="2"/>
    </row>
    <row r="71" spans="2:11">
      <c r="B71" s="2"/>
      <c r="C71" s="142" t="s">
        <v>363</v>
      </c>
      <c r="D71" s="143"/>
      <c r="E71" s="147" t="s">
        <v>206</v>
      </c>
      <c r="F71" s="147" t="s">
        <v>206</v>
      </c>
      <c r="G71" s="144">
        <v>0</v>
      </c>
      <c r="H71" s="144">
        <v>0</v>
      </c>
      <c r="I71" s="144">
        <v>0</v>
      </c>
      <c r="J71" s="144">
        <v>0</v>
      </c>
      <c r="K71" s="2"/>
    </row>
    <row r="72" spans="2:11">
      <c r="B72" s="2"/>
      <c r="C72" s="142" t="s">
        <v>364</v>
      </c>
      <c r="D72" s="143"/>
      <c r="E72" s="147" t="s">
        <v>206</v>
      </c>
      <c r="F72" s="147" t="s">
        <v>206</v>
      </c>
      <c r="G72" s="144">
        <v>0</v>
      </c>
      <c r="H72" s="144">
        <v>0</v>
      </c>
      <c r="I72" s="144">
        <v>0</v>
      </c>
      <c r="J72" s="144">
        <v>0</v>
      </c>
      <c r="K72" s="2"/>
    </row>
    <row r="73" spans="2:11">
      <c r="B73" s="2"/>
      <c r="C73" s="142" t="s">
        <v>365</v>
      </c>
      <c r="D73" s="143"/>
      <c r="E73" s="147" t="s">
        <v>206</v>
      </c>
      <c r="F73" s="147" t="s">
        <v>206</v>
      </c>
      <c r="G73" s="144">
        <v>0</v>
      </c>
      <c r="H73" s="144">
        <v>0</v>
      </c>
      <c r="I73" s="144">
        <v>0</v>
      </c>
      <c r="J73" s="144">
        <v>0</v>
      </c>
      <c r="K73" s="2"/>
    </row>
    <row r="74" spans="2:11">
      <c r="B74" s="2"/>
      <c r="C74" s="142" t="s">
        <v>366</v>
      </c>
      <c r="D74" s="143"/>
      <c r="E74" s="147" t="s">
        <v>206</v>
      </c>
      <c r="F74" s="147" t="s">
        <v>206</v>
      </c>
      <c r="G74" s="144">
        <v>0</v>
      </c>
      <c r="H74" s="144">
        <v>0</v>
      </c>
      <c r="I74" s="144">
        <v>0</v>
      </c>
      <c r="J74" s="144">
        <v>0</v>
      </c>
      <c r="K74" s="2"/>
    </row>
    <row r="75" spans="2:11">
      <c r="B75" s="2"/>
      <c r="C75" s="142" t="s">
        <v>367</v>
      </c>
      <c r="D75" s="143"/>
      <c r="E75" s="147" t="s">
        <v>206</v>
      </c>
      <c r="F75" s="147" t="s">
        <v>206</v>
      </c>
      <c r="G75" s="144">
        <v>0</v>
      </c>
      <c r="H75" s="144">
        <v>0</v>
      </c>
      <c r="I75" s="144">
        <v>0</v>
      </c>
      <c r="J75" s="144">
        <v>0</v>
      </c>
      <c r="K75" s="2"/>
    </row>
    <row r="76" spans="2:11">
      <c r="B76" s="2"/>
      <c r="C76" s="142" t="s">
        <v>368</v>
      </c>
      <c r="D76" s="143"/>
      <c r="E76" s="147" t="s">
        <v>206</v>
      </c>
      <c r="F76" s="147" t="s">
        <v>206</v>
      </c>
      <c r="G76" s="144">
        <v>0</v>
      </c>
      <c r="H76" s="144">
        <v>0</v>
      </c>
      <c r="I76" s="144">
        <v>0</v>
      </c>
      <c r="J76" s="144">
        <v>0</v>
      </c>
      <c r="K76" s="2"/>
    </row>
    <row r="77" spans="2:11">
      <c r="B77" s="2"/>
      <c r="C77" s="142" t="s">
        <v>369</v>
      </c>
      <c r="D77" s="143"/>
      <c r="E77" s="147" t="s">
        <v>206</v>
      </c>
      <c r="F77" s="147" t="s">
        <v>206</v>
      </c>
      <c r="G77" s="144">
        <v>0</v>
      </c>
      <c r="H77" s="144">
        <v>0</v>
      </c>
      <c r="I77" s="144">
        <v>0</v>
      </c>
      <c r="J77" s="144">
        <v>0</v>
      </c>
      <c r="K77" s="2"/>
    </row>
    <row r="78" spans="2:11">
      <c r="B78" s="2"/>
      <c r="C78" s="142" t="s">
        <v>370</v>
      </c>
      <c r="D78" s="143"/>
      <c r="E78" s="147" t="s">
        <v>206</v>
      </c>
      <c r="F78" s="147" t="s">
        <v>206</v>
      </c>
      <c r="G78" s="144">
        <v>0</v>
      </c>
      <c r="H78" s="144">
        <v>0</v>
      </c>
      <c r="I78" s="144">
        <v>0</v>
      </c>
      <c r="J78" s="144">
        <v>0</v>
      </c>
      <c r="K78" s="2"/>
    </row>
    <row r="79" spans="2:11">
      <c r="B79" s="2"/>
      <c r="C79" s="142" t="s">
        <v>371</v>
      </c>
      <c r="D79" s="143"/>
      <c r="E79" s="147" t="s">
        <v>206</v>
      </c>
      <c r="F79" s="147" t="s">
        <v>206</v>
      </c>
      <c r="G79" s="144">
        <v>0</v>
      </c>
      <c r="H79" s="144">
        <v>0</v>
      </c>
      <c r="I79" s="144">
        <v>0</v>
      </c>
      <c r="J79" s="144">
        <v>0</v>
      </c>
      <c r="K79" s="2"/>
    </row>
    <row r="80" spans="2:11">
      <c r="B80" s="2"/>
      <c r="C80" s="142" t="s">
        <v>372</v>
      </c>
      <c r="D80" s="143"/>
      <c r="E80" s="147" t="s">
        <v>206</v>
      </c>
      <c r="F80" s="147" t="s">
        <v>206</v>
      </c>
      <c r="G80" s="144">
        <v>0</v>
      </c>
      <c r="H80" s="144">
        <v>0</v>
      </c>
      <c r="I80" s="144">
        <v>0</v>
      </c>
      <c r="J80" s="144">
        <v>0</v>
      </c>
      <c r="K80" s="2"/>
    </row>
    <row r="81" spans="2:11">
      <c r="B81" s="2"/>
      <c r="C81" s="142" t="s">
        <v>373</v>
      </c>
      <c r="D81" s="143"/>
      <c r="E81" s="147" t="s">
        <v>206</v>
      </c>
      <c r="F81" s="147" t="s">
        <v>206</v>
      </c>
      <c r="G81" s="144">
        <v>0</v>
      </c>
      <c r="H81" s="144">
        <v>0</v>
      </c>
      <c r="I81" s="144">
        <v>0</v>
      </c>
      <c r="J81" s="144">
        <v>0</v>
      </c>
      <c r="K81" s="2"/>
    </row>
    <row r="82" spans="2:11">
      <c r="B82" s="2"/>
      <c r="C82" s="142" t="s">
        <v>374</v>
      </c>
      <c r="D82" s="143"/>
      <c r="E82" s="147" t="s">
        <v>206</v>
      </c>
      <c r="F82" s="147" t="s">
        <v>206</v>
      </c>
      <c r="G82" s="144">
        <v>0</v>
      </c>
      <c r="H82" s="144">
        <v>0</v>
      </c>
      <c r="I82" s="144">
        <v>0</v>
      </c>
      <c r="J82" s="144">
        <v>0</v>
      </c>
      <c r="K82" s="2"/>
    </row>
    <row r="83" spans="2:11">
      <c r="B83" s="2"/>
      <c r="C83" s="142" t="s">
        <v>375</v>
      </c>
      <c r="D83" s="143"/>
      <c r="E83" s="147" t="s">
        <v>206</v>
      </c>
      <c r="F83" s="147" t="s">
        <v>206</v>
      </c>
      <c r="G83" s="144">
        <v>0</v>
      </c>
      <c r="H83" s="144">
        <v>0</v>
      </c>
      <c r="I83" s="144">
        <v>0</v>
      </c>
      <c r="J83" s="144">
        <v>0</v>
      </c>
      <c r="K83" s="2"/>
    </row>
    <row r="84" spans="2:11">
      <c r="B84" s="2"/>
      <c r="C84" s="142" t="s">
        <v>376</v>
      </c>
      <c r="D84" s="143"/>
      <c r="E84" s="147" t="s">
        <v>206</v>
      </c>
      <c r="F84" s="147" t="s">
        <v>206</v>
      </c>
      <c r="G84" s="144">
        <v>0</v>
      </c>
      <c r="H84" s="144">
        <v>0</v>
      </c>
      <c r="I84" s="144">
        <v>0</v>
      </c>
      <c r="J84" s="144">
        <v>0</v>
      </c>
      <c r="K84" s="2"/>
    </row>
    <row r="85" spans="2:11">
      <c r="B85" s="2"/>
      <c r="C85" s="142" t="s">
        <v>377</v>
      </c>
      <c r="D85" s="143"/>
      <c r="E85" s="147" t="s">
        <v>206</v>
      </c>
      <c r="F85" s="147" t="s">
        <v>206</v>
      </c>
      <c r="G85" s="144">
        <v>0</v>
      </c>
      <c r="H85" s="144">
        <v>0</v>
      </c>
      <c r="I85" s="144">
        <v>0</v>
      </c>
      <c r="J85" s="144">
        <v>0</v>
      </c>
      <c r="K85" s="2"/>
    </row>
    <row r="86" spans="2:11">
      <c r="B86" s="2"/>
      <c r="C86" s="142" t="s">
        <v>378</v>
      </c>
      <c r="D86" s="143"/>
      <c r="E86" s="147" t="s">
        <v>206</v>
      </c>
      <c r="F86" s="147" t="s">
        <v>206</v>
      </c>
      <c r="G86" s="144">
        <v>0</v>
      </c>
      <c r="H86" s="144">
        <v>0</v>
      </c>
      <c r="I86" s="144">
        <v>0</v>
      </c>
      <c r="J86" s="144">
        <v>0</v>
      </c>
      <c r="K86" s="2"/>
    </row>
    <row r="87" spans="2:11">
      <c r="B87" s="2"/>
      <c r="C87" s="142" t="s">
        <v>379</v>
      </c>
      <c r="D87" s="143"/>
      <c r="E87" s="147" t="s">
        <v>206</v>
      </c>
      <c r="F87" s="147" t="s">
        <v>206</v>
      </c>
      <c r="G87" s="144">
        <v>0</v>
      </c>
      <c r="H87" s="144">
        <v>0</v>
      </c>
      <c r="I87" s="144">
        <v>0</v>
      </c>
      <c r="J87" s="144">
        <v>0</v>
      </c>
      <c r="K87" s="2"/>
    </row>
    <row r="88" spans="2:11">
      <c r="B88" s="2"/>
      <c r="C88" s="142" t="s">
        <v>380</v>
      </c>
      <c r="D88" s="143"/>
      <c r="E88" s="147" t="s">
        <v>206</v>
      </c>
      <c r="F88" s="147" t="s">
        <v>206</v>
      </c>
      <c r="G88" s="144">
        <v>0</v>
      </c>
      <c r="H88" s="144">
        <v>0</v>
      </c>
      <c r="I88" s="144">
        <v>0</v>
      </c>
      <c r="J88" s="144">
        <v>0</v>
      </c>
      <c r="K88" s="2"/>
    </row>
    <row r="89" spans="2:11">
      <c r="B89" s="2"/>
      <c r="C89" s="142" t="s">
        <v>381</v>
      </c>
      <c r="D89" s="143"/>
      <c r="E89" s="147" t="s">
        <v>206</v>
      </c>
      <c r="F89" s="147" t="s">
        <v>206</v>
      </c>
      <c r="G89" s="144">
        <v>0</v>
      </c>
      <c r="H89" s="144">
        <v>0</v>
      </c>
      <c r="I89" s="144">
        <v>0</v>
      </c>
      <c r="J89" s="144">
        <v>0</v>
      </c>
      <c r="K89" s="2"/>
    </row>
    <row r="90" spans="2:11">
      <c r="B90" s="2"/>
      <c r="C90" s="142" t="s">
        <v>382</v>
      </c>
      <c r="D90" s="143"/>
      <c r="E90" s="147" t="s">
        <v>206</v>
      </c>
      <c r="F90" s="147" t="s">
        <v>206</v>
      </c>
      <c r="G90" s="144">
        <v>0</v>
      </c>
      <c r="H90" s="144">
        <v>0</v>
      </c>
      <c r="I90" s="144">
        <v>0</v>
      </c>
      <c r="J90" s="144">
        <v>0</v>
      </c>
      <c r="K90" s="2"/>
    </row>
    <row r="91" spans="2:11">
      <c r="B91" s="2"/>
      <c r="C91" s="142" t="s">
        <v>383</v>
      </c>
      <c r="D91" s="143"/>
      <c r="E91" s="147" t="s">
        <v>206</v>
      </c>
      <c r="F91" s="147" t="s">
        <v>206</v>
      </c>
      <c r="G91" s="144">
        <v>0</v>
      </c>
      <c r="H91" s="144">
        <v>0</v>
      </c>
      <c r="I91" s="144">
        <v>0</v>
      </c>
      <c r="J91" s="144">
        <v>0</v>
      </c>
      <c r="K91" s="2"/>
    </row>
    <row r="92" spans="2:11">
      <c r="B92" s="2"/>
      <c r="C92" s="142" t="s">
        <v>384</v>
      </c>
      <c r="D92" s="143"/>
      <c r="E92" s="147" t="s">
        <v>206</v>
      </c>
      <c r="F92" s="147" t="s">
        <v>206</v>
      </c>
      <c r="G92" s="144">
        <v>0</v>
      </c>
      <c r="H92" s="144">
        <v>0</v>
      </c>
      <c r="I92" s="144">
        <v>0</v>
      </c>
      <c r="J92" s="144">
        <v>0</v>
      </c>
      <c r="K92" s="2"/>
    </row>
    <row r="93" spans="2:11">
      <c r="B93" s="2"/>
      <c r="C93" s="142" t="s">
        <v>385</v>
      </c>
      <c r="D93" s="143"/>
      <c r="E93" s="147" t="s">
        <v>206</v>
      </c>
      <c r="F93" s="147" t="s">
        <v>206</v>
      </c>
      <c r="G93" s="144">
        <v>0</v>
      </c>
      <c r="H93" s="144">
        <v>0</v>
      </c>
      <c r="I93" s="144">
        <v>0</v>
      </c>
      <c r="J93" s="144">
        <v>0</v>
      </c>
      <c r="K93" s="2"/>
    </row>
    <row r="94" spans="2:11">
      <c r="B94" s="2"/>
      <c r="C94" s="142" t="s">
        <v>386</v>
      </c>
      <c r="D94" s="143"/>
      <c r="E94" s="147" t="s">
        <v>206</v>
      </c>
      <c r="F94" s="147" t="s">
        <v>206</v>
      </c>
      <c r="G94" s="144">
        <v>0</v>
      </c>
      <c r="H94" s="144">
        <v>0</v>
      </c>
      <c r="I94" s="144">
        <v>0</v>
      </c>
      <c r="J94" s="144">
        <v>0</v>
      </c>
      <c r="K94" s="2"/>
    </row>
    <row r="95" spans="2:11">
      <c r="B95" s="2"/>
      <c r="C95" s="142" t="s">
        <v>387</v>
      </c>
      <c r="D95" s="143"/>
      <c r="E95" s="147" t="s">
        <v>206</v>
      </c>
      <c r="F95" s="147" t="s">
        <v>206</v>
      </c>
      <c r="G95" s="144">
        <v>0</v>
      </c>
      <c r="H95" s="144">
        <v>0</v>
      </c>
      <c r="I95" s="144">
        <v>0</v>
      </c>
      <c r="J95" s="144">
        <v>0</v>
      </c>
      <c r="K95" s="2"/>
    </row>
    <row r="96" spans="2:11">
      <c r="B96" s="2"/>
      <c r="C96" s="142" t="s">
        <v>388</v>
      </c>
      <c r="D96" s="143"/>
      <c r="E96" s="147" t="s">
        <v>206</v>
      </c>
      <c r="F96" s="147" t="s">
        <v>206</v>
      </c>
      <c r="G96" s="144">
        <v>0</v>
      </c>
      <c r="H96" s="144">
        <v>0</v>
      </c>
      <c r="I96" s="144">
        <v>0</v>
      </c>
      <c r="J96" s="144">
        <v>0</v>
      </c>
      <c r="K96" s="2"/>
    </row>
    <row r="97" spans="2:11">
      <c r="B97" s="2"/>
      <c r="C97" s="142" t="s">
        <v>389</v>
      </c>
      <c r="D97" s="143"/>
      <c r="E97" s="147" t="s">
        <v>206</v>
      </c>
      <c r="F97" s="147" t="s">
        <v>206</v>
      </c>
      <c r="G97" s="144">
        <v>0</v>
      </c>
      <c r="H97" s="144">
        <v>0</v>
      </c>
      <c r="I97" s="144">
        <v>0</v>
      </c>
      <c r="J97" s="144">
        <v>0</v>
      </c>
      <c r="K97" s="2"/>
    </row>
    <row r="98" spans="2:11">
      <c r="B98" s="2"/>
      <c r="C98" s="142" t="s">
        <v>390</v>
      </c>
      <c r="D98" s="143"/>
      <c r="E98" s="147" t="s">
        <v>206</v>
      </c>
      <c r="F98" s="147" t="s">
        <v>206</v>
      </c>
      <c r="G98" s="144">
        <v>0</v>
      </c>
      <c r="H98" s="144">
        <v>0</v>
      </c>
      <c r="I98" s="144">
        <v>0</v>
      </c>
      <c r="J98" s="144">
        <v>0</v>
      </c>
      <c r="K98" s="2"/>
    </row>
    <row r="99" spans="2:11">
      <c r="B99" s="2"/>
      <c r="C99" s="142" t="s">
        <v>391</v>
      </c>
      <c r="D99" s="143"/>
      <c r="E99" s="147" t="s">
        <v>206</v>
      </c>
      <c r="F99" s="147" t="s">
        <v>206</v>
      </c>
      <c r="G99" s="144">
        <v>0</v>
      </c>
      <c r="H99" s="144">
        <v>0</v>
      </c>
      <c r="I99" s="144">
        <v>0</v>
      </c>
      <c r="J99" s="144">
        <v>0</v>
      </c>
      <c r="K99" s="2"/>
    </row>
    <row r="100" spans="2:11">
      <c r="B100" s="2"/>
      <c r="C100" s="142" t="s">
        <v>392</v>
      </c>
      <c r="D100" s="143"/>
      <c r="E100" s="147" t="s">
        <v>206</v>
      </c>
      <c r="F100" s="147" t="s">
        <v>206</v>
      </c>
      <c r="G100" s="144">
        <v>0</v>
      </c>
      <c r="H100" s="144">
        <v>0</v>
      </c>
      <c r="I100" s="144">
        <v>0</v>
      </c>
      <c r="J100" s="144">
        <v>0</v>
      </c>
      <c r="K100" s="2"/>
    </row>
    <row r="101" spans="2:11">
      <c r="B101" s="2"/>
      <c r="C101" s="142" t="s">
        <v>393</v>
      </c>
      <c r="D101" s="143"/>
      <c r="E101" s="147" t="s">
        <v>206</v>
      </c>
      <c r="F101" s="147" t="s">
        <v>206</v>
      </c>
      <c r="G101" s="144">
        <v>0</v>
      </c>
      <c r="H101" s="144">
        <v>0</v>
      </c>
      <c r="I101" s="144">
        <v>0</v>
      </c>
      <c r="J101" s="144">
        <v>0</v>
      </c>
      <c r="K101" s="2"/>
    </row>
    <row r="102" spans="2:11">
      <c r="B102" s="2"/>
      <c r="C102" s="142" t="s">
        <v>394</v>
      </c>
      <c r="D102" s="143"/>
      <c r="E102" s="147" t="s">
        <v>206</v>
      </c>
      <c r="F102" s="147" t="s">
        <v>206</v>
      </c>
      <c r="G102" s="144">
        <v>0</v>
      </c>
      <c r="H102" s="144">
        <v>0</v>
      </c>
      <c r="I102" s="144">
        <v>0</v>
      </c>
      <c r="J102" s="144">
        <v>0</v>
      </c>
      <c r="K102" s="2"/>
    </row>
    <row r="103" spans="2:11">
      <c r="B103" s="2"/>
      <c r="C103" s="142" t="s">
        <v>395</v>
      </c>
      <c r="D103" s="143"/>
      <c r="E103" s="147" t="s">
        <v>206</v>
      </c>
      <c r="F103" s="147" t="s">
        <v>206</v>
      </c>
      <c r="G103" s="144">
        <v>0</v>
      </c>
      <c r="H103" s="144">
        <v>0</v>
      </c>
      <c r="I103" s="144">
        <v>0</v>
      </c>
      <c r="J103" s="144">
        <v>0</v>
      </c>
      <c r="K103" s="2"/>
    </row>
    <row r="104" spans="2:11">
      <c r="B104" s="2"/>
      <c r="C104" s="142" t="s">
        <v>396</v>
      </c>
      <c r="D104" s="143"/>
      <c r="E104" s="147" t="s">
        <v>206</v>
      </c>
      <c r="F104" s="147" t="s">
        <v>206</v>
      </c>
      <c r="G104" s="144">
        <v>0</v>
      </c>
      <c r="H104" s="144">
        <v>0</v>
      </c>
      <c r="I104" s="144">
        <v>0</v>
      </c>
      <c r="J104" s="144">
        <v>0</v>
      </c>
      <c r="K104" s="2"/>
    </row>
    <row r="105" spans="2:11">
      <c r="B105" s="2"/>
      <c r="C105" s="142" t="s">
        <v>397</v>
      </c>
      <c r="D105" s="143"/>
      <c r="E105" s="147" t="s">
        <v>206</v>
      </c>
      <c r="F105" s="147" t="s">
        <v>206</v>
      </c>
      <c r="G105" s="144">
        <v>0</v>
      </c>
      <c r="H105" s="144">
        <v>0</v>
      </c>
      <c r="I105" s="144">
        <v>0</v>
      </c>
      <c r="J105" s="144">
        <v>0</v>
      </c>
      <c r="K105" s="2"/>
    </row>
    <row r="106" spans="2:11">
      <c r="B106" s="2"/>
      <c r="C106" s="142" t="s">
        <v>398</v>
      </c>
      <c r="D106" s="143"/>
      <c r="E106" s="147" t="s">
        <v>206</v>
      </c>
      <c r="F106" s="147" t="s">
        <v>206</v>
      </c>
      <c r="G106" s="144">
        <v>0</v>
      </c>
      <c r="H106" s="144">
        <v>0</v>
      </c>
      <c r="I106" s="144">
        <v>0</v>
      </c>
      <c r="J106" s="144">
        <v>0</v>
      </c>
      <c r="K106" s="2"/>
    </row>
    <row r="107" spans="2:11">
      <c r="B107" s="2"/>
      <c r="C107" s="142" t="s">
        <v>399</v>
      </c>
      <c r="D107" s="143"/>
      <c r="E107" s="147" t="s">
        <v>206</v>
      </c>
      <c r="F107" s="147" t="s">
        <v>206</v>
      </c>
      <c r="G107" s="144">
        <v>0</v>
      </c>
      <c r="H107" s="144">
        <v>0</v>
      </c>
      <c r="I107" s="144">
        <v>0</v>
      </c>
      <c r="J107" s="144">
        <v>0</v>
      </c>
      <c r="K107" s="2"/>
    </row>
    <row r="108" spans="2:11">
      <c r="B108" s="2"/>
      <c r="C108" s="142" t="s">
        <v>400</v>
      </c>
      <c r="D108" s="143"/>
      <c r="E108" s="147" t="s">
        <v>206</v>
      </c>
      <c r="F108" s="147" t="s">
        <v>206</v>
      </c>
      <c r="G108" s="144">
        <v>0</v>
      </c>
      <c r="H108" s="144">
        <v>0</v>
      </c>
      <c r="I108" s="144">
        <v>0</v>
      </c>
      <c r="J108" s="144">
        <v>0</v>
      </c>
      <c r="K108" s="2"/>
    </row>
    <row r="109" spans="2:11">
      <c r="B109" s="2"/>
      <c r="C109" s="142" t="s">
        <v>401</v>
      </c>
      <c r="D109" s="143"/>
      <c r="E109" s="147" t="s">
        <v>206</v>
      </c>
      <c r="F109" s="147" t="s">
        <v>206</v>
      </c>
      <c r="G109" s="144">
        <v>0</v>
      </c>
      <c r="H109" s="144">
        <v>0</v>
      </c>
      <c r="I109" s="144">
        <v>0</v>
      </c>
      <c r="J109" s="144">
        <v>0</v>
      </c>
      <c r="K109" s="2"/>
    </row>
    <row r="110" spans="2:11">
      <c r="B110" s="2"/>
      <c r="C110" s="142" t="s">
        <v>402</v>
      </c>
      <c r="D110" s="143"/>
      <c r="E110" s="147" t="s">
        <v>206</v>
      </c>
      <c r="F110" s="147" t="s">
        <v>206</v>
      </c>
      <c r="G110" s="144">
        <v>0</v>
      </c>
      <c r="H110" s="144">
        <v>0</v>
      </c>
      <c r="I110" s="144">
        <v>0</v>
      </c>
      <c r="J110" s="144">
        <v>0</v>
      </c>
      <c r="K110" s="2"/>
    </row>
    <row r="111" spans="2:11">
      <c r="B111" s="2"/>
      <c r="C111" s="142" t="s">
        <v>403</v>
      </c>
      <c r="D111" s="143"/>
      <c r="E111" s="147" t="s">
        <v>206</v>
      </c>
      <c r="F111" s="147" t="s">
        <v>206</v>
      </c>
      <c r="G111" s="144">
        <v>0</v>
      </c>
      <c r="H111" s="144">
        <v>0</v>
      </c>
      <c r="I111" s="144">
        <v>0</v>
      </c>
      <c r="J111" s="144">
        <v>0</v>
      </c>
      <c r="K111" s="2"/>
    </row>
    <row r="112" spans="2:11">
      <c r="B112" s="2"/>
      <c r="C112" s="142" t="s">
        <v>404</v>
      </c>
      <c r="D112" s="143"/>
      <c r="E112" s="147" t="s">
        <v>206</v>
      </c>
      <c r="F112" s="147" t="s">
        <v>206</v>
      </c>
      <c r="G112" s="144">
        <v>0</v>
      </c>
      <c r="H112" s="144">
        <v>0</v>
      </c>
      <c r="I112" s="144">
        <v>0</v>
      </c>
      <c r="J112" s="144">
        <v>0</v>
      </c>
      <c r="K112" s="2"/>
    </row>
    <row r="113" spans="1:11">
      <c r="B113" s="2"/>
      <c r="C113" s="142" t="s">
        <v>405</v>
      </c>
      <c r="D113" s="143"/>
      <c r="E113" s="147" t="s">
        <v>206</v>
      </c>
      <c r="F113" s="147" t="s">
        <v>206</v>
      </c>
      <c r="G113" s="144">
        <v>0</v>
      </c>
      <c r="H113" s="144">
        <v>0</v>
      </c>
      <c r="I113" s="144">
        <v>0</v>
      </c>
      <c r="J113" s="144">
        <v>0</v>
      </c>
      <c r="K113" s="2"/>
    </row>
    <row r="114" spans="1:11" s="12" customFormat="1">
      <c r="B114" s="3"/>
      <c r="C114" s="145" t="s">
        <v>406</v>
      </c>
      <c r="D114" s="146"/>
      <c r="E114" s="147" t="s">
        <v>206</v>
      </c>
      <c r="F114" s="147" t="s">
        <v>206</v>
      </c>
      <c r="G114" s="144">
        <v>0</v>
      </c>
      <c r="H114" s="144">
        <v>0</v>
      </c>
      <c r="I114" s="144">
        <v>0</v>
      </c>
      <c r="J114" s="144">
        <v>0</v>
      </c>
      <c r="K114" s="3"/>
    </row>
    <row r="115" spans="1:11" s="12" customFormat="1">
      <c r="A115" s="15" t="s">
        <v>407</v>
      </c>
      <c r="B115" s="3"/>
      <c r="C115" s="145" t="s">
        <v>408</v>
      </c>
      <c r="D115" s="146"/>
      <c r="E115" s="147" t="s">
        <v>206</v>
      </c>
      <c r="F115" s="147" t="s">
        <v>206</v>
      </c>
      <c r="G115" s="144">
        <v>0</v>
      </c>
      <c r="H115" s="144">
        <v>0</v>
      </c>
      <c r="I115" s="144">
        <v>0</v>
      </c>
      <c r="J115" s="144">
        <v>0</v>
      </c>
      <c r="K115" s="3"/>
    </row>
    <row r="116" spans="1:11">
      <c r="A116" s="16" t="s">
        <v>409</v>
      </c>
      <c r="B116" s="2"/>
      <c r="C116" s="142" t="s">
        <v>410</v>
      </c>
      <c r="D116" s="143"/>
      <c r="E116" s="10" t="str">
        <f>""</f>
        <v/>
      </c>
      <c r="F116" s="10" t="str">
        <f>""</f>
        <v/>
      </c>
      <c r="G116" s="8">
        <f>SUM(G16:G115)</f>
        <v>0</v>
      </c>
      <c r="H116" s="8">
        <f>SUM(H16:H115)</f>
        <v>0</v>
      </c>
      <c r="I116" s="8">
        <f>SUM(I16:I115)</f>
        <v>0</v>
      </c>
      <c r="J116" s="8">
        <f>SUM(J16:J115)</f>
        <v>0</v>
      </c>
      <c r="K116" s="2"/>
    </row>
    <row r="117" spans="1:11">
      <c r="B117" s="2"/>
      <c r="C117" s="2"/>
      <c r="D117" s="2"/>
      <c r="E117" s="2"/>
      <c r="F117" s="2"/>
      <c r="G117" s="2"/>
      <c r="H117" s="2"/>
      <c r="I117" s="2"/>
      <c r="J117" s="2"/>
      <c r="K117" s="2"/>
    </row>
    <row r="118" spans="1:11" ht="5.0999999999999996" customHeight="1">
      <c r="B118" s="2"/>
      <c r="C118" s="2"/>
      <c r="D118" s="2"/>
      <c r="E118" s="2"/>
      <c r="F118" s="2"/>
      <c r="G118" s="2"/>
      <c r="H118" s="2"/>
      <c r="I118" s="2"/>
      <c r="J118" s="2"/>
      <c r="K118" s="2"/>
    </row>
  </sheetData>
  <sheetProtection formatColumns="0" formatRows="0" insertRows="0" deleteRows="0" selectLockedCells="1"/>
  <mergeCells count="714">
    <mergeCell ref="C13:J13"/>
    <mergeCell ref="C14:D15"/>
    <mergeCell ref="E14:E15"/>
    <mergeCell ref="F14:F15"/>
    <mergeCell ref="G14:G15"/>
    <mergeCell ref="H14:H15"/>
    <mergeCell ref="I14:I15"/>
    <mergeCell ref="J14:J15"/>
    <mergeCell ref="C7:J7"/>
    <mergeCell ref="C8:J8"/>
    <mergeCell ref="C9:J9"/>
    <mergeCell ref="C10:J10"/>
    <mergeCell ref="C11:J11"/>
    <mergeCell ref="I16"/>
    <mergeCell ref="J16"/>
    <mergeCell ref="C17:D17"/>
    <mergeCell ref="E17"/>
    <mergeCell ref="F17"/>
    <mergeCell ref="G17"/>
    <mergeCell ref="H17"/>
    <mergeCell ref="I17"/>
    <mergeCell ref="J17"/>
    <mergeCell ref="C16:D16"/>
    <mergeCell ref="E16"/>
    <mergeCell ref="F16"/>
    <mergeCell ref="G16"/>
    <mergeCell ref="H16"/>
    <mergeCell ref="I18"/>
    <mergeCell ref="J18"/>
    <mergeCell ref="C19:D19"/>
    <mergeCell ref="E19"/>
    <mergeCell ref="F19"/>
    <mergeCell ref="G19"/>
    <mergeCell ref="H19"/>
    <mergeCell ref="I19"/>
    <mergeCell ref="J19"/>
    <mergeCell ref="C18:D18"/>
    <mergeCell ref="E18"/>
    <mergeCell ref="F18"/>
    <mergeCell ref="G18"/>
    <mergeCell ref="H18"/>
    <mergeCell ref="I20"/>
    <mergeCell ref="J20"/>
    <mergeCell ref="C21:D21"/>
    <mergeCell ref="E21"/>
    <mergeCell ref="F21"/>
    <mergeCell ref="G21"/>
    <mergeCell ref="H21"/>
    <mergeCell ref="I21"/>
    <mergeCell ref="J21"/>
    <mergeCell ref="C20:D20"/>
    <mergeCell ref="E20"/>
    <mergeCell ref="F20"/>
    <mergeCell ref="G20"/>
    <mergeCell ref="H20"/>
    <mergeCell ref="I22"/>
    <mergeCell ref="J22"/>
    <mergeCell ref="C23:D23"/>
    <mergeCell ref="E23"/>
    <mergeCell ref="F23"/>
    <mergeCell ref="G23"/>
    <mergeCell ref="H23"/>
    <mergeCell ref="I23"/>
    <mergeCell ref="J23"/>
    <mergeCell ref="C22:D22"/>
    <mergeCell ref="E22"/>
    <mergeCell ref="F22"/>
    <mergeCell ref="G22"/>
    <mergeCell ref="H22"/>
    <mergeCell ref="I24"/>
    <mergeCell ref="J24"/>
    <mergeCell ref="C25:D25"/>
    <mergeCell ref="E25"/>
    <mergeCell ref="F25"/>
    <mergeCell ref="G25"/>
    <mergeCell ref="H25"/>
    <mergeCell ref="I25"/>
    <mergeCell ref="J25"/>
    <mergeCell ref="C24:D24"/>
    <mergeCell ref="E24"/>
    <mergeCell ref="F24"/>
    <mergeCell ref="G24"/>
    <mergeCell ref="H24"/>
    <mergeCell ref="I26"/>
    <mergeCell ref="J26"/>
    <mergeCell ref="C27:D27"/>
    <mergeCell ref="E27"/>
    <mergeCell ref="F27"/>
    <mergeCell ref="G27"/>
    <mergeCell ref="H27"/>
    <mergeCell ref="I27"/>
    <mergeCell ref="J27"/>
    <mergeCell ref="C26:D26"/>
    <mergeCell ref="E26"/>
    <mergeCell ref="F26"/>
    <mergeCell ref="G26"/>
    <mergeCell ref="H26"/>
    <mergeCell ref="I28"/>
    <mergeCell ref="J28"/>
    <mergeCell ref="C29:D29"/>
    <mergeCell ref="E29"/>
    <mergeCell ref="F29"/>
    <mergeCell ref="G29"/>
    <mergeCell ref="H29"/>
    <mergeCell ref="I29"/>
    <mergeCell ref="J29"/>
    <mergeCell ref="C28:D28"/>
    <mergeCell ref="E28"/>
    <mergeCell ref="F28"/>
    <mergeCell ref="G28"/>
    <mergeCell ref="H28"/>
    <mergeCell ref="I30"/>
    <mergeCell ref="J30"/>
    <mergeCell ref="C31:D31"/>
    <mergeCell ref="E31"/>
    <mergeCell ref="F31"/>
    <mergeCell ref="G31"/>
    <mergeCell ref="H31"/>
    <mergeCell ref="I31"/>
    <mergeCell ref="J31"/>
    <mergeCell ref="C30:D30"/>
    <mergeCell ref="E30"/>
    <mergeCell ref="F30"/>
    <mergeCell ref="G30"/>
    <mergeCell ref="H30"/>
    <mergeCell ref="I32"/>
    <mergeCell ref="J32"/>
    <mergeCell ref="C33:D33"/>
    <mergeCell ref="E33"/>
    <mergeCell ref="F33"/>
    <mergeCell ref="G33"/>
    <mergeCell ref="H33"/>
    <mergeCell ref="I33"/>
    <mergeCell ref="J33"/>
    <mergeCell ref="C32:D32"/>
    <mergeCell ref="E32"/>
    <mergeCell ref="F32"/>
    <mergeCell ref="G32"/>
    <mergeCell ref="H32"/>
    <mergeCell ref="I34"/>
    <mergeCell ref="J34"/>
    <mergeCell ref="C35:D35"/>
    <mergeCell ref="E35"/>
    <mergeCell ref="F35"/>
    <mergeCell ref="G35"/>
    <mergeCell ref="H35"/>
    <mergeCell ref="I35"/>
    <mergeCell ref="J35"/>
    <mergeCell ref="C34:D34"/>
    <mergeCell ref="E34"/>
    <mergeCell ref="F34"/>
    <mergeCell ref="G34"/>
    <mergeCell ref="H34"/>
    <mergeCell ref="I36"/>
    <mergeCell ref="J36"/>
    <mergeCell ref="C37:D37"/>
    <mergeCell ref="E37"/>
    <mergeCell ref="F37"/>
    <mergeCell ref="G37"/>
    <mergeCell ref="H37"/>
    <mergeCell ref="I37"/>
    <mergeCell ref="J37"/>
    <mergeCell ref="C36:D36"/>
    <mergeCell ref="E36"/>
    <mergeCell ref="F36"/>
    <mergeCell ref="G36"/>
    <mergeCell ref="H36"/>
    <mergeCell ref="I38"/>
    <mergeCell ref="J38"/>
    <mergeCell ref="C39:D39"/>
    <mergeCell ref="E39"/>
    <mergeCell ref="F39"/>
    <mergeCell ref="G39"/>
    <mergeCell ref="H39"/>
    <mergeCell ref="I39"/>
    <mergeCell ref="J39"/>
    <mergeCell ref="C38:D38"/>
    <mergeCell ref="E38"/>
    <mergeCell ref="F38"/>
    <mergeCell ref="G38"/>
    <mergeCell ref="H38"/>
    <mergeCell ref="I40"/>
    <mergeCell ref="J40"/>
    <mergeCell ref="C41:D41"/>
    <mergeCell ref="E41"/>
    <mergeCell ref="F41"/>
    <mergeCell ref="G41"/>
    <mergeCell ref="H41"/>
    <mergeCell ref="I41"/>
    <mergeCell ref="J41"/>
    <mergeCell ref="C40:D40"/>
    <mergeCell ref="E40"/>
    <mergeCell ref="F40"/>
    <mergeCell ref="G40"/>
    <mergeCell ref="H40"/>
    <mergeCell ref="I42"/>
    <mergeCell ref="J42"/>
    <mergeCell ref="C43:D43"/>
    <mergeCell ref="E43"/>
    <mergeCell ref="F43"/>
    <mergeCell ref="G43"/>
    <mergeCell ref="H43"/>
    <mergeCell ref="I43"/>
    <mergeCell ref="J43"/>
    <mergeCell ref="C42:D42"/>
    <mergeCell ref="E42"/>
    <mergeCell ref="F42"/>
    <mergeCell ref="G42"/>
    <mergeCell ref="H42"/>
    <mergeCell ref="I44"/>
    <mergeCell ref="J44"/>
    <mergeCell ref="C45:D45"/>
    <mergeCell ref="E45"/>
    <mergeCell ref="F45"/>
    <mergeCell ref="G45"/>
    <mergeCell ref="H45"/>
    <mergeCell ref="I45"/>
    <mergeCell ref="J45"/>
    <mergeCell ref="C44:D44"/>
    <mergeCell ref="E44"/>
    <mergeCell ref="F44"/>
    <mergeCell ref="G44"/>
    <mergeCell ref="H44"/>
    <mergeCell ref="I46"/>
    <mergeCell ref="J46"/>
    <mergeCell ref="C47:D47"/>
    <mergeCell ref="E47"/>
    <mergeCell ref="F47"/>
    <mergeCell ref="G47"/>
    <mergeCell ref="H47"/>
    <mergeCell ref="I47"/>
    <mergeCell ref="J47"/>
    <mergeCell ref="C46:D46"/>
    <mergeCell ref="E46"/>
    <mergeCell ref="F46"/>
    <mergeCell ref="G46"/>
    <mergeCell ref="H46"/>
    <mergeCell ref="I48"/>
    <mergeCell ref="J48"/>
    <mergeCell ref="C49:D49"/>
    <mergeCell ref="E49"/>
    <mergeCell ref="F49"/>
    <mergeCell ref="G49"/>
    <mergeCell ref="H49"/>
    <mergeCell ref="I49"/>
    <mergeCell ref="J49"/>
    <mergeCell ref="C48:D48"/>
    <mergeCell ref="E48"/>
    <mergeCell ref="F48"/>
    <mergeCell ref="G48"/>
    <mergeCell ref="H48"/>
    <mergeCell ref="I50"/>
    <mergeCell ref="J50"/>
    <mergeCell ref="C51:D51"/>
    <mergeCell ref="E51"/>
    <mergeCell ref="F51"/>
    <mergeCell ref="G51"/>
    <mergeCell ref="H51"/>
    <mergeCell ref="I51"/>
    <mergeCell ref="J51"/>
    <mergeCell ref="C50:D50"/>
    <mergeCell ref="E50"/>
    <mergeCell ref="F50"/>
    <mergeCell ref="G50"/>
    <mergeCell ref="H50"/>
    <mergeCell ref="I52"/>
    <mergeCell ref="J52"/>
    <mergeCell ref="C53:D53"/>
    <mergeCell ref="E53"/>
    <mergeCell ref="F53"/>
    <mergeCell ref="G53"/>
    <mergeCell ref="H53"/>
    <mergeCell ref="I53"/>
    <mergeCell ref="J53"/>
    <mergeCell ref="C52:D52"/>
    <mergeCell ref="E52"/>
    <mergeCell ref="F52"/>
    <mergeCell ref="G52"/>
    <mergeCell ref="H52"/>
    <mergeCell ref="I54"/>
    <mergeCell ref="J54"/>
    <mergeCell ref="C55:D55"/>
    <mergeCell ref="E55"/>
    <mergeCell ref="F55"/>
    <mergeCell ref="G55"/>
    <mergeCell ref="H55"/>
    <mergeCell ref="I55"/>
    <mergeCell ref="J55"/>
    <mergeCell ref="C54:D54"/>
    <mergeCell ref="E54"/>
    <mergeCell ref="F54"/>
    <mergeCell ref="G54"/>
    <mergeCell ref="H54"/>
    <mergeCell ref="I56"/>
    <mergeCell ref="J56"/>
    <mergeCell ref="C57:D57"/>
    <mergeCell ref="E57"/>
    <mergeCell ref="F57"/>
    <mergeCell ref="G57"/>
    <mergeCell ref="H57"/>
    <mergeCell ref="I57"/>
    <mergeCell ref="J57"/>
    <mergeCell ref="C56:D56"/>
    <mergeCell ref="E56"/>
    <mergeCell ref="F56"/>
    <mergeCell ref="G56"/>
    <mergeCell ref="H56"/>
    <mergeCell ref="I58"/>
    <mergeCell ref="J58"/>
    <mergeCell ref="C59:D59"/>
    <mergeCell ref="E59"/>
    <mergeCell ref="F59"/>
    <mergeCell ref="G59"/>
    <mergeCell ref="H59"/>
    <mergeCell ref="I59"/>
    <mergeCell ref="J59"/>
    <mergeCell ref="C58:D58"/>
    <mergeCell ref="E58"/>
    <mergeCell ref="F58"/>
    <mergeCell ref="G58"/>
    <mergeCell ref="H58"/>
    <mergeCell ref="I60"/>
    <mergeCell ref="J60"/>
    <mergeCell ref="C61:D61"/>
    <mergeCell ref="E61"/>
    <mergeCell ref="F61"/>
    <mergeCell ref="G61"/>
    <mergeCell ref="H61"/>
    <mergeCell ref="I61"/>
    <mergeCell ref="J61"/>
    <mergeCell ref="C60:D60"/>
    <mergeCell ref="E60"/>
    <mergeCell ref="F60"/>
    <mergeCell ref="G60"/>
    <mergeCell ref="H60"/>
    <mergeCell ref="I62"/>
    <mergeCell ref="J62"/>
    <mergeCell ref="C63:D63"/>
    <mergeCell ref="E63"/>
    <mergeCell ref="F63"/>
    <mergeCell ref="G63"/>
    <mergeCell ref="H63"/>
    <mergeCell ref="I63"/>
    <mergeCell ref="J63"/>
    <mergeCell ref="C62:D62"/>
    <mergeCell ref="E62"/>
    <mergeCell ref="F62"/>
    <mergeCell ref="G62"/>
    <mergeCell ref="H62"/>
    <mergeCell ref="I64"/>
    <mergeCell ref="J64"/>
    <mergeCell ref="C65:D65"/>
    <mergeCell ref="E65"/>
    <mergeCell ref="F65"/>
    <mergeCell ref="G65"/>
    <mergeCell ref="H65"/>
    <mergeCell ref="I65"/>
    <mergeCell ref="J65"/>
    <mergeCell ref="C64:D64"/>
    <mergeCell ref="E64"/>
    <mergeCell ref="F64"/>
    <mergeCell ref="G64"/>
    <mergeCell ref="H64"/>
    <mergeCell ref="I66"/>
    <mergeCell ref="J66"/>
    <mergeCell ref="C67:D67"/>
    <mergeCell ref="E67"/>
    <mergeCell ref="F67"/>
    <mergeCell ref="G67"/>
    <mergeCell ref="H67"/>
    <mergeCell ref="I67"/>
    <mergeCell ref="J67"/>
    <mergeCell ref="C66:D66"/>
    <mergeCell ref="E66"/>
    <mergeCell ref="F66"/>
    <mergeCell ref="G66"/>
    <mergeCell ref="H66"/>
    <mergeCell ref="I68"/>
    <mergeCell ref="J68"/>
    <mergeCell ref="C69:D69"/>
    <mergeCell ref="E69"/>
    <mergeCell ref="F69"/>
    <mergeCell ref="G69"/>
    <mergeCell ref="H69"/>
    <mergeCell ref="I69"/>
    <mergeCell ref="J69"/>
    <mergeCell ref="C68:D68"/>
    <mergeCell ref="E68"/>
    <mergeCell ref="F68"/>
    <mergeCell ref="G68"/>
    <mergeCell ref="H68"/>
    <mergeCell ref="I70"/>
    <mergeCell ref="J70"/>
    <mergeCell ref="C71:D71"/>
    <mergeCell ref="E71"/>
    <mergeCell ref="F71"/>
    <mergeCell ref="G71"/>
    <mergeCell ref="H71"/>
    <mergeCell ref="I71"/>
    <mergeCell ref="J71"/>
    <mergeCell ref="C70:D70"/>
    <mergeCell ref="E70"/>
    <mergeCell ref="F70"/>
    <mergeCell ref="G70"/>
    <mergeCell ref="H70"/>
    <mergeCell ref="I72"/>
    <mergeCell ref="J72"/>
    <mergeCell ref="C73:D73"/>
    <mergeCell ref="E73"/>
    <mergeCell ref="F73"/>
    <mergeCell ref="G73"/>
    <mergeCell ref="H73"/>
    <mergeCell ref="I73"/>
    <mergeCell ref="J73"/>
    <mergeCell ref="C72:D72"/>
    <mergeCell ref="E72"/>
    <mergeCell ref="F72"/>
    <mergeCell ref="G72"/>
    <mergeCell ref="H72"/>
    <mergeCell ref="I74"/>
    <mergeCell ref="J74"/>
    <mergeCell ref="C75:D75"/>
    <mergeCell ref="E75"/>
    <mergeCell ref="F75"/>
    <mergeCell ref="G75"/>
    <mergeCell ref="H75"/>
    <mergeCell ref="I75"/>
    <mergeCell ref="J75"/>
    <mergeCell ref="C74:D74"/>
    <mergeCell ref="E74"/>
    <mergeCell ref="F74"/>
    <mergeCell ref="G74"/>
    <mergeCell ref="H74"/>
    <mergeCell ref="I76"/>
    <mergeCell ref="J76"/>
    <mergeCell ref="C77:D77"/>
    <mergeCell ref="E77"/>
    <mergeCell ref="F77"/>
    <mergeCell ref="G77"/>
    <mergeCell ref="H77"/>
    <mergeCell ref="I77"/>
    <mergeCell ref="J77"/>
    <mergeCell ref="C76:D76"/>
    <mergeCell ref="E76"/>
    <mergeCell ref="F76"/>
    <mergeCell ref="G76"/>
    <mergeCell ref="H76"/>
    <mergeCell ref="I78"/>
    <mergeCell ref="J78"/>
    <mergeCell ref="C79:D79"/>
    <mergeCell ref="E79"/>
    <mergeCell ref="F79"/>
    <mergeCell ref="G79"/>
    <mergeCell ref="H79"/>
    <mergeCell ref="I79"/>
    <mergeCell ref="J79"/>
    <mergeCell ref="C78:D78"/>
    <mergeCell ref="E78"/>
    <mergeCell ref="F78"/>
    <mergeCell ref="G78"/>
    <mergeCell ref="H78"/>
    <mergeCell ref="I80"/>
    <mergeCell ref="J80"/>
    <mergeCell ref="C81:D81"/>
    <mergeCell ref="E81"/>
    <mergeCell ref="F81"/>
    <mergeCell ref="G81"/>
    <mergeCell ref="H81"/>
    <mergeCell ref="I81"/>
    <mergeCell ref="J81"/>
    <mergeCell ref="C80:D80"/>
    <mergeCell ref="E80"/>
    <mergeCell ref="F80"/>
    <mergeCell ref="G80"/>
    <mergeCell ref="H80"/>
    <mergeCell ref="I82"/>
    <mergeCell ref="J82"/>
    <mergeCell ref="C83:D83"/>
    <mergeCell ref="E83"/>
    <mergeCell ref="F83"/>
    <mergeCell ref="G83"/>
    <mergeCell ref="H83"/>
    <mergeCell ref="I83"/>
    <mergeCell ref="J83"/>
    <mergeCell ref="C82:D82"/>
    <mergeCell ref="E82"/>
    <mergeCell ref="F82"/>
    <mergeCell ref="G82"/>
    <mergeCell ref="H82"/>
    <mergeCell ref="I84"/>
    <mergeCell ref="J84"/>
    <mergeCell ref="C85:D85"/>
    <mergeCell ref="E85"/>
    <mergeCell ref="F85"/>
    <mergeCell ref="G85"/>
    <mergeCell ref="H85"/>
    <mergeCell ref="I85"/>
    <mergeCell ref="J85"/>
    <mergeCell ref="C84:D84"/>
    <mergeCell ref="E84"/>
    <mergeCell ref="F84"/>
    <mergeCell ref="G84"/>
    <mergeCell ref="H84"/>
    <mergeCell ref="I86"/>
    <mergeCell ref="J86"/>
    <mergeCell ref="C87:D87"/>
    <mergeCell ref="E87"/>
    <mergeCell ref="F87"/>
    <mergeCell ref="G87"/>
    <mergeCell ref="H87"/>
    <mergeCell ref="I87"/>
    <mergeCell ref="J87"/>
    <mergeCell ref="C86:D86"/>
    <mergeCell ref="E86"/>
    <mergeCell ref="F86"/>
    <mergeCell ref="G86"/>
    <mergeCell ref="H86"/>
    <mergeCell ref="I88"/>
    <mergeCell ref="J88"/>
    <mergeCell ref="C89:D89"/>
    <mergeCell ref="E89"/>
    <mergeCell ref="F89"/>
    <mergeCell ref="G89"/>
    <mergeCell ref="H89"/>
    <mergeCell ref="I89"/>
    <mergeCell ref="J89"/>
    <mergeCell ref="C88:D88"/>
    <mergeCell ref="E88"/>
    <mergeCell ref="F88"/>
    <mergeCell ref="G88"/>
    <mergeCell ref="H88"/>
    <mergeCell ref="I90"/>
    <mergeCell ref="J90"/>
    <mergeCell ref="C91:D91"/>
    <mergeCell ref="E91"/>
    <mergeCell ref="F91"/>
    <mergeCell ref="G91"/>
    <mergeCell ref="H91"/>
    <mergeCell ref="I91"/>
    <mergeCell ref="J91"/>
    <mergeCell ref="C90:D90"/>
    <mergeCell ref="E90"/>
    <mergeCell ref="F90"/>
    <mergeCell ref="G90"/>
    <mergeCell ref="H90"/>
    <mergeCell ref="I92"/>
    <mergeCell ref="J92"/>
    <mergeCell ref="C93:D93"/>
    <mergeCell ref="E93"/>
    <mergeCell ref="F93"/>
    <mergeCell ref="G93"/>
    <mergeCell ref="H93"/>
    <mergeCell ref="I93"/>
    <mergeCell ref="J93"/>
    <mergeCell ref="C92:D92"/>
    <mergeCell ref="E92"/>
    <mergeCell ref="F92"/>
    <mergeCell ref="G92"/>
    <mergeCell ref="H92"/>
    <mergeCell ref="I94"/>
    <mergeCell ref="J94"/>
    <mergeCell ref="C95:D95"/>
    <mergeCell ref="E95"/>
    <mergeCell ref="F95"/>
    <mergeCell ref="G95"/>
    <mergeCell ref="H95"/>
    <mergeCell ref="I95"/>
    <mergeCell ref="J95"/>
    <mergeCell ref="C94:D94"/>
    <mergeCell ref="E94"/>
    <mergeCell ref="F94"/>
    <mergeCell ref="G94"/>
    <mergeCell ref="H94"/>
    <mergeCell ref="I96"/>
    <mergeCell ref="J96"/>
    <mergeCell ref="C97:D97"/>
    <mergeCell ref="E97"/>
    <mergeCell ref="F97"/>
    <mergeCell ref="G97"/>
    <mergeCell ref="H97"/>
    <mergeCell ref="I97"/>
    <mergeCell ref="J97"/>
    <mergeCell ref="C96:D96"/>
    <mergeCell ref="E96"/>
    <mergeCell ref="F96"/>
    <mergeCell ref="G96"/>
    <mergeCell ref="H96"/>
    <mergeCell ref="I98"/>
    <mergeCell ref="J98"/>
    <mergeCell ref="C99:D99"/>
    <mergeCell ref="E99"/>
    <mergeCell ref="F99"/>
    <mergeCell ref="G99"/>
    <mergeCell ref="H99"/>
    <mergeCell ref="I99"/>
    <mergeCell ref="J99"/>
    <mergeCell ref="C98:D98"/>
    <mergeCell ref="E98"/>
    <mergeCell ref="F98"/>
    <mergeCell ref="G98"/>
    <mergeCell ref="H98"/>
    <mergeCell ref="I100"/>
    <mergeCell ref="J100"/>
    <mergeCell ref="C101:D101"/>
    <mergeCell ref="E101"/>
    <mergeCell ref="F101"/>
    <mergeCell ref="G101"/>
    <mergeCell ref="H101"/>
    <mergeCell ref="I101"/>
    <mergeCell ref="J101"/>
    <mergeCell ref="C100:D100"/>
    <mergeCell ref="E100"/>
    <mergeCell ref="F100"/>
    <mergeCell ref="G100"/>
    <mergeCell ref="H100"/>
    <mergeCell ref="I102"/>
    <mergeCell ref="J102"/>
    <mergeCell ref="C103:D103"/>
    <mergeCell ref="E103"/>
    <mergeCell ref="F103"/>
    <mergeCell ref="G103"/>
    <mergeCell ref="H103"/>
    <mergeCell ref="I103"/>
    <mergeCell ref="J103"/>
    <mergeCell ref="C102:D102"/>
    <mergeCell ref="E102"/>
    <mergeCell ref="F102"/>
    <mergeCell ref="G102"/>
    <mergeCell ref="H102"/>
    <mergeCell ref="I104"/>
    <mergeCell ref="J104"/>
    <mergeCell ref="C105:D105"/>
    <mergeCell ref="E105"/>
    <mergeCell ref="F105"/>
    <mergeCell ref="G105"/>
    <mergeCell ref="H105"/>
    <mergeCell ref="I105"/>
    <mergeCell ref="J105"/>
    <mergeCell ref="C104:D104"/>
    <mergeCell ref="E104"/>
    <mergeCell ref="F104"/>
    <mergeCell ref="G104"/>
    <mergeCell ref="H104"/>
    <mergeCell ref="I106"/>
    <mergeCell ref="J106"/>
    <mergeCell ref="C107:D107"/>
    <mergeCell ref="E107"/>
    <mergeCell ref="F107"/>
    <mergeCell ref="G107"/>
    <mergeCell ref="H107"/>
    <mergeCell ref="I107"/>
    <mergeCell ref="J107"/>
    <mergeCell ref="C106:D106"/>
    <mergeCell ref="E106"/>
    <mergeCell ref="F106"/>
    <mergeCell ref="G106"/>
    <mergeCell ref="H106"/>
    <mergeCell ref="I108"/>
    <mergeCell ref="J108"/>
    <mergeCell ref="C109:D109"/>
    <mergeCell ref="E109"/>
    <mergeCell ref="F109"/>
    <mergeCell ref="G109"/>
    <mergeCell ref="H109"/>
    <mergeCell ref="I109"/>
    <mergeCell ref="J109"/>
    <mergeCell ref="C108:D108"/>
    <mergeCell ref="E108"/>
    <mergeCell ref="F108"/>
    <mergeCell ref="G108"/>
    <mergeCell ref="H108"/>
    <mergeCell ref="I110"/>
    <mergeCell ref="J110"/>
    <mergeCell ref="C111:D111"/>
    <mergeCell ref="E111"/>
    <mergeCell ref="F111"/>
    <mergeCell ref="G111"/>
    <mergeCell ref="H111"/>
    <mergeCell ref="I111"/>
    <mergeCell ref="J111"/>
    <mergeCell ref="C110:D110"/>
    <mergeCell ref="E110"/>
    <mergeCell ref="F110"/>
    <mergeCell ref="G110"/>
    <mergeCell ref="H110"/>
    <mergeCell ref="I112"/>
    <mergeCell ref="J112"/>
    <mergeCell ref="C113:D113"/>
    <mergeCell ref="E113"/>
    <mergeCell ref="F113"/>
    <mergeCell ref="G113"/>
    <mergeCell ref="H113"/>
    <mergeCell ref="I113"/>
    <mergeCell ref="J113"/>
    <mergeCell ref="C112:D112"/>
    <mergeCell ref="E112"/>
    <mergeCell ref="F112"/>
    <mergeCell ref="G112"/>
    <mergeCell ref="H112"/>
    <mergeCell ref="C116:D116"/>
    <mergeCell ref="I114"/>
    <mergeCell ref="J114"/>
    <mergeCell ref="C115:D115"/>
    <mergeCell ref="E115"/>
    <mergeCell ref="F115"/>
    <mergeCell ref="G115"/>
    <mergeCell ref="H115"/>
    <mergeCell ref="I115"/>
    <mergeCell ref="J115"/>
    <mergeCell ref="C114:D114"/>
    <mergeCell ref="E114"/>
    <mergeCell ref="F114"/>
    <mergeCell ref="G114"/>
    <mergeCell ref="H114"/>
  </mergeCells>
  <dataValidations count="4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s>
  <printOptions horizontalCentered="1"/>
  <pageMargins left="0.7" right="0.7" top="0.75" bottom="0.75" header="0.3" footer="0.3"/>
  <pageSetup paperSize="150" scale="41" orientation="portrait" horizontalDpi="200" verticalDpi="2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2:M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L17"/>
    </sheetView>
  </sheetViews>
  <sheetFormatPr defaultRowHeight="1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c r="B2" s="5" t="s">
        <v>824</v>
      </c>
      <c r="C2" s="2"/>
      <c r="D2" s="2"/>
      <c r="E2" s="2"/>
      <c r="F2" s="2"/>
      <c r="G2" s="2"/>
      <c r="H2" s="2"/>
      <c r="I2" s="2"/>
      <c r="J2" s="2"/>
      <c r="K2" s="2"/>
      <c r="L2" s="2"/>
      <c r="M2" s="2"/>
    </row>
    <row r="3" spans="2:13" hidden="1">
      <c r="B3" s="5" t="s">
        <v>7</v>
      </c>
      <c r="C3" s="20"/>
      <c r="D3" s="20"/>
      <c r="E3" s="2"/>
      <c r="F3" s="2"/>
      <c r="G3" s="2"/>
      <c r="H3" s="2"/>
      <c r="I3" s="2"/>
      <c r="J3" s="2"/>
      <c r="K3" s="2"/>
      <c r="L3" s="2"/>
      <c r="M3" s="2"/>
    </row>
    <row r="4" spans="2:13" hidden="1">
      <c r="B4" s="2"/>
      <c r="C4" s="20"/>
      <c r="D4" s="20"/>
      <c r="E4" s="2"/>
      <c r="F4" s="2"/>
      <c r="G4" s="2"/>
      <c r="H4" s="2"/>
      <c r="I4" s="2"/>
      <c r="J4" s="2"/>
      <c r="K4" s="2"/>
      <c r="L4" s="2"/>
      <c r="M4" s="2"/>
    </row>
    <row r="5" spans="2:13" hidden="1">
      <c r="B5" s="2"/>
      <c r="C5" s="20"/>
      <c r="D5" s="20"/>
      <c r="E5" s="2"/>
      <c r="F5" s="2"/>
      <c r="G5" s="2"/>
      <c r="H5" s="2"/>
      <c r="I5" s="2"/>
      <c r="J5" s="2"/>
      <c r="K5" s="2"/>
      <c r="L5" s="2"/>
      <c r="M5" s="2"/>
    </row>
    <row r="6" spans="2:13" hidden="1">
      <c r="B6" s="2"/>
      <c r="C6" s="20"/>
      <c r="D6" s="20"/>
      <c r="E6" s="2"/>
      <c r="F6" s="2"/>
      <c r="G6" s="2"/>
      <c r="H6" s="2"/>
      <c r="I6" s="2"/>
      <c r="J6" s="2"/>
      <c r="K6" s="2"/>
      <c r="L6" s="2"/>
      <c r="M6" s="2"/>
    </row>
    <row r="7" spans="2:13" ht="17.25">
      <c r="B7" s="2"/>
      <c r="C7" s="156" t="str">
        <f>UPPER('Data Umum'!D7)</f>
        <v/>
      </c>
      <c r="D7" s="156"/>
      <c r="E7" s="157"/>
      <c r="F7" s="157"/>
      <c r="G7" s="157"/>
      <c r="H7" s="157"/>
      <c r="I7" s="157"/>
      <c r="J7" s="157"/>
      <c r="K7" s="157"/>
      <c r="L7" s="157"/>
      <c r="M7" s="2"/>
    </row>
    <row r="8" spans="2:13">
      <c r="B8" s="2"/>
      <c r="C8" s="158" t="s">
        <v>1095</v>
      </c>
      <c r="D8" s="158"/>
      <c r="E8" s="129"/>
      <c r="F8" s="129"/>
      <c r="G8" s="129"/>
      <c r="H8" s="129"/>
      <c r="I8" s="129"/>
      <c r="J8" s="129"/>
      <c r="K8" s="129"/>
      <c r="L8" s="129"/>
      <c r="M8" s="2"/>
    </row>
    <row r="9" spans="2:13">
      <c r="B9" s="2"/>
      <c r="C9" s="158" t="s">
        <v>825</v>
      </c>
      <c r="D9" s="158"/>
      <c r="E9" s="129"/>
      <c r="F9" s="129"/>
      <c r="G9" s="129"/>
      <c r="H9" s="129"/>
      <c r="I9" s="129"/>
      <c r="J9" s="129"/>
      <c r="K9" s="129"/>
      <c r="L9" s="129"/>
      <c r="M9" s="2"/>
    </row>
    <row r="10" spans="2:13">
      <c r="B10" s="2"/>
      <c r="C10" s="158" t="s">
        <v>826</v>
      </c>
      <c r="D10" s="158"/>
      <c r="E10" s="129"/>
      <c r="F10" s="129"/>
      <c r="G10" s="129"/>
      <c r="H10" s="129"/>
      <c r="I10" s="129"/>
      <c r="J10" s="129"/>
      <c r="K10" s="129"/>
      <c r="L10" s="129"/>
      <c r="M10" s="2"/>
    </row>
    <row r="11" spans="2:13">
      <c r="B11" s="2"/>
      <c r="C11" s="159" t="str">
        <f>""</f>
        <v/>
      </c>
      <c r="D11" s="159"/>
      <c r="E11" s="130"/>
      <c r="F11" s="130"/>
      <c r="G11" s="130"/>
      <c r="H11" s="130"/>
      <c r="I11" s="130"/>
      <c r="J11" s="130"/>
      <c r="K11" s="130"/>
      <c r="L11" s="130"/>
      <c r="M11" s="2"/>
    </row>
    <row r="12" spans="2:13" hidden="1">
      <c r="B12" s="2"/>
      <c r="C12" s="20"/>
      <c r="D12" s="20"/>
      <c r="E12" s="2"/>
      <c r="F12" s="2"/>
      <c r="G12" s="2"/>
      <c r="H12" s="2"/>
      <c r="I12" s="2"/>
      <c r="J12" s="2"/>
      <c r="K12" s="2"/>
      <c r="L12" s="2"/>
      <c r="M12" s="2"/>
    </row>
    <row r="13" spans="2:13">
      <c r="B13" s="2"/>
      <c r="C13" s="160" t="s">
        <v>43</v>
      </c>
      <c r="D13" s="160"/>
      <c r="E13" s="161"/>
      <c r="F13" s="161"/>
      <c r="G13" s="161"/>
      <c r="H13" s="161"/>
      <c r="I13" s="161"/>
      <c r="J13" s="161"/>
      <c r="K13" s="161"/>
      <c r="L13" s="161"/>
      <c r="M13" s="2"/>
    </row>
    <row r="14" spans="2:13">
      <c r="B14" s="2"/>
      <c r="C14" s="127" t="s">
        <v>308</v>
      </c>
      <c r="D14" s="128"/>
      <c r="E14" s="162" t="str">
        <f>"Emiten / Negara Penerbit"</f>
        <v>Emiten / Negara Penerbit</v>
      </c>
      <c r="F14" s="162" t="str">
        <f>"Peringkat"</f>
        <v>Peringkat</v>
      </c>
      <c r="G14" s="162" t="str">
        <f>"Klaster"</f>
        <v>Klaster</v>
      </c>
      <c r="H14" s="162" t="str">
        <f>"Saldo SAK"</f>
        <v>Saldo SAK</v>
      </c>
      <c r="I14" s="162" t="str">
        <f>"Selisih Penilaian SAK dan SAP"</f>
        <v>Selisih Penilaian SAK dan SAP</v>
      </c>
      <c r="J14" s="162" t="str">
        <f>"AYD (PAYDI Garansi)"</f>
        <v>AYD (PAYDI Garansi)</v>
      </c>
      <c r="K14" s="162" t="str">
        <f>"Saldo SAK Lancar (Kurang dari satu tahun)"</f>
        <v>Saldo SAK Lancar (Kurang dari satu tahun)</v>
      </c>
      <c r="L14" s="162" t="str">
        <f>"Keterangan"</f>
        <v>Keterangan</v>
      </c>
      <c r="M14" s="2"/>
    </row>
    <row r="15" spans="2:13">
      <c r="B15" s="2"/>
      <c r="C15" s="128"/>
      <c r="D15" s="128"/>
      <c r="E15" s="163"/>
      <c r="F15" s="163"/>
      <c r="G15" s="163"/>
      <c r="H15" s="163"/>
      <c r="I15" s="163"/>
      <c r="J15" s="163"/>
      <c r="K15" s="163"/>
      <c r="L15" s="163"/>
      <c r="M15" s="2"/>
    </row>
    <row r="16" spans="2:13">
      <c r="B16" s="2"/>
      <c r="C16" s="137" t="s">
        <v>7</v>
      </c>
      <c r="D16" s="128"/>
      <c r="E16" s="147" t="s">
        <v>206</v>
      </c>
      <c r="F16" s="147" t="s">
        <v>206</v>
      </c>
      <c r="G16" s="147" t="s">
        <v>206</v>
      </c>
      <c r="H16" s="144">
        <v>0</v>
      </c>
      <c r="I16" s="144">
        <v>0</v>
      </c>
      <c r="J16" s="144">
        <v>0</v>
      </c>
      <c r="K16" s="144">
        <v>0</v>
      </c>
      <c r="L16" s="147" t="s">
        <v>206</v>
      </c>
      <c r="M16" s="2"/>
    </row>
    <row r="17" spans="2:13">
      <c r="B17" s="2"/>
      <c r="C17" s="142" t="s">
        <v>309</v>
      </c>
      <c r="D17" s="143"/>
      <c r="E17" s="147" t="s">
        <v>206</v>
      </c>
      <c r="F17" s="147" t="s">
        <v>206</v>
      </c>
      <c r="G17" s="147" t="s">
        <v>206</v>
      </c>
      <c r="H17" s="144">
        <v>0</v>
      </c>
      <c r="I17" s="144">
        <v>0</v>
      </c>
      <c r="J17" s="144">
        <v>0</v>
      </c>
      <c r="K17" s="144">
        <v>0</v>
      </c>
      <c r="L17" s="147" t="s">
        <v>206</v>
      </c>
      <c r="M17" s="2"/>
    </row>
    <row r="18" spans="2:13">
      <c r="B18" s="2"/>
      <c r="C18" s="142" t="s">
        <v>310</v>
      </c>
      <c r="D18" s="143"/>
      <c r="E18" s="147" t="s">
        <v>206</v>
      </c>
      <c r="F18" s="147" t="s">
        <v>206</v>
      </c>
      <c r="G18" s="147" t="s">
        <v>206</v>
      </c>
      <c r="H18" s="144">
        <v>0</v>
      </c>
      <c r="I18" s="144">
        <v>0</v>
      </c>
      <c r="J18" s="144">
        <v>0</v>
      </c>
      <c r="K18" s="144">
        <v>0</v>
      </c>
      <c r="L18" s="147" t="s">
        <v>206</v>
      </c>
      <c r="M18" s="2"/>
    </row>
    <row r="19" spans="2:13">
      <c r="B19" s="2"/>
      <c r="C19" s="142" t="s">
        <v>311</v>
      </c>
      <c r="D19" s="143"/>
      <c r="E19" s="147" t="s">
        <v>206</v>
      </c>
      <c r="F19" s="147" t="s">
        <v>206</v>
      </c>
      <c r="G19" s="147" t="s">
        <v>206</v>
      </c>
      <c r="H19" s="144">
        <v>0</v>
      </c>
      <c r="I19" s="144">
        <v>0</v>
      </c>
      <c r="J19" s="144">
        <v>0</v>
      </c>
      <c r="K19" s="144">
        <v>0</v>
      </c>
      <c r="L19" s="147" t="s">
        <v>206</v>
      </c>
      <c r="M19" s="2"/>
    </row>
    <row r="20" spans="2:13">
      <c r="B20" s="2"/>
      <c r="C20" s="142" t="s">
        <v>312</v>
      </c>
      <c r="D20" s="143"/>
      <c r="E20" s="147" t="s">
        <v>206</v>
      </c>
      <c r="F20" s="147" t="s">
        <v>206</v>
      </c>
      <c r="G20" s="147" t="s">
        <v>206</v>
      </c>
      <c r="H20" s="144">
        <v>0</v>
      </c>
      <c r="I20" s="144">
        <v>0</v>
      </c>
      <c r="J20" s="144">
        <v>0</v>
      </c>
      <c r="K20" s="144">
        <v>0</v>
      </c>
      <c r="L20" s="147" t="s">
        <v>206</v>
      </c>
      <c r="M20" s="2"/>
    </row>
    <row r="21" spans="2:13">
      <c r="B21" s="2"/>
      <c r="C21" s="142" t="s">
        <v>313</v>
      </c>
      <c r="D21" s="143"/>
      <c r="E21" s="147" t="s">
        <v>206</v>
      </c>
      <c r="F21" s="147" t="s">
        <v>206</v>
      </c>
      <c r="G21" s="147" t="s">
        <v>206</v>
      </c>
      <c r="H21" s="144">
        <v>0</v>
      </c>
      <c r="I21" s="144">
        <v>0</v>
      </c>
      <c r="J21" s="144">
        <v>0</v>
      </c>
      <c r="K21" s="144">
        <v>0</v>
      </c>
      <c r="L21" s="147" t="s">
        <v>206</v>
      </c>
      <c r="M21" s="2"/>
    </row>
    <row r="22" spans="2:13">
      <c r="B22" s="2"/>
      <c r="C22" s="142" t="s">
        <v>314</v>
      </c>
      <c r="D22" s="143"/>
      <c r="E22" s="147" t="s">
        <v>206</v>
      </c>
      <c r="F22" s="147" t="s">
        <v>206</v>
      </c>
      <c r="G22" s="147" t="s">
        <v>206</v>
      </c>
      <c r="H22" s="144">
        <v>0</v>
      </c>
      <c r="I22" s="144">
        <v>0</v>
      </c>
      <c r="J22" s="144">
        <v>0</v>
      </c>
      <c r="K22" s="144">
        <v>0</v>
      </c>
      <c r="L22" s="147" t="s">
        <v>206</v>
      </c>
      <c r="M22" s="2"/>
    </row>
    <row r="23" spans="2:13">
      <c r="B23" s="2"/>
      <c r="C23" s="142" t="s">
        <v>315</v>
      </c>
      <c r="D23" s="143"/>
      <c r="E23" s="147" t="s">
        <v>206</v>
      </c>
      <c r="F23" s="147" t="s">
        <v>206</v>
      </c>
      <c r="G23" s="147" t="s">
        <v>206</v>
      </c>
      <c r="H23" s="144">
        <v>0</v>
      </c>
      <c r="I23" s="144">
        <v>0</v>
      </c>
      <c r="J23" s="144">
        <v>0</v>
      </c>
      <c r="K23" s="144">
        <v>0</v>
      </c>
      <c r="L23" s="147" t="s">
        <v>206</v>
      </c>
      <c r="M23" s="2"/>
    </row>
    <row r="24" spans="2:13">
      <c r="B24" s="2"/>
      <c r="C24" s="142" t="s">
        <v>316</v>
      </c>
      <c r="D24" s="143"/>
      <c r="E24" s="147" t="s">
        <v>206</v>
      </c>
      <c r="F24" s="147" t="s">
        <v>206</v>
      </c>
      <c r="G24" s="147" t="s">
        <v>206</v>
      </c>
      <c r="H24" s="144">
        <v>0</v>
      </c>
      <c r="I24" s="144">
        <v>0</v>
      </c>
      <c r="J24" s="144">
        <v>0</v>
      </c>
      <c r="K24" s="144">
        <v>0</v>
      </c>
      <c r="L24" s="147" t="s">
        <v>206</v>
      </c>
      <c r="M24" s="2"/>
    </row>
    <row r="25" spans="2:13">
      <c r="B25" s="2"/>
      <c r="C25" s="142" t="s">
        <v>317</v>
      </c>
      <c r="D25" s="143"/>
      <c r="E25" s="147" t="s">
        <v>206</v>
      </c>
      <c r="F25" s="147" t="s">
        <v>206</v>
      </c>
      <c r="G25" s="147" t="s">
        <v>206</v>
      </c>
      <c r="H25" s="144">
        <v>0</v>
      </c>
      <c r="I25" s="144">
        <v>0</v>
      </c>
      <c r="J25" s="144">
        <v>0</v>
      </c>
      <c r="K25" s="144">
        <v>0</v>
      </c>
      <c r="L25" s="147" t="s">
        <v>206</v>
      </c>
      <c r="M25" s="2"/>
    </row>
    <row r="26" spans="2:13">
      <c r="B26" s="2"/>
      <c r="C26" s="142" t="s">
        <v>318</v>
      </c>
      <c r="D26" s="143"/>
      <c r="E26" s="147" t="s">
        <v>206</v>
      </c>
      <c r="F26" s="147" t="s">
        <v>206</v>
      </c>
      <c r="G26" s="147" t="s">
        <v>206</v>
      </c>
      <c r="H26" s="144">
        <v>0</v>
      </c>
      <c r="I26" s="144">
        <v>0</v>
      </c>
      <c r="J26" s="144">
        <v>0</v>
      </c>
      <c r="K26" s="144">
        <v>0</v>
      </c>
      <c r="L26" s="147" t="s">
        <v>206</v>
      </c>
      <c r="M26" s="2"/>
    </row>
    <row r="27" spans="2:13">
      <c r="B27" s="2"/>
      <c r="C27" s="142" t="s">
        <v>319</v>
      </c>
      <c r="D27" s="143"/>
      <c r="E27" s="147" t="s">
        <v>206</v>
      </c>
      <c r="F27" s="147" t="s">
        <v>206</v>
      </c>
      <c r="G27" s="147" t="s">
        <v>206</v>
      </c>
      <c r="H27" s="144">
        <v>0</v>
      </c>
      <c r="I27" s="144">
        <v>0</v>
      </c>
      <c r="J27" s="144">
        <v>0</v>
      </c>
      <c r="K27" s="144">
        <v>0</v>
      </c>
      <c r="L27" s="147" t="s">
        <v>206</v>
      </c>
      <c r="M27" s="2"/>
    </row>
    <row r="28" spans="2:13">
      <c r="B28" s="2"/>
      <c r="C28" s="142" t="s">
        <v>320</v>
      </c>
      <c r="D28" s="143"/>
      <c r="E28" s="147" t="s">
        <v>206</v>
      </c>
      <c r="F28" s="147" t="s">
        <v>206</v>
      </c>
      <c r="G28" s="147" t="s">
        <v>206</v>
      </c>
      <c r="H28" s="144">
        <v>0</v>
      </c>
      <c r="I28" s="144">
        <v>0</v>
      </c>
      <c r="J28" s="144">
        <v>0</v>
      </c>
      <c r="K28" s="144">
        <v>0</v>
      </c>
      <c r="L28" s="147" t="s">
        <v>206</v>
      </c>
      <c r="M28" s="2"/>
    </row>
    <row r="29" spans="2:13">
      <c r="B29" s="2"/>
      <c r="C29" s="142" t="s">
        <v>321</v>
      </c>
      <c r="D29" s="143"/>
      <c r="E29" s="147" t="s">
        <v>206</v>
      </c>
      <c r="F29" s="147" t="s">
        <v>206</v>
      </c>
      <c r="G29" s="147" t="s">
        <v>206</v>
      </c>
      <c r="H29" s="144">
        <v>0</v>
      </c>
      <c r="I29" s="144">
        <v>0</v>
      </c>
      <c r="J29" s="144">
        <v>0</v>
      </c>
      <c r="K29" s="144">
        <v>0</v>
      </c>
      <c r="L29" s="147" t="s">
        <v>206</v>
      </c>
      <c r="M29" s="2"/>
    </row>
    <row r="30" spans="2:13">
      <c r="B30" s="2"/>
      <c r="C30" s="142" t="s">
        <v>322</v>
      </c>
      <c r="D30" s="143"/>
      <c r="E30" s="147" t="s">
        <v>206</v>
      </c>
      <c r="F30" s="147" t="s">
        <v>206</v>
      </c>
      <c r="G30" s="147" t="s">
        <v>206</v>
      </c>
      <c r="H30" s="144">
        <v>0</v>
      </c>
      <c r="I30" s="144">
        <v>0</v>
      </c>
      <c r="J30" s="144">
        <v>0</v>
      </c>
      <c r="K30" s="144">
        <v>0</v>
      </c>
      <c r="L30" s="147" t="s">
        <v>206</v>
      </c>
      <c r="M30" s="2"/>
    </row>
    <row r="31" spans="2:13">
      <c r="B31" s="2"/>
      <c r="C31" s="142" t="s">
        <v>323</v>
      </c>
      <c r="D31" s="143"/>
      <c r="E31" s="147" t="s">
        <v>206</v>
      </c>
      <c r="F31" s="147" t="s">
        <v>206</v>
      </c>
      <c r="G31" s="147" t="s">
        <v>206</v>
      </c>
      <c r="H31" s="144">
        <v>0</v>
      </c>
      <c r="I31" s="144">
        <v>0</v>
      </c>
      <c r="J31" s="144">
        <v>0</v>
      </c>
      <c r="K31" s="144">
        <v>0</v>
      </c>
      <c r="L31" s="147" t="s">
        <v>206</v>
      </c>
      <c r="M31" s="2"/>
    </row>
    <row r="32" spans="2:13">
      <c r="B32" s="2"/>
      <c r="C32" s="142" t="s">
        <v>324</v>
      </c>
      <c r="D32" s="143"/>
      <c r="E32" s="147" t="s">
        <v>206</v>
      </c>
      <c r="F32" s="147" t="s">
        <v>206</v>
      </c>
      <c r="G32" s="147" t="s">
        <v>206</v>
      </c>
      <c r="H32" s="144">
        <v>0</v>
      </c>
      <c r="I32" s="144">
        <v>0</v>
      </c>
      <c r="J32" s="144">
        <v>0</v>
      </c>
      <c r="K32" s="144">
        <v>0</v>
      </c>
      <c r="L32" s="147" t="s">
        <v>206</v>
      </c>
      <c r="M32" s="2"/>
    </row>
    <row r="33" spans="2:13">
      <c r="B33" s="2"/>
      <c r="C33" s="142" t="s">
        <v>325</v>
      </c>
      <c r="D33" s="143"/>
      <c r="E33" s="147" t="s">
        <v>206</v>
      </c>
      <c r="F33" s="147" t="s">
        <v>206</v>
      </c>
      <c r="G33" s="147" t="s">
        <v>206</v>
      </c>
      <c r="H33" s="144">
        <v>0</v>
      </c>
      <c r="I33" s="144">
        <v>0</v>
      </c>
      <c r="J33" s="144">
        <v>0</v>
      </c>
      <c r="K33" s="144">
        <v>0</v>
      </c>
      <c r="L33" s="147" t="s">
        <v>206</v>
      </c>
      <c r="M33" s="2"/>
    </row>
    <row r="34" spans="2:13">
      <c r="B34" s="2"/>
      <c r="C34" s="142" t="s">
        <v>326</v>
      </c>
      <c r="D34" s="143"/>
      <c r="E34" s="147" t="s">
        <v>206</v>
      </c>
      <c r="F34" s="147" t="s">
        <v>206</v>
      </c>
      <c r="G34" s="147" t="s">
        <v>206</v>
      </c>
      <c r="H34" s="144">
        <v>0</v>
      </c>
      <c r="I34" s="144">
        <v>0</v>
      </c>
      <c r="J34" s="144">
        <v>0</v>
      </c>
      <c r="K34" s="144">
        <v>0</v>
      </c>
      <c r="L34" s="147" t="s">
        <v>206</v>
      </c>
      <c r="M34" s="2"/>
    </row>
    <row r="35" spans="2:13">
      <c r="B35" s="2"/>
      <c r="C35" s="142" t="s">
        <v>327</v>
      </c>
      <c r="D35" s="143"/>
      <c r="E35" s="147" t="s">
        <v>206</v>
      </c>
      <c r="F35" s="147" t="s">
        <v>206</v>
      </c>
      <c r="G35" s="147" t="s">
        <v>206</v>
      </c>
      <c r="H35" s="144">
        <v>0</v>
      </c>
      <c r="I35" s="144">
        <v>0</v>
      </c>
      <c r="J35" s="144">
        <v>0</v>
      </c>
      <c r="K35" s="144">
        <v>0</v>
      </c>
      <c r="L35" s="147" t="s">
        <v>206</v>
      </c>
      <c r="M35" s="2"/>
    </row>
    <row r="36" spans="2:13">
      <c r="B36" s="2"/>
      <c r="C36" s="142" t="s">
        <v>328</v>
      </c>
      <c r="D36" s="143"/>
      <c r="E36" s="147" t="s">
        <v>206</v>
      </c>
      <c r="F36" s="147" t="s">
        <v>206</v>
      </c>
      <c r="G36" s="147" t="s">
        <v>206</v>
      </c>
      <c r="H36" s="144">
        <v>0</v>
      </c>
      <c r="I36" s="144">
        <v>0</v>
      </c>
      <c r="J36" s="144">
        <v>0</v>
      </c>
      <c r="K36" s="144">
        <v>0</v>
      </c>
      <c r="L36" s="147" t="s">
        <v>206</v>
      </c>
      <c r="M36" s="2"/>
    </row>
    <row r="37" spans="2:13">
      <c r="B37" s="2"/>
      <c r="C37" s="142" t="s">
        <v>329</v>
      </c>
      <c r="D37" s="143"/>
      <c r="E37" s="147" t="s">
        <v>206</v>
      </c>
      <c r="F37" s="147" t="s">
        <v>206</v>
      </c>
      <c r="G37" s="147" t="s">
        <v>206</v>
      </c>
      <c r="H37" s="144">
        <v>0</v>
      </c>
      <c r="I37" s="144">
        <v>0</v>
      </c>
      <c r="J37" s="144">
        <v>0</v>
      </c>
      <c r="K37" s="144">
        <v>0</v>
      </c>
      <c r="L37" s="147" t="s">
        <v>206</v>
      </c>
      <c r="M37" s="2"/>
    </row>
    <row r="38" spans="2:13">
      <c r="B38" s="2"/>
      <c r="C38" s="142" t="s">
        <v>330</v>
      </c>
      <c r="D38" s="143"/>
      <c r="E38" s="147" t="s">
        <v>206</v>
      </c>
      <c r="F38" s="147" t="s">
        <v>206</v>
      </c>
      <c r="G38" s="147" t="s">
        <v>206</v>
      </c>
      <c r="H38" s="144">
        <v>0</v>
      </c>
      <c r="I38" s="144">
        <v>0</v>
      </c>
      <c r="J38" s="144">
        <v>0</v>
      </c>
      <c r="K38" s="144">
        <v>0</v>
      </c>
      <c r="L38" s="147" t="s">
        <v>206</v>
      </c>
      <c r="M38" s="2"/>
    </row>
    <row r="39" spans="2:13">
      <c r="B39" s="2"/>
      <c r="C39" s="142" t="s">
        <v>331</v>
      </c>
      <c r="D39" s="143"/>
      <c r="E39" s="147" t="s">
        <v>206</v>
      </c>
      <c r="F39" s="147" t="s">
        <v>206</v>
      </c>
      <c r="G39" s="147" t="s">
        <v>206</v>
      </c>
      <c r="H39" s="144">
        <v>0</v>
      </c>
      <c r="I39" s="144">
        <v>0</v>
      </c>
      <c r="J39" s="144">
        <v>0</v>
      </c>
      <c r="K39" s="144">
        <v>0</v>
      </c>
      <c r="L39" s="147" t="s">
        <v>206</v>
      </c>
      <c r="M39" s="2"/>
    </row>
    <row r="40" spans="2:13">
      <c r="B40" s="2"/>
      <c r="C40" s="142" t="s">
        <v>332</v>
      </c>
      <c r="D40" s="143"/>
      <c r="E40" s="147" t="s">
        <v>206</v>
      </c>
      <c r="F40" s="147" t="s">
        <v>206</v>
      </c>
      <c r="G40" s="147" t="s">
        <v>206</v>
      </c>
      <c r="H40" s="144">
        <v>0</v>
      </c>
      <c r="I40" s="144">
        <v>0</v>
      </c>
      <c r="J40" s="144">
        <v>0</v>
      </c>
      <c r="K40" s="144">
        <v>0</v>
      </c>
      <c r="L40" s="147" t="s">
        <v>206</v>
      </c>
      <c r="M40" s="2"/>
    </row>
    <row r="41" spans="2:13">
      <c r="B41" s="2"/>
      <c r="C41" s="142" t="s">
        <v>333</v>
      </c>
      <c r="D41" s="143"/>
      <c r="E41" s="147" t="s">
        <v>206</v>
      </c>
      <c r="F41" s="147" t="s">
        <v>206</v>
      </c>
      <c r="G41" s="147" t="s">
        <v>206</v>
      </c>
      <c r="H41" s="144">
        <v>0</v>
      </c>
      <c r="I41" s="144">
        <v>0</v>
      </c>
      <c r="J41" s="144">
        <v>0</v>
      </c>
      <c r="K41" s="144">
        <v>0</v>
      </c>
      <c r="L41" s="147" t="s">
        <v>206</v>
      </c>
      <c r="M41" s="2"/>
    </row>
    <row r="42" spans="2:13">
      <c r="B42" s="2"/>
      <c r="C42" s="142" t="s">
        <v>334</v>
      </c>
      <c r="D42" s="143"/>
      <c r="E42" s="147" t="s">
        <v>206</v>
      </c>
      <c r="F42" s="147" t="s">
        <v>206</v>
      </c>
      <c r="G42" s="147" t="s">
        <v>206</v>
      </c>
      <c r="H42" s="144">
        <v>0</v>
      </c>
      <c r="I42" s="144">
        <v>0</v>
      </c>
      <c r="J42" s="144">
        <v>0</v>
      </c>
      <c r="K42" s="144">
        <v>0</v>
      </c>
      <c r="L42" s="147" t="s">
        <v>206</v>
      </c>
      <c r="M42" s="2"/>
    </row>
    <row r="43" spans="2:13">
      <c r="B43" s="2"/>
      <c r="C43" s="142" t="s">
        <v>335</v>
      </c>
      <c r="D43" s="143"/>
      <c r="E43" s="147" t="s">
        <v>206</v>
      </c>
      <c r="F43" s="147" t="s">
        <v>206</v>
      </c>
      <c r="G43" s="147" t="s">
        <v>206</v>
      </c>
      <c r="H43" s="144">
        <v>0</v>
      </c>
      <c r="I43" s="144">
        <v>0</v>
      </c>
      <c r="J43" s="144">
        <v>0</v>
      </c>
      <c r="K43" s="144">
        <v>0</v>
      </c>
      <c r="L43" s="147" t="s">
        <v>206</v>
      </c>
      <c r="M43" s="2"/>
    </row>
    <row r="44" spans="2:13">
      <c r="B44" s="2"/>
      <c r="C44" s="142" t="s">
        <v>336</v>
      </c>
      <c r="D44" s="143"/>
      <c r="E44" s="147" t="s">
        <v>206</v>
      </c>
      <c r="F44" s="147" t="s">
        <v>206</v>
      </c>
      <c r="G44" s="147" t="s">
        <v>206</v>
      </c>
      <c r="H44" s="144">
        <v>0</v>
      </c>
      <c r="I44" s="144">
        <v>0</v>
      </c>
      <c r="J44" s="144">
        <v>0</v>
      </c>
      <c r="K44" s="144">
        <v>0</v>
      </c>
      <c r="L44" s="147" t="s">
        <v>206</v>
      </c>
      <c r="M44" s="2"/>
    </row>
    <row r="45" spans="2:13">
      <c r="B45" s="2"/>
      <c r="C45" s="142" t="s">
        <v>337</v>
      </c>
      <c r="D45" s="143"/>
      <c r="E45" s="147" t="s">
        <v>206</v>
      </c>
      <c r="F45" s="147" t="s">
        <v>206</v>
      </c>
      <c r="G45" s="147" t="s">
        <v>206</v>
      </c>
      <c r="H45" s="144">
        <v>0</v>
      </c>
      <c r="I45" s="144">
        <v>0</v>
      </c>
      <c r="J45" s="144">
        <v>0</v>
      </c>
      <c r="K45" s="144">
        <v>0</v>
      </c>
      <c r="L45" s="147" t="s">
        <v>206</v>
      </c>
      <c r="M45" s="2"/>
    </row>
    <row r="46" spans="2:13">
      <c r="B46" s="2"/>
      <c r="C46" s="142" t="s">
        <v>338</v>
      </c>
      <c r="D46" s="143"/>
      <c r="E46" s="147" t="s">
        <v>206</v>
      </c>
      <c r="F46" s="147" t="s">
        <v>206</v>
      </c>
      <c r="G46" s="147" t="s">
        <v>206</v>
      </c>
      <c r="H46" s="144">
        <v>0</v>
      </c>
      <c r="I46" s="144">
        <v>0</v>
      </c>
      <c r="J46" s="144">
        <v>0</v>
      </c>
      <c r="K46" s="144">
        <v>0</v>
      </c>
      <c r="L46" s="147" t="s">
        <v>206</v>
      </c>
      <c r="M46" s="2"/>
    </row>
    <row r="47" spans="2:13">
      <c r="B47" s="2"/>
      <c r="C47" s="142" t="s">
        <v>339</v>
      </c>
      <c r="D47" s="143"/>
      <c r="E47" s="147" t="s">
        <v>206</v>
      </c>
      <c r="F47" s="147" t="s">
        <v>206</v>
      </c>
      <c r="G47" s="147" t="s">
        <v>206</v>
      </c>
      <c r="H47" s="144">
        <v>0</v>
      </c>
      <c r="I47" s="144">
        <v>0</v>
      </c>
      <c r="J47" s="144">
        <v>0</v>
      </c>
      <c r="K47" s="144">
        <v>0</v>
      </c>
      <c r="L47" s="147" t="s">
        <v>206</v>
      </c>
      <c r="M47" s="2"/>
    </row>
    <row r="48" spans="2:13">
      <c r="B48" s="2"/>
      <c r="C48" s="142" t="s">
        <v>340</v>
      </c>
      <c r="D48" s="143"/>
      <c r="E48" s="147" t="s">
        <v>206</v>
      </c>
      <c r="F48" s="147" t="s">
        <v>206</v>
      </c>
      <c r="G48" s="147" t="s">
        <v>206</v>
      </c>
      <c r="H48" s="144">
        <v>0</v>
      </c>
      <c r="I48" s="144">
        <v>0</v>
      </c>
      <c r="J48" s="144">
        <v>0</v>
      </c>
      <c r="K48" s="144">
        <v>0</v>
      </c>
      <c r="L48" s="147" t="s">
        <v>206</v>
      </c>
      <c r="M48" s="2"/>
    </row>
    <row r="49" spans="2:13">
      <c r="B49" s="2"/>
      <c r="C49" s="142" t="s">
        <v>341</v>
      </c>
      <c r="D49" s="143"/>
      <c r="E49" s="147" t="s">
        <v>206</v>
      </c>
      <c r="F49" s="147" t="s">
        <v>206</v>
      </c>
      <c r="G49" s="147" t="s">
        <v>206</v>
      </c>
      <c r="H49" s="144">
        <v>0</v>
      </c>
      <c r="I49" s="144">
        <v>0</v>
      </c>
      <c r="J49" s="144">
        <v>0</v>
      </c>
      <c r="K49" s="144">
        <v>0</v>
      </c>
      <c r="L49" s="147" t="s">
        <v>206</v>
      </c>
      <c r="M49" s="2"/>
    </row>
    <row r="50" spans="2:13">
      <c r="B50" s="2"/>
      <c r="C50" s="142" t="s">
        <v>342</v>
      </c>
      <c r="D50" s="143"/>
      <c r="E50" s="147" t="s">
        <v>206</v>
      </c>
      <c r="F50" s="147" t="s">
        <v>206</v>
      </c>
      <c r="G50" s="147" t="s">
        <v>206</v>
      </c>
      <c r="H50" s="144">
        <v>0</v>
      </c>
      <c r="I50" s="144">
        <v>0</v>
      </c>
      <c r="J50" s="144">
        <v>0</v>
      </c>
      <c r="K50" s="144">
        <v>0</v>
      </c>
      <c r="L50" s="147" t="s">
        <v>206</v>
      </c>
      <c r="M50" s="2"/>
    </row>
    <row r="51" spans="2:13">
      <c r="B51" s="2"/>
      <c r="C51" s="142" t="s">
        <v>343</v>
      </c>
      <c r="D51" s="143"/>
      <c r="E51" s="147" t="s">
        <v>206</v>
      </c>
      <c r="F51" s="147" t="s">
        <v>206</v>
      </c>
      <c r="G51" s="147" t="s">
        <v>206</v>
      </c>
      <c r="H51" s="144">
        <v>0</v>
      </c>
      <c r="I51" s="144">
        <v>0</v>
      </c>
      <c r="J51" s="144">
        <v>0</v>
      </c>
      <c r="K51" s="144">
        <v>0</v>
      </c>
      <c r="L51" s="147" t="s">
        <v>206</v>
      </c>
      <c r="M51" s="2"/>
    </row>
    <row r="52" spans="2:13">
      <c r="B52" s="2"/>
      <c r="C52" s="142" t="s">
        <v>344</v>
      </c>
      <c r="D52" s="143"/>
      <c r="E52" s="147" t="s">
        <v>206</v>
      </c>
      <c r="F52" s="147" t="s">
        <v>206</v>
      </c>
      <c r="G52" s="147" t="s">
        <v>206</v>
      </c>
      <c r="H52" s="144">
        <v>0</v>
      </c>
      <c r="I52" s="144">
        <v>0</v>
      </c>
      <c r="J52" s="144">
        <v>0</v>
      </c>
      <c r="K52" s="144">
        <v>0</v>
      </c>
      <c r="L52" s="147" t="s">
        <v>206</v>
      </c>
      <c r="M52" s="2"/>
    </row>
    <row r="53" spans="2:13">
      <c r="B53" s="2"/>
      <c r="C53" s="142" t="s">
        <v>345</v>
      </c>
      <c r="D53" s="143"/>
      <c r="E53" s="147" t="s">
        <v>206</v>
      </c>
      <c r="F53" s="147" t="s">
        <v>206</v>
      </c>
      <c r="G53" s="147" t="s">
        <v>206</v>
      </c>
      <c r="H53" s="144">
        <v>0</v>
      </c>
      <c r="I53" s="144">
        <v>0</v>
      </c>
      <c r="J53" s="144">
        <v>0</v>
      </c>
      <c r="K53" s="144">
        <v>0</v>
      </c>
      <c r="L53" s="147" t="s">
        <v>206</v>
      </c>
      <c r="M53" s="2"/>
    </row>
    <row r="54" spans="2:13">
      <c r="B54" s="2"/>
      <c r="C54" s="142" t="s">
        <v>346</v>
      </c>
      <c r="D54" s="143"/>
      <c r="E54" s="147" t="s">
        <v>206</v>
      </c>
      <c r="F54" s="147" t="s">
        <v>206</v>
      </c>
      <c r="G54" s="147" t="s">
        <v>206</v>
      </c>
      <c r="H54" s="144">
        <v>0</v>
      </c>
      <c r="I54" s="144">
        <v>0</v>
      </c>
      <c r="J54" s="144">
        <v>0</v>
      </c>
      <c r="K54" s="144">
        <v>0</v>
      </c>
      <c r="L54" s="147" t="s">
        <v>206</v>
      </c>
      <c r="M54" s="2"/>
    </row>
    <row r="55" spans="2:13">
      <c r="B55" s="2"/>
      <c r="C55" s="142" t="s">
        <v>347</v>
      </c>
      <c r="D55" s="143"/>
      <c r="E55" s="147" t="s">
        <v>206</v>
      </c>
      <c r="F55" s="147" t="s">
        <v>206</v>
      </c>
      <c r="G55" s="147" t="s">
        <v>206</v>
      </c>
      <c r="H55" s="144">
        <v>0</v>
      </c>
      <c r="I55" s="144">
        <v>0</v>
      </c>
      <c r="J55" s="144">
        <v>0</v>
      </c>
      <c r="K55" s="144">
        <v>0</v>
      </c>
      <c r="L55" s="147" t="s">
        <v>206</v>
      </c>
      <c r="M55" s="2"/>
    </row>
    <row r="56" spans="2:13">
      <c r="B56" s="2"/>
      <c r="C56" s="142" t="s">
        <v>348</v>
      </c>
      <c r="D56" s="143"/>
      <c r="E56" s="147" t="s">
        <v>206</v>
      </c>
      <c r="F56" s="147" t="s">
        <v>206</v>
      </c>
      <c r="G56" s="147" t="s">
        <v>206</v>
      </c>
      <c r="H56" s="144">
        <v>0</v>
      </c>
      <c r="I56" s="144">
        <v>0</v>
      </c>
      <c r="J56" s="144">
        <v>0</v>
      </c>
      <c r="K56" s="144">
        <v>0</v>
      </c>
      <c r="L56" s="147" t="s">
        <v>206</v>
      </c>
      <c r="M56" s="2"/>
    </row>
    <row r="57" spans="2:13">
      <c r="B57" s="2"/>
      <c r="C57" s="142" t="s">
        <v>349</v>
      </c>
      <c r="D57" s="143"/>
      <c r="E57" s="147" t="s">
        <v>206</v>
      </c>
      <c r="F57" s="147" t="s">
        <v>206</v>
      </c>
      <c r="G57" s="147" t="s">
        <v>206</v>
      </c>
      <c r="H57" s="144">
        <v>0</v>
      </c>
      <c r="I57" s="144">
        <v>0</v>
      </c>
      <c r="J57" s="144">
        <v>0</v>
      </c>
      <c r="K57" s="144">
        <v>0</v>
      </c>
      <c r="L57" s="147" t="s">
        <v>206</v>
      </c>
      <c r="M57" s="2"/>
    </row>
    <row r="58" spans="2:13">
      <c r="B58" s="2"/>
      <c r="C58" s="142" t="s">
        <v>350</v>
      </c>
      <c r="D58" s="143"/>
      <c r="E58" s="147" t="s">
        <v>206</v>
      </c>
      <c r="F58" s="147" t="s">
        <v>206</v>
      </c>
      <c r="G58" s="147" t="s">
        <v>206</v>
      </c>
      <c r="H58" s="144">
        <v>0</v>
      </c>
      <c r="I58" s="144">
        <v>0</v>
      </c>
      <c r="J58" s="144">
        <v>0</v>
      </c>
      <c r="K58" s="144">
        <v>0</v>
      </c>
      <c r="L58" s="147" t="s">
        <v>206</v>
      </c>
      <c r="M58" s="2"/>
    </row>
    <row r="59" spans="2:13">
      <c r="B59" s="2"/>
      <c r="C59" s="142" t="s">
        <v>351</v>
      </c>
      <c r="D59" s="143"/>
      <c r="E59" s="147" t="s">
        <v>206</v>
      </c>
      <c r="F59" s="147" t="s">
        <v>206</v>
      </c>
      <c r="G59" s="147" t="s">
        <v>206</v>
      </c>
      <c r="H59" s="144">
        <v>0</v>
      </c>
      <c r="I59" s="144">
        <v>0</v>
      </c>
      <c r="J59" s="144">
        <v>0</v>
      </c>
      <c r="K59" s="144">
        <v>0</v>
      </c>
      <c r="L59" s="147" t="s">
        <v>206</v>
      </c>
      <c r="M59" s="2"/>
    </row>
    <row r="60" spans="2:13">
      <c r="B60" s="2"/>
      <c r="C60" s="142" t="s">
        <v>352</v>
      </c>
      <c r="D60" s="143"/>
      <c r="E60" s="147" t="s">
        <v>206</v>
      </c>
      <c r="F60" s="147" t="s">
        <v>206</v>
      </c>
      <c r="G60" s="147" t="s">
        <v>206</v>
      </c>
      <c r="H60" s="144">
        <v>0</v>
      </c>
      <c r="I60" s="144">
        <v>0</v>
      </c>
      <c r="J60" s="144">
        <v>0</v>
      </c>
      <c r="K60" s="144">
        <v>0</v>
      </c>
      <c r="L60" s="147" t="s">
        <v>206</v>
      </c>
      <c r="M60" s="2"/>
    </row>
    <row r="61" spans="2:13">
      <c r="B61" s="2"/>
      <c r="C61" s="142" t="s">
        <v>353</v>
      </c>
      <c r="D61" s="143"/>
      <c r="E61" s="147" t="s">
        <v>206</v>
      </c>
      <c r="F61" s="147" t="s">
        <v>206</v>
      </c>
      <c r="G61" s="147" t="s">
        <v>206</v>
      </c>
      <c r="H61" s="144">
        <v>0</v>
      </c>
      <c r="I61" s="144">
        <v>0</v>
      </c>
      <c r="J61" s="144">
        <v>0</v>
      </c>
      <c r="K61" s="144">
        <v>0</v>
      </c>
      <c r="L61" s="147" t="s">
        <v>206</v>
      </c>
      <c r="M61" s="2"/>
    </row>
    <row r="62" spans="2:13">
      <c r="B62" s="2"/>
      <c r="C62" s="142" t="s">
        <v>354</v>
      </c>
      <c r="D62" s="143"/>
      <c r="E62" s="147" t="s">
        <v>206</v>
      </c>
      <c r="F62" s="147" t="s">
        <v>206</v>
      </c>
      <c r="G62" s="147" t="s">
        <v>206</v>
      </c>
      <c r="H62" s="144">
        <v>0</v>
      </c>
      <c r="I62" s="144">
        <v>0</v>
      </c>
      <c r="J62" s="144">
        <v>0</v>
      </c>
      <c r="K62" s="144">
        <v>0</v>
      </c>
      <c r="L62" s="147" t="s">
        <v>206</v>
      </c>
      <c r="M62" s="2"/>
    </row>
    <row r="63" spans="2:13">
      <c r="B63" s="2"/>
      <c r="C63" s="142" t="s">
        <v>355</v>
      </c>
      <c r="D63" s="143"/>
      <c r="E63" s="147" t="s">
        <v>206</v>
      </c>
      <c r="F63" s="147" t="s">
        <v>206</v>
      </c>
      <c r="G63" s="147" t="s">
        <v>206</v>
      </c>
      <c r="H63" s="144">
        <v>0</v>
      </c>
      <c r="I63" s="144">
        <v>0</v>
      </c>
      <c r="J63" s="144">
        <v>0</v>
      </c>
      <c r="K63" s="144">
        <v>0</v>
      </c>
      <c r="L63" s="147" t="s">
        <v>206</v>
      </c>
      <c r="M63" s="2"/>
    </row>
    <row r="64" spans="2:13">
      <c r="B64" s="2"/>
      <c r="C64" s="142" t="s">
        <v>356</v>
      </c>
      <c r="D64" s="143"/>
      <c r="E64" s="147" t="s">
        <v>206</v>
      </c>
      <c r="F64" s="147" t="s">
        <v>206</v>
      </c>
      <c r="G64" s="147" t="s">
        <v>206</v>
      </c>
      <c r="H64" s="144">
        <v>0</v>
      </c>
      <c r="I64" s="144">
        <v>0</v>
      </c>
      <c r="J64" s="144">
        <v>0</v>
      </c>
      <c r="K64" s="144">
        <v>0</v>
      </c>
      <c r="L64" s="147" t="s">
        <v>206</v>
      </c>
      <c r="M64" s="2"/>
    </row>
    <row r="65" spans="2:13">
      <c r="B65" s="2"/>
      <c r="C65" s="142" t="s">
        <v>357</v>
      </c>
      <c r="D65" s="143"/>
      <c r="E65" s="147" t="s">
        <v>206</v>
      </c>
      <c r="F65" s="147" t="s">
        <v>206</v>
      </c>
      <c r="G65" s="147" t="s">
        <v>206</v>
      </c>
      <c r="H65" s="144">
        <v>0</v>
      </c>
      <c r="I65" s="144">
        <v>0</v>
      </c>
      <c r="J65" s="144">
        <v>0</v>
      </c>
      <c r="K65" s="144">
        <v>0</v>
      </c>
      <c r="L65" s="147" t="s">
        <v>206</v>
      </c>
      <c r="M65" s="2"/>
    </row>
    <row r="66" spans="2:13">
      <c r="B66" s="2"/>
      <c r="C66" s="142" t="s">
        <v>358</v>
      </c>
      <c r="D66" s="143"/>
      <c r="E66" s="147" t="s">
        <v>206</v>
      </c>
      <c r="F66" s="147" t="s">
        <v>206</v>
      </c>
      <c r="G66" s="147" t="s">
        <v>206</v>
      </c>
      <c r="H66" s="144">
        <v>0</v>
      </c>
      <c r="I66" s="144">
        <v>0</v>
      </c>
      <c r="J66" s="144">
        <v>0</v>
      </c>
      <c r="K66" s="144">
        <v>0</v>
      </c>
      <c r="L66" s="147" t="s">
        <v>206</v>
      </c>
      <c r="M66" s="2"/>
    </row>
    <row r="67" spans="2:13">
      <c r="B67" s="2"/>
      <c r="C67" s="142" t="s">
        <v>359</v>
      </c>
      <c r="D67" s="143"/>
      <c r="E67" s="147" t="s">
        <v>206</v>
      </c>
      <c r="F67" s="147" t="s">
        <v>206</v>
      </c>
      <c r="G67" s="147" t="s">
        <v>206</v>
      </c>
      <c r="H67" s="144">
        <v>0</v>
      </c>
      <c r="I67" s="144">
        <v>0</v>
      </c>
      <c r="J67" s="144">
        <v>0</v>
      </c>
      <c r="K67" s="144">
        <v>0</v>
      </c>
      <c r="L67" s="147" t="s">
        <v>206</v>
      </c>
      <c r="M67" s="2"/>
    </row>
    <row r="68" spans="2:13">
      <c r="B68" s="2"/>
      <c r="C68" s="142" t="s">
        <v>360</v>
      </c>
      <c r="D68" s="143"/>
      <c r="E68" s="147" t="s">
        <v>206</v>
      </c>
      <c r="F68" s="147" t="s">
        <v>206</v>
      </c>
      <c r="G68" s="147" t="s">
        <v>206</v>
      </c>
      <c r="H68" s="144">
        <v>0</v>
      </c>
      <c r="I68" s="144">
        <v>0</v>
      </c>
      <c r="J68" s="144">
        <v>0</v>
      </c>
      <c r="K68" s="144">
        <v>0</v>
      </c>
      <c r="L68" s="147" t="s">
        <v>206</v>
      </c>
      <c r="M68" s="2"/>
    </row>
    <row r="69" spans="2:13">
      <c r="B69" s="2"/>
      <c r="C69" s="142" t="s">
        <v>361</v>
      </c>
      <c r="D69" s="143"/>
      <c r="E69" s="147" t="s">
        <v>206</v>
      </c>
      <c r="F69" s="147" t="s">
        <v>206</v>
      </c>
      <c r="G69" s="147" t="s">
        <v>206</v>
      </c>
      <c r="H69" s="144">
        <v>0</v>
      </c>
      <c r="I69" s="144">
        <v>0</v>
      </c>
      <c r="J69" s="144">
        <v>0</v>
      </c>
      <c r="K69" s="144">
        <v>0</v>
      </c>
      <c r="L69" s="147" t="s">
        <v>206</v>
      </c>
      <c r="M69" s="2"/>
    </row>
    <row r="70" spans="2:13">
      <c r="B70" s="2"/>
      <c r="C70" s="142" t="s">
        <v>362</v>
      </c>
      <c r="D70" s="143"/>
      <c r="E70" s="147" t="s">
        <v>206</v>
      </c>
      <c r="F70" s="147" t="s">
        <v>206</v>
      </c>
      <c r="G70" s="147" t="s">
        <v>206</v>
      </c>
      <c r="H70" s="144">
        <v>0</v>
      </c>
      <c r="I70" s="144">
        <v>0</v>
      </c>
      <c r="J70" s="144">
        <v>0</v>
      </c>
      <c r="K70" s="144">
        <v>0</v>
      </c>
      <c r="L70" s="147" t="s">
        <v>206</v>
      </c>
      <c r="M70" s="2"/>
    </row>
    <row r="71" spans="2:13">
      <c r="B71" s="2"/>
      <c r="C71" s="142" t="s">
        <v>363</v>
      </c>
      <c r="D71" s="143"/>
      <c r="E71" s="147" t="s">
        <v>206</v>
      </c>
      <c r="F71" s="147" t="s">
        <v>206</v>
      </c>
      <c r="G71" s="147" t="s">
        <v>206</v>
      </c>
      <c r="H71" s="144">
        <v>0</v>
      </c>
      <c r="I71" s="144">
        <v>0</v>
      </c>
      <c r="J71" s="144">
        <v>0</v>
      </c>
      <c r="K71" s="144">
        <v>0</v>
      </c>
      <c r="L71" s="147" t="s">
        <v>206</v>
      </c>
      <c r="M71" s="2"/>
    </row>
    <row r="72" spans="2:13">
      <c r="B72" s="2"/>
      <c r="C72" s="142" t="s">
        <v>364</v>
      </c>
      <c r="D72" s="143"/>
      <c r="E72" s="147" t="s">
        <v>206</v>
      </c>
      <c r="F72" s="147" t="s">
        <v>206</v>
      </c>
      <c r="G72" s="147" t="s">
        <v>206</v>
      </c>
      <c r="H72" s="144">
        <v>0</v>
      </c>
      <c r="I72" s="144">
        <v>0</v>
      </c>
      <c r="J72" s="144">
        <v>0</v>
      </c>
      <c r="K72" s="144">
        <v>0</v>
      </c>
      <c r="L72" s="147" t="s">
        <v>206</v>
      </c>
      <c r="M72" s="2"/>
    </row>
    <row r="73" spans="2:13">
      <c r="B73" s="2"/>
      <c r="C73" s="142" t="s">
        <v>365</v>
      </c>
      <c r="D73" s="143"/>
      <c r="E73" s="147" t="s">
        <v>206</v>
      </c>
      <c r="F73" s="147" t="s">
        <v>206</v>
      </c>
      <c r="G73" s="147" t="s">
        <v>206</v>
      </c>
      <c r="H73" s="144">
        <v>0</v>
      </c>
      <c r="I73" s="144">
        <v>0</v>
      </c>
      <c r="J73" s="144">
        <v>0</v>
      </c>
      <c r="K73" s="144">
        <v>0</v>
      </c>
      <c r="L73" s="147" t="s">
        <v>206</v>
      </c>
      <c r="M73" s="2"/>
    </row>
    <row r="74" spans="2:13">
      <c r="B74" s="2"/>
      <c r="C74" s="142" t="s">
        <v>366</v>
      </c>
      <c r="D74" s="143"/>
      <c r="E74" s="147" t="s">
        <v>206</v>
      </c>
      <c r="F74" s="147" t="s">
        <v>206</v>
      </c>
      <c r="G74" s="147" t="s">
        <v>206</v>
      </c>
      <c r="H74" s="144">
        <v>0</v>
      </c>
      <c r="I74" s="144">
        <v>0</v>
      </c>
      <c r="J74" s="144">
        <v>0</v>
      </c>
      <c r="K74" s="144">
        <v>0</v>
      </c>
      <c r="L74" s="147" t="s">
        <v>206</v>
      </c>
      <c r="M74" s="2"/>
    </row>
    <row r="75" spans="2:13">
      <c r="B75" s="2"/>
      <c r="C75" s="142" t="s">
        <v>367</v>
      </c>
      <c r="D75" s="143"/>
      <c r="E75" s="147" t="s">
        <v>206</v>
      </c>
      <c r="F75" s="147" t="s">
        <v>206</v>
      </c>
      <c r="G75" s="147" t="s">
        <v>206</v>
      </c>
      <c r="H75" s="144">
        <v>0</v>
      </c>
      <c r="I75" s="144">
        <v>0</v>
      </c>
      <c r="J75" s="144">
        <v>0</v>
      </c>
      <c r="K75" s="144">
        <v>0</v>
      </c>
      <c r="L75" s="147" t="s">
        <v>206</v>
      </c>
      <c r="M75" s="2"/>
    </row>
    <row r="76" spans="2:13">
      <c r="B76" s="2"/>
      <c r="C76" s="142" t="s">
        <v>368</v>
      </c>
      <c r="D76" s="143"/>
      <c r="E76" s="147" t="s">
        <v>206</v>
      </c>
      <c r="F76" s="147" t="s">
        <v>206</v>
      </c>
      <c r="G76" s="147" t="s">
        <v>206</v>
      </c>
      <c r="H76" s="144">
        <v>0</v>
      </c>
      <c r="I76" s="144">
        <v>0</v>
      </c>
      <c r="J76" s="144">
        <v>0</v>
      </c>
      <c r="K76" s="144">
        <v>0</v>
      </c>
      <c r="L76" s="147" t="s">
        <v>206</v>
      </c>
      <c r="M76" s="2"/>
    </row>
    <row r="77" spans="2:13">
      <c r="B77" s="2"/>
      <c r="C77" s="142" t="s">
        <v>369</v>
      </c>
      <c r="D77" s="143"/>
      <c r="E77" s="147" t="s">
        <v>206</v>
      </c>
      <c r="F77" s="147" t="s">
        <v>206</v>
      </c>
      <c r="G77" s="147" t="s">
        <v>206</v>
      </c>
      <c r="H77" s="144">
        <v>0</v>
      </c>
      <c r="I77" s="144">
        <v>0</v>
      </c>
      <c r="J77" s="144">
        <v>0</v>
      </c>
      <c r="K77" s="144">
        <v>0</v>
      </c>
      <c r="L77" s="147" t="s">
        <v>206</v>
      </c>
      <c r="M77" s="2"/>
    </row>
    <row r="78" spans="2:13">
      <c r="B78" s="2"/>
      <c r="C78" s="142" t="s">
        <v>370</v>
      </c>
      <c r="D78" s="143"/>
      <c r="E78" s="147" t="s">
        <v>206</v>
      </c>
      <c r="F78" s="147" t="s">
        <v>206</v>
      </c>
      <c r="G78" s="147" t="s">
        <v>206</v>
      </c>
      <c r="H78" s="144">
        <v>0</v>
      </c>
      <c r="I78" s="144">
        <v>0</v>
      </c>
      <c r="J78" s="144">
        <v>0</v>
      </c>
      <c r="K78" s="144">
        <v>0</v>
      </c>
      <c r="L78" s="147" t="s">
        <v>206</v>
      </c>
      <c r="M78" s="2"/>
    </row>
    <row r="79" spans="2:13">
      <c r="B79" s="2"/>
      <c r="C79" s="142" t="s">
        <v>371</v>
      </c>
      <c r="D79" s="143"/>
      <c r="E79" s="147" t="s">
        <v>206</v>
      </c>
      <c r="F79" s="147" t="s">
        <v>206</v>
      </c>
      <c r="G79" s="147" t="s">
        <v>206</v>
      </c>
      <c r="H79" s="144">
        <v>0</v>
      </c>
      <c r="I79" s="144">
        <v>0</v>
      </c>
      <c r="J79" s="144">
        <v>0</v>
      </c>
      <c r="K79" s="144">
        <v>0</v>
      </c>
      <c r="L79" s="147" t="s">
        <v>206</v>
      </c>
      <c r="M79" s="2"/>
    </row>
    <row r="80" spans="2:13">
      <c r="B80" s="2"/>
      <c r="C80" s="142" t="s">
        <v>372</v>
      </c>
      <c r="D80" s="143"/>
      <c r="E80" s="147" t="s">
        <v>206</v>
      </c>
      <c r="F80" s="147" t="s">
        <v>206</v>
      </c>
      <c r="G80" s="147" t="s">
        <v>206</v>
      </c>
      <c r="H80" s="144">
        <v>0</v>
      </c>
      <c r="I80" s="144">
        <v>0</v>
      </c>
      <c r="J80" s="144">
        <v>0</v>
      </c>
      <c r="K80" s="144">
        <v>0</v>
      </c>
      <c r="L80" s="147" t="s">
        <v>206</v>
      </c>
      <c r="M80" s="2"/>
    </row>
    <row r="81" spans="2:13">
      <c r="B81" s="2"/>
      <c r="C81" s="142" t="s">
        <v>373</v>
      </c>
      <c r="D81" s="143"/>
      <c r="E81" s="147" t="s">
        <v>206</v>
      </c>
      <c r="F81" s="147" t="s">
        <v>206</v>
      </c>
      <c r="G81" s="147" t="s">
        <v>206</v>
      </c>
      <c r="H81" s="144">
        <v>0</v>
      </c>
      <c r="I81" s="144">
        <v>0</v>
      </c>
      <c r="J81" s="144">
        <v>0</v>
      </c>
      <c r="K81" s="144">
        <v>0</v>
      </c>
      <c r="L81" s="147" t="s">
        <v>206</v>
      </c>
      <c r="M81" s="2"/>
    </row>
    <row r="82" spans="2:13">
      <c r="B82" s="2"/>
      <c r="C82" s="142" t="s">
        <v>374</v>
      </c>
      <c r="D82" s="143"/>
      <c r="E82" s="147" t="s">
        <v>206</v>
      </c>
      <c r="F82" s="147" t="s">
        <v>206</v>
      </c>
      <c r="G82" s="147" t="s">
        <v>206</v>
      </c>
      <c r="H82" s="144">
        <v>0</v>
      </c>
      <c r="I82" s="144">
        <v>0</v>
      </c>
      <c r="J82" s="144">
        <v>0</v>
      </c>
      <c r="K82" s="144">
        <v>0</v>
      </c>
      <c r="L82" s="147" t="s">
        <v>206</v>
      </c>
      <c r="M82" s="2"/>
    </row>
    <row r="83" spans="2:13">
      <c r="B83" s="2"/>
      <c r="C83" s="142" t="s">
        <v>375</v>
      </c>
      <c r="D83" s="143"/>
      <c r="E83" s="147" t="s">
        <v>206</v>
      </c>
      <c r="F83" s="147" t="s">
        <v>206</v>
      </c>
      <c r="G83" s="147" t="s">
        <v>206</v>
      </c>
      <c r="H83" s="144">
        <v>0</v>
      </c>
      <c r="I83" s="144">
        <v>0</v>
      </c>
      <c r="J83" s="144">
        <v>0</v>
      </c>
      <c r="K83" s="144">
        <v>0</v>
      </c>
      <c r="L83" s="147" t="s">
        <v>206</v>
      </c>
      <c r="M83" s="2"/>
    </row>
    <row r="84" spans="2:13">
      <c r="B84" s="2"/>
      <c r="C84" s="142" t="s">
        <v>376</v>
      </c>
      <c r="D84" s="143"/>
      <c r="E84" s="147" t="s">
        <v>206</v>
      </c>
      <c r="F84" s="147" t="s">
        <v>206</v>
      </c>
      <c r="G84" s="147" t="s">
        <v>206</v>
      </c>
      <c r="H84" s="144">
        <v>0</v>
      </c>
      <c r="I84" s="144">
        <v>0</v>
      </c>
      <c r="J84" s="144">
        <v>0</v>
      </c>
      <c r="K84" s="144">
        <v>0</v>
      </c>
      <c r="L84" s="147" t="s">
        <v>206</v>
      </c>
      <c r="M84" s="2"/>
    </row>
    <row r="85" spans="2:13">
      <c r="B85" s="2"/>
      <c r="C85" s="142" t="s">
        <v>377</v>
      </c>
      <c r="D85" s="143"/>
      <c r="E85" s="147" t="s">
        <v>206</v>
      </c>
      <c r="F85" s="147" t="s">
        <v>206</v>
      </c>
      <c r="G85" s="147" t="s">
        <v>206</v>
      </c>
      <c r="H85" s="144">
        <v>0</v>
      </c>
      <c r="I85" s="144">
        <v>0</v>
      </c>
      <c r="J85" s="144">
        <v>0</v>
      </c>
      <c r="K85" s="144">
        <v>0</v>
      </c>
      <c r="L85" s="147" t="s">
        <v>206</v>
      </c>
      <c r="M85" s="2"/>
    </row>
    <row r="86" spans="2:13">
      <c r="B86" s="2"/>
      <c r="C86" s="142" t="s">
        <v>378</v>
      </c>
      <c r="D86" s="143"/>
      <c r="E86" s="147" t="s">
        <v>206</v>
      </c>
      <c r="F86" s="147" t="s">
        <v>206</v>
      </c>
      <c r="G86" s="147" t="s">
        <v>206</v>
      </c>
      <c r="H86" s="144">
        <v>0</v>
      </c>
      <c r="I86" s="144">
        <v>0</v>
      </c>
      <c r="J86" s="144">
        <v>0</v>
      </c>
      <c r="K86" s="144">
        <v>0</v>
      </c>
      <c r="L86" s="147" t="s">
        <v>206</v>
      </c>
      <c r="M86" s="2"/>
    </row>
    <row r="87" spans="2:13">
      <c r="B87" s="2"/>
      <c r="C87" s="142" t="s">
        <v>379</v>
      </c>
      <c r="D87" s="143"/>
      <c r="E87" s="147" t="s">
        <v>206</v>
      </c>
      <c r="F87" s="147" t="s">
        <v>206</v>
      </c>
      <c r="G87" s="147" t="s">
        <v>206</v>
      </c>
      <c r="H87" s="144">
        <v>0</v>
      </c>
      <c r="I87" s="144">
        <v>0</v>
      </c>
      <c r="J87" s="144">
        <v>0</v>
      </c>
      <c r="K87" s="144">
        <v>0</v>
      </c>
      <c r="L87" s="147" t="s">
        <v>206</v>
      </c>
      <c r="M87" s="2"/>
    </row>
    <row r="88" spans="2:13">
      <c r="B88" s="2"/>
      <c r="C88" s="142" t="s">
        <v>380</v>
      </c>
      <c r="D88" s="143"/>
      <c r="E88" s="147" t="s">
        <v>206</v>
      </c>
      <c r="F88" s="147" t="s">
        <v>206</v>
      </c>
      <c r="G88" s="147" t="s">
        <v>206</v>
      </c>
      <c r="H88" s="144">
        <v>0</v>
      </c>
      <c r="I88" s="144">
        <v>0</v>
      </c>
      <c r="J88" s="144">
        <v>0</v>
      </c>
      <c r="K88" s="144">
        <v>0</v>
      </c>
      <c r="L88" s="147" t="s">
        <v>206</v>
      </c>
      <c r="M88" s="2"/>
    </row>
    <row r="89" spans="2:13">
      <c r="B89" s="2"/>
      <c r="C89" s="142" t="s">
        <v>381</v>
      </c>
      <c r="D89" s="143"/>
      <c r="E89" s="147" t="s">
        <v>206</v>
      </c>
      <c r="F89" s="147" t="s">
        <v>206</v>
      </c>
      <c r="G89" s="147" t="s">
        <v>206</v>
      </c>
      <c r="H89" s="144">
        <v>0</v>
      </c>
      <c r="I89" s="144">
        <v>0</v>
      </c>
      <c r="J89" s="144">
        <v>0</v>
      </c>
      <c r="K89" s="144">
        <v>0</v>
      </c>
      <c r="L89" s="147" t="s">
        <v>206</v>
      </c>
      <c r="M89" s="2"/>
    </row>
    <row r="90" spans="2:13">
      <c r="B90" s="2"/>
      <c r="C90" s="142" t="s">
        <v>382</v>
      </c>
      <c r="D90" s="143"/>
      <c r="E90" s="147" t="s">
        <v>206</v>
      </c>
      <c r="F90" s="147" t="s">
        <v>206</v>
      </c>
      <c r="G90" s="147" t="s">
        <v>206</v>
      </c>
      <c r="H90" s="144">
        <v>0</v>
      </c>
      <c r="I90" s="144">
        <v>0</v>
      </c>
      <c r="J90" s="144">
        <v>0</v>
      </c>
      <c r="K90" s="144">
        <v>0</v>
      </c>
      <c r="L90" s="147" t="s">
        <v>206</v>
      </c>
      <c r="M90" s="2"/>
    </row>
    <row r="91" spans="2:13">
      <c r="B91" s="2"/>
      <c r="C91" s="142" t="s">
        <v>383</v>
      </c>
      <c r="D91" s="143"/>
      <c r="E91" s="147" t="s">
        <v>206</v>
      </c>
      <c r="F91" s="147" t="s">
        <v>206</v>
      </c>
      <c r="G91" s="147" t="s">
        <v>206</v>
      </c>
      <c r="H91" s="144">
        <v>0</v>
      </c>
      <c r="I91" s="144">
        <v>0</v>
      </c>
      <c r="J91" s="144">
        <v>0</v>
      </c>
      <c r="K91" s="144">
        <v>0</v>
      </c>
      <c r="L91" s="147" t="s">
        <v>206</v>
      </c>
      <c r="M91" s="2"/>
    </row>
    <row r="92" spans="2:13">
      <c r="B92" s="2"/>
      <c r="C92" s="142" t="s">
        <v>384</v>
      </c>
      <c r="D92" s="143"/>
      <c r="E92" s="147" t="s">
        <v>206</v>
      </c>
      <c r="F92" s="147" t="s">
        <v>206</v>
      </c>
      <c r="G92" s="147" t="s">
        <v>206</v>
      </c>
      <c r="H92" s="144">
        <v>0</v>
      </c>
      <c r="I92" s="144">
        <v>0</v>
      </c>
      <c r="J92" s="144">
        <v>0</v>
      </c>
      <c r="K92" s="144">
        <v>0</v>
      </c>
      <c r="L92" s="147" t="s">
        <v>206</v>
      </c>
      <c r="M92" s="2"/>
    </row>
    <row r="93" spans="2:13">
      <c r="B93" s="2"/>
      <c r="C93" s="142" t="s">
        <v>385</v>
      </c>
      <c r="D93" s="143"/>
      <c r="E93" s="147" t="s">
        <v>206</v>
      </c>
      <c r="F93" s="147" t="s">
        <v>206</v>
      </c>
      <c r="G93" s="147" t="s">
        <v>206</v>
      </c>
      <c r="H93" s="144">
        <v>0</v>
      </c>
      <c r="I93" s="144">
        <v>0</v>
      </c>
      <c r="J93" s="144">
        <v>0</v>
      </c>
      <c r="K93" s="144">
        <v>0</v>
      </c>
      <c r="L93" s="147" t="s">
        <v>206</v>
      </c>
      <c r="M93" s="2"/>
    </row>
    <row r="94" spans="2:13">
      <c r="B94" s="2"/>
      <c r="C94" s="142" t="s">
        <v>386</v>
      </c>
      <c r="D94" s="143"/>
      <c r="E94" s="147" t="s">
        <v>206</v>
      </c>
      <c r="F94" s="147" t="s">
        <v>206</v>
      </c>
      <c r="G94" s="147" t="s">
        <v>206</v>
      </c>
      <c r="H94" s="144">
        <v>0</v>
      </c>
      <c r="I94" s="144">
        <v>0</v>
      </c>
      <c r="J94" s="144">
        <v>0</v>
      </c>
      <c r="K94" s="144">
        <v>0</v>
      </c>
      <c r="L94" s="147" t="s">
        <v>206</v>
      </c>
      <c r="M94" s="2"/>
    </row>
    <row r="95" spans="2:13">
      <c r="B95" s="2"/>
      <c r="C95" s="142" t="s">
        <v>387</v>
      </c>
      <c r="D95" s="143"/>
      <c r="E95" s="147" t="s">
        <v>206</v>
      </c>
      <c r="F95" s="147" t="s">
        <v>206</v>
      </c>
      <c r="G95" s="147" t="s">
        <v>206</v>
      </c>
      <c r="H95" s="144">
        <v>0</v>
      </c>
      <c r="I95" s="144">
        <v>0</v>
      </c>
      <c r="J95" s="144">
        <v>0</v>
      </c>
      <c r="K95" s="144">
        <v>0</v>
      </c>
      <c r="L95" s="147" t="s">
        <v>206</v>
      </c>
      <c r="M95" s="2"/>
    </row>
    <row r="96" spans="2:13">
      <c r="B96" s="2"/>
      <c r="C96" s="142" t="s">
        <v>388</v>
      </c>
      <c r="D96" s="143"/>
      <c r="E96" s="147" t="s">
        <v>206</v>
      </c>
      <c r="F96" s="147" t="s">
        <v>206</v>
      </c>
      <c r="G96" s="147" t="s">
        <v>206</v>
      </c>
      <c r="H96" s="144">
        <v>0</v>
      </c>
      <c r="I96" s="144">
        <v>0</v>
      </c>
      <c r="J96" s="144">
        <v>0</v>
      </c>
      <c r="K96" s="144">
        <v>0</v>
      </c>
      <c r="L96" s="147" t="s">
        <v>206</v>
      </c>
      <c r="M96" s="2"/>
    </row>
    <row r="97" spans="2:13">
      <c r="B97" s="2"/>
      <c r="C97" s="142" t="s">
        <v>389</v>
      </c>
      <c r="D97" s="143"/>
      <c r="E97" s="147" t="s">
        <v>206</v>
      </c>
      <c r="F97" s="147" t="s">
        <v>206</v>
      </c>
      <c r="G97" s="147" t="s">
        <v>206</v>
      </c>
      <c r="H97" s="144">
        <v>0</v>
      </c>
      <c r="I97" s="144">
        <v>0</v>
      </c>
      <c r="J97" s="144">
        <v>0</v>
      </c>
      <c r="K97" s="144">
        <v>0</v>
      </c>
      <c r="L97" s="147" t="s">
        <v>206</v>
      </c>
      <c r="M97" s="2"/>
    </row>
    <row r="98" spans="2:13">
      <c r="B98" s="2"/>
      <c r="C98" s="142" t="s">
        <v>390</v>
      </c>
      <c r="D98" s="143"/>
      <c r="E98" s="147" t="s">
        <v>206</v>
      </c>
      <c r="F98" s="147" t="s">
        <v>206</v>
      </c>
      <c r="G98" s="147" t="s">
        <v>206</v>
      </c>
      <c r="H98" s="144">
        <v>0</v>
      </c>
      <c r="I98" s="144">
        <v>0</v>
      </c>
      <c r="J98" s="144">
        <v>0</v>
      </c>
      <c r="K98" s="144">
        <v>0</v>
      </c>
      <c r="L98" s="147" t="s">
        <v>206</v>
      </c>
      <c r="M98" s="2"/>
    </row>
    <row r="99" spans="2:13">
      <c r="B99" s="2"/>
      <c r="C99" s="142" t="s">
        <v>391</v>
      </c>
      <c r="D99" s="143"/>
      <c r="E99" s="147" t="s">
        <v>206</v>
      </c>
      <c r="F99" s="147" t="s">
        <v>206</v>
      </c>
      <c r="G99" s="147" t="s">
        <v>206</v>
      </c>
      <c r="H99" s="144">
        <v>0</v>
      </c>
      <c r="I99" s="144">
        <v>0</v>
      </c>
      <c r="J99" s="144">
        <v>0</v>
      </c>
      <c r="K99" s="144">
        <v>0</v>
      </c>
      <c r="L99" s="147" t="s">
        <v>206</v>
      </c>
      <c r="M99" s="2"/>
    </row>
    <row r="100" spans="2:13">
      <c r="B100" s="2"/>
      <c r="C100" s="142" t="s">
        <v>392</v>
      </c>
      <c r="D100" s="143"/>
      <c r="E100" s="147" t="s">
        <v>206</v>
      </c>
      <c r="F100" s="147" t="s">
        <v>206</v>
      </c>
      <c r="G100" s="147" t="s">
        <v>206</v>
      </c>
      <c r="H100" s="144">
        <v>0</v>
      </c>
      <c r="I100" s="144">
        <v>0</v>
      </c>
      <c r="J100" s="144">
        <v>0</v>
      </c>
      <c r="K100" s="144">
        <v>0</v>
      </c>
      <c r="L100" s="147" t="s">
        <v>206</v>
      </c>
      <c r="M100" s="2"/>
    </row>
    <row r="101" spans="2:13">
      <c r="B101" s="2"/>
      <c r="C101" s="142" t="s">
        <v>393</v>
      </c>
      <c r="D101" s="143"/>
      <c r="E101" s="147" t="s">
        <v>206</v>
      </c>
      <c r="F101" s="147" t="s">
        <v>206</v>
      </c>
      <c r="G101" s="147" t="s">
        <v>206</v>
      </c>
      <c r="H101" s="144">
        <v>0</v>
      </c>
      <c r="I101" s="144">
        <v>0</v>
      </c>
      <c r="J101" s="144">
        <v>0</v>
      </c>
      <c r="K101" s="144">
        <v>0</v>
      </c>
      <c r="L101" s="147" t="s">
        <v>206</v>
      </c>
      <c r="M101" s="2"/>
    </row>
    <row r="102" spans="2:13">
      <c r="B102" s="2"/>
      <c r="C102" s="142" t="s">
        <v>394</v>
      </c>
      <c r="D102" s="143"/>
      <c r="E102" s="147" t="s">
        <v>206</v>
      </c>
      <c r="F102" s="147" t="s">
        <v>206</v>
      </c>
      <c r="G102" s="147" t="s">
        <v>206</v>
      </c>
      <c r="H102" s="144">
        <v>0</v>
      </c>
      <c r="I102" s="144">
        <v>0</v>
      </c>
      <c r="J102" s="144">
        <v>0</v>
      </c>
      <c r="K102" s="144">
        <v>0</v>
      </c>
      <c r="L102" s="147" t="s">
        <v>206</v>
      </c>
      <c r="M102" s="2"/>
    </row>
    <row r="103" spans="2:13">
      <c r="B103" s="2"/>
      <c r="C103" s="142" t="s">
        <v>395</v>
      </c>
      <c r="D103" s="143"/>
      <c r="E103" s="147" t="s">
        <v>206</v>
      </c>
      <c r="F103" s="147" t="s">
        <v>206</v>
      </c>
      <c r="G103" s="147" t="s">
        <v>206</v>
      </c>
      <c r="H103" s="144">
        <v>0</v>
      </c>
      <c r="I103" s="144">
        <v>0</v>
      </c>
      <c r="J103" s="144">
        <v>0</v>
      </c>
      <c r="K103" s="144">
        <v>0</v>
      </c>
      <c r="L103" s="147" t="s">
        <v>206</v>
      </c>
      <c r="M103" s="2"/>
    </row>
    <row r="104" spans="2:13">
      <c r="B104" s="2"/>
      <c r="C104" s="142" t="s">
        <v>396</v>
      </c>
      <c r="D104" s="143"/>
      <c r="E104" s="147" t="s">
        <v>206</v>
      </c>
      <c r="F104" s="147" t="s">
        <v>206</v>
      </c>
      <c r="G104" s="147" t="s">
        <v>206</v>
      </c>
      <c r="H104" s="144">
        <v>0</v>
      </c>
      <c r="I104" s="144">
        <v>0</v>
      </c>
      <c r="J104" s="144">
        <v>0</v>
      </c>
      <c r="K104" s="144">
        <v>0</v>
      </c>
      <c r="L104" s="147" t="s">
        <v>206</v>
      </c>
      <c r="M104" s="2"/>
    </row>
    <row r="105" spans="2:13">
      <c r="B105" s="2"/>
      <c r="C105" s="142" t="s">
        <v>397</v>
      </c>
      <c r="D105" s="143"/>
      <c r="E105" s="147" t="s">
        <v>206</v>
      </c>
      <c r="F105" s="147" t="s">
        <v>206</v>
      </c>
      <c r="G105" s="147" t="s">
        <v>206</v>
      </c>
      <c r="H105" s="144">
        <v>0</v>
      </c>
      <c r="I105" s="144">
        <v>0</v>
      </c>
      <c r="J105" s="144">
        <v>0</v>
      </c>
      <c r="K105" s="144">
        <v>0</v>
      </c>
      <c r="L105" s="147" t="s">
        <v>206</v>
      </c>
      <c r="M105" s="2"/>
    </row>
    <row r="106" spans="2:13">
      <c r="B106" s="2"/>
      <c r="C106" s="142" t="s">
        <v>398</v>
      </c>
      <c r="D106" s="143"/>
      <c r="E106" s="147" t="s">
        <v>206</v>
      </c>
      <c r="F106" s="147" t="s">
        <v>206</v>
      </c>
      <c r="G106" s="147" t="s">
        <v>206</v>
      </c>
      <c r="H106" s="144">
        <v>0</v>
      </c>
      <c r="I106" s="144">
        <v>0</v>
      </c>
      <c r="J106" s="144">
        <v>0</v>
      </c>
      <c r="K106" s="144">
        <v>0</v>
      </c>
      <c r="L106" s="147" t="s">
        <v>206</v>
      </c>
      <c r="M106" s="2"/>
    </row>
    <row r="107" spans="2:13">
      <c r="B107" s="2"/>
      <c r="C107" s="142" t="s">
        <v>399</v>
      </c>
      <c r="D107" s="143"/>
      <c r="E107" s="147" t="s">
        <v>206</v>
      </c>
      <c r="F107" s="147" t="s">
        <v>206</v>
      </c>
      <c r="G107" s="147" t="s">
        <v>206</v>
      </c>
      <c r="H107" s="144">
        <v>0</v>
      </c>
      <c r="I107" s="144">
        <v>0</v>
      </c>
      <c r="J107" s="144">
        <v>0</v>
      </c>
      <c r="K107" s="144">
        <v>0</v>
      </c>
      <c r="L107" s="147" t="s">
        <v>206</v>
      </c>
      <c r="M107" s="2"/>
    </row>
    <row r="108" spans="2:13">
      <c r="B108" s="2"/>
      <c r="C108" s="142" t="s">
        <v>400</v>
      </c>
      <c r="D108" s="143"/>
      <c r="E108" s="147" t="s">
        <v>206</v>
      </c>
      <c r="F108" s="147" t="s">
        <v>206</v>
      </c>
      <c r="G108" s="147" t="s">
        <v>206</v>
      </c>
      <c r="H108" s="144">
        <v>0</v>
      </c>
      <c r="I108" s="144">
        <v>0</v>
      </c>
      <c r="J108" s="144">
        <v>0</v>
      </c>
      <c r="K108" s="144">
        <v>0</v>
      </c>
      <c r="L108" s="147" t="s">
        <v>206</v>
      </c>
      <c r="M108" s="2"/>
    </row>
    <row r="109" spans="2:13">
      <c r="B109" s="2"/>
      <c r="C109" s="142" t="s">
        <v>401</v>
      </c>
      <c r="D109" s="143"/>
      <c r="E109" s="147" t="s">
        <v>206</v>
      </c>
      <c r="F109" s="147" t="s">
        <v>206</v>
      </c>
      <c r="G109" s="147" t="s">
        <v>206</v>
      </c>
      <c r="H109" s="144">
        <v>0</v>
      </c>
      <c r="I109" s="144">
        <v>0</v>
      </c>
      <c r="J109" s="144">
        <v>0</v>
      </c>
      <c r="K109" s="144">
        <v>0</v>
      </c>
      <c r="L109" s="147" t="s">
        <v>206</v>
      </c>
      <c r="M109" s="2"/>
    </row>
    <row r="110" spans="2:13">
      <c r="B110" s="2"/>
      <c r="C110" s="142" t="s">
        <v>402</v>
      </c>
      <c r="D110" s="143"/>
      <c r="E110" s="147" t="s">
        <v>206</v>
      </c>
      <c r="F110" s="147" t="s">
        <v>206</v>
      </c>
      <c r="G110" s="147" t="s">
        <v>206</v>
      </c>
      <c r="H110" s="144">
        <v>0</v>
      </c>
      <c r="I110" s="144">
        <v>0</v>
      </c>
      <c r="J110" s="144">
        <v>0</v>
      </c>
      <c r="K110" s="144">
        <v>0</v>
      </c>
      <c r="L110" s="147" t="s">
        <v>206</v>
      </c>
      <c r="M110" s="2"/>
    </row>
    <row r="111" spans="2:13">
      <c r="B111" s="2"/>
      <c r="C111" s="142" t="s">
        <v>403</v>
      </c>
      <c r="D111" s="143"/>
      <c r="E111" s="147" t="s">
        <v>206</v>
      </c>
      <c r="F111" s="147" t="s">
        <v>206</v>
      </c>
      <c r="G111" s="147" t="s">
        <v>206</v>
      </c>
      <c r="H111" s="144">
        <v>0</v>
      </c>
      <c r="I111" s="144">
        <v>0</v>
      </c>
      <c r="J111" s="144">
        <v>0</v>
      </c>
      <c r="K111" s="144">
        <v>0</v>
      </c>
      <c r="L111" s="147" t="s">
        <v>206</v>
      </c>
      <c r="M111" s="2"/>
    </row>
    <row r="112" spans="2:13">
      <c r="B112" s="2"/>
      <c r="C112" s="142" t="s">
        <v>404</v>
      </c>
      <c r="D112" s="143"/>
      <c r="E112" s="147" t="s">
        <v>206</v>
      </c>
      <c r="F112" s="147" t="s">
        <v>206</v>
      </c>
      <c r="G112" s="147" t="s">
        <v>206</v>
      </c>
      <c r="H112" s="144">
        <v>0</v>
      </c>
      <c r="I112" s="144">
        <v>0</v>
      </c>
      <c r="J112" s="144">
        <v>0</v>
      </c>
      <c r="K112" s="144">
        <v>0</v>
      </c>
      <c r="L112" s="147" t="s">
        <v>206</v>
      </c>
      <c r="M112" s="2"/>
    </row>
    <row r="113" spans="1:13">
      <c r="B113" s="2"/>
      <c r="C113" s="142" t="s">
        <v>405</v>
      </c>
      <c r="D113" s="143"/>
      <c r="E113" s="147" t="s">
        <v>206</v>
      </c>
      <c r="F113" s="147" t="s">
        <v>206</v>
      </c>
      <c r="G113" s="147" t="s">
        <v>206</v>
      </c>
      <c r="H113" s="144">
        <v>0</v>
      </c>
      <c r="I113" s="144">
        <v>0</v>
      </c>
      <c r="J113" s="144">
        <v>0</v>
      </c>
      <c r="K113" s="144">
        <v>0</v>
      </c>
      <c r="L113" s="147" t="s">
        <v>206</v>
      </c>
      <c r="M113" s="2"/>
    </row>
    <row r="114" spans="1:13" s="12" customFormat="1">
      <c r="B114" s="3"/>
      <c r="C114" s="145" t="s">
        <v>406</v>
      </c>
      <c r="D114" s="146"/>
      <c r="E114" s="147" t="s">
        <v>206</v>
      </c>
      <c r="F114" s="147" t="s">
        <v>206</v>
      </c>
      <c r="G114" s="147" t="s">
        <v>206</v>
      </c>
      <c r="H114" s="144">
        <v>0</v>
      </c>
      <c r="I114" s="144">
        <v>0</v>
      </c>
      <c r="J114" s="144">
        <v>0</v>
      </c>
      <c r="K114" s="144">
        <v>0</v>
      </c>
      <c r="L114" s="147" t="s">
        <v>206</v>
      </c>
      <c r="M114" s="3"/>
    </row>
    <row r="115" spans="1:13" s="12" customFormat="1">
      <c r="A115" s="15" t="s">
        <v>407</v>
      </c>
      <c r="B115" s="3"/>
      <c r="C115" s="145" t="s">
        <v>408</v>
      </c>
      <c r="D115" s="146"/>
      <c r="E115" s="147" t="s">
        <v>206</v>
      </c>
      <c r="F115" s="147" t="s">
        <v>206</v>
      </c>
      <c r="G115" s="147" t="s">
        <v>206</v>
      </c>
      <c r="H115" s="144">
        <v>0</v>
      </c>
      <c r="I115" s="144">
        <v>0</v>
      </c>
      <c r="J115" s="144">
        <v>0</v>
      </c>
      <c r="K115" s="144">
        <v>0</v>
      </c>
      <c r="L115" s="147" t="s">
        <v>206</v>
      </c>
      <c r="M115" s="3"/>
    </row>
    <row r="116" spans="1:13">
      <c r="A116" s="16" t="s">
        <v>409</v>
      </c>
      <c r="B116" s="2"/>
      <c r="C116" s="142" t="s">
        <v>410</v>
      </c>
      <c r="D116" s="143"/>
      <c r="E116" s="10" t="str">
        <f>""</f>
        <v/>
      </c>
      <c r="F116" s="10" t="str">
        <f>""</f>
        <v/>
      </c>
      <c r="G116" s="10" t="str">
        <f>""</f>
        <v/>
      </c>
      <c r="H116" s="8">
        <f>SUM(H16:H115)</f>
        <v>0</v>
      </c>
      <c r="I116" s="8">
        <f>SUM(I16:I115)</f>
        <v>0</v>
      </c>
      <c r="J116" s="8">
        <f>SUM(J16:J115)</f>
        <v>0</v>
      </c>
      <c r="K116" s="8">
        <f>SUM(K16:K115)</f>
        <v>0</v>
      </c>
      <c r="L116" s="10" t="str">
        <f>""</f>
        <v/>
      </c>
      <c r="M116" s="2"/>
    </row>
    <row r="117" spans="1:13">
      <c r="B117" s="2"/>
      <c r="C117" s="2"/>
      <c r="D117" s="2"/>
      <c r="E117" s="2"/>
      <c r="F117" s="2"/>
      <c r="G117" s="2"/>
      <c r="H117" s="2"/>
      <c r="I117" s="2"/>
      <c r="J117" s="2"/>
      <c r="K117" s="2"/>
      <c r="L117" s="2"/>
      <c r="M117" s="2"/>
    </row>
    <row r="118" spans="1:13" ht="5.0999999999999996" customHeight="1">
      <c r="B118" s="2"/>
      <c r="C118" s="2"/>
      <c r="D118" s="2"/>
      <c r="E118" s="2"/>
      <c r="F118" s="2"/>
      <c r="G118" s="2"/>
      <c r="H118" s="2"/>
      <c r="I118" s="2"/>
      <c r="J118" s="2"/>
      <c r="K118" s="2"/>
      <c r="L118" s="2"/>
      <c r="M118" s="2"/>
    </row>
  </sheetData>
  <sheetProtection formatColumns="0" formatRows="0" insertRows="0" deleteRows="0" selectLockedCells="1"/>
  <mergeCells count="916">
    <mergeCell ref="C7:L7"/>
    <mergeCell ref="C8:L8"/>
    <mergeCell ref="C9:L9"/>
    <mergeCell ref="C10:L10"/>
    <mergeCell ref="C11:L11"/>
    <mergeCell ref="C13:L13"/>
    <mergeCell ref="C14:D15"/>
    <mergeCell ref="E14:E15"/>
    <mergeCell ref="F14:F15"/>
    <mergeCell ref="G14:G15"/>
    <mergeCell ref="H14:H15"/>
    <mergeCell ref="I14:I15"/>
    <mergeCell ref="J14:J15"/>
    <mergeCell ref="K14:K15"/>
    <mergeCell ref="L14:L15"/>
    <mergeCell ref="I16"/>
    <mergeCell ref="J16"/>
    <mergeCell ref="K16"/>
    <mergeCell ref="L16"/>
    <mergeCell ref="C17:D17"/>
    <mergeCell ref="E17"/>
    <mergeCell ref="F17"/>
    <mergeCell ref="G17"/>
    <mergeCell ref="H17"/>
    <mergeCell ref="I17"/>
    <mergeCell ref="J17"/>
    <mergeCell ref="K17"/>
    <mergeCell ref="L17"/>
    <mergeCell ref="C16:D16"/>
    <mergeCell ref="E16"/>
    <mergeCell ref="F16"/>
    <mergeCell ref="G16"/>
    <mergeCell ref="H16"/>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E21"/>
    <mergeCell ref="F21"/>
    <mergeCell ref="G21"/>
    <mergeCell ref="H21"/>
    <mergeCell ref="I21"/>
    <mergeCell ref="J21"/>
    <mergeCell ref="K21"/>
    <mergeCell ref="L21"/>
    <mergeCell ref="C20:D20"/>
    <mergeCell ref="E20"/>
    <mergeCell ref="F20"/>
    <mergeCell ref="G20"/>
    <mergeCell ref="H20"/>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 ref="I32"/>
    <mergeCell ref="J32"/>
    <mergeCell ref="K32"/>
    <mergeCell ref="L32"/>
    <mergeCell ref="C33:D33"/>
    <mergeCell ref="E33"/>
    <mergeCell ref="F33"/>
    <mergeCell ref="G33"/>
    <mergeCell ref="H33"/>
    <mergeCell ref="I33"/>
    <mergeCell ref="J33"/>
    <mergeCell ref="K33"/>
    <mergeCell ref="L33"/>
    <mergeCell ref="C32:D32"/>
    <mergeCell ref="E32"/>
    <mergeCell ref="F32"/>
    <mergeCell ref="G32"/>
    <mergeCell ref="H32"/>
    <mergeCell ref="I34"/>
    <mergeCell ref="J34"/>
    <mergeCell ref="K34"/>
    <mergeCell ref="L34"/>
    <mergeCell ref="C35:D35"/>
    <mergeCell ref="E35"/>
    <mergeCell ref="F35"/>
    <mergeCell ref="G35"/>
    <mergeCell ref="H35"/>
    <mergeCell ref="I35"/>
    <mergeCell ref="J35"/>
    <mergeCell ref="K35"/>
    <mergeCell ref="L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I38"/>
    <mergeCell ref="J38"/>
    <mergeCell ref="K38"/>
    <mergeCell ref="L38"/>
    <mergeCell ref="C39:D39"/>
    <mergeCell ref="E39"/>
    <mergeCell ref="F39"/>
    <mergeCell ref="G39"/>
    <mergeCell ref="H39"/>
    <mergeCell ref="I39"/>
    <mergeCell ref="J39"/>
    <mergeCell ref="K39"/>
    <mergeCell ref="L39"/>
    <mergeCell ref="C38:D38"/>
    <mergeCell ref="E38"/>
    <mergeCell ref="F38"/>
    <mergeCell ref="G38"/>
    <mergeCell ref="H38"/>
    <mergeCell ref="I40"/>
    <mergeCell ref="J40"/>
    <mergeCell ref="K40"/>
    <mergeCell ref="L40"/>
    <mergeCell ref="C41:D41"/>
    <mergeCell ref="E41"/>
    <mergeCell ref="F41"/>
    <mergeCell ref="G41"/>
    <mergeCell ref="H41"/>
    <mergeCell ref="I41"/>
    <mergeCell ref="J41"/>
    <mergeCell ref="K41"/>
    <mergeCell ref="L41"/>
    <mergeCell ref="C40:D40"/>
    <mergeCell ref="E40"/>
    <mergeCell ref="F40"/>
    <mergeCell ref="G40"/>
    <mergeCell ref="H40"/>
    <mergeCell ref="I42"/>
    <mergeCell ref="J42"/>
    <mergeCell ref="K42"/>
    <mergeCell ref="L42"/>
    <mergeCell ref="C43:D43"/>
    <mergeCell ref="E43"/>
    <mergeCell ref="F43"/>
    <mergeCell ref="G43"/>
    <mergeCell ref="H43"/>
    <mergeCell ref="I43"/>
    <mergeCell ref="J43"/>
    <mergeCell ref="K43"/>
    <mergeCell ref="L43"/>
    <mergeCell ref="C42:D42"/>
    <mergeCell ref="E42"/>
    <mergeCell ref="F42"/>
    <mergeCell ref="G42"/>
    <mergeCell ref="H42"/>
    <mergeCell ref="I44"/>
    <mergeCell ref="J44"/>
    <mergeCell ref="K44"/>
    <mergeCell ref="L44"/>
    <mergeCell ref="C45:D45"/>
    <mergeCell ref="E45"/>
    <mergeCell ref="F45"/>
    <mergeCell ref="G45"/>
    <mergeCell ref="H45"/>
    <mergeCell ref="I45"/>
    <mergeCell ref="J45"/>
    <mergeCell ref="K45"/>
    <mergeCell ref="L45"/>
    <mergeCell ref="C44:D44"/>
    <mergeCell ref="E44"/>
    <mergeCell ref="F44"/>
    <mergeCell ref="G44"/>
    <mergeCell ref="H44"/>
    <mergeCell ref="I46"/>
    <mergeCell ref="J46"/>
    <mergeCell ref="K46"/>
    <mergeCell ref="L46"/>
    <mergeCell ref="C47:D47"/>
    <mergeCell ref="E47"/>
    <mergeCell ref="F47"/>
    <mergeCell ref="G47"/>
    <mergeCell ref="H47"/>
    <mergeCell ref="I47"/>
    <mergeCell ref="J47"/>
    <mergeCell ref="K47"/>
    <mergeCell ref="L47"/>
    <mergeCell ref="C46:D46"/>
    <mergeCell ref="E46"/>
    <mergeCell ref="F46"/>
    <mergeCell ref="G46"/>
    <mergeCell ref="H46"/>
    <mergeCell ref="I48"/>
    <mergeCell ref="J48"/>
    <mergeCell ref="K48"/>
    <mergeCell ref="L48"/>
    <mergeCell ref="C49:D49"/>
    <mergeCell ref="E49"/>
    <mergeCell ref="F49"/>
    <mergeCell ref="G49"/>
    <mergeCell ref="H49"/>
    <mergeCell ref="I49"/>
    <mergeCell ref="J49"/>
    <mergeCell ref="K49"/>
    <mergeCell ref="L49"/>
    <mergeCell ref="C48:D48"/>
    <mergeCell ref="E48"/>
    <mergeCell ref="F48"/>
    <mergeCell ref="G48"/>
    <mergeCell ref="H48"/>
    <mergeCell ref="I50"/>
    <mergeCell ref="J50"/>
    <mergeCell ref="K50"/>
    <mergeCell ref="L50"/>
    <mergeCell ref="C51:D51"/>
    <mergeCell ref="E51"/>
    <mergeCell ref="F51"/>
    <mergeCell ref="G51"/>
    <mergeCell ref="H51"/>
    <mergeCell ref="I51"/>
    <mergeCell ref="J51"/>
    <mergeCell ref="K51"/>
    <mergeCell ref="L51"/>
    <mergeCell ref="C50:D50"/>
    <mergeCell ref="E50"/>
    <mergeCell ref="F50"/>
    <mergeCell ref="G50"/>
    <mergeCell ref="H50"/>
    <mergeCell ref="I52"/>
    <mergeCell ref="J52"/>
    <mergeCell ref="K52"/>
    <mergeCell ref="L52"/>
    <mergeCell ref="C53:D53"/>
    <mergeCell ref="E53"/>
    <mergeCell ref="F53"/>
    <mergeCell ref="G53"/>
    <mergeCell ref="H53"/>
    <mergeCell ref="I53"/>
    <mergeCell ref="J53"/>
    <mergeCell ref="K53"/>
    <mergeCell ref="L53"/>
    <mergeCell ref="C52:D52"/>
    <mergeCell ref="E52"/>
    <mergeCell ref="F52"/>
    <mergeCell ref="G52"/>
    <mergeCell ref="H52"/>
    <mergeCell ref="I54"/>
    <mergeCell ref="J54"/>
    <mergeCell ref="K54"/>
    <mergeCell ref="L54"/>
    <mergeCell ref="C55:D55"/>
    <mergeCell ref="E55"/>
    <mergeCell ref="F55"/>
    <mergeCell ref="G55"/>
    <mergeCell ref="H55"/>
    <mergeCell ref="I55"/>
    <mergeCell ref="J55"/>
    <mergeCell ref="K55"/>
    <mergeCell ref="L55"/>
    <mergeCell ref="C54:D54"/>
    <mergeCell ref="E54"/>
    <mergeCell ref="F54"/>
    <mergeCell ref="G54"/>
    <mergeCell ref="H54"/>
    <mergeCell ref="I56"/>
    <mergeCell ref="J56"/>
    <mergeCell ref="K56"/>
    <mergeCell ref="L56"/>
    <mergeCell ref="C57:D57"/>
    <mergeCell ref="E57"/>
    <mergeCell ref="F57"/>
    <mergeCell ref="G57"/>
    <mergeCell ref="H57"/>
    <mergeCell ref="I57"/>
    <mergeCell ref="J57"/>
    <mergeCell ref="K57"/>
    <mergeCell ref="L57"/>
    <mergeCell ref="C56:D56"/>
    <mergeCell ref="E56"/>
    <mergeCell ref="F56"/>
    <mergeCell ref="G56"/>
    <mergeCell ref="H56"/>
    <mergeCell ref="I58"/>
    <mergeCell ref="J58"/>
    <mergeCell ref="K58"/>
    <mergeCell ref="L58"/>
    <mergeCell ref="C59:D59"/>
    <mergeCell ref="E59"/>
    <mergeCell ref="F59"/>
    <mergeCell ref="G59"/>
    <mergeCell ref="H59"/>
    <mergeCell ref="I59"/>
    <mergeCell ref="J59"/>
    <mergeCell ref="K59"/>
    <mergeCell ref="L59"/>
    <mergeCell ref="C58:D58"/>
    <mergeCell ref="E58"/>
    <mergeCell ref="F58"/>
    <mergeCell ref="G58"/>
    <mergeCell ref="H58"/>
    <mergeCell ref="I60"/>
    <mergeCell ref="J60"/>
    <mergeCell ref="K60"/>
    <mergeCell ref="L60"/>
    <mergeCell ref="C61:D61"/>
    <mergeCell ref="E61"/>
    <mergeCell ref="F61"/>
    <mergeCell ref="G61"/>
    <mergeCell ref="H61"/>
    <mergeCell ref="I61"/>
    <mergeCell ref="J61"/>
    <mergeCell ref="K61"/>
    <mergeCell ref="L61"/>
    <mergeCell ref="C60:D60"/>
    <mergeCell ref="E60"/>
    <mergeCell ref="F60"/>
    <mergeCell ref="G60"/>
    <mergeCell ref="H60"/>
    <mergeCell ref="I62"/>
    <mergeCell ref="J62"/>
    <mergeCell ref="K62"/>
    <mergeCell ref="L62"/>
    <mergeCell ref="C63:D63"/>
    <mergeCell ref="E63"/>
    <mergeCell ref="F63"/>
    <mergeCell ref="G63"/>
    <mergeCell ref="H63"/>
    <mergeCell ref="I63"/>
    <mergeCell ref="J63"/>
    <mergeCell ref="K63"/>
    <mergeCell ref="L63"/>
    <mergeCell ref="C62:D62"/>
    <mergeCell ref="E62"/>
    <mergeCell ref="F62"/>
    <mergeCell ref="G62"/>
    <mergeCell ref="H62"/>
    <mergeCell ref="I64"/>
    <mergeCell ref="J64"/>
    <mergeCell ref="K64"/>
    <mergeCell ref="L64"/>
    <mergeCell ref="C65:D65"/>
    <mergeCell ref="E65"/>
    <mergeCell ref="F65"/>
    <mergeCell ref="G65"/>
    <mergeCell ref="H65"/>
    <mergeCell ref="I65"/>
    <mergeCell ref="J65"/>
    <mergeCell ref="K65"/>
    <mergeCell ref="L65"/>
    <mergeCell ref="C64:D64"/>
    <mergeCell ref="E64"/>
    <mergeCell ref="F64"/>
    <mergeCell ref="G64"/>
    <mergeCell ref="H64"/>
    <mergeCell ref="I66"/>
    <mergeCell ref="J66"/>
    <mergeCell ref="K66"/>
    <mergeCell ref="L66"/>
    <mergeCell ref="C67:D67"/>
    <mergeCell ref="E67"/>
    <mergeCell ref="F67"/>
    <mergeCell ref="G67"/>
    <mergeCell ref="H67"/>
    <mergeCell ref="I67"/>
    <mergeCell ref="J67"/>
    <mergeCell ref="K67"/>
    <mergeCell ref="L67"/>
    <mergeCell ref="C66:D66"/>
    <mergeCell ref="E66"/>
    <mergeCell ref="F66"/>
    <mergeCell ref="G66"/>
    <mergeCell ref="H66"/>
    <mergeCell ref="I68"/>
    <mergeCell ref="J68"/>
    <mergeCell ref="K68"/>
    <mergeCell ref="L68"/>
    <mergeCell ref="C69:D69"/>
    <mergeCell ref="E69"/>
    <mergeCell ref="F69"/>
    <mergeCell ref="G69"/>
    <mergeCell ref="H69"/>
    <mergeCell ref="I69"/>
    <mergeCell ref="J69"/>
    <mergeCell ref="K69"/>
    <mergeCell ref="L69"/>
    <mergeCell ref="C68:D68"/>
    <mergeCell ref="E68"/>
    <mergeCell ref="F68"/>
    <mergeCell ref="G68"/>
    <mergeCell ref="H68"/>
    <mergeCell ref="I70"/>
    <mergeCell ref="J70"/>
    <mergeCell ref="K70"/>
    <mergeCell ref="L70"/>
    <mergeCell ref="C71:D71"/>
    <mergeCell ref="E71"/>
    <mergeCell ref="F71"/>
    <mergeCell ref="G71"/>
    <mergeCell ref="H71"/>
    <mergeCell ref="I71"/>
    <mergeCell ref="J71"/>
    <mergeCell ref="K71"/>
    <mergeCell ref="L71"/>
    <mergeCell ref="C70:D70"/>
    <mergeCell ref="E70"/>
    <mergeCell ref="F70"/>
    <mergeCell ref="G70"/>
    <mergeCell ref="H70"/>
    <mergeCell ref="I72"/>
    <mergeCell ref="J72"/>
    <mergeCell ref="K72"/>
    <mergeCell ref="L72"/>
    <mergeCell ref="C73:D73"/>
    <mergeCell ref="E73"/>
    <mergeCell ref="F73"/>
    <mergeCell ref="G73"/>
    <mergeCell ref="H73"/>
    <mergeCell ref="I73"/>
    <mergeCell ref="J73"/>
    <mergeCell ref="K73"/>
    <mergeCell ref="L73"/>
    <mergeCell ref="C72:D72"/>
    <mergeCell ref="E72"/>
    <mergeCell ref="F72"/>
    <mergeCell ref="G72"/>
    <mergeCell ref="H72"/>
    <mergeCell ref="I74"/>
    <mergeCell ref="J74"/>
    <mergeCell ref="K74"/>
    <mergeCell ref="L74"/>
    <mergeCell ref="C75:D75"/>
    <mergeCell ref="E75"/>
    <mergeCell ref="F75"/>
    <mergeCell ref="G75"/>
    <mergeCell ref="H75"/>
    <mergeCell ref="I75"/>
    <mergeCell ref="J75"/>
    <mergeCell ref="K75"/>
    <mergeCell ref="L75"/>
    <mergeCell ref="C74:D74"/>
    <mergeCell ref="E74"/>
    <mergeCell ref="F74"/>
    <mergeCell ref="G74"/>
    <mergeCell ref="H74"/>
    <mergeCell ref="I76"/>
    <mergeCell ref="J76"/>
    <mergeCell ref="K76"/>
    <mergeCell ref="L76"/>
    <mergeCell ref="C77:D77"/>
    <mergeCell ref="E77"/>
    <mergeCell ref="F77"/>
    <mergeCell ref="G77"/>
    <mergeCell ref="H77"/>
    <mergeCell ref="I77"/>
    <mergeCell ref="J77"/>
    <mergeCell ref="K77"/>
    <mergeCell ref="L77"/>
    <mergeCell ref="C76:D76"/>
    <mergeCell ref="E76"/>
    <mergeCell ref="F76"/>
    <mergeCell ref="G76"/>
    <mergeCell ref="H76"/>
    <mergeCell ref="I78"/>
    <mergeCell ref="J78"/>
    <mergeCell ref="K78"/>
    <mergeCell ref="L78"/>
    <mergeCell ref="C79:D79"/>
    <mergeCell ref="E79"/>
    <mergeCell ref="F79"/>
    <mergeCell ref="G79"/>
    <mergeCell ref="H79"/>
    <mergeCell ref="I79"/>
    <mergeCell ref="J79"/>
    <mergeCell ref="K79"/>
    <mergeCell ref="L79"/>
    <mergeCell ref="C78:D78"/>
    <mergeCell ref="E78"/>
    <mergeCell ref="F78"/>
    <mergeCell ref="G78"/>
    <mergeCell ref="H78"/>
    <mergeCell ref="I80"/>
    <mergeCell ref="J80"/>
    <mergeCell ref="K80"/>
    <mergeCell ref="L80"/>
    <mergeCell ref="C81:D81"/>
    <mergeCell ref="E81"/>
    <mergeCell ref="F81"/>
    <mergeCell ref="G81"/>
    <mergeCell ref="H81"/>
    <mergeCell ref="I81"/>
    <mergeCell ref="J81"/>
    <mergeCell ref="K81"/>
    <mergeCell ref="L81"/>
    <mergeCell ref="C80:D80"/>
    <mergeCell ref="E80"/>
    <mergeCell ref="F80"/>
    <mergeCell ref="G80"/>
    <mergeCell ref="H80"/>
    <mergeCell ref="I82"/>
    <mergeCell ref="J82"/>
    <mergeCell ref="K82"/>
    <mergeCell ref="L82"/>
    <mergeCell ref="C83:D83"/>
    <mergeCell ref="E83"/>
    <mergeCell ref="F83"/>
    <mergeCell ref="G83"/>
    <mergeCell ref="H83"/>
    <mergeCell ref="I83"/>
    <mergeCell ref="J83"/>
    <mergeCell ref="K83"/>
    <mergeCell ref="L83"/>
    <mergeCell ref="C82:D82"/>
    <mergeCell ref="E82"/>
    <mergeCell ref="F82"/>
    <mergeCell ref="G82"/>
    <mergeCell ref="H82"/>
    <mergeCell ref="I84"/>
    <mergeCell ref="J84"/>
    <mergeCell ref="K84"/>
    <mergeCell ref="L84"/>
    <mergeCell ref="C85:D85"/>
    <mergeCell ref="E85"/>
    <mergeCell ref="F85"/>
    <mergeCell ref="G85"/>
    <mergeCell ref="H85"/>
    <mergeCell ref="I85"/>
    <mergeCell ref="J85"/>
    <mergeCell ref="K85"/>
    <mergeCell ref="L85"/>
    <mergeCell ref="C84:D84"/>
    <mergeCell ref="E84"/>
    <mergeCell ref="F84"/>
    <mergeCell ref="G84"/>
    <mergeCell ref="H84"/>
    <mergeCell ref="I86"/>
    <mergeCell ref="J86"/>
    <mergeCell ref="K86"/>
    <mergeCell ref="L86"/>
    <mergeCell ref="C87:D87"/>
    <mergeCell ref="E87"/>
    <mergeCell ref="F87"/>
    <mergeCell ref="G87"/>
    <mergeCell ref="H87"/>
    <mergeCell ref="I87"/>
    <mergeCell ref="J87"/>
    <mergeCell ref="K87"/>
    <mergeCell ref="L87"/>
    <mergeCell ref="C86:D86"/>
    <mergeCell ref="E86"/>
    <mergeCell ref="F86"/>
    <mergeCell ref="G86"/>
    <mergeCell ref="H86"/>
    <mergeCell ref="I88"/>
    <mergeCell ref="J88"/>
    <mergeCell ref="K88"/>
    <mergeCell ref="L88"/>
    <mergeCell ref="C89:D89"/>
    <mergeCell ref="E89"/>
    <mergeCell ref="F89"/>
    <mergeCell ref="G89"/>
    <mergeCell ref="H89"/>
    <mergeCell ref="I89"/>
    <mergeCell ref="J89"/>
    <mergeCell ref="K89"/>
    <mergeCell ref="L89"/>
    <mergeCell ref="C88:D88"/>
    <mergeCell ref="E88"/>
    <mergeCell ref="F88"/>
    <mergeCell ref="G88"/>
    <mergeCell ref="H88"/>
    <mergeCell ref="I90"/>
    <mergeCell ref="J90"/>
    <mergeCell ref="K90"/>
    <mergeCell ref="L90"/>
    <mergeCell ref="C91:D91"/>
    <mergeCell ref="E91"/>
    <mergeCell ref="F91"/>
    <mergeCell ref="G91"/>
    <mergeCell ref="H91"/>
    <mergeCell ref="I91"/>
    <mergeCell ref="J91"/>
    <mergeCell ref="K91"/>
    <mergeCell ref="L91"/>
    <mergeCell ref="C90:D90"/>
    <mergeCell ref="E90"/>
    <mergeCell ref="F90"/>
    <mergeCell ref="G90"/>
    <mergeCell ref="H90"/>
    <mergeCell ref="I92"/>
    <mergeCell ref="J92"/>
    <mergeCell ref="K92"/>
    <mergeCell ref="L92"/>
    <mergeCell ref="C93:D93"/>
    <mergeCell ref="E93"/>
    <mergeCell ref="F93"/>
    <mergeCell ref="G93"/>
    <mergeCell ref="H93"/>
    <mergeCell ref="I93"/>
    <mergeCell ref="J93"/>
    <mergeCell ref="K93"/>
    <mergeCell ref="L93"/>
    <mergeCell ref="C92:D92"/>
    <mergeCell ref="E92"/>
    <mergeCell ref="F92"/>
    <mergeCell ref="G92"/>
    <mergeCell ref="H92"/>
    <mergeCell ref="I94"/>
    <mergeCell ref="J94"/>
    <mergeCell ref="K94"/>
    <mergeCell ref="L94"/>
    <mergeCell ref="C95:D95"/>
    <mergeCell ref="E95"/>
    <mergeCell ref="F95"/>
    <mergeCell ref="G95"/>
    <mergeCell ref="H95"/>
    <mergeCell ref="I95"/>
    <mergeCell ref="J95"/>
    <mergeCell ref="K95"/>
    <mergeCell ref="L95"/>
    <mergeCell ref="C94:D94"/>
    <mergeCell ref="E94"/>
    <mergeCell ref="F94"/>
    <mergeCell ref="G94"/>
    <mergeCell ref="H94"/>
    <mergeCell ref="I96"/>
    <mergeCell ref="J96"/>
    <mergeCell ref="K96"/>
    <mergeCell ref="L96"/>
    <mergeCell ref="C97:D97"/>
    <mergeCell ref="E97"/>
    <mergeCell ref="F97"/>
    <mergeCell ref="G97"/>
    <mergeCell ref="H97"/>
    <mergeCell ref="I97"/>
    <mergeCell ref="J97"/>
    <mergeCell ref="K97"/>
    <mergeCell ref="L97"/>
    <mergeCell ref="C96:D96"/>
    <mergeCell ref="E96"/>
    <mergeCell ref="F96"/>
    <mergeCell ref="G96"/>
    <mergeCell ref="H96"/>
    <mergeCell ref="I98"/>
    <mergeCell ref="J98"/>
    <mergeCell ref="K98"/>
    <mergeCell ref="L98"/>
    <mergeCell ref="C99:D99"/>
    <mergeCell ref="E99"/>
    <mergeCell ref="F99"/>
    <mergeCell ref="G99"/>
    <mergeCell ref="H99"/>
    <mergeCell ref="I99"/>
    <mergeCell ref="J99"/>
    <mergeCell ref="K99"/>
    <mergeCell ref="L99"/>
    <mergeCell ref="C98:D98"/>
    <mergeCell ref="E98"/>
    <mergeCell ref="F98"/>
    <mergeCell ref="G98"/>
    <mergeCell ref="H98"/>
    <mergeCell ref="I100"/>
    <mergeCell ref="J100"/>
    <mergeCell ref="K100"/>
    <mergeCell ref="L100"/>
    <mergeCell ref="C101:D101"/>
    <mergeCell ref="E101"/>
    <mergeCell ref="F101"/>
    <mergeCell ref="G101"/>
    <mergeCell ref="H101"/>
    <mergeCell ref="I101"/>
    <mergeCell ref="J101"/>
    <mergeCell ref="K101"/>
    <mergeCell ref="L101"/>
    <mergeCell ref="C100:D100"/>
    <mergeCell ref="E100"/>
    <mergeCell ref="F100"/>
    <mergeCell ref="G100"/>
    <mergeCell ref="H100"/>
    <mergeCell ref="I102"/>
    <mergeCell ref="J102"/>
    <mergeCell ref="K102"/>
    <mergeCell ref="L102"/>
    <mergeCell ref="C103:D103"/>
    <mergeCell ref="E103"/>
    <mergeCell ref="F103"/>
    <mergeCell ref="G103"/>
    <mergeCell ref="H103"/>
    <mergeCell ref="I103"/>
    <mergeCell ref="J103"/>
    <mergeCell ref="K103"/>
    <mergeCell ref="L103"/>
    <mergeCell ref="C102:D102"/>
    <mergeCell ref="E102"/>
    <mergeCell ref="F102"/>
    <mergeCell ref="G102"/>
    <mergeCell ref="H102"/>
    <mergeCell ref="I104"/>
    <mergeCell ref="J104"/>
    <mergeCell ref="K104"/>
    <mergeCell ref="L104"/>
    <mergeCell ref="C105:D105"/>
    <mergeCell ref="E105"/>
    <mergeCell ref="F105"/>
    <mergeCell ref="G105"/>
    <mergeCell ref="H105"/>
    <mergeCell ref="I105"/>
    <mergeCell ref="J105"/>
    <mergeCell ref="K105"/>
    <mergeCell ref="L105"/>
    <mergeCell ref="C104:D104"/>
    <mergeCell ref="E104"/>
    <mergeCell ref="F104"/>
    <mergeCell ref="G104"/>
    <mergeCell ref="H104"/>
    <mergeCell ref="I106"/>
    <mergeCell ref="J106"/>
    <mergeCell ref="K106"/>
    <mergeCell ref="L106"/>
    <mergeCell ref="C107:D107"/>
    <mergeCell ref="E107"/>
    <mergeCell ref="F107"/>
    <mergeCell ref="G107"/>
    <mergeCell ref="H107"/>
    <mergeCell ref="I107"/>
    <mergeCell ref="J107"/>
    <mergeCell ref="K107"/>
    <mergeCell ref="L107"/>
    <mergeCell ref="C106:D106"/>
    <mergeCell ref="E106"/>
    <mergeCell ref="F106"/>
    <mergeCell ref="G106"/>
    <mergeCell ref="H106"/>
    <mergeCell ref="I108"/>
    <mergeCell ref="J108"/>
    <mergeCell ref="K108"/>
    <mergeCell ref="L108"/>
    <mergeCell ref="C109:D109"/>
    <mergeCell ref="E109"/>
    <mergeCell ref="F109"/>
    <mergeCell ref="G109"/>
    <mergeCell ref="H109"/>
    <mergeCell ref="I109"/>
    <mergeCell ref="J109"/>
    <mergeCell ref="K109"/>
    <mergeCell ref="L109"/>
    <mergeCell ref="C108:D108"/>
    <mergeCell ref="E108"/>
    <mergeCell ref="F108"/>
    <mergeCell ref="G108"/>
    <mergeCell ref="H108"/>
    <mergeCell ref="I110"/>
    <mergeCell ref="J110"/>
    <mergeCell ref="K110"/>
    <mergeCell ref="L110"/>
    <mergeCell ref="C111:D111"/>
    <mergeCell ref="E111"/>
    <mergeCell ref="F111"/>
    <mergeCell ref="G111"/>
    <mergeCell ref="H111"/>
    <mergeCell ref="I111"/>
    <mergeCell ref="J111"/>
    <mergeCell ref="K111"/>
    <mergeCell ref="L111"/>
    <mergeCell ref="C110:D110"/>
    <mergeCell ref="E110"/>
    <mergeCell ref="F110"/>
    <mergeCell ref="G110"/>
    <mergeCell ref="H110"/>
    <mergeCell ref="I112"/>
    <mergeCell ref="J112"/>
    <mergeCell ref="K112"/>
    <mergeCell ref="L112"/>
    <mergeCell ref="C113:D113"/>
    <mergeCell ref="E113"/>
    <mergeCell ref="F113"/>
    <mergeCell ref="G113"/>
    <mergeCell ref="H113"/>
    <mergeCell ref="I113"/>
    <mergeCell ref="J113"/>
    <mergeCell ref="K113"/>
    <mergeCell ref="L113"/>
    <mergeCell ref="C112:D112"/>
    <mergeCell ref="E112"/>
    <mergeCell ref="F112"/>
    <mergeCell ref="G112"/>
    <mergeCell ref="H112"/>
    <mergeCell ref="C116:D116"/>
    <mergeCell ref="I114"/>
    <mergeCell ref="J114"/>
    <mergeCell ref="K114"/>
    <mergeCell ref="L114"/>
    <mergeCell ref="C115:D115"/>
    <mergeCell ref="E115"/>
    <mergeCell ref="F115"/>
    <mergeCell ref="G115"/>
    <mergeCell ref="H115"/>
    <mergeCell ref="I115"/>
    <mergeCell ref="J115"/>
    <mergeCell ref="K115"/>
    <mergeCell ref="L115"/>
    <mergeCell ref="C114:D114"/>
    <mergeCell ref="E114"/>
    <mergeCell ref="F114"/>
    <mergeCell ref="G114"/>
    <mergeCell ref="H114"/>
  </mergeCells>
  <dataValidations count="400">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s>
  <printOptions horizontalCentered="1"/>
  <pageMargins left="0.7" right="0.7" top="0.75" bottom="0.75" header="0.3" footer="0.3"/>
  <pageSetup paperSize="150" scale="32" orientation="portrait" horizontalDpi="200" verticalDpi="2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2:J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3" sqref="C3:I17"/>
    </sheetView>
  </sheetViews>
  <sheetFormatPr defaultRowHeight="15"/>
  <cols>
    <col min="1" max="1" width="9.140625" style="1" customWidth="1"/>
    <col min="2" max="3" width="1" style="1" customWidth="1"/>
    <col min="4" max="4" width="20" style="1" customWidth="1"/>
    <col min="5" max="9" width="30" style="1" customWidth="1"/>
    <col min="10" max="10" width="1" style="1" customWidth="1"/>
    <col min="11" max="11" width="9.140625" style="1" customWidth="1"/>
    <col min="12" max="16384" width="9.140625" style="1"/>
  </cols>
  <sheetData>
    <row r="2" spans="2:10" ht="5.0999999999999996" customHeight="1">
      <c r="B2" s="5" t="s">
        <v>827</v>
      </c>
      <c r="C2" s="2"/>
      <c r="D2" s="2"/>
      <c r="E2" s="2"/>
      <c r="F2" s="2"/>
      <c r="G2" s="2"/>
      <c r="H2" s="2"/>
      <c r="I2" s="2"/>
      <c r="J2" s="2"/>
    </row>
    <row r="3" spans="2:10" hidden="1">
      <c r="B3" s="5" t="s">
        <v>7</v>
      </c>
      <c r="C3" s="20"/>
      <c r="D3" s="20"/>
      <c r="E3" s="2"/>
      <c r="F3" s="2"/>
      <c r="G3" s="2"/>
      <c r="H3" s="2"/>
      <c r="I3" s="2"/>
      <c r="J3" s="2"/>
    </row>
    <row r="4" spans="2:10" hidden="1">
      <c r="B4" s="2"/>
      <c r="C4" s="20"/>
      <c r="D4" s="20"/>
      <c r="E4" s="2"/>
      <c r="F4" s="2"/>
      <c r="G4" s="2"/>
      <c r="H4" s="2"/>
      <c r="I4" s="2"/>
      <c r="J4" s="2"/>
    </row>
    <row r="5" spans="2:10" hidden="1">
      <c r="B5" s="2"/>
      <c r="C5" s="20"/>
      <c r="D5" s="20"/>
      <c r="E5" s="2"/>
      <c r="F5" s="2"/>
      <c r="G5" s="2"/>
      <c r="H5" s="2"/>
      <c r="I5" s="2"/>
      <c r="J5" s="2"/>
    </row>
    <row r="6" spans="2:10" hidden="1">
      <c r="B6" s="2"/>
      <c r="C6" s="20"/>
      <c r="D6" s="20"/>
      <c r="E6" s="2"/>
      <c r="F6" s="2"/>
      <c r="G6" s="2"/>
      <c r="H6" s="2"/>
      <c r="I6" s="2"/>
      <c r="J6" s="2"/>
    </row>
    <row r="7" spans="2:10" ht="17.25">
      <c r="B7" s="2"/>
      <c r="C7" s="156" t="str">
        <f>UPPER('Data Umum'!D7)</f>
        <v/>
      </c>
      <c r="D7" s="156"/>
      <c r="E7" s="157"/>
      <c r="F7" s="157"/>
      <c r="G7" s="157"/>
      <c r="H7" s="157"/>
      <c r="I7" s="157"/>
      <c r="J7" s="2"/>
    </row>
    <row r="8" spans="2:10">
      <c r="B8" s="2"/>
      <c r="C8" s="158" t="s">
        <v>1095</v>
      </c>
      <c r="D8" s="158"/>
      <c r="E8" s="129"/>
      <c r="F8" s="129"/>
      <c r="G8" s="129"/>
      <c r="H8" s="129"/>
      <c r="I8" s="129"/>
      <c r="J8" s="2"/>
    </row>
    <row r="9" spans="2:10">
      <c r="B9" s="2"/>
      <c r="C9" s="158" t="s">
        <v>828</v>
      </c>
      <c r="D9" s="158"/>
      <c r="E9" s="129"/>
      <c r="F9" s="129"/>
      <c r="G9" s="129"/>
      <c r="H9" s="129"/>
      <c r="I9" s="129"/>
      <c r="J9" s="2"/>
    </row>
    <row r="10" spans="2:10">
      <c r="B10" s="2"/>
      <c r="C10" s="158" t="s">
        <v>829</v>
      </c>
      <c r="D10" s="158"/>
      <c r="E10" s="129"/>
      <c r="F10" s="129"/>
      <c r="G10" s="129"/>
      <c r="H10" s="129"/>
      <c r="I10" s="129"/>
      <c r="J10" s="2"/>
    </row>
    <row r="11" spans="2:10">
      <c r="B11" s="2"/>
      <c r="C11" s="159" t="str">
        <f>""</f>
        <v/>
      </c>
      <c r="D11" s="159"/>
      <c r="E11" s="130"/>
      <c r="F11" s="130"/>
      <c r="G11" s="130"/>
      <c r="H11" s="130"/>
      <c r="I11" s="130"/>
      <c r="J11" s="2"/>
    </row>
    <row r="12" spans="2:10" hidden="1">
      <c r="B12" s="2"/>
      <c r="C12" s="20"/>
      <c r="D12" s="20"/>
      <c r="E12" s="2"/>
      <c r="F12" s="2"/>
      <c r="G12" s="2"/>
      <c r="H12" s="2"/>
      <c r="I12" s="2"/>
      <c r="J12" s="2"/>
    </row>
    <row r="13" spans="2:10">
      <c r="B13" s="2"/>
      <c r="C13" s="160" t="s">
        <v>43</v>
      </c>
      <c r="D13" s="160"/>
      <c r="E13" s="161"/>
      <c r="F13" s="161"/>
      <c r="G13" s="161"/>
      <c r="H13" s="161"/>
      <c r="I13" s="161"/>
      <c r="J13" s="2"/>
    </row>
    <row r="14" spans="2:10">
      <c r="B14" s="2"/>
      <c r="C14" s="127" t="s">
        <v>308</v>
      </c>
      <c r="D14" s="128"/>
      <c r="E14" s="162" t="str">
        <f>"Nama Surat Berharga"</f>
        <v>Nama Surat Berharga</v>
      </c>
      <c r="F14" s="162" t="str">
        <f>"Saldo SAK"</f>
        <v>Saldo SAK</v>
      </c>
      <c r="G14" s="162" t="str">
        <f>"Selisih  Penilaian SAK dan SAP"</f>
        <v>Selisih  Penilaian SAK dan SAP</v>
      </c>
      <c r="H14" s="162" t="str">
        <f>"AYD (PAYDI Garansi)"</f>
        <v>AYD (PAYDI Garansi)</v>
      </c>
      <c r="I14" s="162" t="str">
        <f>"Saldo SAK lancar (Kurang dari satu tahun)"</f>
        <v>Saldo SAK lancar (Kurang dari satu tahun)</v>
      </c>
      <c r="J14" s="2"/>
    </row>
    <row r="15" spans="2:10">
      <c r="B15" s="2"/>
      <c r="C15" s="128"/>
      <c r="D15" s="128"/>
      <c r="E15" s="163"/>
      <c r="F15" s="163"/>
      <c r="G15" s="163"/>
      <c r="H15" s="163"/>
      <c r="I15" s="163"/>
      <c r="J15" s="2"/>
    </row>
    <row r="16" spans="2:10">
      <c r="B16" s="2"/>
      <c r="C16" s="137" t="s">
        <v>7</v>
      </c>
      <c r="D16" s="128"/>
      <c r="E16" s="147" t="s">
        <v>206</v>
      </c>
      <c r="F16" s="144">
        <v>0</v>
      </c>
      <c r="G16" s="144">
        <v>0</v>
      </c>
      <c r="H16" s="144">
        <v>0</v>
      </c>
      <c r="I16" s="144">
        <v>0</v>
      </c>
      <c r="J16" s="2"/>
    </row>
    <row r="17" spans="2:10">
      <c r="B17" s="2"/>
      <c r="C17" s="142" t="s">
        <v>309</v>
      </c>
      <c r="D17" s="143"/>
      <c r="E17" s="147" t="s">
        <v>206</v>
      </c>
      <c r="F17" s="144">
        <v>0</v>
      </c>
      <c r="G17" s="144">
        <v>0</v>
      </c>
      <c r="H17" s="144">
        <v>0</v>
      </c>
      <c r="I17" s="144">
        <v>0</v>
      </c>
      <c r="J17" s="2"/>
    </row>
    <row r="18" spans="2:10">
      <c r="B18" s="2"/>
      <c r="C18" s="142" t="s">
        <v>310</v>
      </c>
      <c r="D18" s="143"/>
      <c r="E18" s="147" t="s">
        <v>206</v>
      </c>
      <c r="F18" s="144">
        <v>0</v>
      </c>
      <c r="G18" s="144">
        <v>0</v>
      </c>
      <c r="H18" s="144">
        <v>0</v>
      </c>
      <c r="I18" s="144">
        <v>0</v>
      </c>
      <c r="J18" s="2"/>
    </row>
    <row r="19" spans="2:10">
      <c r="B19" s="2"/>
      <c r="C19" s="142" t="s">
        <v>311</v>
      </c>
      <c r="D19" s="143"/>
      <c r="E19" s="147" t="s">
        <v>206</v>
      </c>
      <c r="F19" s="144">
        <v>0</v>
      </c>
      <c r="G19" s="144">
        <v>0</v>
      </c>
      <c r="H19" s="144">
        <v>0</v>
      </c>
      <c r="I19" s="144">
        <v>0</v>
      </c>
      <c r="J19" s="2"/>
    </row>
    <row r="20" spans="2:10">
      <c r="B20" s="2"/>
      <c r="C20" s="142" t="s">
        <v>312</v>
      </c>
      <c r="D20" s="143"/>
      <c r="E20" s="147" t="s">
        <v>206</v>
      </c>
      <c r="F20" s="144">
        <v>0</v>
      </c>
      <c r="G20" s="144">
        <v>0</v>
      </c>
      <c r="H20" s="144">
        <v>0</v>
      </c>
      <c r="I20" s="144">
        <v>0</v>
      </c>
      <c r="J20" s="2"/>
    </row>
    <row r="21" spans="2:10">
      <c r="B21" s="2"/>
      <c r="C21" s="142" t="s">
        <v>313</v>
      </c>
      <c r="D21" s="143"/>
      <c r="E21" s="147" t="s">
        <v>206</v>
      </c>
      <c r="F21" s="144">
        <v>0</v>
      </c>
      <c r="G21" s="144">
        <v>0</v>
      </c>
      <c r="H21" s="144">
        <v>0</v>
      </c>
      <c r="I21" s="144">
        <v>0</v>
      </c>
      <c r="J21" s="2"/>
    </row>
    <row r="22" spans="2:10">
      <c r="B22" s="2"/>
      <c r="C22" s="142" t="s">
        <v>314</v>
      </c>
      <c r="D22" s="143"/>
      <c r="E22" s="147" t="s">
        <v>206</v>
      </c>
      <c r="F22" s="144">
        <v>0</v>
      </c>
      <c r="G22" s="144">
        <v>0</v>
      </c>
      <c r="H22" s="144">
        <v>0</v>
      </c>
      <c r="I22" s="144">
        <v>0</v>
      </c>
      <c r="J22" s="2"/>
    </row>
    <row r="23" spans="2:10">
      <c r="B23" s="2"/>
      <c r="C23" s="142" t="s">
        <v>315</v>
      </c>
      <c r="D23" s="143"/>
      <c r="E23" s="147" t="s">
        <v>206</v>
      </c>
      <c r="F23" s="144">
        <v>0</v>
      </c>
      <c r="G23" s="144">
        <v>0</v>
      </c>
      <c r="H23" s="144">
        <v>0</v>
      </c>
      <c r="I23" s="144">
        <v>0</v>
      </c>
      <c r="J23" s="2"/>
    </row>
    <row r="24" spans="2:10">
      <c r="B24" s="2"/>
      <c r="C24" s="142" t="s">
        <v>316</v>
      </c>
      <c r="D24" s="143"/>
      <c r="E24" s="147" t="s">
        <v>206</v>
      </c>
      <c r="F24" s="144">
        <v>0</v>
      </c>
      <c r="G24" s="144">
        <v>0</v>
      </c>
      <c r="H24" s="144">
        <v>0</v>
      </c>
      <c r="I24" s="144">
        <v>0</v>
      </c>
      <c r="J24" s="2"/>
    </row>
    <row r="25" spans="2:10">
      <c r="B25" s="2"/>
      <c r="C25" s="142" t="s">
        <v>317</v>
      </c>
      <c r="D25" s="143"/>
      <c r="E25" s="147" t="s">
        <v>206</v>
      </c>
      <c r="F25" s="144">
        <v>0</v>
      </c>
      <c r="G25" s="144">
        <v>0</v>
      </c>
      <c r="H25" s="144">
        <v>0</v>
      </c>
      <c r="I25" s="144">
        <v>0</v>
      </c>
      <c r="J25" s="2"/>
    </row>
    <row r="26" spans="2:10">
      <c r="B26" s="2"/>
      <c r="C26" s="142" t="s">
        <v>318</v>
      </c>
      <c r="D26" s="143"/>
      <c r="E26" s="147" t="s">
        <v>206</v>
      </c>
      <c r="F26" s="144">
        <v>0</v>
      </c>
      <c r="G26" s="144">
        <v>0</v>
      </c>
      <c r="H26" s="144">
        <v>0</v>
      </c>
      <c r="I26" s="144">
        <v>0</v>
      </c>
      <c r="J26" s="2"/>
    </row>
    <row r="27" spans="2:10">
      <c r="B27" s="2"/>
      <c r="C27" s="142" t="s">
        <v>319</v>
      </c>
      <c r="D27" s="143"/>
      <c r="E27" s="147" t="s">
        <v>206</v>
      </c>
      <c r="F27" s="144">
        <v>0</v>
      </c>
      <c r="G27" s="144">
        <v>0</v>
      </c>
      <c r="H27" s="144">
        <v>0</v>
      </c>
      <c r="I27" s="144">
        <v>0</v>
      </c>
      <c r="J27" s="2"/>
    </row>
    <row r="28" spans="2:10">
      <c r="B28" s="2"/>
      <c r="C28" s="142" t="s">
        <v>320</v>
      </c>
      <c r="D28" s="143"/>
      <c r="E28" s="147" t="s">
        <v>206</v>
      </c>
      <c r="F28" s="144">
        <v>0</v>
      </c>
      <c r="G28" s="144">
        <v>0</v>
      </c>
      <c r="H28" s="144">
        <v>0</v>
      </c>
      <c r="I28" s="144">
        <v>0</v>
      </c>
      <c r="J28" s="2"/>
    </row>
    <row r="29" spans="2:10">
      <c r="B29" s="2"/>
      <c r="C29" s="142" t="s">
        <v>321</v>
      </c>
      <c r="D29" s="143"/>
      <c r="E29" s="147" t="s">
        <v>206</v>
      </c>
      <c r="F29" s="144">
        <v>0</v>
      </c>
      <c r="G29" s="144">
        <v>0</v>
      </c>
      <c r="H29" s="144">
        <v>0</v>
      </c>
      <c r="I29" s="144">
        <v>0</v>
      </c>
      <c r="J29" s="2"/>
    </row>
    <row r="30" spans="2:10">
      <c r="B30" s="2"/>
      <c r="C30" s="142" t="s">
        <v>322</v>
      </c>
      <c r="D30" s="143"/>
      <c r="E30" s="147" t="s">
        <v>206</v>
      </c>
      <c r="F30" s="144">
        <v>0</v>
      </c>
      <c r="G30" s="144">
        <v>0</v>
      </c>
      <c r="H30" s="144">
        <v>0</v>
      </c>
      <c r="I30" s="144">
        <v>0</v>
      </c>
      <c r="J30" s="2"/>
    </row>
    <row r="31" spans="2:10">
      <c r="B31" s="2"/>
      <c r="C31" s="142" t="s">
        <v>323</v>
      </c>
      <c r="D31" s="143"/>
      <c r="E31" s="147" t="s">
        <v>206</v>
      </c>
      <c r="F31" s="144">
        <v>0</v>
      </c>
      <c r="G31" s="144">
        <v>0</v>
      </c>
      <c r="H31" s="144">
        <v>0</v>
      </c>
      <c r="I31" s="144">
        <v>0</v>
      </c>
      <c r="J31" s="2"/>
    </row>
    <row r="32" spans="2:10">
      <c r="B32" s="2"/>
      <c r="C32" s="142" t="s">
        <v>324</v>
      </c>
      <c r="D32" s="143"/>
      <c r="E32" s="147" t="s">
        <v>206</v>
      </c>
      <c r="F32" s="144">
        <v>0</v>
      </c>
      <c r="G32" s="144">
        <v>0</v>
      </c>
      <c r="H32" s="144">
        <v>0</v>
      </c>
      <c r="I32" s="144">
        <v>0</v>
      </c>
      <c r="J32" s="2"/>
    </row>
    <row r="33" spans="2:10">
      <c r="B33" s="2"/>
      <c r="C33" s="142" t="s">
        <v>325</v>
      </c>
      <c r="D33" s="143"/>
      <c r="E33" s="147" t="s">
        <v>206</v>
      </c>
      <c r="F33" s="144">
        <v>0</v>
      </c>
      <c r="G33" s="144">
        <v>0</v>
      </c>
      <c r="H33" s="144">
        <v>0</v>
      </c>
      <c r="I33" s="144">
        <v>0</v>
      </c>
      <c r="J33" s="2"/>
    </row>
    <row r="34" spans="2:10">
      <c r="B34" s="2"/>
      <c r="C34" s="142" t="s">
        <v>326</v>
      </c>
      <c r="D34" s="143"/>
      <c r="E34" s="147" t="s">
        <v>206</v>
      </c>
      <c r="F34" s="144">
        <v>0</v>
      </c>
      <c r="G34" s="144">
        <v>0</v>
      </c>
      <c r="H34" s="144">
        <v>0</v>
      </c>
      <c r="I34" s="144">
        <v>0</v>
      </c>
      <c r="J34" s="2"/>
    </row>
    <row r="35" spans="2:10">
      <c r="B35" s="2"/>
      <c r="C35" s="142" t="s">
        <v>327</v>
      </c>
      <c r="D35" s="143"/>
      <c r="E35" s="147" t="s">
        <v>206</v>
      </c>
      <c r="F35" s="144">
        <v>0</v>
      </c>
      <c r="G35" s="144">
        <v>0</v>
      </c>
      <c r="H35" s="144">
        <v>0</v>
      </c>
      <c r="I35" s="144">
        <v>0</v>
      </c>
      <c r="J35" s="2"/>
    </row>
    <row r="36" spans="2:10">
      <c r="B36" s="2"/>
      <c r="C36" s="142" t="s">
        <v>328</v>
      </c>
      <c r="D36" s="143"/>
      <c r="E36" s="147" t="s">
        <v>206</v>
      </c>
      <c r="F36" s="144">
        <v>0</v>
      </c>
      <c r="G36" s="144">
        <v>0</v>
      </c>
      <c r="H36" s="144">
        <v>0</v>
      </c>
      <c r="I36" s="144">
        <v>0</v>
      </c>
      <c r="J36" s="2"/>
    </row>
    <row r="37" spans="2:10">
      <c r="B37" s="2"/>
      <c r="C37" s="142" t="s">
        <v>329</v>
      </c>
      <c r="D37" s="143"/>
      <c r="E37" s="147" t="s">
        <v>206</v>
      </c>
      <c r="F37" s="144">
        <v>0</v>
      </c>
      <c r="G37" s="144">
        <v>0</v>
      </c>
      <c r="H37" s="144">
        <v>0</v>
      </c>
      <c r="I37" s="144">
        <v>0</v>
      </c>
      <c r="J37" s="2"/>
    </row>
    <row r="38" spans="2:10">
      <c r="B38" s="2"/>
      <c r="C38" s="142" t="s">
        <v>330</v>
      </c>
      <c r="D38" s="143"/>
      <c r="E38" s="147" t="s">
        <v>206</v>
      </c>
      <c r="F38" s="144">
        <v>0</v>
      </c>
      <c r="G38" s="144">
        <v>0</v>
      </c>
      <c r="H38" s="144">
        <v>0</v>
      </c>
      <c r="I38" s="144">
        <v>0</v>
      </c>
      <c r="J38" s="2"/>
    </row>
    <row r="39" spans="2:10">
      <c r="B39" s="2"/>
      <c r="C39" s="142" t="s">
        <v>331</v>
      </c>
      <c r="D39" s="143"/>
      <c r="E39" s="147" t="s">
        <v>206</v>
      </c>
      <c r="F39" s="144">
        <v>0</v>
      </c>
      <c r="G39" s="144">
        <v>0</v>
      </c>
      <c r="H39" s="144">
        <v>0</v>
      </c>
      <c r="I39" s="144">
        <v>0</v>
      </c>
      <c r="J39" s="2"/>
    </row>
    <row r="40" spans="2:10">
      <c r="B40" s="2"/>
      <c r="C40" s="142" t="s">
        <v>332</v>
      </c>
      <c r="D40" s="143"/>
      <c r="E40" s="147" t="s">
        <v>206</v>
      </c>
      <c r="F40" s="144">
        <v>0</v>
      </c>
      <c r="G40" s="144">
        <v>0</v>
      </c>
      <c r="H40" s="144">
        <v>0</v>
      </c>
      <c r="I40" s="144">
        <v>0</v>
      </c>
      <c r="J40" s="2"/>
    </row>
    <row r="41" spans="2:10">
      <c r="B41" s="2"/>
      <c r="C41" s="142" t="s">
        <v>333</v>
      </c>
      <c r="D41" s="143"/>
      <c r="E41" s="147" t="s">
        <v>206</v>
      </c>
      <c r="F41" s="144">
        <v>0</v>
      </c>
      <c r="G41" s="144">
        <v>0</v>
      </c>
      <c r="H41" s="144">
        <v>0</v>
      </c>
      <c r="I41" s="144">
        <v>0</v>
      </c>
      <c r="J41" s="2"/>
    </row>
    <row r="42" spans="2:10">
      <c r="B42" s="2"/>
      <c r="C42" s="142" t="s">
        <v>334</v>
      </c>
      <c r="D42" s="143"/>
      <c r="E42" s="147" t="s">
        <v>206</v>
      </c>
      <c r="F42" s="144">
        <v>0</v>
      </c>
      <c r="G42" s="144">
        <v>0</v>
      </c>
      <c r="H42" s="144">
        <v>0</v>
      </c>
      <c r="I42" s="144">
        <v>0</v>
      </c>
      <c r="J42" s="2"/>
    </row>
    <row r="43" spans="2:10">
      <c r="B43" s="2"/>
      <c r="C43" s="142" t="s">
        <v>335</v>
      </c>
      <c r="D43" s="143"/>
      <c r="E43" s="147" t="s">
        <v>206</v>
      </c>
      <c r="F43" s="144">
        <v>0</v>
      </c>
      <c r="G43" s="144">
        <v>0</v>
      </c>
      <c r="H43" s="144">
        <v>0</v>
      </c>
      <c r="I43" s="144">
        <v>0</v>
      </c>
      <c r="J43" s="2"/>
    </row>
    <row r="44" spans="2:10">
      <c r="B44" s="2"/>
      <c r="C44" s="142" t="s">
        <v>336</v>
      </c>
      <c r="D44" s="143"/>
      <c r="E44" s="147" t="s">
        <v>206</v>
      </c>
      <c r="F44" s="144">
        <v>0</v>
      </c>
      <c r="G44" s="144">
        <v>0</v>
      </c>
      <c r="H44" s="144">
        <v>0</v>
      </c>
      <c r="I44" s="144">
        <v>0</v>
      </c>
      <c r="J44" s="2"/>
    </row>
    <row r="45" spans="2:10">
      <c r="B45" s="2"/>
      <c r="C45" s="142" t="s">
        <v>337</v>
      </c>
      <c r="D45" s="143"/>
      <c r="E45" s="147" t="s">
        <v>206</v>
      </c>
      <c r="F45" s="144">
        <v>0</v>
      </c>
      <c r="G45" s="144">
        <v>0</v>
      </c>
      <c r="H45" s="144">
        <v>0</v>
      </c>
      <c r="I45" s="144">
        <v>0</v>
      </c>
      <c r="J45" s="2"/>
    </row>
    <row r="46" spans="2:10">
      <c r="B46" s="2"/>
      <c r="C46" s="142" t="s">
        <v>338</v>
      </c>
      <c r="D46" s="143"/>
      <c r="E46" s="147" t="s">
        <v>206</v>
      </c>
      <c r="F46" s="144">
        <v>0</v>
      </c>
      <c r="G46" s="144">
        <v>0</v>
      </c>
      <c r="H46" s="144">
        <v>0</v>
      </c>
      <c r="I46" s="144">
        <v>0</v>
      </c>
      <c r="J46" s="2"/>
    </row>
    <row r="47" spans="2:10">
      <c r="B47" s="2"/>
      <c r="C47" s="142" t="s">
        <v>339</v>
      </c>
      <c r="D47" s="143"/>
      <c r="E47" s="147" t="s">
        <v>206</v>
      </c>
      <c r="F47" s="144">
        <v>0</v>
      </c>
      <c r="G47" s="144">
        <v>0</v>
      </c>
      <c r="H47" s="144">
        <v>0</v>
      </c>
      <c r="I47" s="144">
        <v>0</v>
      </c>
      <c r="J47" s="2"/>
    </row>
    <row r="48" spans="2:10">
      <c r="B48" s="2"/>
      <c r="C48" s="142" t="s">
        <v>340</v>
      </c>
      <c r="D48" s="143"/>
      <c r="E48" s="147" t="s">
        <v>206</v>
      </c>
      <c r="F48" s="144">
        <v>0</v>
      </c>
      <c r="G48" s="144">
        <v>0</v>
      </c>
      <c r="H48" s="144">
        <v>0</v>
      </c>
      <c r="I48" s="144">
        <v>0</v>
      </c>
      <c r="J48" s="2"/>
    </row>
    <row r="49" spans="2:10">
      <c r="B49" s="2"/>
      <c r="C49" s="142" t="s">
        <v>341</v>
      </c>
      <c r="D49" s="143"/>
      <c r="E49" s="147" t="s">
        <v>206</v>
      </c>
      <c r="F49" s="144">
        <v>0</v>
      </c>
      <c r="G49" s="144">
        <v>0</v>
      </c>
      <c r="H49" s="144">
        <v>0</v>
      </c>
      <c r="I49" s="144">
        <v>0</v>
      </c>
      <c r="J49" s="2"/>
    </row>
    <row r="50" spans="2:10">
      <c r="B50" s="2"/>
      <c r="C50" s="142" t="s">
        <v>342</v>
      </c>
      <c r="D50" s="143"/>
      <c r="E50" s="147" t="s">
        <v>206</v>
      </c>
      <c r="F50" s="144">
        <v>0</v>
      </c>
      <c r="G50" s="144">
        <v>0</v>
      </c>
      <c r="H50" s="144">
        <v>0</v>
      </c>
      <c r="I50" s="144">
        <v>0</v>
      </c>
      <c r="J50" s="2"/>
    </row>
    <row r="51" spans="2:10">
      <c r="B51" s="2"/>
      <c r="C51" s="142" t="s">
        <v>343</v>
      </c>
      <c r="D51" s="143"/>
      <c r="E51" s="147" t="s">
        <v>206</v>
      </c>
      <c r="F51" s="144">
        <v>0</v>
      </c>
      <c r="G51" s="144">
        <v>0</v>
      </c>
      <c r="H51" s="144">
        <v>0</v>
      </c>
      <c r="I51" s="144">
        <v>0</v>
      </c>
      <c r="J51" s="2"/>
    </row>
    <row r="52" spans="2:10">
      <c r="B52" s="2"/>
      <c r="C52" s="142" t="s">
        <v>344</v>
      </c>
      <c r="D52" s="143"/>
      <c r="E52" s="147" t="s">
        <v>206</v>
      </c>
      <c r="F52" s="144">
        <v>0</v>
      </c>
      <c r="G52" s="144">
        <v>0</v>
      </c>
      <c r="H52" s="144">
        <v>0</v>
      </c>
      <c r="I52" s="144">
        <v>0</v>
      </c>
      <c r="J52" s="2"/>
    </row>
    <row r="53" spans="2:10">
      <c r="B53" s="2"/>
      <c r="C53" s="142" t="s">
        <v>345</v>
      </c>
      <c r="D53" s="143"/>
      <c r="E53" s="147" t="s">
        <v>206</v>
      </c>
      <c r="F53" s="144">
        <v>0</v>
      </c>
      <c r="G53" s="144">
        <v>0</v>
      </c>
      <c r="H53" s="144">
        <v>0</v>
      </c>
      <c r="I53" s="144">
        <v>0</v>
      </c>
      <c r="J53" s="2"/>
    </row>
    <row r="54" spans="2:10">
      <c r="B54" s="2"/>
      <c r="C54" s="142" t="s">
        <v>346</v>
      </c>
      <c r="D54" s="143"/>
      <c r="E54" s="147" t="s">
        <v>206</v>
      </c>
      <c r="F54" s="144">
        <v>0</v>
      </c>
      <c r="G54" s="144">
        <v>0</v>
      </c>
      <c r="H54" s="144">
        <v>0</v>
      </c>
      <c r="I54" s="144">
        <v>0</v>
      </c>
      <c r="J54" s="2"/>
    </row>
    <row r="55" spans="2:10">
      <c r="B55" s="2"/>
      <c r="C55" s="142" t="s">
        <v>347</v>
      </c>
      <c r="D55" s="143"/>
      <c r="E55" s="147" t="s">
        <v>206</v>
      </c>
      <c r="F55" s="144">
        <v>0</v>
      </c>
      <c r="G55" s="144">
        <v>0</v>
      </c>
      <c r="H55" s="144">
        <v>0</v>
      </c>
      <c r="I55" s="144">
        <v>0</v>
      </c>
      <c r="J55" s="2"/>
    </row>
    <row r="56" spans="2:10">
      <c r="B56" s="2"/>
      <c r="C56" s="142" t="s">
        <v>348</v>
      </c>
      <c r="D56" s="143"/>
      <c r="E56" s="147" t="s">
        <v>206</v>
      </c>
      <c r="F56" s="144">
        <v>0</v>
      </c>
      <c r="G56" s="144">
        <v>0</v>
      </c>
      <c r="H56" s="144">
        <v>0</v>
      </c>
      <c r="I56" s="144">
        <v>0</v>
      </c>
      <c r="J56" s="2"/>
    </row>
    <row r="57" spans="2:10">
      <c r="B57" s="2"/>
      <c r="C57" s="142" t="s">
        <v>349</v>
      </c>
      <c r="D57" s="143"/>
      <c r="E57" s="147" t="s">
        <v>206</v>
      </c>
      <c r="F57" s="144">
        <v>0</v>
      </c>
      <c r="G57" s="144">
        <v>0</v>
      </c>
      <c r="H57" s="144">
        <v>0</v>
      </c>
      <c r="I57" s="144">
        <v>0</v>
      </c>
      <c r="J57" s="2"/>
    </row>
    <row r="58" spans="2:10">
      <c r="B58" s="2"/>
      <c r="C58" s="142" t="s">
        <v>350</v>
      </c>
      <c r="D58" s="143"/>
      <c r="E58" s="147" t="s">
        <v>206</v>
      </c>
      <c r="F58" s="144">
        <v>0</v>
      </c>
      <c r="G58" s="144">
        <v>0</v>
      </c>
      <c r="H58" s="144">
        <v>0</v>
      </c>
      <c r="I58" s="144">
        <v>0</v>
      </c>
      <c r="J58" s="2"/>
    </row>
    <row r="59" spans="2:10">
      <c r="B59" s="2"/>
      <c r="C59" s="142" t="s">
        <v>351</v>
      </c>
      <c r="D59" s="143"/>
      <c r="E59" s="147" t="s">
        <v>206</v>
      </c>
      <c r="F59" s="144">
        <v>0</v>
      </c>
      <c r="G59" s="144">
        <v>0</v>
      </c>
      <c r="H59" s="144">
        <v>0</v>
      </c>
      <c r="I59" s="144">
        <v>0</v>
      </c>
      <c r="J59" s="2"/>
    </row>
    <row r="60" spans="2:10">
      <c r="B60" s="2"/>
      <c r="C60" s="142" t="s">
        <v>352</v>
      </c>
      <c r="D60" s="143"/>
      <c r="E60" s="147" t="s">
        <v>206</v>
      </c>
      <c r="F60" s="144">
        <v>0</v>
      </c>
      <c r="G60" s="144">
        <v>0</v>
      </c>
      <c r="H60" s="144">
        <v>0</v>
      </c>
      <c r="I60" s="144">
        <v>0</v>
      </c>
      <c r="J60" s="2"/>
    </row>
    <row r="61" spans="2:10">
      <c r="B61" s="2"/>
      <c r="C61" s="142" t="s">
        <v>353</v>
      </c>
      <c r="D61" s="143"/>
      <c r="E61" s="147" t="s">
        <v>206</v>
      </c>
      <c r="F61" s="144">
        <v>0</v>
      </c>
      <c r="G61" s="144">
        <v>0</v>
      </c>
      <c r="H61" s="144">
        <v>0</v>
      </c>
      <c r="I61" s="144">
        <v>0</v>
      </c>
      <c r="J61" s="2"/>
    </row>
    <row r="62" spans="2:10">
      <c r="B62" s="2"/>
      <c r="C62" s="142" t="s">
        <v>354</v>
      </c>
      <c r="D62" s="143"/>
      <c r="E62" s="147" t="s">
        <v>206</v>
      </c>
      <c r="F62" s="144">
        <v>0</v>
      </c>
      <c r="G62" s="144">
        <v>0</v>
      </c>
      <c r="H62" s="144">
        <v>0</v>
      </c>
      <c r="I62" s="144">
        <v>0</v>
      </c>
      <c r="J62" s="2"/>
    </row>
    <row r="63" spans="2:10">
      <c r="B63" s="2"/>
      <c r="C63" s="142" t="s">
        <v>355</v>
      </c>
      <c r="D63" s="143"/>
      <c r="E63" s="147" t="s">
        <v>206</v>
      </c>
      <c r="F63" s="144">
        <v>0</v>
      </c>
      <c r="G63" s="144">
        <v>0</v>
      </c>
      <c r="H63" s="144">
        <v>0</v>
      </c>
      <c r="I63" s="144">
        <v>0</v>
      </c>
      <c r="J63" s="2"/>
    </row>
    <row r="64" spans="2:10">
      <c r="B64" s="2"/>
      <c r="C64" s="142" t="s">
        <v>356</v>
      </c>
      <c r="D64" s="143"/>
      <c r="E64" s="147" t="s">
        <v>206</v>
      </c>
      <c r="F64" s="144">
        <v>0</v>
      </c>
      <c r="G64" s="144">
        <v>0</v>
      </c>
      <c r="H64" s="144">
        <v>0</v>
      </c>
      <c r="I64" s="144">
        <v>0</v>
      </c>
      <c r="J64" s="2"/>
    </row>
    <row r="65" spans="2:10">
      <c r="B65" s="2"/>
      <c r="C65" s="142" t="s">
        <v>357</v>
      </c>
      <c r="D65" s="143"/>
      <c r="E65" s="147" t="s">
        <v>206</v>
      </c>
      <c r="F65" s="144">
        <v>0</v>
      </c>
      <c r="G65" s="144">
        <v>0</v>
      </c>
      <c r="H65" s="144">
        <v>0</v>
      </c>
      <c r="I65" s="144">
        <v>0</v>
      </c>
      <c r="J65" s="2"/>
    </row>
    <row r="66" spans="2:10">
      <c r="B66" s="2"/>
      <c r="C66" s="142" t="s">
        <v>358</v>
      </c>
      <c r="D66" s="143"/>
      <c r="E66" s="147" t="s">
        <v>206</v>
      </c>
      <c r="F66" s="144">
        <v>0</v>
      </c>
      <c r="G66" s="144">
        <v>0</v>
      </c>
      <c r="H66" s="144">
        <v>0</v>
      </c>
      <c r="I66" s="144">
        <v>0</v>
      </c>
      <c r="J66" s="2"/>
    </row>
    <row r="67" spans="2:10">
      <c r="B67" s="2"/>
      <c r="C67" s="142" t="s">
        <v>359</v>
      </c>
      <c r="D67" s="143"/>
      <c r="E67" s="147" t="s">
        <v>206</v>
      </c>
      <c r="F67" s="144">
        <v>0</v>
      </c>
      <c r="G67" s="144">
        <v>0</v>
      </c>
      <c r="H67" s="144">
        <v>0</v>
      </c>
      <c r="I67" s="144">
        <v>0</v>
      </c>
      <c r="J67" s="2"/>
    </row>
    <row r="68" spans="2:10">
      <c r="B68" s="2"/>
      <c r="C68" s="142" t="s">
        <v>360</v>
      </c>
      <c r="D68" s="143"/>
      <c r="E68" s="147" t="s">
        <v>206</v>
      </c>
      <c r="F68" s="144">
        <v>0</v>
      </c>
      <c r="G68" s="144">
        <v>0</v>
      </c>
      <c r="H68" s="144">
        <v>0</v>
      </c>
      <c r="I68" s="144">
        <v>0</v>
      </c>
      <c r="J68" s="2"/>
    </row>
    <row r="69" spans="2:10">
      <c r="B69" s="2"/>
      <c r="C69" s="142" t="s">
        <v>361</v>
      </c>
      <c r="D69" s="143"/>
      <c r="E69" s="147" t="s">
        <v>206</v>
      </c>
      <c r="F69" s="144">
        <v>0</v>
      </c>
      <c r="G69" s="144">
        <v>0</v>
      </c>
      <c r="H69" s="144">
        <v>0</v>
      </c>
      <c r="I69" s="144">
        <v>0</v>
      </c>
      <c r="J69" s="2"/>
    </row>
    <row r="70" spans="2:10">
      <c r="B70" s="2"/>
      <c r="C70" s="142" t="s">
        <v>362</v>
      </c>
      <c r="D70" s="143"/>
      <c r="E70" s="147" t="s">
        <v>206</v>
      </c>
      <c r="F70" s="144">
        <v>0</v>
      </c>
      <c r="G70" s="144">
        <v>0</v>
      </c>
      <c r="H70" s="144">
        <v>0</v>
      </c>
      <c r="I70" s="144">
        <v>0</v>
      </c>
      <c r="J70" s="2"/>
    </row>
    <row r="71" spans="2:10">
      <c r="B71" s="2"/>
      <c r="C71" s="142" t="s">
        <v>363</v>
      </c>
      <c r="D71" s="143"/>
      <c r="E71" s="147" t="s">
        <v>206</v>
      </c>
      <c r="F71" s="144">
        <v>0</v>
      </c>
      <c r="G71" s="144">
        <v>0</v>
      </c>
      <c r="H71" s="144">
        <v>0</v>
      </c>
      <c r="I71" s="144">
        <v>0</v>
      </c>
      <c r="J71" s="2"/>
    </row>
    <row r="72" spans="2:10">
      <c r="B72" s="2"/>
      <c r="C72" s="142" t="s">
        <v>364</v>
      </c>
      <c r="D72" s="143"/>
      <c r="E72" s="147" t="s">
        <v>206</v>
      </c>
      <c r="F72" s="144">
        <v>0</v>
      </c>
      <c r="G72" s="144">
        <v>0</v>
      </c>
      <c r="H72" s="144">
        <v>0</v>
      </c>
      <c r="I72" s="144">
        <v>0</v>
      </c>
      <c r="J72" s="2"/>
    </row>
    <row r="73" spans="2:10">
      <c r="B73" s="2"/>
      <c r="C73" s="142" t="s">
        <v>365</v>
      </c>
      <c r="D73" s="143"/>
      <c r="E73" s="147" t="s">
        <v>206</v>
      </c>
      <c r="F73" s="144">
        <v>0</v>
      </c>
      <c r="G73" s="144">
        <v>0</v>
      </c>
      <c r="H73" s="144">
        <v>0</v>
      </c>
      <c r="I73" s="144">
        <v>0</v>
      </c>
      <c r="J73" s="2"/>
    </row>
    <row r="74" spans="2:10">
      <c r="B74" s="2"/>
      <c r="C74" s="142" t="s">
        <v>366</v>
      </c>
      <c r="D74" s="143"/>
      <c r="E74" s="147" t="s">
        <v>206</v>
      </c>
      <c r="F74" s="144">
        <v>0</v>
      </c>
      <c r="G74" s="144">
        <v>0</v>
      </c>
      <c r="H74" s="144">
        <v>0</v>
      </c>
      <c r="I74" s="144">
        <v>0</v>
      </c>
      <c r="J74" s="2"/>
    </row>
    <row r="75" spans="2:10">
      <c r="B75" s="2"/>
      <c r="C75" s="142" t="s">
        <v>367</v>
      </c>
      <c r="D75" s="143"/>
      <c r="E75" s="147" t="s">
        <v>206</v>
      </c>
      <c r="F75" s="144">
        <v>0</v>
      </c>
      <c r="G75" s="144">
        <v>0</v>
      </c>
      <c r="H75" s="144">
        <v>0</v>
      </c>
      <c r="I75" s="144">
        <v>0</v>
      </c>
      <c r="J75" s="2"/>
    </row>
    <row r="76" spans="2:10">
      <c r="B76" s="2"/>
      <c r="C76" s="142" t="s">
        <v>368</v>
      </c>
      <c r="D76" s="143"/>
      <c r="E76" s="147" t="s">
        <v>206</v>
      </c>
      <c r="F76" s="144">
        <v>0</v>
      </c>
      <c r="G76" s="144">
        <v>0</v>
      </c>
      <c r="H76" s="144">
        <v>0</v>
      </c>
      <c r="I76" s="144">
        <v>0</v>
      </c>
      <c r="J76" s="2"/>
    </row>
    <row r="77" spans="2:10">
      <c r="B77" s="2"/>
      <c r="C77" s="142" t="s">
        <v>369</v>
      </c>
      <c r="D77" s="143"/>
      <c r="E77" s="147" t="s">
        <v>206</v>
      </c>
      <c r="F77" s="144">
        <v>0</v>
      </c>
      <c r="G77" s="144">
        <v>0</v>
      </c>
      <c r="H77" s="144">
        <v>0</v>
      </c>
      <c r="I77" s="144">
        <v>0</v>
      </c>
      <c r="J77" s="2"/>
    </row>
    <row r="78" spans="2:10">
      <c r="B78" s="2"/>
      <c r="C78" s="142" t="s">
        <v>370</v>
      </c>
      <c r="D78" s="143"/>
      <c r="E78" s="147" t="s">
        <v>206</v>
      </c>
      <c r="F78" s="144">
        <v>0</v>
      </c>
      <c r="G78" s="144">
        <v>0</v>
      </c>
      <c r="H78" s="144">
        <v>0</v>
      </c>
      <c r="I78" s="144">
        <v>0</v>
      </c>
      <c r="J78" s="2"/>
    </row>
    <row r="79" spans="2:10">
      <c r="B79" s="2"/>
      <c r="C79" s="142" t="s">
        <v>371</v>
      </c>
      <c r="D79" s="143"/>
      <c r="E79" s="147" t="s">
        <v>206</v>
      </c>
      <c r="F79" s="144">
        <v>0</v>
      </c>
      <c r="G79" s="144">
        <v>0</v>
      </c>
      <c r="H79" s="144">
        <v>0</v>
      </c>
      <c r="I79" s="144">
        <v>0</v>
      </c>
      <c r="J79" s="2"/>
    </row>
    <row r="80" spans="2:10">
      <c r="B80" s="2"/>
      <c r="C80" s="142" t="s">
        <v>372</v>
      </c>
      <c r="D80" s="143"/>
      <c r="E80" s="147" t="s">
        <v>206</v>
      </c>
      <c r="F80" s="144">
        <v>0</v>
      </c>
      <c r="G80" s="144">
        <v>0</v>
      </c>
      <c r="H80" s="144">
        <v>0</v>
      </c>
      <c r="I80" s="144">
        <v>0</v>
      </c>
      <c r="J80" s="2"/>
    </row>
    <row r="81" spans="2:10">
      <c r="B81" s="2"/>
      <c r="C81" s="142" t="s">
        <v>373</v>
      </c>
      <c r="D81" s="143"/>
      <c r="E81" s="147" t="s">
        <v>206</v>
      </c>
      <c r="F81" s="144">
        <v>0</v>
      </c>
      <c r="G81" s="144">
        <v>0</v>
      </c>
      <c r="H81" s="144">
        <v>0</v>
      </c>
      <c r="I81" s="144">
        <v>0</v>
      </c>
      <c r="J81" s="2"/>
    </row>
    <row r="82" spans="2:10">
      <c r="B82" s="2"/>
      <c r="C82" s="142" t="s">
        <v>374</v>
      </c>
      <c r="D82" s="143"/>
      <c r="E82" s="147" t="s">
        <v>206</v>
      </c>
      <c r="F82" s="144">
        <v>0</v>
      </c>
      <c r="G82" s="144">
        <v>0</v>
      </c>
      <c r="H82" s="144">
        <v>0</v>
      </c>
      <c r="I82" s="144">
        <v>0</v>
      </c>
      <c r="J82" s="2"/>
    </row>
    <row r="83" spans="2:10">
      <c r="B83" s="2"/>
      <c r="C83" s="142" t="s">
        <v>375</v>
      </c>
      <c r="D83" s="143"/>
      <c r="E83" s="147" t="s">
        <v>206</v>
      </c>
      <c r="F83" s="144">
        <v>0</v>
      </c>
      <c r="G83" s="144">
        <v>0</v>
      </c>
      <c r="H83" s="144">
        <v>0</v>
      </c>
      <c r="I83" s="144">
        <v>0</v>
      </c>
      <c r="J83" s="2"/>
    </row>
    <row r="84" spans="2:10">
      <c r="B84" s="2"/>
      <c r="C84" s="142" t="s">
        <v>376</v>
      </c>
      <c r="D84" s="143"/>
      <c r="E84" s="147" t="s">
        <v>206</v>
      </c>
      <c r="F84" s="144">
        <v>0</v>
      </c>
      <c r="G84" s="144">
        <v>0</v>
      </c>
      <c r="H84" s="144">
        <v>0</v>
      </c>
      <c r="I84" s="144">
        <v>0</v>
      </c>
      <c r="J84" s="2"/>
    </row>
    <row r="85" spans="2:10">
      <c r="B85" s="2"/>
      <c r="C85" s="142" t="s">
        <v>377</v>
      </c>
      <c r="D85" s="143"/>
      <c r="E85" s="147" t="s">
        <v>206</v>
      </c>
      <c r="F85" s="144">
        <v>0</v>
      </c>
      <c r="G85" s="144">
        <v>0</v>
      </c>
      <c r="H85" s="144">
        <v>0</v>
      </c>
      <c r="I85" s="144">
        <v>0</v>
      </c>
      <c r="J85" s="2"/>
    </row>
    <row r="86" spans="2:10">
      <c r="B86" s="2"/>
      <c r="C86" s="142" t="s">
        <v>378</v>
      </c>
      <c r="D86" s="143"/>
      <c r="E86" s="147" t="s">
        <v>206</v>
      </c>
      <c r="F86" s="144">
        <v>0</v>
      </c>
      <c r="G86" s="144">
        <v>0</v>
      </c>
      <c r="H86" s="144">
        <v>0</v>
      </c>
      <c r="I86" s="144">
        <v>0</v>
      </c>
      <c r="J86" s="2"/>
    </row>
    <row r="87" spans="2:10">
      <c r="B87" s="2"/>
      <c r="C87" s="142" t="s">
        <v>379</v>
      </c>
      <c r="D87" s="143"/>
      <c r="E87" s="147" t="s">
        <v>206</v>
      </c>
      <c r="F87" s="144">
        <v>0</v>
      </c>
      <c r="G87" s="144">
        <v>0</v>
      </c>
      <c r="H87" s="144">
        <v>0</v>
      </c>
      <c r="I87" s="144">
        <v>0</v>
      </c>
      <c r="J87" s="2"/>
    </row>
    <row r="88" spans="2:10">
      <c r="B88" s="2"/>
      <c r="C88" s="142" t="s">
        <v>380</v>
      </c>
      <c r="D88" s="143"/>
      <c r="E88" s="147" t="s">
        <v>206</v>
      </c>
      <c r="F88" s="144">
        <v>0</v>
      </c>
      <c r="G88" s="144">
        <v>0</v>
      </c>
      <c r="H88" s="144">
        <v>0</v>
      </c>
      <c r="I88" s="144">
        <v>0</v>
      </c>
      <c r="J88" s="2"/>
    </row>
    <row r="89" spans="2:10">
      <c r="B89" s="2"/>
      <c r="C89" s="142" t="s">
        <v>381</v>
      </c>
      <c r="D89" s="143"/>
      <c r="E89" s="147" t="s">
        <v>206</v>
      </c>
      <c r="F89" s="144">
        <v>0</v>
      </c>
      <c r="G89" s="144">
        <v>0</v>
      </c>
      <c r="H89" s="144">
        <v>0</v>
      </c>
      <c r="I89" s="144">
        <v>0</v>
      </c>
      <c r="J89" s="2"/>
    </row>
    <row r="90" spans="2:10">
      <c r="B90" s="2"/>
      <c r="C90" s="142" t="s">
        <v>382</v>
      </c>
      <c r="D90" s="143"/>
      <c r="E90" s="147" t="s">
        <v>206</v>
      </c>
      <c r="F90" s="144">
        <v>0</v>
      </c>
      <c r="G90" s="144">
        <v>0</v>
      </c>
      <c r="H90" s="144">
        <v>0</v>
      </c>
      <c r="I90" s="144">
        <v>0</v>
      </c>
      <c r="J90" s="2"/>
    </row>
    <row r="91" spans="2:10">
      <c r="B91" s="2"/>
      <c r="C91" s="142" t="s">
        <v>383</v>
      </c>
      <c r="D91" s="143"/>
      <c r="E91" s="147" t="s">
        <v>206</v>
      </c>
      <c r="F91" s="144">
        <v>0</v>
      </c>
      <c r="G91" s="144">
        <v>0</v>
      </c>
      <c r="H91" s="144">
        <v>0</v>
      </c>
      <c r="I91" s="144">
        <v>0</v>
      </c>
      <c r="J91" s="2"/>
    </row>
    <row r="92" spans="2:10">
      <c r="B92" s="2"/>
      <c r="C92" s="142" t="s">
        <v>384</v>
      </c>
      <c r="D92" s="143"/>
      <c r="E92" s="147" t="s">
        <v>206</v>
      </c>
      <c r="F92" s="144">
        <v>0</v>
      </c>
      <c r="G92" s="144">
        <v>0</v>
      </c>
      <c r="H92" s="144">
        <v>0</v>
      </c>
      <c r="I92" s="144">
        <v>0</v>
      </c>
      <c r="J92" s="2"/>
    </row>
    <row r="93" spans="2:10">
      <c r="B93" s="2"/>
      <c r="C93" s="142" t="s">
        <v>385</v>
      </c>
      <c r="D93" s="143"/>
      <c r="E93" s="147" t="s">
        <v>206</v>
      </c>
      <c r="F93" s="144">
        <v>0</v>
      </c>
      <c r="G93" s="144">
        <v>0</v>
      </c>
      <c r="H93" s="144">
        <v>0</v>
      </c>
      <c r="I93" s="144">
        <v>0</v>
      </c>
      <c r="J93" s="2"/>
    </row>
    <row r="94" spans="2:10">
      <c r="B94" s="2"/>
      <c r="C94" s="142" t="s">
        <v>386</v>
      </c>
      <c r="D94" s="143"/>
      <c r="E94" s="147" t="s">
        <v>206</v>
      </c>
      <c r="F94" s="144">
        <v>0</v>
      </c>
      <c r="G94" s="144">
        <v>0</v>
      </c>
      <c r="H94" s="144">
        <v>0</v>
      </c>
      <c r="I94" s="144">
        <v>0</v>
      </c>
      <c r="J94" s="2"/>
    </row>
    <row r="95" spans="2:10">
      <c r="B95" s="2"/>
      <c r="C95" s="142" t="s">
        <v>387</v>
      </c>
      <c r="D95" s="143"/>
      <c r="E95" s="147" t="s">
        <v>206</v>
      </c>
      <c r="F95" s="144">
        <v>0</v>
      </c>
      <c r="G95" s="144">
        <v>0</v>
      </c>
      <c r="H95" s="144">
        <v>0</v>
      </c>
      <c r="I95" s="144">
        <v>0</v>
      </c>
      <c r="J95" s="2"/>
    </row>
    <row r="96" spans="2:10">
      <c r="B96" s="2"/>
      <c r="C96" s="142" t="s">
        <v>388</v>
      </c>
      <c r="D96" s="143"/>
      <c r="E96" s="147" t="s">
        <v>206</v>
      </c>
      <c r="F96" s="144">
        <v>0</v>
      </c>
      <c r="G96" s="144">
        <v>0</v>
      </c>
      <c r="H96" s="144">
        <v>0</v>
      </c>
      <c r="I96" s="144">
        <v>0</v>
      </c>
      <c r="J96" s="2"/>
    </row>
    <row r="97" spans="2:10">
      <c r="B97" s="2"/>
      <c r="C97" s="142" t="s">
        <v>389</v>
      </c>
      <c r="D97" s="143"/>
      <c r="E97" s="147" t="s">
        <v>206</v>
      </c>
      <c r="F97" s="144">
        <v>0</v>
      </c>
      <c r="G97" s="144">
        <v>0</v>
      </c>
      <c r="H97" s="144">
        <v>0</v>
      </c>
      <c r="I97" s="144">
        <v>0</v>
      </c>
      <c r="J97" s="2"/>
    </row>
    <row r="98" spans="2:10">
      <c r="B98" s="2"/>
      <c r="C98" s="142" t="s">
        <v>390</v>
      </c>
      <c r="D98" s="143"/>
      <c r="E98" s="147" t="s">
        <v>206</v>
      </c>
      <c r="F98" s="144">
        <v>0</v>
      </c>
      <c r="G98" s="144">
        <v>0</v>
      </c>
      <c r="H98" s="144">
        <v>0</v>
      </c>
      <c r="I98" s="144">
        <v>0</v>
      </c>
      <c r="J98" s="2"/>
    </row>
    <row r="99" spans="2:10">
      <c r="B99" s="2"/>
      <c r="C99" s="142" t="s">
        <v>391</v>
      </c>
      <c r="D99" s="143"/>
      <c r="E99" s="147" t="s">
        <v>206</v>
      </c>
      <c r="F99" s="144">
        <v>0</v>
      </c>
      <c r="G99" s="144">
        <v>0</v>
      </c>
      <c r="H99" s="144">
        <v>0</v>
      </c>
      <c r="I99" s="144">
        <v>0</v>
      </c>
      <c r="J99" s="2"/>
    </row>
    <row r="100" spans="2:10">
      <c r="B100" s="2"/>
      <c r="C100" s="142" t="s">
        <v>392</v>
      </c>
      <c r="D100" s="143"/>
      <c r="E100" s="147" t="s">
        <v>206</v>
      </c>
      <c r="F100" s="144">
        <v>0</v>
      </c>
      <c r="G100" s="144">
        <v>0</v>
      </c>
      <c r="H100" s="144">
        <v>0</v>
      </c>
      <c r="I100" s="144">
        <v>0</v>
      </c>
      <c r="J100" s="2"/>
    </row>
    <row r="101" spans="2:10">
      <c r="B101" s="2"/>
      <c r="C101" s="142" t="s">
        <v>393</v>
      </c>
      <c r="D101" s="143"/>
      <c r="E101" s="147" t="s">
        <v>206</v>
      </c>
      <c r="F101" s="144">
        <v>0</v>
      </c>
      <c r="G101" s="144">
        <v>0</v>
      </c>
      <c r="H101" s="144">
        <v>0</v>
      </c>
      <c r="I101" s="144">
        <v>0</v>
      </c>
      <c r="J101" s="2"/>
    </row>
    <row r="102" spans="2:10">
      <c r="B102" s="2"/>
      <c r="C102" s="142" t="s">
        <v>394</v>
      </c>
      <c r="D102" s="143"/>
      <c r="E102" s="147" t="s">
        <v>206</v>
      </c>
      <c r="F102" s="144">
        <v>0</v>
      </c>
      <c r="G102" s="144">
        <v>0</v>
      </c>
      <c r="H102" s="144">
        <v>0</v>
      </c>
      <c r="I102" s="144">
        <v>0</v>
      </c>
      <c r="J102" s="2"/>
    </row>
    <row r="103" spans="2:10">
      <c r="B103" s="2"/>
      <c r="C103" s="142" t="s">
        <v>395</v>
      </c>
      <c r="D103" s="143"/>
      <c r="E103" s="147" t="s">
        <v>206</v>
      </c>
      <c r="F103" s="144">
        <v>0</v>
      </c>
      <c r="G103" s="144">
        <v>0</v>
      </c>
      <c r="H103" s="144">
        <v>0</v>
      </c>
      <c r="I103" s="144">
        <v>0</v>
      </c>
      <c r="J103" s="2"/>
    </row>
    <row r="104" spans="2:10">
      <c r="B104" s="2"/>
      <c r="C104" s="142" t="s">
        <v>396</v>
      </c>
      <c r="D104" s="143"/>
      <c r="E104" s="147" t="s">
        <v>206</v>
      </c>
      <c r="F104" s="144">
        <v>0</v>
      </c>
      <c r="G104" s="144">
        <v>0</v>
      </c>
      <c r="H104" s="144">
        <v>0</v>
      </c>
      <c r="I104" s="144">
        <v>0</v>
      </c>
      <c r="J104" s="2"/>
    </row>
    <row r="105" spans="2:10">
      <c r="B105" s="2"/>
      <c r="C105" s="142" t="s">
        <v>397</v>
      </c>
      <c r="D105" s="143"/>
      <c r="E105" s="147" t="s">
        <v>206</v>
      </c>
      <c r="F105" s="144">
        <v>0</v>
      </c>
      <c r="G105" s="144">
        <v>0</v>
      </c>
      <c r="H105" s="144">
        <v>0</v>
      </c>
      <c r="I105" s="144">
        <v>0</v>
      </c>
      <c r="J105" s="2"/>
    </row>
    <row r="106" spans="2:10">
      <c r="B106" s="2"/>
      <c r="C106" s="142" t="s">
        <v>398</v>
      </c>
      <c r="D106" s="143"/>
      <c r="E106" s="147" t="s">
        <v>206</v>
      </c>
      <c r="F106" s="144">
        <v>0</v>
      </c>
      <c r="G106" s="144">
        <v>0</v>
      </c>
      <c r="H106" s="144">
        <v>0</v>
      </c>
      <c r="I106" s="144">
        <v>0</v>
      </c>
      <c r="J106" s="2"/>
    </row>
    <row r="107" spans="2:10">
      <c r="B107" s="2"/>
      <c r="C107" s="142" t="s">
        <v>399</v>
      </c>
      <c r="D107" s="143"/>
      <c r="E107" s="147" t="s">
        <v>206</v>
      </c>
      <c r="F107" s="144">
        <v>0</v>
      </c>
      <c r="G107" s="144">
        <v>0</v>
      </c>
      <c r="H107" s="144">
        <v>0</v>
      </c>
      <c r="I107" s="144">
        <v>0</v>
      </c>
      <c r="J107" s="2"/>
    </row>
    <row r="108" spans="2:10">
      <c r="B108" s="2"/>
      <c r="C108" s="142" t="s">
        <v>400</v>
      </c>
      <c r="D108" s="143"/>
      <c r="E108" s="147" t="s">
        <v>206</v>
      </c>
      <c r="F108" s="144">
        <v>0</v>
      </c>
      <c r="G108" s="144">
        <v>0</v>
      </c>
      <c r="H108" s="144">
        <v>0</v>
      </c>
      <c r="I108" s="144">
        <v>0</v>
      </c>
      <c r="J108" s="2"/>
    </row>
    <row r="109" spans="2:10">
      <c r="B109" s="2"/>
      <c r="C109" s="142" t="s">
        <v>401</v>
      </c>
      <c r="D109" s="143"/>
      <c r="E109" s="147" t="s">
        <v>206</v>
      </c>
      <c r="F109" s="144">
        <v>0</v>
      </c>
      <c r="G109" s="144">
        <v>0</v>
      </c>
      <c r="H109" s="144">
        <v>0</v>
      </c>
      <c r="I109" s="144">
        <v>0</v>
      </c>
      <c r="J109" s="2"/>
    </row>
    <row r="110" spans="2:10">
      <c r="B110" s="2"/>
      <c r="C110" s="142" t="s">
        <v>402</v>
      </c>
      <c r="D110" s="143"/>
      <c r="E110" s="147" t="s">
        <v>206</v>
      </c>
      <c r="F110" s="144">
        <v>0</v>
      </c>
      <c r="G110" s="144">
        <v>0</v>
      </c>
      <c r="H110" s="144">
        <v>0</v>
      </c>
      <c r="I110" s="144">
        <v>0</v>
      </c>
      <c r="J110" s="2"/>
    </row>
    <row r="111" spans="2:10">
      <c r="B111" s="2"/>
      <c r="C111" s="142" t="s">
        <v>403</v>
      </c>
      <c r="D111" s="143"/>
      <c r="E111" s="147" t="s">
        <v>206</v>
      </c>
      <c r="F111" s="144">
        <v>0</v>
      </c>
      <c r="G111" s="144">
        <v>0</v>
      </c>
      <c r="H111" s="144">
        <v>0</v>
      </c>
      <c r="I111" s="144">
        <v>0</v>
      </c>
      <c r="J111" s="2"/>
    </row>
    <row r="112" spans="2:10">
      <c r="B112" s="2"/>
      <c r="C112" s="142" t="s">
        <v>404</v>
      </c>
      <c r="D112" s="143"/>
      <c r="E112" s="147" t="s">
        <v>206</v>
      </c>
      <c r="F112" s="144">
        <v>0</v>
      </c>
      <c r="G112" s="144">
        <v>0</v>
      </c>
      <c r="H112" s="144">
        <v>0</v>
      </c>
      <c r="I112" s="144">
        <v>0</v>
      </c>
      <c r="J112" s="2"/>
    </row>
    <row r="113" spans="1:10">
      <c r="B113" s="2"/>
      <c r="C113" s="142" t="s">
        <v>405</v>
      </c>
      <c r="D113" s="143"/>
      <c r="E113" s="147" t="s">
        <v>206</v>
      </c>
      <c r="F113" s="144">
        <v>0</v>
      </c>
      <c r="G113" s="144">
        <v>0</v>
      </c>
      <c r="H113" s="144">
        <v>0</v>
      </c>
      <c r="I113" s="144">
        <v>0</v>
      </c>
      <c r="J113" s="2"/>
    </row>
    <row r="114" spans="1:10" s="12" customFormat="1">
      <c r="B114" s="3"/>
      <c r="C114" s="145" t="s">
        <v>406</v>
      </c>
      <c r="D114" s="146"/>
      <c r="E114" s="147" t="s">
        <v>206</v>
      </c>
      <c r="F114" s="144">
        <v>0</v>
      </c>
      <c r="G114" s="144">
        <v>0</v>
      </c>
      <c r="H114" s="144">
        <v>0</v>
      </c>
      <c r="I114" s="144">
        <v>0</v>
      </c>
      <c r="J114" s="3"/>
    </row>
    <row r="115" spans="1:10" s="12" customFormat="1">
      <c r="A115" s="15" t="s">
        <v>407</v>
      </c>
      <c r="B115" s="3"/>
      <c r="C115" s="145" t="s">
        <v>408</v>
      </c>
      <c r="D115" s="146"/>
      <c r="E115" s="147" t="s">
        <v>206</v>
      </c>
      <c r="F115" s="144">
        <v>0</v>
      </c>
      <c r="G115" s="144">
        <v>0</v>
      </c>
      <c r="H115" s="144">
        <v>0</v>
      </c>
      <c r="I115" s="144">
        <v>0</v>
      </c>
      <c r="J115" s="3"/>
    </row>
    <row r="116" spans="1:10">
      <c r="A116" s="16" t="s">
        <v>409</v>
      </c>
      <c r="B116" s="2"/>
      <c r="C116" s="142" t="s">
        <v>410</v>
      </c>
      <c r="D116" s="143"/>
      <c r="E116" s="10" t="str">
        <f>""</f>
        <v/>
      </c>
      <c r="F116" s="8">
        <f>SUM(F16:F115)</f>
        <v>0</v>
      </c>
      <c r="G116" s="8">
        <f>SUM(G16:G115)</f>
        <v>0</v>
      </c>
      <c r="H116" s="8">
        <f>SUM(H16:H115)</f>
        <v>0</v>
      </c>
      <c r="I116" s="8">
        <f>SUM(I16:I115)</f>
        <v>0</v>
      </c>
      <c r="J116" s="2"/>
    </row>
    <row r="117" spans="1:10">
      <c r="B117" s="2"/>
      <c r="C117" s="2"/>
      <c r="D117" s="2"/>
      <c r="E117" s="2"/>
      <c r="F117" s="2"/>
      <c r="G117" s="2"/>
      <c r="H117" s="2"/>
      <c r="I117" s="2"/>
      <c r="J117" s="2"/>
    </row>
    <row r="118" spans="1:10" ht="5.0999999999999996" customHeight="1">
      <c r="B118" s="2"/>
      <c r="C118" s="2"/>
      <c r="D118" s="2"/>
      <c r="E118" s="2"/>
      <c r="F118" s="2"/>
      <c r="G118" s="2"/>
      <c r="H118" s="2"/>
      <c r="I118" s="2"/>
      <c r="J118" s="2"/>
    </row>
  </sheetData>
  <sheetProtection formatColumns="0" formatRows="0" insertRows="0" deleteRows="0" selectLockedCells="1"/>
  <mergeCells count="613">
    <mergeCell ref="C13:I13"/>
    <mergeCell ref="C14:D15"/>
    <mergeCell ref="E14:E15"/>
    <mergeCell ref="F14:F15"/>
    <mergeCell ref="G14:G15"/>
    <mergeCell ref="H14:H15"/>
    <mergeCell ref="I14:I15"/>
    <mergeCell ref="C7:I7"/>
    <mergeCell ref="C8:I8"/>
    <mergeCell ref="C9:I9"/>
    <mergeCell ref="C10:I10"/>
    <mergeCell ref="C11:I11"/>
    <mergeCell ref="I16"/>
    <mergeCell ref="C17:D17"/>
    <mergeCell ref="E17"/>
    <mergeCell ref="F17"/>
    <mergeCell ref="G17"/>
    <mergeCell ref="H17"/>
    <mergeCell ref="I17"/>
    <mergeCell ref="C16:D16"/>
    <mergeCell ref="E16"/>
    <mergeCell ref="F16"/>
    <mergeCell ref="G16"/>
    <mergeCell ref="H16"/>
    <mergeCell ref="I18"/>
    <mergeCell ref="C19:D19"/>
    <mergeCell ref="E19"/>
    <mergeCell ref="F19"/>
    <mergeCell ref="G19"/>
    <mergeCell ref="H19"/>
    <mergeCell ref="I19"/>
    <mergeCell ref="C18:D18"/>
    <mergeCell ref="E18"/>
    <mergeCell ref="F18"/>
    <mergeCell ref="G18"/>
    <mergeCell ref="H18"/>
    <mergeCell ref="I20"/>
    <mergeCell ref="C21:D21"/>
    <mergeCell ref="E21"/>
    <mergeCell ref="F21"/>
    <mergeCell ref="G21"/>
    <mergeCell ref="H21"/>
    <mergeCell ref="I21"/>
    <mergeCell ref="C20:D20"/>
    <mergeCell ref="E20"/>
    <mergeCell ref="F20"/>
    <mergeCell ref="G20"/>
    <mergeCell ref="H20"/>
    <mergeCell ref="I22"/>
    <mergeCell ref="C23:D23"/>
    <mergeCell ref="E23"/>
    <mergeCell ref="F23"/>
    <mergeCell ref="G23"/>
    <mergeCell ref="H23"/>
    <mergeCell ref="I23"/>
    <mergeCell ref="C22:D22"/>
    <mergeCell ref="E22"/>
    <mergeCell ref="F22"/>
    <mergeCell ref="G22"/>
    <mergeCell ref="H22"/>
    <mergeCell ref="I24"/>
    <mergeCell ref="C25:D25"/>
    <mergeCell ref="E25"/>
    <mergeCell ref="F25"/>
    <mergeCell ref="G25"/>
    <mergeCell ref="H25"/>
    <mergeCell ref="I25"/>
    <mergeCell ref="C24:D24"/>
    <mergeCell ref="E24"/>
    <mergeCell ref="F24"/>
    <mergeCell ref="G24"/>
    <mergeCell ref="H24"/>
    <mergeCell ref="I26"/>
    <mergeCell ref="C27:D27"/>
    <mergeCell ref="E27"/>
    <mergeCell ref="F27"/>
    <mergeCell ref="G27"/>
    <mergeCell ref="H27"/>
    <mergeCell ref="I27"/>
    <mergeCell ref="C26:D26"/>
    <mergeCell ref="E26"/>
    <mergeCell ref="F26"/>
    <mergeCell ref="G26"/>
    <mergeCell ref="H26"/>
    <mergeCell ref="I28"/>
    <mergeCell ref="C29:D29"/>
    <mergeCell ref="E29"/>
    <mergeCell ref="F29"/>
    <mergeCell ref="G29"/>
    <mergeCell ref="H29"/>
    <mergeCell ref="I29"/>
    <mergeCell ref="C28:D28"/>
    <mergeCell ref="E28"/>
    <mergeCell ref="F28"/>
    <mergeCell ref="G28"/>
    <mergeCell ref="H28"/>
    <mergeCell ref="I30"/>
    <mergeCell ref="C31:D31"/>
    <mergeCell ref="E31"/>
    <mergeCell ref="F31"/>
    <mergeCell ref="G31"/>
    <mergeCell ref="H31"/>
    <mergeCell ref="I31"/>
    <mergeCell ref="C30:D30"/>
    <mergeCell ref="E30"/>
    <mergeCell ref="F30"/>
    <mergeCell ref="G30"/>
    <mergeCell ref="H30"/>
    <mergeCell ref="I32"/>
    <mergeCell ref="C33:D33"/>
    <mergeCell ref="E33"/>
    <mergeCell ref="F33"/>
    <mergeCell ref="G33"/>
    <mergeCell ref="H33"/>
    <mergeCell ref="I33"/>
    <mergeCell ref="C32:D32"/>
    <mergeCell ref="E32"/>
    <mergeCell ref="F32"/>
    <mergeCell ref="G32"/>
    <mergeCell ref="H32"/>
    <mergeCell ref="I34"/>
    <mergeCell ref="C35:D35"/>
    <mergeCell ref="E35"/>
    <mergeCell ref="F35"/>
    <mergeCell ref="G35"/>
    <mergeCell ref="H35"/>
    <mergeCell ref="I35"/>
    <mergeCell ref="C34:D34"/>
    <mergeCell ref="E34"/>
    <mergeCell ref="F34"/>
    <mergeCell ref="G34"/>
    <mergeCell ref="H34"/>
    <mergeCell ref="I36"/>
    <mergeCell ref="C37:D37"/>
    <mergeCell ref="E37"/>
    <mergeCell ref="F37"/>
    <mergeCell ref="G37"/>
    <mergeCell ref="H37"/>
    <mergeCell ref="I37"/>
    <mergeCell ref="C36:D36"/>
    <mergeCell ref="E36"/>
    <mergeCell ref="F36"/>
    <mergeCell ref="G36"/>
    <mergeCell ref="H36"/>
    <mergeCell ref="I38"/>
    <mergeCell ref="C39:D39"/>
    <mergeCell ref="E39"/>
    <mergeCell ref="F39"/>
    <mergeCell ref="G39"/>
    <mergeCell ref="H39"/>
    <mergeCell ref="I39"/>
    <mergeCell ref="C38:D38"/>
    <mergeCell ref="E38"/>
    <mergeCell ref="F38"/>
    <mergeCell ref="G38"/>
    <mergeCell ref="H38"/>
    <mergeCell ref="I40"/>
    <mergeCell ref="C41:D41"/>
    <mergeCell ref="E41"/>
    <mergeCell ref="F41"/>
    <mergeCell ref="G41"/>
    <mergeCell ref="H41"/>
    <mergeCell ref="I41"/>
    <mergeCell ref="C40:D40"/>
    <mergeCell ref="E40"/>
    <mergeCell ref="F40"/>
    <mergeCell ref="G40"/>
    <mergeCell ref="H40"/>
    <mergeCell ref="I42"/>
    <mergeCell ref="C43:D43"/>
    <mergeCell ref="E43"/>
    <mergeCell ref="F43"/>
    <mergeCell ref="G43"/>
    <mergeCell ref="H43"/>
    <mergeCell ref="I43"/>
    <mergeCell ref="C42:D42"/>
    <mergeCell ref="E42"/>
    <mergeCell ref="F42"/>
    <mergeCell ref="G42"/>
    <mergeCell ref="H42"/>
    <mergeCell ref="I44"/>
    <mergeCell ref="C45:D45"/>
    <mergeCell ref="E45"/>
    <mergeCell ref="F45"/>
    <mergeCell ref="G45"/>
    <mergeCell ref="H45"/>
    <mergeCell ref="I45"/>
    <mergeCell ref="C44:D44"/>
    <mergeCell ref="E44"/>
    <mergeCell ref="F44"/>
    <mergeCell ref="G44"/>
    <mergeCell ref="H44"/>
    <mergeCell ref="I46"/>
    <mergeCell ref="C47:D47"/>
    <mergeCell ref="E47"/>
    <mergeCell ref="F47"/>
    <mergeCell ref="G47"/>
    <mergeCell ref="H47"/>
    <mergeCell ref="I47"/>
    <mergeCell ref="C46:D46"/>
    <mergeCell ref="E46"/>
    <mergeCell ref="F46"/>
    <mergeCell ref="G46"/>
    <mergeCell ref="H46"/>
    <mergeCell ref="I48"/>
    <mergeCell ref="C49:D49"/>
    <mergeCell ref="E49"/>
    <mergeCell ref="F49"/>
    <mergeCell ref="G49"/>
    <mergeCell ref="H49"/>
    <mergeCell ref="I49"/>
    <mergeCell ref="C48:D48"/>
    <mergeCell ref="E48"/>
    <mergeCell ref="F48"/>
    <mergeCell ref="G48"/>
    <mergeCell ref="H48"/>
    <mergeCell ref="I50"/>
    <mergeCell ref="C51:D51"/>
    <mergeCell ref="E51"/>
    <mergeCell ref="F51"/>
    <mergeCell ref="G51"/>
    <mergeCell ref="H51"/>
    <mergeCell ref="I51"/>
    <mergeCell ref="C50:D50"/>
    <mergeCell ref="E50"/>
    <mergeCell ref="F50"/>
    <mergeCell ref="G50"/>
    <mergeCell ref="H50"/>
    <mergeCell ref="I52"/>
    <mergeCell ref="C53:D53"/>
    <mergeCell ref="E53"/>
    <mergeCell ref="F53"/>
    <mergeCell ref="G53"/>
    <mergeCell ref="H53"/>
    <mergeCell ref="I53"/>
    <mergeCell ref="C52:D52"/>
    <mergeCell ref="E52"/>
    <mergeCell ref="F52"/>
    <mergeCell ref="G52"/>
    <mergeCell ref="H52"/>
    <mergeCell ref="I54"/>
    <mergeCell ref="C55:D55"/>
    <mergeCell ref="E55"/>
    <mergeCell ref="F55"/>
    <mergeCell ref="G55"/>
    <mergeCell ref="H55"/>
    <mergeCell ref="I55"/>
    <mergeCell ref="C54:D54"/>
    <mergeCell ref="E54"/>
    <mergeCell ref="F54"/>
    <mergeCell ref="G54"/>
    <mergeCell ref="H54"/>
    <mergeCell ref="I56"/>
    <mergeCell ref="C57:D57"/>
    <mergeCell ref="E57"/>
    <mergeCell ref="F57"/>
    <mergeCell ref="G57"/>
    <mergeCell ref="H57"/>
    <mergeCell ref="I57"/>
    <mergeCell ref="C56:D56"/>
    <mergeCell ref="E56"/>
    <mergeCell ref="F56"/>
    <mergeCell ref="G56"/>
    <mergeCell ref="H56"/>
    <mergeCell ref="I58"/>
    <mergeCell ref="C59:D59"/>
    <mergeCell ref="E59"/>
    <mergeCell ref="F59"/>
    <mergeCell ref="G59"/>
    <mergeCell ref="H59"/>
    <mergeCell ref="I59"/>
    <mergeCell ref="C58:D58"/>
    <mergeCell ref="E58"/>
    <mergeCell ref="F58"/>
    <mergeCell ref="G58"/>
    <mergeCell ref="H58"/>
    <mergeCell ref="I60"/>
    <mergeCell ref="C61:D61"/>
    <mergeCell ref="E61"/>
    <mergeCell ref="F61"/>
    <mergeCell ref="G61"/>
    <mergeCell ref="H61"/>
    <mergeCell ref="I61"/>
    <mergeCell ref="C60:D60"/>
    <mergeCell ref="E60"/>
    <mergeCell ref="F60"/>
    <mergeCell ref="G60"/>
    <mergeCell ref="H60"/>
    <mergeCell ref="I62"/>
    <mergeCell ref="C63:D63"/>
    <mergeCell ref="E63"/>
    <mergeCell ref="F63"/>
    <mergeCell ref="G63"/>
    <mergeCell ref="H63"/>
    <mergeCell ref="I63"/>
    <mergeCell ref="C62:D62"/>
    <mergeCell ref="E62"/>
    <mergeCell ref="F62"/>
    <mergeCell ref="G62"/>
    <mergeCell ref="H62"/>
    <mergeCell ref="I64"/>
    <mergeCell ref="C65:D65"/>
    <mergeCell ref="E65"/>
    <mergeCell ref="F65"/>
    <mergeCell ref="G65"/>
    <mergeCell ref="H65"/>
    <mergeCell ref="I65"/>
    <mergeCell ref="C64:D64"/>
    <mergeCell ref="E64"/>
    <mergeCell ref="F64"/>
    <mergeCell ref="G64"/>
    <mergeCell ref="H64"/>
    <mergeCell ref="I66"/>
    <mergeCell ref="C67:D67"/>
    <mergeCell ref="E67"/>
    <mergeCell ref="F67"/>
    <mergeCell ref="G67"/>
    <mergeCell ref="H67"/>
    <mergeCell ref="I67"/>
    <mergeCell ref="C66:D66"/>
    <mergeCell ref="E66"/>
    <mergeCell ref="F66"/>
    <mergeCell ref="G66"/>
    <mergeCell ref="H66"/>
    <mergeCell ref="I68"/>
    <mergeCell ref="C69:D69"/>
    <mergeCell ref="E69"/>
    <mergeCell ref="F69"/>
    <mergeCell ref="G69"/>
    <mergeCell ref="H69"/>
    <mergeCell ref="I69"/>
    <mergeCell ref="C68:D68"/>
    <mergeCell ref="E68"/>
    <mergeCell ref="F68"/>
    <mergeCell ref="G68"/>
    <mergeCell ref="H68"/>
    <mergeCell ref="I70"/>
    <mergeCell ref="C71:D71"/>
    <mergeCell ref="E71"/>
    <mergeCell ref="F71"/>
    <mergeCell ref="G71"/>
    <mergeCell ref="H71"/>
    <mergeCell ref="I71"/>
    <mergeCell ref="C70:D70"/>
    <mergeCell ref="E70"/>
    <mergeCell ref="F70"/>
    <mergeCell ref="G70"/>
    <mergeCell ref="H70"/>
    <mergeCell ref="I72"/>
    <mergeCell ref="C73:D73"/>
    <mergeCell ref="E73"/>
    <mergeCell ref="F73"/>
    <mergeCell ref="G73"/>
    <mergeCell ref="H73"/>
    <mergeCell ref="I73"/>
    <mergeCell ref="C72:D72"/>
    <mergeCell ref="E72"/>
    <mergeCell ref="F72"/>
    <mergeCell ref="G72"/>
    <mergeCell ref="H72"/>
    <mergeCell ref="I74"/>
    <mergeCell ref="C75:D75"/>
    <mergeCell ref="E75"/>
    <mergeCell ref="F75"/>
    <mergeCell ref="G75"/>
    <mergeCell ref="H75"/>
    <mergeCell ref="I75"/>
    <mergeCell ref="C74:D74"/>
    <mergeCell ref="E74"/>
    <mergeCell ref="F74"/>
    <mergeCell ref="G74"/>
    <mergeCell ref="H74"/>
    <mergeCell ref="I76"/>
    <mergeCell ref="C77:D77"/>
    <mergeCell ref="E77"/>
    <mergeCell ref="F77"/>
    <mergeCell ref="G77"/>
    <mergeCell ref="H77"/>
    <mergeCell ref="I77"/>
    <mergeCell ref="C76:D76"/>
    <mergeCell ref="E76"/>
    <mergeCell ref="F76"/>
    <mergeCell ref="G76"/>
    <mergeCell ref="H76"/>
    <mergeCell ref="I78"/>
    <mergeCell ref="C79:D79"/>
    <mergeCell ref="E79"/>
    <mergeCell ref="F79"/>
    <mergeCell ref="G79"/>
    <mergeCell ref="H79"/>
    <mergeCell ref="I79"/>
    <mergeCell ref="C78:D78"/>
    <mergeCell ref="E78"/>
    <mergeCell ref="F78"/>
    <mergeCell ref="G78"/>
    <mergeCell ref="H78"/>
    <mergeCell ref="I80"/>
    <mergeCell ref="C81:D81"/>
    <mergeCell ref="E81"/>
    <mergeCell ref="F81"/>
    <mergeCell ref="G81"/>
    <mergeCell ref="H81"/>
    <mergeCell ref="I81"/>
    <mergeCell ref="C80:D80"/>
    <mergeCell ref="E80"/>
    <mergeCell ref="F80"/>
    <mergeCell ref="G80"/>
    <mergeCell ref="H80"/>
    <mergeCell ref="I82"/>
    <mergeCell ref="C83:D83"/>
    <mergeCell ref="E83"/>
    <mergeCell ref="F83"/>
    <mergeCell ref="G83"/>
    <mergeCell ref="H83"/>
    <mergeCell ref="I83"/>
    <mergeCell ref="C82:D82"/>
    <mergeCell ref="E82"/>
    <mergeCell ref="F82"/>
    <mergeCell ref="G82"/>
    <mergeCell ref="H82"/>
    <mergeCell ref="I84"/>
    <mergeCell ref="C85:D85"/>
    <mergeCell ref="E85"/>
    <mergeCell ref="F85"/>
    <mergeCell ref="G85"/>
    <mergeCell ref="H85"/>
    <mergeCell ref="I85"/>
    <mergeCell ref="C84:D84"/>
    <mergeCell ref="E84"/>
    <mergeCell ref="F84"/>
    <mergeCell ref="G84"/>
    <mergeCell ref="H84"/>
    <mergeCell ref="I86"/>
    <mergeCell ref="C87:D87"/>
    <mergeCell ref="E87"/>
    <mergeCell ref="F87"/>
    <mergeCell ref="G87"/>
    <mergeCell ref="H87"/>
    <mergeCell ref="I87"/>
    <mergeCell ref="C86:D86"/>
    <mergeCell ref="E86"/>
    <mergeCell ref="F86"/>
    <mergeCell ref="G86"/>
    <mergeCell ref="H86"/>
    <mergeCell ref="I88"/>
    <mergeCell ref="C89:D89"/>
    <mergeCell ref="E89"/>
    <mergeCell ref="F89"/>
    <mergeCell ref="G89"/>
    <mergeCell ref="H89"/>
    <mergeCell ref="I89"/>
    <mergeCell ref="C88:D88"/>
    <mergeCell ref="E88"/>
    <mergeCell ref="F88"/>
    <mergeCell ref="G88"/>
    <mergeCell ref="H88"/>
    <mergeCell ref="I90"/>
    <mergeCell ref="C91:D91"/>
    <mergeCell ref="E91"/>
    <mergeCell ref="F91"/>
    <mergeCell ref="G91"/>
    <mergeCell ref="H91"/>
    <mergeCell ref="I91"/>
    <mergeCell ref="C90:D90"/>
    <mergeCell ref="E90"/>
    <mergeCell ref="F90"/>
    <mergeCell ref="G90"/>
    <mergeCell ref="H90"/>
    <mergeCell ref="I92"/>
    <mergeCell ref="C93:D93"/>
    <mergeCell ref="E93"/>
    <mergeCell ref="F93"/>
    <mergeCell ref="G93"/>
    <mergeCell ref="H93"/>
    <mergeCell ref="I93"/>
    <mergeCell ref="C92:D92"/>
    <mergeCell ref="E92"/>
    <mergeCell ref="F92"/>
    <mergeCell ref="G92"/>
    <mergeCell ref="H92"/>
    <mergeCell ref="I94"/>
    <mergeCell ref="C95:D95"/>
    <mergeCell ref="E95"/>
    <mergeCell ref="F95"/>
    <mergeCell ref="G95"/>
    <mergeCell ref="H95"/>
    <mergeCell ref="I95"/>
    <mergeCell ref="C94:D94"/>
    <mergeCell ref="E94"/>
    <mergeCell ref="F94"/>
    <mergeCell ref="G94"/>
    <mergeCell ref="H94"/>
    <mergeCell ref="I96"/>
    <mergeCell ref="C97:D97"/>
    <mergeCell ref="E97"/>
    <mergeCell ref="F97"/>
    <mergeCell ref="G97"/>
    <mergeCell ref="H97"/>
    <mergeCell ref="I97"/>
    <mergeCell ref="C96:D96"/>
    <mergeCell ref="E96"/>
    <mergeCell ref="F96"/>
    <mergeCell ref="G96"/>
    <mergeCell ref="H96"/>
    <mergeCell ref="I98"/>
    <mergeCell ref="C99:D99"/>
    <mergeCell ref="E99"/>
    <mergeCell ref="F99"/>
    <mergeCell ref="G99"/>
    <mergeCell ref="H99"/>
    <mergeCell ref="I99"/>
    <mergeCell ref="C98:D98"/>
    <mergeCell ref="E98"/>
    <mergeCell ref="F98"/>
    <mergeCell ref="G98"/>
    <mergeCell ref="H98"/>
    <mergeCell ref="I100"/>
    <mergeCell ref="C101:D101"/>
    <mergeCell ref="E101"/>
    <mergeCell ref="F101"/>
    <mergeCell ref="G101"/>
    <mergeCell ref="H101"/>
    <mergeCell ref="I101"/>
    <mergeCell ref="C100:D100"/>
    <mergeCell ref="E100"/>
    <mergeCell ref="F100"/>
    <mergeCell ref="G100"/>
    <mergeCell ref="H100"/>
    <mergeCell ref="I102"/>
    <mergeCell ref="C103:D103"/>
    <mergeCell ref="E103"/>
    <mergeCell ref="F103"/>
    <mergeCell ref="G103"/>
    <mergeCell ref="H103"/>
    <mergeCell ref="I103"/>
    <mergeCell ref="C102:D102"/>
    <mergeCell ref="E102"/>
    <mergeCell ref="F102"/>
    <mergeCell ref="G102"/>
    <mergeCell ref="H102"/>
    <mergeCell ref="I104"/>
    <mergeCell ref="C105:D105"/>
    <mergeCell ref="E105"/>
    <mergeCell ref="F105"/>
    <mergeCell ref="G105"/>
    <mergeCell ref="H105"/>
    <mergeCell ref="I105"/>
    <mergeCell ref="C104:D104"/>
    <mergeCell ref="E104"/>
    <mergeCell ref="F104"/>
    <mergeCell ref="G104"/>
    <mergeCell ref="H104"/>
    <mergeCell ref="I106"/>
    <mergeCell ref="C107:D107"/>
    <mergeCell ref="E107"/>
    <mergeCell ref="F107"/>
    <mergeCell ref="G107"/>
    <mergeCell ref="H107"/>
    <mergeCell ref="I107"/>
    <mergeCell ref="C106:D106"/>
    <mergeCell ref="E106"/>
    <mergeCell ref="F106"/>
    <mergeCell ref="G106"/>
    <mergeCell ref="H106"/>
    <mergeCell ref="I108"/>
    <mergeCell ref="C109:D109"/>
    <mergeCell ref="E109"/>
    <mergeCell ref="F109"/>
    <mergeCell ref="G109"/>
    <mergeCell ref="H109"/>
    <mergeCell ref="I109"/>
    <mergeCell ref="C108:D108"/>
    <mergeCell ref="E108"/>
    <mergeCell ref="F108"/>
    <mergeCell ref="G108"/>
    <mergeCell ref="H108"/>
    <mergeCell ref="I110"/>
    <mergeCell ref="C111:D111"/>
    <mergeCell ref="E111"/>
    <mergeCell ref="F111"/>
    <mergeCell ref="G111"/>
    <mergeCell ref="H111"/>
    <mergeCell ref="I111"/>
    <mergeCell ref="C110:D110"/>
    <mergeCell ref="E110"/>
    <mergeCell ref="F110"/>
    <mergeCell ref="G110"/>
    <mergeCell ref="H110"/>
    <mergeCell ref="I112"/>
    <mergeCell ref="C113:D113"/>
    <mergeCell ref="E113"/>
    <mergeCell ref="F113"/>
    <mergeCell ref="G113"/>
    <mergeCell ref="H113"/>
    <mergeCell ref="I113"/>
    <mergeCell ref="C112:D112"/>
    <mergeCell ref="E112"/>
    <mergeCell ref="F112"/>
    <mergeCell ref="G112"/>
    <mergeCell ref="H112"/>
    <mergeCell ref="C116:D116"/>
    <mergeCell ref="I114"/>
    <mergeCell ref="C115:D115"/>
    <mergeCell ref="E115"/>
    <mergeCell ref="F115"/>
    <mergeCell ref="G115"/>
    <mergeCell ref="H115"/>
    <mergeCell ref="I115"/>
    <mergeCell ref="C114:D114"/>
    <mergeCell ref="E114"/>
    <mergeCell ref="F114"/>
    <mergeCell ref="G114"/>
    <mergeCell ref="H114"/>
  </mergeCells>
  <dataValidations count="400">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F35">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F39">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F41">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F43">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F44">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F45">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F46">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F47">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F48">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F49">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F50">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F51">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F52">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F53">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F54">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F55">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F56">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F57">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F58">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F59">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F60">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F61">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F62">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F63">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F64">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F65">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F66">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F67">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F68">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F69">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F70">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F71">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F72">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F73">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F74">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F75">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F76">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F77">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F78">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F79">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F80">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F81">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F82">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F83">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F84">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F85">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F86">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F87">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F88">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F89">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F90">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F91">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F92">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F93">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F94">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F95">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F96">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F97">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F98">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F99">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F100">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F101">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F102">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F103">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F104">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F105">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F106">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F107">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F108">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F109">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F110">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F111">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F112">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F113">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F114">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F115">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2:K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H16" sqref="H16"/>
    </sheetView>
  </sheetViews>
  <sheetFormatPr defaultRowHeight="15"/>
  <cols>
    <col min="1" max="1" width="9.140625" style="1" customWidth="1"/>
    <col min="2" max="3" width="1" style="1" customWidth="1"/>
    <col min="4" max="4" width="20" style="1" customWidth="1"/>
    <col min="5" max="10" width="30" style="1" customWidth="1"/>
    <col min="11" max="11" width="1" style="1" customWidth="1"/>
    <col min="12" max="12" width="9.140625" style="1" customWidth="1"/>
    <col min="13" max="16384" width="9.140625" style="1"/>
  </cols>
  <sheetData>
    <row r="2" spans="2:11" ht="5.0999999999999996" customHeight="1">
      <c r="B2" s="5" t="s">
        <v>830</v>
      </c>
      <c r="C2" s="2"/>
      <c r="D2" s="2"/>
      <c r="E2" s="2"/>
      <c r="F2" s="2"/>
      <c r="G2" s="2"/>
      <c r="H2" s="2"/>
      <c r="I2" s="2"/>
      <c r="J2" s="2"/>
      <c r="K2" s="2"/>
    </row>
    <row r="3" spans="2:11" hidden="1">
      <c r="B3" s="5" t="s">
        <v>7</v>
      </c>
      <c r="C3" s="20"/>
      <c r="D3" s="20"/>
      <c r="E3" s="2"/>
      <c r="F3" s="2"/>
      <c r="G3" s="2"/>
      <c r="H3" s="2"/>
      <c r="I3" s="2"/>
      <c r="J3" s="2"/>
      <c r="K3" s="2"/>
    </row>
    <row r="4" spans="2:11" hidden="1">
      <c r="B4" s="2"/>
      <c r="C4" s="20"/>
      <c r="D4" s="20"/>
      <c r="E4" s="2"/>
      <c r="F4" s="2"/>
      <c r="G4" s="2"/>
      <c r="H4" s="2"/>
      <c r="I4" s="2"/>
      <c r="J4" s="2"/>
      <c r="K4" s="2"/>
    </row>
    <row r="5" spans="2:11" hidden="1">
      <c r="B5" s="2"/>
      <c r="C5" s="20"/>
      <c r="D5" s="20"/>
      <c r="E5" s="2"/>
      <c r="F5" s="2"/>
      <c r="G5" s="2"/>
      <c r="H5" s="2"/>
      <c r="I5" s="2"/>
      <c r="J5" s="2"/>
      <c r="K5" s="2"/>
    </row>
    <row r="6" spans="2:11" hidden="1">
      <c r="B6" s="2"/>
      <c r="C6" s="20"/>
      <c r="D6" s="20"/>
      <c r="E6" s="2"/>
      <c r="F6" s="2"/>
      <c r="G6" s="2"/>
      <c r="H6" s="2"/>
      <c r="I6" s="2"/>
      <c r="J6" s="2"/>
      <c r="K6" s="2"/>
    </row>
    <row r="7" spans="2:11" ht="17.25">
      <c r="B7" s="2"/>
      <c r="C7" s="156" t="str">
        <f>UPPER('Data Umum'!D7)</f>
        <v/>
      </c>
      <c r="D7" s="156"/>
      <c r="E7" s="157"/>
      <c r="F7" s="157"/>
      <c r="G7" s="157"/>
      <c r="H7" s="157"/>
      <c r="I7" s="157"/>
      <c r="J7" s="157"/>
      <c r="K7" s="2"/>
    </row>
    <row r="8" spans="2:11">
      <c r="B8" s="2"/>
      <c r="C8" s="158" t="s">
        <v>1095</v>
      </c>
      <c r="D8" s="158"/>
      <c r="E8" s="129"/>
      <c r="F8" s="129"/>
      <c r="G8" s="129"/>
      <c r="H8" s="129"/>
      <c r="I8" s="129"/>
      <c r="J8" s="129"/>
      <c r="K8" s="2"/>
    </row>
    <row r="9" spans="2:11">
      <c r="B9" s="2"/>
      <c r="C9" s="158" t="s">
        <v>831</v>
      </c>
      <c r="D9" s="158"/>
      <c r="E9" s="129"/>
      <c r="F9" s="129"/>
      <c r="G9" s="129"/>
      <c r="H9" s="129"/>
      <c r="I9" s="129"/>
      <c r="J9" s="129"/>
      <c r="K9" s="2"/>
    </row>
    <row r="10" spans="2:11">
      <c r="B10" s="2"/>
      <c r="C10" s="164" t="s">
        <v>832</v>
      </c>
      <c r="D10" s="158"/>
      <c r="E10" s="129"/>
      <c r="F10" s="129"/>
      <c r="G10" s="129"/>
      <c r="H10" s="129"/>
      <c r="I10" s="129"/>
      <c r="J10" s="129"/>
      <c r="K10" s="2"/>
    </row>
    <row r="11" spans="2:11">
      <c r="B11" s="2"/>
      <c r="C11" s="159" t="str">
        <f>""</f>
        <v/>
      </c>
      <c r="D11" s="159"/>
      <c r="E11" s="130"/>
      <c r="F11" s="130"/>
      <c r="G11" s="130"/>
      <c r="H11" s="130"/>
      <c r="I11" s="130"/>
      <c r="J11" s="130"/>
      <c r="K11" s="2"/>
    </row>
    <row r="12" spans="2:11" hidden="1">
      <c r="B12" s="2"/>
      <c r="C12" s="20"/>
      <c r="D12" s="20"/>
      <c r="E12" s="2"/>
      <c r="F12" s="2"/>
      <c r="G12" s="2"/>
      <c r="H12" s="2"/>
      <c r="I12" s="2"/>
      <c r="J12" s="2"/>
      <c r="K12" s="2"/>
    </row>
    <row r="13" spans="2:11">
      <c r="B13" s="2"/>
      <c r="C13" s="160" t="s">
        <v>43</v>
      </c>
      <c r="D13" s="160"/>
      <c r="E13" s="161"/>
      <c r="F13" s="161"/>
      <c r="G13" s="161"/>
      <c r="H13" s="161"/>
      <c r="I13" s="161"/>
      <c r="J13" s="161"/>
      <c r="K13" s="2"/>
    </row>
    <row r="14" spans="2:11">
      <c r="B14" s="2"/>
      <c r="C14" s="127" t="s">
        <v>308</v>
      </c>
      <c r="D14" s="128"/>
      <c r="E14" s="162" t="str">
        <f>"Lembaga Penerbit"</f>
        <v>Lembaga Penerbit</v>
      </c>
      <c r="F14" s="162" t="str">
        <f>"Nama Surat Berharga"</f>
        <v>Nama Surat Berharga</v>
      </c>
      <c r="G14" s="162" t="str">
        <f>"Saldo SAK"</f>
        <v>Saldo SAK</v>
      </c>
      <c r="H14" s="162" t="str">
        <f>"Selisih Penilaian SAK dan SAP"</f>
        <v>Selisih Penilaian SAK dan SAP</v>
      </c>
      <c r="I14" s="162" t="str">
        <f>"AYD (PAYDI Garansi)"</f>
        <v>AYD (PAYDI Garansi)</v>
      </c>
      <c r="J14" s="162" t="str">
        <f>"Saldo SAK lancar (Kurang dari satu tahun)"</f>
        <v>Saldo SAK lancar (Kurang dari satu tahun)</v>
      </c>
      <c r="K14" s="2"/>
    </row>
    <row r="15" spans="2:11">
      <c r="B15" s="2"/>
      <c r="C15" s="128"/>
      <c r="D15" s="128"/>
      <c r="E15" s="163"/>
      <c r="F15" s="163"/>
      <c r="G15" s="163"/>
      <c r="H15" s="163"/>
      <c r="I15" s="163"/>
      <c r="J15" s="163"/>
      <c r="K15" s="2"/>
    </row>
    <row r="16" spans="2:11">
      <c r="B16" s="2"/>
      <c r="C16" s="137" t="s">
        <v>7</v>
      </c>
      <c r="D16" s="128"/>
      <c r="E16" s="147" t="s">
        <v>206</v>
      </c>
      <c r="F16" s="147" t="s">
        <v>206</v>
      </c>
      <c r="G16" s="144">
        <v>0</v>
      </c>
      <c r="H16" s="144">
        <v>0</v>
      </c>
      <c r="I16" s="144">
        <v>0</v>
      </c>
      <c r="J16" s="144">
        <v>0</v>
      </c>
      <c r="K16" s="2"/>
    </row>
    <row r="17" spans="2:11">
      <c r="B17" s="2"/>
      <c r="C17" s="142" t="s">
        <v>309</v>
      </c>
      <c r="D17" s="143"/>
      <c r="E17" s="147" t="s">
        <v>206</v>
      </c>
      <c r="F17" s="147" t="s">
        <v>206</v>
      </c>
      <c r="G17" s="144">
        <v>0</v>
      </c>
      <c r="H17" s="144">
        <v>0</v>
      </c>
      <c r="I17" s="144">
        <v>0</v>
      </c>
      <c r="J17" s="144">
        <v>0</v>
      </c>
      <c r="K17" s="2"/>
    </row>
    <row r="18" spans="2:11">
      <c r="B18" s="2"/>
      <c r="C18" s="142" t="s">
        <v>310</v>
      </c>
      <c r="D18" s="143"/>
      <c r="E18" s="147" t="s">
        <v>206</v>
      </c>
      <c r="F18" s="147" t="s">
        <v>206</v>
      </c>
      <c r="G18" s="144">
        <v>0</v>
      </c>
      <c r="H18" s="144">
        <v>0</v>
      </c>
      <c r="I18" s="144">
        <v>0</v>
      </c>
      <c r="J18" s="144">
        <v>0</v>
      </c>
      <c r="K18" s="2"/>
    </row>
    <row r="19" spans="2:11">
      <c r="B19" s="2"/>
      <c r="C19" s="142" t="s">
        <v>311</v>
      </c>
      <c r="D19" s="143"/>
      <c r="E19" s="147" t="s">
        <v>206</v>
      </c>
      <c r="F19" s="147" t="s">
        <v>206</v>
      </c>
      <c r="G19" s="144">
        <v>0</v>
      </c>
      <c r="H19" s="144">
        <v>0</v>
      </c>
      <c r="I19" s="144">
        <v>0</v>
      </c>
      <c r="J19" s="144">
        <v>0</v>
      </c>
      <c r="K19" s="2"/>
    </row>
    <row r="20" spans="2:11">
      <c r="B20" s="2"/>
      <c r="C20" s="142" t="s">
        <v>312</v>
      </c>
      <c r="D20" s="143"/>
      <c r="E20" s="147" t="s">
        <v>206</v>
      </c>
      <c r="F20" s="147" t="s">
        <v>206</v>
      </c>
      <c r="G20" s="144">
        <v>0</v>
      </c>
      <c r="H20" s="144">
        <v>0</v>
      </c>
      <c r="I20" s="144">
        <v>0</v>
      </c>
      <c r="J20" s="144">
        <v>0</v>
      </c>
      <c r="K20" s="2"/>
    </row>
    <row r="21" spans="2:11">
      <c r="B21" s="2"/>
      <c r="C21" s="142" t="s">
        <v>313</v>
      </c>
      <c r="D21" s="143"/>
      <c r="E21" s="147" t="s">
        <v>206</v>
      </c>
      <c r="F21" s="147" t="s">
        <v>206</v>
      </c>
      <c r="G21" s="144">
        <v>0</v>
      </c>
      <c r="H21" s="144">
        <v>0</v>
      </c>
      <c r="I21" s="144">
        <v>0</v>
      </c>
      <c r="J21" s="144">
        <v>0</v>
      </c>
      <c r="K21" s="2"/>
    </row>
    <row r="22" spans="2:11">
      <c r="B22" s="2"/>
      <c r="C22" s="142" t="s">
        <v>314</v>
      </c>
      <c r="D22" s="143"/>
      <c r="E22" s="147" t="s">
        <v>206</v>
      </c>
      <c r="F22" s="147" t="s">
        <v>206</v>
      </c>
      <c r="G22" s="144">
        <v>0</v>
      </c>
      <c r="H22" s="144">
        <v>0</v>
      </c>
      <c r="I22" s="144">
        <v>0</v>
      </c>
      <c r="J22" s="144">
        <v>0</v>
      </c>
      <c r="K22" s="2"/>
    </row>
    <row r="23" spans="2:11">
      <c r="B23" s="2"/>
      <c r="C23" s="142" t="s">
        <v>315</v>
      </c>
      <c r="D23" s="143"/>
      <c r="E23" s="147" t="s">
        <v>206</v>
      </c>
      <c r="F23" s="147" t="s">
        <v>206</v>
      </c>
      <c r="G23" s="144">
        <v>0</v>
      </c>
      <c r="H23" s="144">
        <v>0</v>
      </c>
      <c r="I23" s="144">
        <v>0</v>
      </c>
      <c r="J23" s="144">
        <v>0</v>
      </c>
      <c r="K23" s="2"/>
    </row>
    <row r="24" spans="2:11">
      <c r="B24" s="2"/>
      <c r="C24" s="142" t="s">
        <v>316</v>
      </c>
      <c r="D24" s="143"/>
      <c r="E24" s="147" t="s">
        <v>206</v>
      </c>
      <c r="F24" s="147" t="s">
        <v>206</v>
      </c>
      <c r="G24" s="144">
        <v>0</v>
      </c>
      <c r="H24" s="144">
        <v>0</v>
      </c>
      <c r="I24" s="144">
        <v>0</v>
      </c>
      <c r="J24" s="144">
        <v>0</v>
      </c>
      <c r="K24" s="2"/>
    </row>
    <row r="25" spans="2:11">
      <c r="B25" s="2"/>
      <c r="C25" s="142" t="s">
        <v>317</v>
      </c>
      <c r="D25" s="143"/>
      <c r="E25" s="147" t="s">
        <v>206</v>
      </c>
      <c r="F25" s="147" t="s">
        <v>206</v>
      </c>
      <c r="G25" s="144">
        <v>0</v>
      </c>
      <c r="H25" s="144">
        <v>0</v>
      </c>
      <c r="I25" s="144">
        <v>0</v>
      </c>
      <c r="J25" s="144">
        <v>0</v>
      </c>
      <c r="K25" s="2"/>
    </row>
    <row r="26" spans="2:11">
      <c r="B26" s="2"/>
      <c r="C26" s="142" t="s">
        <v>318</v>
      </c>
      <c r="D26" s="143"/>
      <c r="E26" s="147" t="s">
        <v>206</v>
      </c>
      <c r="F26" s="147" t="s">
        <v>206</v>
      </c>
      <c r="G26" s="144">
        <v>0</v>
      </c>
      <c r="H26" s="144">
        <v>0</v>
      </c>
      <c r="I26" s="144">
        <v>0</v>
      </c>
      <c r="J26" s="144">
        <v>0</v>
      </c>
      <c r="K26" s="2"/>
    </row>
    <row r="27" spans="2:11">
      <c r="B27" s="2"/>
      <c r="C27" s="142" t="s">
        <v>319</v>
      </c>
      <c r="D27" s="143"/>
      <c r="E27" s="147" t="s">
        <v>206</v>
      </c>
      <c r="F27" s="147" t="s">
        <v>206</v>
      </c>
      <c r="G27" s="144">
        <v>0</v>
      </c>
      <c r="H27" s="144">
        <v>0</v>
      </c>
      <c r="I27" s="144">
        <v>0</v>
      </c>
      <c r="J27" s="144">
        <v>0</v>
      </c>
      <c r="K27" s="2"/>
    </row>
    <row r="28" spans="2:11">
      <c r="B28" s="2"/>
      <c r="C28" s="142" t="s">
        <v>320</v>
      </c>
      <c r="D28" s="143"/>
      <c r="E28" s="147" t="s">
        <v>206</v>
      </c>
      <c r="F28" s="147" t="s">
        <v>206</v>
      </c>
      <c r="G28" s="144">
        <v>0</v>
      </c>
      <c r="H28" s="144">
        <v>0</v>
      </c>
      <c r="I28" s="144">
        <v>0</v>
      </c>
      <c r="J28" s="144">
        <v>0</v>
      </c>
      <c r="K28" s="2"/>
    </row>
    <row r="29" spans="2:11">
      <c r="B29" s="2"/>
      <c r="C29" s="142" t="s">
        <v>321</v>
      </c>
      <c r="D29" s="143"/>
      <c r="E29" s="147" t="s">
        <v>206</v>
      </c>
      <c r="F29" s="147" t="s">
        <v>206</v>
      </c>
      <c r="G29" s="144">
        <v>0</v>
      </c>
      <c r="H29" s="144">
        <v>0</v>
      </c>
      <c r="I29" s="144">
        <v>0</v>
      </c>
      <c r="J29" s="144">
        <v>0</v>
      </c>
      <c r="K29" s="2"/>
    </row>
    <row r="30" spans="2:11">
      <c r="B30" s="2"/>
      <c r="C30" s="142" t="s">
        <v>322</v>
      </c>
      <c r="D30" s="143"/>
      <c r="E30" s="147" t="s">
        <v>206</v>
      </c>
      <c r="F30" s="147" t="s">
        <v>206</v>
      </c>
      <c r="G30" s="144">
        <v>0</v>
      </c>
      <c r="H30" s="144">
        <v>0</v>
      </c>
      <c r="I30" s="144">
        <v>0</v>
      </c>
      <c r="J30" s="144">
        <v>0</v>
      </c>
      <c r="K30" s="2"/>
    </row>
    <row r="31" spans="2:11">
      <c r="B31" s="2"/>
      <c r="C31" s="142" t="s">
        <v>323</v>
      </c>
      <c r="D31" s="143"/>
      <c r="E31" s="147" t="s">
        <v>206</v>
      </c>
      <c r="F31" s="147" t="s">
        <v>206</v>
      </c>
      <c r="G31" s="144">
        <v>0</v>
      </c>
      <c r="H31" s="144">
        <v>0</v>
      </c>
      <c r="I31" s="144">
        <v>0</v>
      </c>
      <c r="J31" s="144">
        <v>0</v>
      </c>
      <c r="K31" s="2"/>
    </row>
    <row r="32" spans="2:11">
      <c r="B32" s="2"/>
      <c r="C32" s="142" t="s">
        <v>324</v>
      </c>
      <c r="D32" s="143"/>
      <c r="E32" s="147" t="s">
        <v>206</v>
      </c>
      <c r="F32" s="147" t="s">
        <v>206</v>
      </c>
      <c r="G32" s="144">
        <v>0</v>
      </c>
      <c r="H32" s="144">
        <v>0</v>
      </c>
      <c r="I32" s="144">
        <v>0</v>
      </c>
      <c r="J32" s="144">
        <v>0</v>
      </c>
      <c r="K32" s="2"/>
    </row>
    <row r="33" spans="2:11">
      <c r="B33" s="2"/>
      <c r="C33" s="142" t="s">
        <v>325</v>
      </c>
      <c r="D33" s="143"/>
      <c r="E33" s="147" t="s">
        <v>206</v>
      </c>
      <c r="F33" s="147" t="s">
        <v>206</v>
      </c>
      <c r="G33" s="144">
        <v>0</v>
      </c>
      <c r="H33" s="144">
        <v>0</v>
      </c>
      <c r="I33" s="144">
        <v>0</v>
      </c>
      <c r="J33" s="144">
        <v>0</v>
      </c>
      <c r="K33" s="2"/>
    </row>
    <row r="34" spans="2:11">
      <c r="B34" s="2"/>
      <c r="C34" s="142" t="s">
        <v>326</v>
      </c>
      <c r="D34" s="143"/>
      <c r="E34" s="147" t="s">
        <v>206</v>
      </c>
      <c r="F34" s="147" t="s">
        <v>206</v>
      </c>
      <c r="G34" s="144">
        <v>0</v>
      </c>
      <c r="H34" s="144">
        <v>0</v>
      </c>
      <c r="I34" s="144">
        <v>0</v>
      </c>
      <c r="J34" s="144">
        <v>0</v>
      </c>
      <c r="K34" s="2"/>
    </row>
    <row r="35" spans="2:11">
      <c r="B35" s="2"/>
      <c r="C35" s="142" t="s">
        <v>327</v>
      </c>
      <c r="D35" s="143"/>
      <c r="E35" s="147" t="s">
        <v>206</v>
      </c>
      <c r="F35" s="147" t="s">
        <v>206</v>
      </c>
      <c r="G35" s="144">
        <v>0</v>
      </c>
      <c r="H35" s="144">
        <v>0</v>
      </c>
      <c r="I35" s="144">
        <v>0</v>
      </c>
      <c r="J35" s="144">
        <v>0</v>
      </c>
      <c r="K35" s="2"/>
    </row>
    <row r="36" spans="2:11">
      <c r="B36" s="2"/>
      <c r="C36" s="142" t="s">
        <v>328</v>
      </c>
      <c r="D36" s="143"/>
      <c r="E36" s="147" t="s">
        <v>206</v>
      </c>
      <c r="F36" s="147" t="s">
        <v>206</v>
      </c>
      <c r="G36" s="144">
        <v>0</v>
      </c>
      <c r="H36" s="144">
        <v>0</v>
      </c>
      <c r="I36" s="144">
        <v>0</v>
      </c>
      <c r="J36" s="144">
        <v>0</v>
      </c>
      <c r="K36" s="2"/>
    </row>
    <row r="37" spans="2:11">
      <c r="B37" s="2"/>
      <c r="C37" s="142" t="s">
        <v>329</v>
      </c>
      <c r="D37" s="143"/>
      <c r="E37" s="147" t="s">
        <v>206</v>
      </c>
      <c r="F37" s="147" t="s">
        <v>206</v>
      </c>
      <c r="G37" s="144">
        <v>0</v>
      </c>
      <c r="H37" s="144">
        <v>0</v>
      </c>
      <c r="I37" s="144">
        <v>0</v>
      </c>
      <c r="J37" s="144">
        <v>0</v>
      </c>
      <c r="K37" s="2"/>
    </row>
    <row r="38" spans="2:11">
      <c r="B38" s="2"/>
      <c r="C38" s="142" t="s">
        <v>330</v>
      </c>
      <c r="D38" s="143"/>
      <c r="E38" s="147" t="s">
        <v>206</v>
      </c>
      <c r="F38" s="147" t="s">
        <v>206</v>
      </c>
      <c r="G38" s="144">
        <v>0</v>
      </c>
      <c r="H38" s="144">
        <v>0</v>
      </c>
      <c r="I38" s="144">
        <v>0</v>
      </c>
      <c r="J38" s="144">
        <v>0</v>
      </c>
      <c r="K38" s="2"/>
    </row>
    <row r="39" spans="2:11">
      <c r="B39" s="2"/>
      <c r="C39" s="142" t="s">
        <v>331</v>
      </c>
      <c r="D39" s="143"/>
      <c r="E39" s="147" t="s">
        <v>206</v>
      </c>
      <c r="F39" s="147" t="s">
        <v>206</v>
      </c>
      <c r="G39" s="144">
        <v>0</v>
      </c>
      <c r="H39" s="144">
        <v>0</v>
      </c>
      <c r="I39" s="144">
        <v>0</v>
      </c>
      <c r="J39" s="144">
        <v>0</v>
      </c>
      <c r="K39" s="2"/>
    </row>
    <row r="40" spans="2:11">
      <c r="B40" s="2"/>
      <c r="C40" s="142" t="s">
        <v>332</v>
      </c>
      <c r="D40" s="143"/>
      <c r="E40" s="147" t="s">
        <v>206</v>
      </c>
      <c r="F40" s="147" t="s">
        <v>206</v>
      </c>
      <c r="G40" s="144">
        <v>0</v>
      </c>
      <c r="H40" s="144">
        <v>0</v>
      </c>
      <c r="I40" s="144">
        <v>0</v>
      </c>
      <c r="J40" s="144">
        <v>0</v>
      </c>
      <c r="K40" s="2"/>
    </row>
    <row r="41" spans="2:11">
      <c r="B41" s="2"/>
      <c r="C41" s="142" t="s">
        <v>333</v>
      </c>
      <c r="D41" s="143"/>
      <c r="E41" s="147" t="s">
        <v>206</v>
      </c>
      <c r="F41" s="147" t="s">
        <v>206</v>
      </c>
      <c r="G41" s="144">
        <v>0</v>
      </c>
      <c r="H41" s="144">
        <v>0</v>
      </c>
      <c r="I41" s="144">
        <v>0</v>
      </c>
      <c r="J41" s="144">
        <v>0</v>
      </c>
      <c r="K41" s="2"/>
    </row>
    <row r="42" spans="2:11">
      <c r="B42" s="2"/>
      <c r="C42" s="142" t="s">
        <v>334</v>
      </c>
      <c r="D42" s="143"/>
      <c r="E42" s="147" t="s">
        <v>206</v>
      </c>
      <c r="F42" s="147" t="s">
        <v>206</v>
      </c>
      <c r="G42" s="144">
        <v>0</v>
      </c>
      <c r="H42" s="144">
        <v>0</v>
      </c>
      <c r="I42" s="144">
        <v>0</v>
      </c>
      <c r="J42" s="144">
        <v>0</v>
      </c>
      <c r="K42" s="2"/>
    </row>
    <row r="43" spans="2:11">
      <c r="B43" s="2"/>
      <c r="C43" s="142" t="s">
        <v>335</v>
      </c>
      <c r="D43" s="143"/>
      <c r="E43" s="147" t="s">
        <v>206</v>
      </c>
      <c r="F43" s="147" t="s">
        <v>206</v>
      </c>
      <c r="G43" s="144">
        <v>0</v>
      </c>
      <c r="H43" s="144">
        <v>0</v>
      </c>
      <c r="I43" s="144">
        <v>0</v>
      </c>
      <c r="J43" s="144">
        <v>0</v>
      </c>
      <c r="K43" s="2"/>
    </row>
    <row r="44" spans="2:11">
      <c r="B44" s="2"/>
      <c r="C44" s="142" t="s">
        <v>336</v>
      </c>
      <c r="D44" s="143"/>
      <c r="E44" s="147" t="s">
        <v>206</v>
      </c>
      <c r="F44" s="147" t="s">
        <v>206</v>
      </c>
      <c r="G44" s="144">
        <v>0</v>
      </c>
      <c r="H44" s="144">
        <v>0</v>
      </c>
      <c r="I44" s="144">
        <v>0</v>
      </c>
      <c r="J44" s="144">
        <v>0</v>
      </c>
      <c r="K44" s="2"/>
    </row>
    <row r="45" spans="2:11">
      <c r="B45" s="2"/>
      <c r="C45" s="142" t="s">
        <v>337</v>
      </c>
      <c r="D45" s="143"/>
      <c r="E45" s="147" t="s">
        <v>206</v>
      </c>
      <c r="F45" s="147" t="s">
        <v>206</v>
      </c>
      <c r="G45" s="144">
        <v>0</v>
      </c>
      <c r="H45" s="144">
        <v>0</v>
      </c>
      <c r="I45" s="144">
        <v>0</v>
      </c>
      <c r="J45" s="144">
        <v>0</v>
      </c>
      <c r="K45" s="2"/>
    </row>
    <row r="46" spans="2:11">
      <c r="B46" s="2"/>
      <c r="C46" s="142" t="s">
        <v>338</v>
      </c>
      <c r="D46" s="143"/>
      <c r="E46" s="147" t="s">
        <v>206</v>
      </c>
      <c r="F46" s="147" t="s">
        <v>206</v>
      </c>
      <c r="G46" s="144">
        <v>0</v>
      </c>
      <c r="H46" s="144">
        <v>0</v>
      </c>
      <c r="I46" s="144">
        <v>0</v>
      </c>
      <c r="J46" s="144">
        <v>0</v>
      </c>
      <c r="K46" s="2"/>
    </row>
    <row r="47" spans="2:11">
      <c r="B47" s="2"/>
      <c r="C47" s="142" t="s">
        <v>339</v>
      </c>
      <c r="D47" s="143"/>
      <c r="E47" s="147" t="s">
        <v>206</v>
      </c>
      <c r="F47" s="147" t="s">
        <v>206</v>
      </c>
      <c r="G47" s="144">
        <v>0</v>
      </c>
      <c r="H47" s="144">
        <v>0</v>
      </c>
      <c r="I47" s="144">
        <v>0</v>
      </c>
      <c r="J47" s="144">
        <v>0</v>
      </c>
      <c r="K47" s="2"/>
    </row>
    <row r="48" spans="2:11">
      <c r="B48" s="2"/>
      <c r="C48" s="142" t="s">
        <v>340</v>
      </c>
      <c r="D48" s="143"/>
      <c r="E48" s="147" t="s">
        <v>206</v>
      </c>
      <c r="F48" s="147" t="s">
        <v>206</v>
      </c>
      <c r="G48" s="144">
        <v>0</v>
      </c>
      <c r="H48" s="144">
        <v>0</v>
      </c>
      <c r="I48" s="144">
        <v>0</v>
      </c>
      <c r="J48" s="144">
        <v>0</v>
      </c>
      <c r="K48" s="2"/>
    </row>
    <row r="49" spans="2:11">
      <c r="B49" s="2"/>
      <c r="C49" s="142" t="s">
        <v>341</v>
      </c>
      <c r="D49" s="143"/>
      <c r="E49" s="147" t="s">
        <v>206</v>
      </c>
      <c r="F49" s="147" t="s">
        <v>206</v>
      </c>
      <c r="G49" s="144">
        <v>0</v>
      </c>
      <c r="H49" s="144">
        <v>0</v>
      </c>
      <c r="I49" s="144">
        <v>0</v>
      </c>
      <c r="J49" s="144">
        <v>0</v>
      </c>
      <c r="K49" s="2"/>
    </row>
    <row r="50" spans="2:11">
      <c r="B50" s="2"/>
      <c r="C50" s="142" t="s">
        <v>342</v>
      </c>
      <c r="D50" s="143"/>
      <c r="E50" s="147" t="s">
        <v>206</v>
      </c>
      <c r="F50" s="147" t="s">
        <v>206</v>
      </c>
      <c r="G50" s="144">
        <v>0</v>
      </c>
      <c r="H50" s="144">
        <v>0</v>
      </c>
      <c r="I50" s="144">
        <v>0</v>
      </c>
      <c r="J50" s="144">
        <v>0</v>
      </c>
      <c r="K50" s="2"/>
    </row>
    <row r="51" spans="2:11">
      <c r="B51" s="2"/>
      <c r="C51" s="142" t="s">
        <v>343</v>
      </c>
      <c r="D51" s="143"/>
      <c r="E51" s="147" t="s">
        <v>206</v>
      </c>
      <c r="F51" s="147" t="s">
        <v>206</v>
      </c>
      <c r="G51" s="144">
        <v>0</v>
      </c>
      <c r="H51" s="144">
        <v>0</v>
      </c>
      <c r="I51" s="144">
        <v>0</v>
      </c>
      <c r="J51" s="144">
        <v>0</v>
      </c>
      <c r="K51" s="2"/>
    </row>
    <row r="52" spans="2:11">
      <c r="B52" s="2"/>
      <c r="C52" s="142" t="s">
        <v>344</v>
      </c>
      <c r="D52" s="143"/>
      <c r="E52" s="147" t="s">
        <v>206</v>
      </c>
      <c r="F52" s="147" t="s">
        <v>206</v>
      </c>
      <c r="G52" s="144">
        <v>0</v>
      </c>
      <c r="H52" s="144">
        <v>0</v>
      </c>
      <c r="I52" s="144">
        <v>0</v>
      </c>
      <c r="J52" s="144">
        <v>0</v>
      </c>
      <c r="K52" s="2"/>
    </row>
    <row r="53" spans="2:11">
      <c r="B53" s="2"/>
      <c r="C53" s="142" t="s">
        <v>345</v>
      </c>
      <c r="D53" s="143"/>
      <c r="E53" s="147" t="s">
        <v>206</v>
      </c>
      <c r="F53" s="147" t="s">
        <v>206</v>
      </c>
      <c r="G53" s="144">
        <v>0</v>
      </c>
      <c r="H53" s="144">
        <v>0</v>
      </c>
      <c r="I53" s="144">
        <v>0</v>
      </c>
      <c r="J53" s="144">
        <v>0</v>
      </c>
      <c r="K53" s="2"/>
    </row>
    <row r="54" spans="2:11">
      <c r="B54" s="2"/>
      <c r="C54" s="142" t="s">
        <v>346</v>
      </c>
      <c r="D54" s="143"/>
      <c r="E54" s="147" t="s">
        <v>206</v>
      </c>
      <c r="F54" s="147" t="s">
        <v>206</v>
      </c>
      <c r="G54" s="144">
        <v>0</v>
      </c>
      <c r="H54" s="144">
        <v>0</v>
      </c>
      <c r="I54" s="144">
        <v>0</v>
      </c>
      <c r="J54" s="144">
        <v>0</v>
      </c>
      <c r="K54" s="2"/>
    </row>
    <row r="55" spans="2:11">
      <c r="B55" s="2"/>
      <c r="C55" s="142" t="s">
        <v>347</v>
      </c>
      <c r="D55" s="143"/>
      <c r="E55" s="147" t="s">
        <v>206</v>
      </c>
      <c r="F55" s="147" t="s">
        <v>206</v>
      </c>
      <c r="G55" s="144">
        <v>0</v>
      </c>
      <c r="H55" s="144">
        <v>0</v>
      </c>
      <c r="I55" s="144">
        <v>0</v>
      </c>
      <c r="J55" s="144">
        <v>0</v>
      </c>
      <c r="K55" s="2"/>
    </row>
    <row r="56" spans="2:11">
      <c r="B56" s="2"/>
      <c r="C56" s="142" t="s">
        <v>348</v>
      </c>
      <c r="D56" s="143"/>
      <c r="E56" s="147" t="s">
        <v>206</v>
      </c>
      <c r="F56" s="147" t="s">
        <v>206</v>
      </c>
      <c r="G56" s="144">
        <v>0</v>
      </c>
      <c r="H56" s="144">
        <v>0</v>
      </c>
      <c r="I56" s="144">
        <v>0</v>
      </c>
      <c r="J56" s="144">
        <v>0</v>
      </c>
      <c r="K56" s="2"/>
    </row>
    <row r="57" spans="2:11">
      <c r="B57" s="2"/>
      <c r="C57" s="142" t="s">
        <v>349</v>
      </c>
      <c r="D57" s="143"/>
      <c r="E57" s="147" t="s">
        <v>206</v>
      </c>
      <c r="F57" s="147" t="s">
        <v>206</v>
      </c>
      <c r="G57" s="144">
        <v>0</v>
      </c>
      <c r="H57" s="144">
        <v>0</v>
      </c>
      <c r="I57" s="144">
        <v>0</v>
      </c>
      <c r="J57" s="144">
        <v>0</v>
      </c>
      <c r="K57" s="2"/>
    </row>
    <row r="58" spans="2:11">
      <c r="B58" s="2"/>
      <c r="C58" s="142" t="s">
        <v>350</v>
      </c>
      <c r="D58" s="143"/>
      <c r="E58" s="147" t="s">
        <v>206</v>
      </c>
      <c r="F58" s="147" t="s">
        <v>206</v>
      </c>
      <c r="G58" s="144">
        <v>0</v>
      </c>
      <c r="H58" s="144">
        <v>0</v>
      </c>
      <c r="I58" s="144">
        <v>0</v>
      </c>
      <c r="J58" s="144">
        <v>0</v>
      </c>
      <c r="K58" s="2"/>
    </row>
    <row r="59" spans="2:11">
      <c r="B59" s="2"/>
      <c r="C59" s="142" t="s">
        <v>351</v>
      </c>
      <c r="D59" s="143"/>
      <c r="E59" s="147" t="s">
        <v>206</v>
      </c>
      <c r="F59" s="147" t="s">
        <v>206</v>
      </c>
      <c r="G59" s="144">
        <v>0</v>
      </c>
      <c r="H59" s="144">
        <v>0</v>
      </c>
      <c r="I59" s="144">
        <v>0</v>
      </c>
      <c r="J59" s="144">
        <v>0</v>
      </c>
      <c r="K59" s="2"/>
    </row>
    <row r="60" spans="2:11">
      <c r="B60" s="2"/>
      <c r="C60" s="142" t="s">
        <v>352</v>
      </c>
      <c r="D60" s="143"/>
      <c r="E60" s="147" t="s">
        <v>206</v>
      </c>
      <c r="F60" s="147" t="s">
        <v>206</v>
      </c>
      <c r="G60" s="144">
        <v>0</v>
      </c>
      <c r="H60" s="144">
        <v>0</v>
      </c>
      <c r="I60" s="144">
        <v>0</v>
      </c>
      <c r="J60" s="144">
        <v>0</v>
      </c>
      <c r="K60" s="2"/>
    </row>
    <row r="61" spans="2:11">
      <c r="B61" s="2"/>
      <c r="C61" s="142" t="s">
        <v>353</v>
      </c>
      <c r="D61" s="143"/>
      <c r="E61" s="147" t="s">
        <v>206</v>
      </c>
      <c r="F61" s="147" t="s">
        <v>206</v>
      </c>
      <c r="G61" s="144">
        <v>0</v>
      </c>
      <c r="H61" s="144">
        <v>0</v>
      </c>
      <c r="I61" s="144">
        <v>0</v>
      </c>
      <c r="J61" s="144">
        <v>0</v>
      </c>
      <c r="K61" s="2"/>
    </row>
    <row r="62" spans="2:11">
      <c r="B62" s="2"/>
      <c r="C62" s="142" t="s">
        <v>354</v>
      </c>
      <c r="D62" s="143"/>
      <c r="E62" s="147" t="s">
        <v>206</v>
      </c>
      <c r="F62" s="147" t="s">
        <v>206</v>
      </c>
      <c r="G62" s="144">
        <v>0</v>
      </c>
      <c r="H62" s="144">
        <v>0</v>
      </c>
      <c r="I62" s="144">
        <v>0</v>
      </c>
      <c r="J62" s="144">
        <v>0</v>
      </c>
      <c r="K62" s="2"/>
    </row>
    <row r="63" spans="2:11">
      <c r="B63" s="2"/>
      <c r="C63" s="142" t="s">
        <v>355</v>
      </c>
      <c r="D63" s="143"/>
      <c r="E63" s="147" t="s">
        <v>206</v>
      </c>
      <c r="F63" s="147" t="s">
        <v>206</v>
      </c>
      <c r="G63" s="144">
        <v>0</v>
      </c>
      <c r="H63" s="144">
        <v>0</v>
      </c>
      <c r="I63" s="144">
        <v>0</v>
      </c>
      <c r="J63" s="144">
        <v>0</v>
      </c>
      <c r="K63" s="2"/>
    </row>
    <row r="64" spans="2:11">
      <c r="B64" s="2"/>
      <c r="C64" s="142" t="s">
        <v>356</v>
      </c>
      <c r="D64" s="143"/>
      <c r="E64" s="147" t="s">
        <v>206</v>
      </c>
      <c r="F64" s="147" t="s">
        <v>206</v>
      </c>
      <c r="G64" s="144">
        <v>0</v>
      </c>
      <c r="H64" s="144">
        <v>0</v>
      </c>
      <c r="I64" s="144">
        <v>0</v>
      </c>
      <c r="J64" s="144">
        <v>0</v>
      </c>
      <c r="K64" s="2"/>
    </row>
    <row r="65" spans="2:11">
      <c r="B65" s="2"/>
      <c r="C65" s="142" t="s">
        <v>357</v>
      </c>
      <c r="D65" s="143"/>
      <c r="E65" s="147" t="s">
        <v>206</v>
      </c>
      <c r="F65" s="147" t="s">
        <v>206</v>
      </c>
      <c r="G65" s="144">
        <v>0</v>
      </c>
      <c r="H65" s="144">
        <v>0</v>
      </c>
      <c r="I65" s="144">
        <v>0</v>
      </c>
      <c r="J65" s="144">
        <v>0</v>
      </c>
      <c r="K65" s="2"/>
    </row>
    <row r="66" spans="2:11">
      <c r="B66" s="2"/>
      <c r="C66" s="142" t="s">
        <v>358</v>
      </c>
      <c r="D66" s="143"/>
      <c r="E66" s="147" t="s">
        <v>206</v>
      </c>
      <c r="F66" s="147" t="s">
        <v>206</v>
      </c>
      <c r="G66" s="144">
        <v>0</v>
      </c>
      <c r="H66" s="144">
        <v>0</v>
      </c>
      <c r="I66" s="144">
        <v>0</v>
      </c>
      <c r="J66" s="144">
        <v>0</v>
      </c>
      <c r="K66" s="2"/>
    </row>
    <row r="67" spans="2:11">
      <c r="B67" s="2"/>
      <c r="C67" s="142" t="s">
        <v>359</v>
      </c>
      <c r="D67" s="143"/>
      <c r="E67" s="147" t="s">
        <v>206</v>
      </c>
      <c r="F67" s="147" t="s">
        <v>206</v>
      </c>
      <c r="G67" s="144">
        <v>0</v>
      </c>
      <c r="H67" s="144">
        <v>0</v>
      </c>
      <c r="I67" s="144">
        <v>0</v>
      </c>
      <c r="J67" s="144">
        <v>0</v>
      </c>
      <c r="K67" s="2"/>
    </row>
    <row r="68" spans="2:11">
      <c r="B68" s="2"/>
      <c r="C68" s="142" t="s">
        <v>360</v>
      </c>
      <c r="D68" s="143"/>
      <c r="E68" s="147" t="s">
        <v>206</v>
      </c>
      <c r="F68" s="147" t="s">
        <v>206</v>
      </c>
      <c r="G68" s="144">
        <v>0</v>
      </c>
      <c r="H68" s="144">
        <v>0</v>
      </c>
      <c r="I68" s="144">
        <v>0</v>
      </c>
      <c r="J68" s="144">
        <v>0</v>
      </c>
      <c r="K68" s="2"/>
    </row>
    <row r="69" spans="2:11">
      <c r="B69" s="2"/>
      <c r="C69" s="142" t="s">
        <v>361</v>
      </c>
      <c r="D69" s="143"/>
      <c r="E69" s="147" t="s">
        <v>206</v>
      </c>
      <c r="F69" s="147" t="s">
        <v>206</v>
      </c>
      <c r="G69" s="144">
        <v>0</v>
      </c>
      <c r="H69" s="144">
        <v>0</v>
      </c>
      <c r="I69" s="144">
        <v>0</v>
      </c>
      <c r="J69" s="144">
        <v>0</v>
      </c>
      <c r="K69" s="2"/>
    </row>
    <row r="70" spans="2:11">
      <c r="B70" s="2"/>
      <c r="C70" s="142" t="s">
        <v>362</v>
      </c>
      <c r="D70" s="143"/>
      <c r="E70" s="147" t="s">
        <v>206</v>
      </c>
      <c r="F70" s="147" t="s">
        <v>206</v>
      </c>
      <c r="G70" s="144">
        <v>0</v>
      </c>
      <c r="H70" s="144">
        <v>0</v>
      </c>
      <c r="I70" s="144">
        <v>0</v>
      </c>
      <c r="J70" s="144">
        <v>0</v>
      </c>
      <c r="K70" s="2"/>
    </row>
    <row r="71" spans="2:11">
      <c r="B71" s="2"/>
      <c r="C71" s="142" t="s">
        <v>363</v>
      </c>
      <c r="D71" s="143"/>
      <c r="E71" s="147" t="s">
        <v>206</v>
      </c>
      <c r="F71" s="147" t="s">
        <v>206</v>
      </c>
      <c r="G71" s="144">
        <v>0</v>
      </c>
      <c r="H71" s="144">
        <v>0</v>
      </c>
      <c r="I71" s="144">
        <v>0</v>
      </c>
      <c r="J71" s="144">
        <v>0</v>
      </c>
      <c r="K71" s="2"/>
    </row>
    <row r="72" spans="2:11">
      <c r="B72" s="2"/>
      <c r="C72" s="142" t="s">
        <v>364</v>
      </c>
      <c r="D72" s="143"/>
      <c r="E72" s="147" t="s">
        <v>206</v>
      </c>
      <c r="F72" s="147" t="s">
        <v>206</v>
      </c>
      <c r="G72" s="144">
        <v>0</v>
      </c>
      <c r="H72" s="144">
        <v>0</v>
      </c>
      <c r="I72" s="144">
        <v>0</v>
      </c>
      <c r="J72" s="144">
        <v>0</v>
      </c>
      <c r="K72" s="2"/>
    </row>
    <row r="73" spans="2:11">
      <c r="B73" s="2"/>
      <c r="C73" s="142" t="s">
        <v>365</v>
      </c>
      <c r="D73" s="143"/>
      <c r="E73" s="147" t="s">
        <v>206</v>
      </c>
      <c r="F73" s="147" t="s">
        <v>206</v>
      </c>
      <c r="G73" s="144">
        <v>0</v>
      </c>
      <c r="H73" s="144">
        <v>0</v>
      </c>
      <c r="I73" s="144">
        <v>0</v>
      </c>
      <c r="J73" s="144">
        <v>0</v>
      </c>
      <c r="K73" s="2"/>
    </row>
    <row r="74" spans="2:11">
      <c r="B74" s="2"/>
      <c r="C74" s="142" t="s">
        <v>366</v>
      </c>
      <c r="D74" s="143"/>
      <c r="E74" s="147" t="s">
        <v>206</v>
      </c>
      <c r="F74" s="147" t="s">
        <v>206</v>
      </c>
      <c r="G74" s="144">
        <v>0</v>
      </c>
      <c r="H74" s="144">
        <v>0</v>
      </c>
      <c r="I74" s="144">
        <v>0</v>
      </c>
      <c r="J74" s="144">
        <v>0</v>
      </c>
      <c r="K74" s="2"/>
    </row>
    <row r="75" spans="2:11">
      <c r="B75" s="2"/>
      <c r="C75" s="142" t="s">
        <v>367</v>
      </c>
      <c r="D75" s="143"/>
      <c r="E75" s="147" t="s">
        <v>206</v>
      </c>
      <c r="F75" s="147" t="s">
        <v>206</v>
      </c>
      <c r="G75" s="144">
        <v>0</v>
      </c>
      <c r="H75" s="144">
        <v>0</v>
      </c>
      <c r="I75" s="144">
        <v>0</v>
      </c>
      <c r="J75" s="144">
        <v>0</v>
      </c>
      <c r="K75" s="2"/>
    </row>
    <row r="76" spans="2:11">
      <c r="B76" s="2"/>
      <c r="C76" s="142" t="s">
        <v>368</v>
      </c>
      <c r="D76" s="143"/>
      <c r="E76" s="147" t="s">
        <v>206</v>
      </c>
      <c r="F76" s="147" t="s">
        <v>206</v>
      </c>
      <c r="G76" s="144">
        <v>0</v>
      </c>
      <c r="H76" s="144">
        <v>0</v>
      </c>
      <c r="I76" s="144">
        <v>0</v>
      </c>
      <c r="J76" s="144">
        <v>0</v>
      </c>
      <c r="K76" s="2"/>
    </row>
    <row r="77" spans="2:11">
      <c r="B77" s="2"/>
      <c r="C77" s="142" t="s">
        <v>369</v>
      </c>
      <c r="D77" s="143"/>
      <c r="E77" s="147" t="s">
        <v>206</v>
      </c>
      <c r="F77" s="147" t="s">
        <v>206</v>
      </c>
      <c r="G77" s="144">
        <v>0</v>
      </c>
      <c r="H77" s="144">
        <v>0</v>
      </c>
      <c r="I77" s="144">
        <v>0</v>
      </c>
      <c r="J77" s="144">
        <v>0</v>
      </c>
      <c r="K77" s="2"/>
    </row>
    <row r="78" spans="2:11">
      <c r="B78" s="2"/>
      <c r="C78" s="142" t="s">
        <v>370</v>
      </c>
      <c r="D78" s="143"/>
      <c r="E78" s="147" t="s">
        <v>206</v>
      </c>
      <c r="F78" s="147" t="s">
        <v>206</v>
      </c>
      <c r="G78" s="144">
        <v>0</v>
      </c>
      <c r="H78" s="144">
        <v>0</v>
      </c>
      <c r="I78" s="144">
        <v>0</v>
      </c>
      <c r="J78" s="144">
        <v>0</v>
      </c>
      <c r="K78" s="2"/>
    </row>
    <row r="79" spans="2:11">
      <c r="B79" s="2"/>
      <c r="C79" s="142" t="s">
        <v>371</v>
      </c>
      <c r="D79" s="143"/>
      <c r="E79" s="147" t="s">
        <v>206</v>
      </c>
      <c r="F79" s="147" t="s">
        <v>206</v>
      </c>
      <c r="G79" s="144">
        <v>0</v>
      </c>
      <c r="H79" s="144">
        <v>0</v>
      </c>
      <c r="I79" s="144">
        <v>0</v>
      </c>
      <c r="J79" s="144">
        <v>0</v>
      </c>
      <c r="K79" s="2"/>
    </row>
    <row r="80" spans="2:11">
      <c r="B80" s="2"/>
      <c r="C80" s="142" t="s">
        <v>372</v>
      </c>
      <c r="D80" s="143"/>
      <c r="E80" s="147" t="s">
        <v>206</v>
      </c>
      <c r="F80" s="147" t="s">
        <v>206</v>
      </c>
      <c r="G80" s="144">
        <v>0</v>
      </c>
      <c r="H80" s="144">
        <v>0</v>
      </c>
      <c r="I80" s="144">
        <v>0</v>
      </c>
      <c r="J80" s="144">
        <v>0</v>
      </c>
      <c r="K80" s="2"/>
    </row>
    <row r="81" spans="2:11">
      <c r="B81" s="2"/>
      <c r="C81" s="142" t="s">
        <v>373</v>
      </c>
      <c r="D81" s="143"/>
      <c r="E81" s="147" t="s">
        <v>206</v>
      </c>
      <c r="F81" s="147" t="s">
        <v>206</v>
      </c>
      <c r="G81" s="144">
        <v>0</v>
      </c>
      <c r="H81" s="144">
        <v>0</v>
      </c>
      <c r="I81" s="144">
        <v>0</v>
      </c>
      <c r="J81" s="144">
        <v>0</v>
      </c>
      <c r="K81" s="2"/>
    </row>
    <row r="82" spans="2:11">
      <c r="B82" s="2"/>
      <c r="C82" s="142" t="s">
        <v>374</v>
      </c>
      <c r="D82" s="143"/>
      <c r="E82" s="147" t="s">
        <v>206</v>
      </c>
      <c r="F82" s="147" t="s">
        <v>206</v>
      </c>
      <c r="G82" s="144">
        <v>0</v>
      </c>
      <c r="H82" s="144">
        <v>0</v>
      </c>
      <c r="I82" s="144">
        <v>0</v>
      </c>
      <c r="J82" s="144">
        <v>0</v>
      </c>
      <c r="K82" s="2"/>
    </row>
    <row r="83" spans="2:11">
      <c r="B83" s="2"/>
      <c r="C83" s="142" t="s">
        <v>375</v>
      </c>
      <c r="D83" s="143"/>
      <c r="E83" s="147" t="s">
        <v>206</v>
      </c>
      <c r="F83" s="147" t="s">
        <v>206</v>
      </c>
      <c r="G83" s="144">
        <v>0</v>
      </c>
      <c r="H83" s="144">
        <v>0</v>
      </c>
      <c r="I83" s="144">
        <v>0</v>
      </c>
      <c r="J83" s="144">
        <v>0</v>
      </c>
      <c r="K83" s="2"/>
    </row>
    <row r="84" spans="2:11">
      <c r="B84" s="2"/>
      <c r="C84" s="142" t="s">
        <v>376</v>
      </c>
      <c r="D84" s="143"/>
      <c r="E84" s="147" t="s">
        <v>206</v>
      </c>
      <c r="F84" s="147" t="s">
        <v>206</v>
      </c>
      <c r="G84" s="144">
        <v>0</v>
      </c>
      <c r="H84" s="144">
        <v>0</v>
      </c>
      <c r="I84" s="144">
        <v>0</v>
      </c>
      <c r="J84" s="144">
        <v>0</v>
      </c>
      <c r="K84" s="2"/>
    </row>
    <row r="85" spans="2:11">
      <c r="B85" s="2"/>
      <c r="C85" s="142" t="s">
        <v>377</v>
      </c>
      <c r="D85" s="143"/>
      <c r="E85" s="147" t="s">
        <v>206</v>
      </c>
      <c r="F85" s="147" t="s">
        <v>206</v>
      </c>
      <c r="G85" s="144">
        <v>0</v>
      </c>
      <c r="H85" s="144">
        <v>0</v>
      </c>
      <c r="I85" s="144">
        <v>0</v>
      </c>
      <c r="J85" s="144">
        <v>0</v>
      </c>
      <c r="K85" s="2"/>
    </row>
    <row r="86" spans="2:11">
      <c r="B86" s="2"/>
      <c r="C86" s="142" t="s">
        <v>378</v>
      </c>
      <c r="D86" s="143"/>
      <c r="E86" s="147" t="s">
        <v>206</v>
      </c>
      <c r="F86" s="147" t="s">
        <v>206</v>
      </c>
      <c r="G86" s="144">
        <v>0</v>
      </c>
      <c r="H86" s="144">
        <v>0</v>
      </c>
      <c r="I86" s="144">
        <v>0</v>
      </c>
      <c r="J86" s="144">
        <v>0</v>
      </c>
      <c r="K86" s="2"/>
    </row>
    <row r="87" spans="2:11">
      <c r="B87" s="2"/>
      <c r="C87" s="142" t="s">
        <v>379</v>
      </c>
      <c r="D87" s="143"/>
      <c r="E87" s="147" t="s">
        <v>206</v>
      </c>
      <c r="F87" s="147" t="s">
        <v>206</v>
      </c>
      <c r="G87" s="144">
        <v>0</v>
      </c>
      <c r="H87" s="144">
        <v>0</v>
      </c>
      <c r="I87" s="144">
        <v>0</v>
      </c>
      <c r="J87" s="144">
        <v>0</v>
      </c>
      <c r="K87" s="2"/>
    </row>
    <row r="88" spans="2:11">
      <c r="B88" s="2"/>
      <c r="C88" s="142" t="s">
        <v>380</v>
      </c>
      <c r="D88" s="143"/>
      <c r="E88" s="147" t="s">
        <v>206</v>
      </c>
      <c r="F88" s="147" t="s">
        <v>206</v>
      </c>
      <c r="G88" s="144">
        <v>0</v>
      </c>
      <c r="H88" s="144">
        <v>0</v>
      </c>
      <c r="I88" s="144">
        <v>0</v>
      </c>
      <c r="J88" s="144">
        <v>0</v>
      </c>
      <c r="K88" s="2"/>
    </row>
    <row r="89" spans="2:11">
      <c r="B89" s="2"/>
      <c r="C89" s="142" t="s">
        <v>381</v>
      </c>
      <c r="D89" s="143"/>
      <c r="E89" s="147" t="s">
        <v>206</v>
      </c>
      <c r="F89" s="147" t="s">
        <v>206</v>
      </c>
      <c r="G89" s="144">
        <v>0</v>
      </c>
      <c r="H89" s="144">
        <v>0</v>
      </c>
      <c r="I89" s="144">
        <v>0</v>
      </c>
      <c r="J89" s="144">
        <v>0</v>
      </c>
      <c r="K89" s="2"/>
    </row>
    <row r="90" spans="2:11">
      <c r="B90" s="2"/>
      <c r="C90" s="142" t="s">
        <v>382</v>
      </c>
      <c r="D90" s="143"/>
      <c r="E90" s="147" t="s">
        <v>206</v>
      </c>
      <c r="F90" s="147" t="s">
        <v>206</v>
      </c>
      <c r="G90" s="144">
        <v>0</v>
      </c>
      <c r="H90" s="144">
        <v>0</v>
      </c>
      <c r="I90" s="144">
        <v>0</v>
      </c>
      <c r="J90" s="144">
        <v>0</v>
      </c>
      <c r="K90" s="2"/>
    </row>
    <row r="91" spans="2:11">
      <c r="B91" s="2"/>
      <c r="C91" s="142" t="s">
        <v>383</v>
      </c>
      <c r="D91" s="143"/>
      <c r="E91" s="147" t="s">
        <v>206</v>
      </c>
      <c r="F91" s="147" t="s">
        <v>206</v>
      </c>
      <c r="G91" s="144">
        <v>0</v>
      </c>
      <c r="H91" s="144">
        <v>0</v>
      </c>
      <c r="I91" s="144">
        <v>0</v>
      </c>
      <c r="J91" s="144">
        <v>0</v>
      </c>
      <c r="K91" s="2"/>
    </row>
    <row r="92" spans="2:11">
      <c r="B92" s="2"/>
      <c r="C92" s="142" t="s">
        <v>384</v>
      </c>
      <c r="D92" s="143"/>
      <c r="E92" s="147" t="s">
        <v>206</v>
      </c>
      <c r="F92" s="147" t="s">
        <v>206</v>
      </c>
      <c r="G92" s="144">
        <v>0</v>
      </c>
      <c r="H92" s="144">
        <v>0</v>
      </c>
      <c r="I92" s="144">
        <v>0</v>
      </c>
      <c r="J92" s="144">
        <v>0</v>
      </c>
      <c r="K92" s="2"/>
    </row>
    <row r="93" spans="2:11">
      <c r="B93" s="2"/>
      <c r="C93" s="142" t="s">
        <v>385</v>
      </c>
      <c r="D93" s="143"/>
      <c r="E93" s="147" t="s">
        <v>206</v>
      </c>
      <c r="F93" s="147" t="s">
        <v>206</v>
      </c>
      <c r="G93" s="144">
        <v>0</v>
      </c>
      <c r="H93" s="144">
        <v>0</v>
      </c>
      <c r="I93" s="144">
        <v>0</v>
      </c>
      <c r="J93" s="144">
        <v>0</v>
      </c>
      <c r="K93" s="2"/>
    </row>
    <row r="94" spans="2:11">
      <c r="B94" s="2"/>
      <c r="C94" s="142" t="s">
        <v>386</v>
      </c>
      <c r="D94" s="143"/>
      <c r="E94" s="147" t="s">
        <v>206</v>
      </c>
      <c r="F94" s="147" t="s">
        <v>206</v>
      </c>
      <c r="G94" s="144">
        <v>0</v>
      </c>
      <c r="H94" s="144">
        <v>0</v>
      </c>
      <c r="I94" s="144">
        <v>0</v>
      </c>
      <c r="J94" s="144">
        <v>0</v>
      </c>
      <c r="K94" s="2"/>
    </row>
    <row r="95" spans="2:11">
      <c r="B95" s="2"/>
      <c r="C95" s="142" t="s">
        <v>387</v>
      </c>
      <c r="D95" s="143"/>
      <c r="E95" s="147" t="s">
        <v>206</v>
      </c>
      <c r="F95" s="147" t="s">
        <v>206</v>
      </c>
      <c r="G95" s="144">
        <v>0</v>
      </c>
      <c r="H95" s="144">
        <v>0</v>
      </c>
      <c r="I95" s="144">
        <v>0</v>
      </c>
      <c r="J95" s="144">
        <v>0</v>
      </c>
      <c r="K95" s="2"/>
    </row>
    <row r="96" spans="2:11">
      <c r="B96" s="2"/>
      <c r="C96" s="142" t="s">
        <v>388</v>
      </c>
      <c r="D96" s="143"/>
      <c r="E96" s="147" t="s">
        <v>206</v>
      </c>
      <c r="F96" s="147" t="s">
        <v>206</v>
      </c>
      <c r="G96" s="144">
        <v>0</v>
      </c>
      <c r="H96" s="144">
        <v>0</v>
      </c>
      <c r="I96" s="144">
        <v>0</v>
      </c>
      <c r="J96" s="144">
        <v>0</v>
      </c>
      <c r="K96" s="2"/>
    </row>
    <row r="97" spans="2:11">
      <c r="B97" s="2"/>
      <c r="C97" s="142" t="s">
        <v>389</v>
      </c>
      <c r="D97" s="143"/>
      <c r="E97" s="147" t="s">
        <v>206</v>
      </c>
      <c r="F97" s="147" t="s">
        <v>206</v>
      </c>
      <c r="G97" s="144">
        <v>0</v>
      </c>
      <c r="H97" s="144">
        <v>0</v>
      </c>
      <c r="I97" s="144">
        <v>0</v>
      </c>
      <c r="J97" s="144">
        <v>0</v>
      </c>
      <c r="K97" s="2"/>
    </row>
    <row r="98" spans="2:11">
      <c r="B98" s="2"/>
      <c r="C98" s="142" t="s">
        <v>390</v>
      </c>
      <c r="D98" s="143"/>
      <c r="E98" s="147" t="s">
        <v>206</v>
      </c>
      <c r="F98" s="147" t="s">
        <v>206</v>
      </c>
      <c r="G98" s="144">
        <v>0</v>
      </c>
      <c r="H98" s="144">
        <v>0</v>
      </c>
      <c r="I98" s="144">
        <v>0</v>
      </c>
      <c r="J98" s="144">
        <v>0</v>
      </c>
      <c r="K98" s="2"/>
    </row>
    <row r="99" spans="2:11">
      <c r="B99" s="2"/>
      <c r="C99" s="142" t="s">
        <v>391</v>
      </c>
      <c r="D99" s="143"/>
      <c r="E99" s="147" t="s">
        <v>206</v>
      </c>
      <c r="F99" s="147" t="s">
        <v>206</v>
      </c>
      <c r="G99" s="144">
        <v>0</v>
      </c>
      <c r="H99" s="144">
        <v>0</v>
      </c>
      <c r="I99" s="144">
        <v>0</v>
      </c>
      <c r="J99" s="144">
        <v>0</v>
      </c>
      <c r="K99" s="2"/>
    </row>
    <row r="100" spans="2:11">
      <c r="B100" s="2"/>
      <c r="C100" s="142" t="s">
        <v>392</v>
      </c>
      <c r="D100" s="143"/>
      <c r="E100" s="147" t="s">
        <v>206</v>
      </c>
      <c r="F100" s="147" t="s">
        <v>206</v>
      </c>
      <c r="G100" s="144">
        <v>0</v>
      </c>
      <c r="H100" s="144">
        <v>0</v>
      </c>
      <c r="I100" s="144">
        <v>0</v>
      </c>
      <c r="J100" s="144">
        <v>0</v>
      </c>
      <c r="K100" s="2"/>
    </row>
    <row r="101" spans="2:11">
      <c r="B101" s="2"/>
      <c r="C101" s="142" t="s">
        <v>393</v>
      </c>
      <c r="D101" s="143"/>
      <c r="E101" s="147" t="s">
        <v>206</v>
      </c>
      <c r="F101" s="147" t="s">
        <v>206</v>
      </c>
      <c r="G101" s="144">
        <v>0</v>
      </c>
      <c r="H101" s="144">
        <v>0</v>
      </c>
      <c r="I101" s="144">
        <v>0</v>
      </c>
      <c r="J101" s="144">
        <v>0</v>
      </c>
      <c r="K101" s="2"/>
    </row>
    <row r="102" spans="2:11">
      <c r="B102" s="2"/>
      <c r="C102" s="142" t="s">
        <v>394</v>
      </c>
      <c r="D102" s="143"/>
      <c r="E102" s="147" t="s">
        <v>206</v>
      </c>
      <c r="F102" s="147" t="s">
        <v>206</v>
      </c>
      <c r="G102" s="144">
        <v>0</v>
      </c>
      <c r="H102" s="144">
        <v>0</v>
      </c>
      <c r="I102" s="144">
        <v>0</v>
      </c>
      <c r="J102" s="144">
        <v>0</v>
      </c>
      <c r="K102" s="2"/>
    </row>
    <row r="103" spans="2:11">
      <c r="B103" s="2"/>
      <c r="C103" s="142" t="s">
        <v>395</v>
      </c>
      <c r="D103" s="143"/>
      <c r="E103" s="147" t="s">
        <v>206</v>
      </c>
      <c r="F103" s="147" t="s">
        <v>206</v>
      </c>
      <c r="G103" s="144">
        <v>0</v>
      </c>
      <c r="H103" s="144">
        <v>0</v>
      </c>
      <c r="I103" s="144">
        <v>0</v>
      </c>
      <c r="J103" s="144">
        <v>0</v>
      </c>
      <c r="K103" s="2"/>
    </row>
    <row r="104" spans="2:11">
      <c r="B104" s="2"/>
      <c r="C104" s="142" t="s">
        <v>396</v>
      </c>
      <c r="D104" s="143"/>
      <c r="E104" s="147" t="s">
        <v>206</v>
      </c>
      <c r="F104" s="147" t="s">
        <v>206</v>
      </c>
      <c r="G104" s="144">
        <v>0</v>
      </c>
      <c r="H104" s="144">
        <v>0</v>
      </c>
      <c r="I104" s="144">
        <v>0</v>
      </c>
      <c r="J104" s="144">
        <v>0</v>
      </c>
      <c r="K104" s="2"/>
    </row>
    <row r="105" spans="2:11">
      <c r="B105" s="2"/>
      <c r="C105" s="142" t="s">
        <v>397</v>
      </c>
      <c r="D105" s="143"/>
      <c r="E105" s="147" t="s">
        <v>206</v>
      </c>
      <c r="F105" s="147" t="s">
        <v>206</v>
      </c>
      <c r="G105" s="144">
        <v>0</v>
      </c>
      <c r="H105" s="144">
        <v>0</v>
      </c>
      <c r="I105" s="144">
        <v>0</v>
      </c>
      <c r="J105" s="144">
        <v>0</v>
      </c>
      <c r="K105" s="2"/>
    </row>
    <row r="106" spans="2:11">
      <c r="B106" s="2"/>
      <c r="C106" s="142" t="s">
        <v>398</v>
      </c>
      <c r="D106" s="143"/>
      <c r="E106" s="147" t="s">
        <v>206</v>
      </c>
      <c r="F106" s="147" t="s">
        <v>206</v>
      </c>
      <c r="G106" s="144">
        <v>0</v>
      </c>
      <c r="H106" s="144">
        <v>0</v>
      </c>
      <c r="I106" s="144">
        <v>0</v>
      </c>
      <c r="J106" s="144">
        <v>0</v>
      </c>
      <c r="K106" s="2"/>
    </row>
    <row r="107" spans="2:11">
      <c r="B107" s="2"/>
      <c r="C107" s="142" t="s">
        <v>399</v>
      </c>
      <c r="D107" s="143"/>
      <c r="E107" s="147" t="s">
        <v>206</v>
      </c>
      <c r="F107" s="147" t="s">
        <v>206</v>
      </c>
      <c r="G107" s="144">
        <v>0</v>
      </c>
      <c r="H107" s="144">
        <v>0</v>
      </c>
      <c r="I107" s="144">
        <v>0</v>
      </c>
      <c r="J107" s="144">
        <v>0</v>
      </c>
      <c r="K107" s="2"/>
    </row>
    <row r="108" spans="2:11">
      <c r="B108" s="2"/>
      <c r="C108" s="142" t="s">
        <v>400</v>
      </c>
      <c r="D108" s="143"/>
      <c r="E108" s="147" t="s">
        <v>206</v>
      </c>
      <c r="F108" s="147" t="s">
        <v>206</v>
      </c>
      <c r="G108" s="144">
        <v>0</v>
      </c>
      <c r="H108" s="144">
        <v>0</v>
      </c>
      <c r="I108" s="144">
        <v>0</v>
      </c>
      <c r="J108" s="144">
        <v>0</v>
      </c>
      <c r="K108" s="2"/>
    </row>
    <row r="109" spans="2:11">
      <c r="B109" s="2"/>
      <c r="C109" s="142" t="s">
        <v>401</v>
      </c>
      <c r="D109" s="143"/>
      <c r="E109" s="147" t="s">
        <v>206</v>
      </c>
      <c r="F109" s="147" t="s">
        <v>206</v>
      </c>
      <c r="G109" s="144">
        <v>0</v>
      </c>
      <c r="H109" s="144">
        <v>0</v>
      </c>
      <c r="I109" s="144">
        <v>0</v>
      </c>
      <c r="J109" s="144">
        <v>0</v>
      </c>
      <c r="K109" s="2"/>
    </row>
    <row r="110" spans="2:11">
      <c r="B110" s="2"/>
      <c r="C110" s="142" t="s">
        <v>402</v>
      </c>
      <c r="D110" s="143"/>
      <c r="E110" s="147" t="s">
        <v>206</v>
      </c>
      <c r="F110" s="147" t="s">
        <v>206</v>
      </c>
      <c r="G110" s="144">
        <v>0</v>
      </c>
      <c r="H110" s="144">
        <v>0</v>
      </c>
      <c r="I110" s="144">
        <v>0</v>
      </c>
      <c r="J110" s="144">
        <v>0</v>
      </c>
      <c r="K110" s="2"/>
    </row>
    <row r="111" spans="2:11">
      <c r="B111" s="2"/>
      <c r="C111" s="142" t="s">
        <v>403</v>
      </c>
      <c r="D111" s="143"/>
      <c r="E111" s="147" t="s">
        <v>206</v>
      </c>
      <c r="F111" s="147" t="s">
        <v>206</v>
      </c>
      <c r="G111" s="144">
        <v>0</v>
      </c>
      <c r="H111" s="144">
        <v>0</v>
      </c>
      <c r="I111" s="144">
        <v>0</v>
      </c>
      <c r="J111" s="144">
        <v>0</v>
      </c>
      <c r="K111" s="2"/>
    </row>
    <row r="112" spans="2:11">
      <c r="B112" s="2"/>
      <c r="C112" s="142" t="s">
        <v>404</v>
      </c>
      <c r="D112" s="143"/>
      <c r="E112" s="147" t="s">
        <v>206</v>
      </c>
      <c r="F112" s="147" t="s">
        <v>206</v>
      </c>
      <c r="G112" s="144">
        <v>0</v>
      </c>
      <c r="H112" s="144">
        <v>0</v>
      </c>
      <c r="I112" s="144">
        <v>0</v>
      </c>
      <c r="J112" s="144">
        <v>0</v>
      </c>
      <c r="K112" s="2"/>
    </row>
    <row r="113" spans="1:11">
      <c r="B113" s="2"/>
      <c r="C113" s="142" t="s">
        <v>405</v>
      </c>
      <c r="D113" s="143"/>
      <c r="E113" s="147" t="s">
        <v>206</v>
      </c>
      <c r="F113" s="147" t="s">
        <v>206</v>
      </c>
      <c r="G113" s="144">
        <v>0</v>
      </c>
      <c r="H113" s="144">
        <v>0</v>
      </c>
      <c r="I113" s="144">
        <v>0</v>
      </c>
      <c r="J113" s="144">
        <v>0</v>
      </c>
      <c r="K113" s="2"/>
    </row>
    <row r="114" spans="1:11" s="12" customFormat="1">
      <c r="B114" s="3"/>
      <c r="C114" s="145" t="s">
        <v>406</v>
      </c>
      <c r="D114" s="146"/>
      <c r="E114" s="147" t="s">
        <v>206</v>
      </c>
      <c r="F114" s="147" t="s">
        <v>206</v>
      </c>
      <c r="G114" s="144">
        <v>0</v>
      </c>
      <c r="H114" s="144">
        <v>0</v>
      </c>
      <c r="I114" s="144">
        <v>0</v>
      </c>
      <c r="J114" s="144">
        <v>0</v>
      </c>
      <c r="K114" s="3"/>
    </row>
    <row r="115" spans="1:11" s="12" customFormat="1">
      <c r="A115" s="15" t="s">
        <v>407</v>
      </c>
      <c r="B115" s="3"/>
      <c r="C115" s="145" t="s">
        <v>408</v>
      </c>
      <c r="D115" s="146"/>
      <c r="E115" s="147" t="s">
        <v>206</v>
      </c>
      <c r="F115" s="147" t="s">
        <v>206</v>
      </c>
      <c r="G115" s="144">
        <v>0</v>
      </c>
      <c r="H115" s="144">
        <v>0</v>
      </c>
      <c r="I115" s="144">
        <v>0</v>
      </c>
      <c r="J115" s="144">
        <v>0</v>
      </c>
      <c r="K115" s="3"/>
    </row>
    <row r="116" spans="1:11">
      <c r="A116" s="16" t="s">
        <v>409</v>
      </c>
      <c r="B116" s="2"/>
      <c r="C116" s="142" t="s">
        <v>410</v>
      </c>
      <c r="D116" s="143"/>
      <c r="E116" s="10" t="str">
        <f>""</f>
        <v/>
      </c>
      <c r="F116" s="10" t="str">
        <f>""</f>
        <v/>
      </c>
      <c r="G116" s="8">
        <f>SUM(G16:G115)</f>
        <v>0</v>
      </c>
      <c r="H116" s="8">
        <f>SUM(H16:H115)</f>
        <v>0</v>
      </c>
      <c r="I116" s="8">
        <f>SUM(I16:I115)</f>
        <v>0</v>
      </c>
      <c r="J116" s="8">
        <f>SUM(J16:J115)</f>
        <v>0</v>
      </c>
      <c r="K116" s="2"/>
    </row>
    <row r="117" spans="1:11">
      <c r="B117" s="2"/>
      <c r="C117" s="2"/>
      <c r="D117" s="2"/>
      <c r="E117" s="2"/>
      <c r="F117" s="2"/>
      <c r="G117" s="2"/>
      <c r="H117" s="2"/>
      <c r="I117" s="2"/>
      <c r="J117" s="2"/>
      <c r="K117" s="2"/>
    </row>
    <row r="118" spans="1:11" ht="5.0999999999999996" customHeight="1">
      <c r="B118" s="2"/>
      <c r="C118" s="2"/>
      <c r="D118" s="2"/>
      <c r="E118" s="2"/>
      <c r="F118" s="2"/>
      <c r="G118" s="2"/>
      <c r="H118" s="2"/>
      <c r="I118" s="2"/>
      <c r="J118" s="2"/>
      <c r="K118" s="2"/>
    </row>
  </sheetData>
  <sheetProtection formatColumns="0" formatRows="0" insertRows="0" deleteRows="0" selectLockedCells="1"/>
  <mergeCells count="714">
    <mergeCell ref="C13:J13"/>
    <mergeCell ref="C14:D15"/>
    <mergeCell ref="E14:E15"/>
    <mergeCell ref="F14:F15"/>
    <mergeCell ref="G14:G15"/>
    <mergeCell ref="H14:H15"/>
    <mergeCell ref="I14:I15"/>
    <mergeCell ref="J14:J15"/>
    <mergeCell ref="C7:J7"/>
    <mergeCell ref="C8:J8"/>
    <mergeCell ref="C9:J9"/>
    <mergeCell ref="C10:J10"/>
    <mergeCell ref="C11:J11"/>
    <mergeCell ref="I16"/>
    <mergeCell ref="J16"/>
    <mergeCell ref="C17:D17"/>
    <mergeCell ref="E17"/>
    <mergeCell ref="F17"/>
    <mergeCell ref="G17"/>
    <mergeCell ref="H17"/>
    <mergeCell ref="I17"/>
    <mergeCell ref="J17"/>
    <mergeCell ref="C16:D16"/>
    <mergeCell ref="E16"/>
    <mergeCell ref="F16"/>
    <mergeCell ref="G16"/>
    <mergeCell ref="H16"/>
    <mergeCell ref="I18"/>
    <mergeCell ref="J18"/>
    <mergeCell ref="C19:D19"/>
    <mergeCell ref="E19"/>
    <mergeCell ref="F19"/>
    <mergeCell ref="G19"/>
    <mergeCell ref="H19"/>
    <mergeCell ref="I19"/>
    <mergeCell ref="J19"/>
    <mergeCell ref="C18:D18"/>
    <mergeCell ref="E18"/>
    <mergeCell ref="F18"/>
    <mergeCell ref="G18"/>
    <mergeCell ref="H18"/>
    <mergeCell ref="I20"/>
    <mergeCell ref="J20"/>
    <mergeCell ref="C21:D21"/>
    <mergeCell ref="E21"/>
    <mergeCell ref="F21"/>
    <mergeCell ref="G21"/>
    <mergeCell ref="H21"/>
    <mergeCell ref="I21"/>
    <mergeCell ref="J21"/>
    <mergeCell ref="C20:D20"/>
    <mergeCell ref="E20"/>
    <mergeCell ref="F20"/>
    <mergeCell ref="G20"/>
    <mergeCell ref="H20"/>
    <mergeCell ref="I22"/>
    <mergeCell ref="J22"/>
    <mergeCell ref="C23:D23"/>
    <mergeCell ref="E23"/>
    <mergeCell ref="F23"/>
    <mergeCell ref="G23"/>
    <mergeCell ref="H23"/>
    <mergeCell ref="I23"/>
    <mergeCell ref="J23"/>
    <mergeCell ref="C22:D22"/>
    <mergeCell ref="E22"/>
    <mergeCell ref="F22"/>
    <mergeCell ref="G22"/>
    <mergeCell ref="H22"/>
    <mergeCell ref="I24"/>
    <mergeCell ref="J24"/>
    <mergeCell ref="C25:D25"/>
    <mergeCell ref="E25"/>
    <mergeCell ref="F25"/>
    <mergeCell ref="G25"/>
    <mergeCell ref="H25"/>
    <mergeCell ref="I25"/>
    <mergeCell ref="J25"/>
    <mergeCell ref="C24:D24"/>
    <mergeCell ref="E24"/>
    <mergeCell ref="F24"/>
    <mergeCell ref="G24"/>
    <mergeCell ref="H24"/>
    <mergeCell ref="I26"/>
    <mergeCell ref="J26"/>
    <mergeCell ref="C27:D27"/>
    <mergeCell ref="E27"/>
    <mergeCell ref="F27"/>
    <mergeCell ref="G27"/>
    <mergeCell ref="H27"/>
    <mergeCell ref="I27"/>
    <mergeCell ref="J27"/>
    <mergeCell ref="C26:D26"/>
    <mergeCell ref="E26"/>
    <mergeCell ref="F26"/>
    <mergeCell ref="G26"/>
    <mergeCell ref="H26"/>
    <mergeCell ref="I28"/>
    <mergeCell ref="J28"/>
    <mergeCell ref="C29:D29"/>
    <mergeCell ref="E29"/>
    <mergeCell ref="F29"/>
    <mergeCell ref="G29"/>
    <mergeCell ref="H29"/>
    <mergeCell ref="I29"/>
    <mergeCell ref="J29"/>
    <mergeCell ref="C28:D28"/>
    <mergeCell ref="E28"/>
    <mergeCell ref="F28"/>
    <mergeCell ref="G28"/>
    <mergeCell ref="H28"/>
    <mergeCell ref="I30"/>
    <mergeCell ref="J30"/>
    <mergeCell ref="C31:D31"/>
    <mergeCell ref="E31"/>
    <mergeCell ref="F31"/>
    <mergeCell ref="G31"/>
    <mergeCell ref="H31"/>
    <mergeCell ref="I31"/>
    <mergeCell ref="J31"/>
    <mergeCell ref="C30:D30"/>
    <mergeCell ref="E30"/>
    <mergeCell ref="F30"/>
    <mergeCell ref="G30"/>
    <mergeCell ref="H30"/>
    <mergeCell ref="I32"/>
    <mergeCell ref="J32"/>
    <mergeCell ref="C33:D33"/>
    <mergeCell ref="E33"/>
    <mergeCell ref="F33"/>
    <mergeCell ref="G33"/>
    <mergeCell ref="H33"/>
    <mergeCell ref="I33"/>
    <mergeCell ref="J33"/>
    <mergeCell ref="C32:D32"/>
    <mergeCell ref="E32"/>
    <mergeCell ref="F32"/>
    <mergeCell ref="G32"/>
    <mergeCell ref="H32"/>
    <mergeCell ref="I34"/>
    <mergeCell ref="J34"/>
    <mergeCell ref="C35:D35"/>
    <mergeCell ref="E35"/>
    <mergeCell ref="F35"/>
    <mergeCell ref="G35"/>
    <mergeCell ref="H35"/>
    <mergeCell ref="I35"/>
    <mergeCell ref="J35"/>
    <mergeCell ref="C34:D34"/>
    <mergeCell ref="E34"/>
    <mergeCell ref="F34"/>
    <mergeCell ref="G34"/>
    <mergeCell ref="H34"/>
    <mergeCell ref="I36"/>
    <mergeCell ref="J36"/>
    <mergeCell ref="C37:D37"/>
    <mergeCell ref="E37"/>
    <mergeCell ref="F37"/>
    <mergeCell ref="G37"/>
    <mergeCell ref="H37"/>
    <mergeCell ref="I37"/>
    <mergeCell ref="J37"/>
    <mergeCell ref="C36:D36"/>
    <mergeCell ref="E36"/>
    <mergeCell ref="F36"/>
    <mergeCell ref="G36"/>
    <mergeCell ref="H36"/>
    <mergeCell ref="I38"/>
    <mergeCell ref="J38"/>
    <mergeCell ref="C39:D39"/>
    <mergeCell ref="E39"/>
    <mergeCell ref="F39"/>
    <mergeCell ref="G39"/>
    <mergeCell ref="H39"/>
    <mergeCell ref="I39"/>
    <mergeCell ref="J39"/>
    <mergeCell ref="C38:D38"/>
    <mergeCell ref="E38"/>
    <mergeCell ref="F38"/>
    <mergeCell ref="G38"/>
    <mergeCell ref="H38"/>
    <mergeCell ref="I40"/>
    <mergeCell ref="J40"/>
    <mergeCell ref="C41:D41"/>
    <mergeCell ref="E41"/>
    <mergeCell ref="F41"/>
    <mergeCell ref="G41"/>
    <mergeCell ref="H41"/>
    <mergeCell ref="I41"/>
    <mergeCell ref="J41"/>
    <mergeCell ref="C40:D40"/>
    <mergeCell ref="E40"/>
    <mergeCell ref="F40"/>
    <mergeCell ref="G40"/>
    <mergeCell ref="H40"/>
    <mergeCell ref="I42"/>
    <mergeCell ref="J42"/>
    <mergeCell ref="C43:D43"/>
    <mergeCell ref="E43"/>
    <mergeCell ref="F43"/>
    <mergeCell ref="G43"/>
    <mergeCell ref="H43"/>
    <mergeCell ref="I43"/>
    <mergeCell ref="J43"/>
    <mergeCell ref="C42:D42"/>
    <mergeCell ref="E42"/>
    <mergeCell ref="F42"/>
    <mergeCell ref="G42"/>
    <mergeCell ref="H42"/>
    <mergeCell ref="I44"/>
    <mergeCell ref="J44"/>
    <mergeCell ref="C45:D45"/>
    <mergeCell ref="E45"/>
    <mergeCell ref="F45"/>
    <mergeCell ref="G45"/>
    <mergeCell ref="H45"/>
    <mergeCell ref="I45"/>
    <mergeCell ref="J45"/>
    <mergeCell ref="C44:D44"/>
    <mergeCell ref="E44"/>
    <mergeCell ref="F44"/>
    <mergeCell ref="G44"/>
    <mergeCell ref="H44"/>
    <mergeCell ref="I46"/>
    <mergeCell ref="J46"/>
    <mergeCell ref="C47:D47"/>
    <mergeCell ref="E47"/>
    <mergeCell ref="F47"/>
    <mergeCell ref="G47"/>
    <mergeCell ref="H47"/>
    <mergeCell ref="I47"/>
    <mergeCell ref="J47"/>
    <mergeCell ref="C46:D46"/>
    <mergeCell ref="E46"/>
    <mergeCell ref="F46"/>
    <mergeCell ref="G46"/>
    <mergeCell ref="H46"/>
    <mergeCell ref="I48"/>
    <mergeCell ref="J48"/>
    <mergeCell ref="C49:D49"/>
    <mergeCell ref="E49"/>
    <mergeCell ref="F49"/>
    <mergeCell ref="G49"/>
    <mergeCell ref="H49"/>
    <mergeCell ref="I49"/>
    <mergeCell ref="J49"/>
    <mergeCell ref="C48:D48"/>
    <mergeCell ref="E48"/>
    <mergeCell ref="F48"/>
    <mergeCell ref="G48"/>
    <mergeCell ref="H48"/>
    <mergeCell ref="I50"/>
    <mergeCell ref="J50"/>
    <mergeCell ref="C51:D51"/>
    <mergeCell ref="E51"/>
    <mergeCell ref="F51"/>
    <mergeCell ref="G51"/>
    <mergeCell ref="H51"/>
    <mergeCell ref="I51"/>
    <mergeCell ref="J51"/>
    <mergeCell ref="C50:D50"/>
    <mergeCell ref="E50"/>
    <mergeCell ref="F50"/>
    <mergeCell ref="G50"/>
    <mergeCell ref="H50"/>
    <mergeCell ref="I52"/>
    <mergeCell ref="J52"/>
    <mergeCell ref="C53:D53"/>
    <mergeCell ref="E53"/>
    <mergeCell ref="F53"/>
    <mergeCell ref="G53"/>
    <mergeCell ref="H53"/>
    <mergeCell ref="I53"/>
    <mergeCell ref="J53"/>
    <mergeCell ref="C52:D52"/>
    <mergeCell ref="E52"/>
    <mergeCell ref="F52"/>
    <mergeCell ref="G52"/>
    <mergeCell ref="H52"/>
    <mergeCell ref="I54"/>
    <mergeCell ref="J54"/>
    <mergeCell ref="C55:D55"/>
    <mergeCell ref="E55"/>
    <mergeCell ref="F55"/>
    <mergeCell ref="G55"/>
    <mergeCell ref="H55"/>
    <mergeCell ref="I55"/>
    <mergeCell ref="J55"/>
    <mergeCell ref="C54:D54"/>
    <mergeCell ref="E54"/>
    <mergeCell ref="F54"/>
    <mergeCell ref="G54"/>
    <mergeCell ref="H54"/>
    <mergeCell ref="I56"/>
    <mergeCell ref="J56"/>
    <mergeCell ref="C57:D57"/>
    <mergeCell ref="E57"/>
    <mergeCell ref="F57"/>
    <mergeCell ref="G57"/>
    <mergeCell ref="H57"/>
    <mergeCell ref="I57"/>
    <mergeCell ref="J57"/>
    <mergeCell ref="C56:D56"/>
    <mergeCell ref="E56"/>
    <mergeCell ref="F56"/>
    <mergeCell ref="G56"/>
    <mergeCell ref="H56"/>
    <mergeCell ref="I58"/>
    <mergeCell ref="J58"/>
    <mergeCell ref="C59:D59"/>
    <mergeCell ref="E59"/>
    <mergeCell ref="F59"/>
    <mergeCell ref="G59"/>
    <mergeCell ref="H59"/>
    <mergeCell ref="I59"/>
    <mergeCell ref="J59"/>
    <mergeCell ref="C58:D58"/>
    <mergeCell ref="E58"/>
    <mergeCell ref="F58"/>
    <mergeCell ref="G58"/>
    <mergeCell ref="H58"/>
    <mergeCell ref="I60"/>
    <mergeCell ref="J60"/>
    <mergeCell ref="C61:D61"/>
    <mergeCell ref="E61"/>
    <mergeCell ref="F61"/>
    <mergeCell ref="G61"/>
    <mergeCell ref="H61"/>
    <mergeCell ref="I61"/>
    <mergeCell ref="J61"/>
    <mergeCell ref="C60:D60"/>
    <mergeCell ref="E60"/>
    <mergeCell ref="F60"/>
    <mergeCell ref="G60"/>
    <mergeCell ref="H60"/>
    <mergeCell ref="I62"/>
    <mergeCell ref="J62"/>
    <mergeCell ref="C63:D63"/>
    <mergeCell ref="E63"/>
    <mergeCell ref="F63"/>
    <mergeCell ref="G63"/>
    <mergeCell ref="H63"/>
    <mergeCell ref="I63"/>
    <mergeCell ref="J63"/>
    <mergeCell ref="C62:D62"/>
    <mergeCell ref="E62"/>
    <mergeCell ref="F62"/>
    <mergeCell ref="G62"/>
    <mergeCell ref="H62"/>
    <mergeCell ref="I64"/>
    <mergeCell ref="J64"/>
    <mergeCell ref="C65:D65"/>
    <mergeCell ref="E65"/>
    <mergeCell ref="F65"/>
    <mergeCell ref="G65"/>
    <mergeCell ref="H65"/>
    <mergeCell ref="I65"/>
    <mergeCell ref="J65"/>
    <mergeCell ref="C64:D64"/>
    <mergeCell ref="E64"/>
    <mergeCell ref="F64"/>
    <mergeCell ref="G64"/>
    <mergeCell ref="H64"/>
    <mergeCell ref="I66"/>
    <mergeCell ref="J66"/>
    <mergeCell ref="C67:D67"/>
    <mergeCell ref="E67"/>
    <mergeCell ref="F67"/>
    <mergeCell ref="G67"/>
    <mergeCell ref="H67"/>
    <mergeCell ref="I67"/>
    <mergeCell ref="J67"/>
    <mergeCell ref="C66:D66"/>
    <mergeCell ref="E66"/>
    <mergeCell ref="F66"/>
    <mergeCell ref="G66"/>
    <mergeCell ref="H66"/>
    <mergeCell ref="I68"/>
    <mergeCell ref="J68"/>
    <mergeCell ref="C69:D69"/>
    <mergeCell ref="E69"/>
    <mergeCell ref="F69"/>
    <mergeCell ref="G69"/>
    <mergeCell ref="H69"/>
    <mergeCell ref="I69"/>
    <mergeCell ref="J69"/>
    <mergeCell ref="C68:D68"/>
    <mergeCell ref="E68"/>
    <mergeCell ref="F68"/>
    <mergeCell ref="G68"/>
    <mergeCell ref="H68"/>
    <mergeCell ref="I70"/>
    <mergeCell ref="J70"/>
    <mergeCell ref="C71:D71"/>
    <mergeCell ref="E71"/>
    <mergeCell ref="F71"/>
    <mergeCell ref="G71"/>
    <mergeCell ref="H71"/>
    <mergeCell ref="I71"/>
    <mergeCell ref="J71"/>
    <mergeCell ref="C70:D70"/>
    <mergeCell ref="E70"/>
    <mergeCell ref="F70"/>
    <mergeCell ref="G70"/>
    <mergeCell ref="H70"/>
    <mergeCell ref="I72"/>
    <mergeCell ref="J72"/>
    <mergeCell ref="C73:D73"/>
    <mergeCell ref="E73"/>
    <mergeCell ref="F73"/>
    <mergeCell ref="G73"/>
    <mergeCell ref="H73"/>
    <mergeCell ref="I73"/>
    <mergeCell ref="J73"/>
    <mergeCell ref="C72:D72"/>
    <mergeCell ref="E72"/>
    <mergeCell ref="F72"/>
    <mergeCell ref="G72"/>
    <mergeCell ref="H72"/>
    <mergeCell ref="I74"/>
    <mergeCell ref="J74"/>
    <mergeCell ref="C75:D75"/>
    <mergeCell ref="E75"/>
    <mergeCell ref="F75"/>
    <mergeCell ref="G75"/>
    <mergeCell ref="H75"/>
    <mergeCell ref="I75"/>
    <mergeCell ref="J75"/>
    <mergeCell ref="C74:D74"/>
    <mergeCell ref="E74"/>
    <mergeCell ref="F74"/>
    <mergeCell ref="G74"/>
    <mergeCell ref="H74"/>
    <mergeCell ref="I76"/>
    <mergeCell ref="J76"/>
    <mergeCell ref="C77:D77"/>
    <mergeCell ref="E77"/>
    <mergeCell ref="F77"/>
    <mergeCell ref="G77"/>
    <mergeCell ref="H77"/>
    <mergeCell ref="I77"/>
    <mergeCell ref="J77"/>
    <mergeCell ref="C76:D76"/>
    <mergeCell ref="E76"/>
    <mergeCell ref="F76"/>
    <mergeCell ref="G76"/>
    <mergeCell ref="H76"/>
    <mergeCell ref="I78"/>
    <mergeCell ref="J78"/>
    <mergeCell ref="C79:D79"/>
    <mergeCell ref="E79"/>
    <mergeCell ref="F79"/>
    <mergeCell ref="G79"/>
    <mergeCell ref="H79"/>
    <mergeCell ref="I79"/>
    <mergeCell ref="J79"/>
    <mergeCell ref="C78:D78"/>
    <mergeCell ref="E78"/>
    <mergeCell ref="F78"/>
    <mergeCell ref="G78"/>
    <mergeCell ref="H78"/>
    <mergeCell ref="I80"/>
    <mergeCell ref="J80"/>
    <mergeCell ref="C81:D81"/>
    <mergeCell ref="E81"/>
    <mergeCell ref="F81"/>
    <mergeCell ref="G81"/>
    <mergeCell ref="H81"/>
    <mergeCell ref="I81"/>
    <mergeCell ref="J81"/>
    <mergeCell ref="C80:D80"/>
    <mergeCell ref="E80"/>
    <mergeCell ref="F80"/>
    <mergeCell ref="G80"/>
    <mergeCell ref="H80"/>
    <mergeCell ref="I82"/>
    <mergeCell ref="J82"/>
    <mergeCell ref="C83:D83"/>
    <mergeCell ref="E83"/>
    <mergeCell ref="F83"/>
    <mergeCell ref="G83"/>
    <mergeCell ref="H83"/>
    <mergeCell ref="I83"/>
    <mergeCell ref="J83"/>
    <mergeCell ref="C82:D82"/>
    <mergeCell ref="E82"/>
    <mergeCell ref="F82"/>
    <mergeCell ref="G82"/>
    <mergeCell ref="H82"/>
    <mergeCell ref="I84"/>
    <mergeCell ref="J84"/>
    <mergeCell ref="C85:D85"/>
    <mergeCell ref="E85"/>
    <mergeCell ref="F85"/>
    <mergeCell ref="G85"/>
    <mergeCell ref="H85"/>
    <mergeCell ref="I85"/>
    <mergeCell ref="J85"/>
    <mergeCell ref="C84:D84"/>
    <mergeCell ref="E84"/>
    <mergeCell ref="F84"/>
    <mergeCell ref="G84"/>
    <mergeCell ref="H84"/>
    <mergeCell ref="I86"/>
    <mergeCell ref="J86"/>
    <mergeCell ref="C87:D87"/>
    <mergeCell ref="E87"/>
    <mergeCell ref="F87"/>
    <mergeCell ref="G87"/>
    <mergeCell ref="H87"/>
    <mergeCell ref="I87"/>
    <mergeCell ref="J87"/>
    <mergeCell ref="C86:D86"/>
    <mergeCell ref="E86"/>
    <mergeCell ref="F86"/>
    <mergeCell ref="G86"/>
    <mergeCell ref="H86"/>
    <mergeCell ref="I88"/>
    <mergeCell ref="J88"/>
    <mergeCell ref="C89:D89"/>
    <mergeCell ref="E89"/>
    <mergeCell ref="F89"/>
    <mergeCell ref="G89"/>
    <mergeCell ref="H89"/>
    <mergeCell ref="I89"/>
    <mergeCell ref="J89"/>
    <mergeCell ref="C88:D88"/>
    <mergeCell ref="E88"/>
    <mergeCell ref="F88"/>
    <mergeCell ref="G88"/>
    <mergeCell ref="H88"/>
    <mergeCell ref="I90"/>
    <mergeCell ref="J90"/>
    <mergeCell ref="C91:D91"/>
    <mergeCell ref="E91"/>
    <mergeCell ref="F91"/>
    <mergeCell ref="G91"/>
    <mergeCell ref="H91"/>
    <mergeCell ref="I91"/>
    <mergeCell ref="J91"/>
    <mergeCell ref="C90:D90"/>
    <mergeCell ref="E90"/>
    <mergeCell ref="F90"/>
    <mergeCell ref="G90"/>
    <mergeCell ref="H90"/>
    <mergeCell ref="I92"/>
    <mergeCell ref="J92"/>
    <mergeCell ref="C93:D93"/>
    <mergeCell ref="E93"/>
    <mergeCell ref="F93"/>
    <mergeCell ref="G93"/>
    <mergeCell ref="H93"/>
    <mergeCell ref="I93"/>
    <mergeCell ref="J93"/>
    <mergeCell ref="C92:D92"/>
    <mergeCell ref="E92"/>
    <mergeCell ref="F92"/>
    <mergeCell ref="G92"/>
    <mergeCell ref="H92"/>
    <mergeCell ref="I94"/>
    <mergeCell ref="J94"/>
    <mergeCell ref="C95:D95"/>
    <mergeCell ref="E95"/>
    <mergeCell ref="F95"/>
    <mergeCell ref="G95"/>
    <mergeCell ref="H95"/>
    <mergeCell ref="I95"/>
    <mergeCell ref="J95"/>
    <mergeCell ref="C94:D94"/>
    <mergeCell ref="E94"/>
    <mergeCell ref="F94"/>
    <mergeCell ref="G94"/>
    <mergeCell ref="H94"/>
    <mergeCell ref="I96"/>
    <mergeCell ref="J96"/>
    <mergeCell ref="C97:D97"/>
    <mergeCell ref="E97"/>
    <mergeCell ref="F97"/>
    <mergeCell ref="G97"/>
    <mergeCell ref="H97"/>
    <mergeCell ref="I97"/>
    <mergeCell ref="J97"/>
    <mergeCell ref="C96:D96"/>
    <mergeCell ref="E96"/>
    <mergeCell ref="F96"/>
    <mergeCell ref="G96"/>
    <mergeCell ref="H96"/>
    <mergeCell ref="I98"/>
    <mergeCell ref="J98"/>
    <mergeCell ref="C99:D99"/>
    <mergeCell ref="E99"/>
    <mergeCell ref="F99"/>
    <mergeCell ref="G99"/>
    <mergeCell ref="H99"/>
    <mergeCell ref="I99"/>
    <mergeCell ref="J99"/>
    <mergeCell ref="C98:D98"/>
    <mergeCell ref="E98"/>
    <mergeCell ref="F98"/>
    <mergeCell ref="G98"/>
    <mergeCell ref="H98"/>
    <mergeCell ref="I100"/>
    <mergeCell ref="J100"/>
    <mergeCell ref="C101:D101"/>
    <mergeCell ref="E101"/>
    <mergeCell ref="F101"/>
    <mergeCell ref="G101"/>
    <mergeCell ref="H101"/>
    <mergeCell ref="I101"/>
    <mergeCell ref="J101"/>
    <mergeCell ref="C100:D100"/>
    <mergeCell ref="E100"/>
    <mergeCell ref="F100"/>
    <mergeCell ref="G100"/>
    <mergeCell ref="H100"/>
    <mergeCell ref="I102"/>
    <mergeCell ref="J102"/>
    <mergeCell ref="C103:D103"/>
    <mergeCell ref="E103"/>
    <mergeCell ref="F103"/>
    <mergeCell ref="G103"/>
    <mergeCell ref="H103"/>
    <mergeCell ref="I103"/>
    <mergeCell ref="J103"/>
    <mergeCell ref="C102:D102"/>
    <mergeCell ref="E102"/>
    <mergeCell ref="F102"/>
    <mergeCell ref="G102"/>
    <mergeCell ref="H102"/>
    <mergeCell ref="I104"/>
    <mergeCell ref="J104"/>
    <mergeCell ref="C105:D105"/>
    <mergeCell ref="E105"/>
    <mergeCell ref="F105"/>
    <mergeCell ref="G105"/>
    <mergeCell ref="H105"/>
    <mergeCell ref="I105"/>
    <mergeCell ref="J105"/>
    <mergeCell ref="C104:D104"/>
    <mergeCell ref="E104"/>
    <mergeCell ref="F104"/>
    <mergeCell ref="G104"/>
    <mergeCell ref="H104"/>
    <mergeCell ref="I106"/>
    <mergeCell ref="J106"/>
    <mergeCell ref="C107:D107"/>
    <mergeCell ref="E107"/>
    <mergeCell ref="F107"/>
    <mergeCell ref="G107"/>
    <mergeCell ref="H107"/>
    <mergeCell ref="I107"/>
    <mergeCell ref="J107"/>
    <mergeCell ref="C106:D106"/>
    <mergeCell ref="E106"/>
    <mergeCell ref="F106"/>
    <mergeCell ref="G106"/>
    <mergeCell ref="H106"/>
    <mergeCell ref="I108"/>
    <mergeCell ref="J108"/>
    <mergeCell ref="C109:D109"/>
    <mergeCell ref="E109"/>
    <mergeCell ref="F109"/>
    <mergeCell ref="G109"/>
    <mergeCell ref="H109"/>
    <mergeCell ref="I109"/>
    <mergeCell ref="J109"/>
    <mergeCell ref="C108:D108"/>
    <mergeCell ref="E108"/>
    <mergeCell ref="F108"/>
    <mergeCell ref="G108"/>
    <mergeCell ref="H108"/>
    <mergeCell ref="I110"/>
    <mergeCell ref="J110"/>
    <mergeCell ref="C111:D111"/>
    <mergeCell ref="E111"/>
    <mergeCell ref="F111"/>
    <mergeCell ref="G111"/>
    <mergeCell ref="H111"/>
    <mergeCell ref="I111"/>
    <mergeCell ref="J111"/>
    <mergeCell ref="C110:D110"/>
    <mergeCell ref="E110"/>
    <mergeCell ref="F110"/>
    <mergeCell ref="G110"/>
    <mergeCell ref="H110"/>
    <mergeCell ref="I112"/>
    <mergeCell ref="J112"/>
    <mergeCell ref="C113:D113"/>
    <mergeCell ref="E113"/>
    <mergeCell ref="F113"/>
    <mergeCell ref="G113"/>
    <mergeCell ref="H113"/>
    <mergeCell ref="I113"/>
    <mergeCell ref="J113"/>
    <mergeCell ref="C112:D112"/>
    <mergeCell ref="E112"/>
    <mergeCell ref="F112"/>
    <mergeCell ref="G112"/>
    <mergeCell ref="H112"/>
    <mergeCell ref="C116:D116"/>
    <mergeCell ref="I114"/>
    <mergeCell ref="J114"/>
    <mergeCell ref="C115:D115"/>
    <mergeCell ref="E115"/>
    <mergeCell ref="F115"/>
    <mergeCell ref="G115"/>
    <mergeCell ref="H115"/>
    <mergeCell ref="I115"/>
    <mergeCell ref="J115"/>
    <mergeCell ref="C114:D114"/>
    <mergeCell ref="E114"/>
    <mergeCell ref="F114"/>
    <mergeCell ref="G114"/>
    <mergeCell ref="H114"/>
  </mergeCells>
  <dataValidations count="4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s>
  <printOptions horizontalCentered="1"/>
  <pageMargins left="0.7" right="0.7" top="0.75" bottom="0.75" header="0.3" footer="0.3"/>
  <pageSetup paperSize="150" scale="41" orientation="portrait" horizontalDpi="200" verticalDpi="2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2:L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F52" sqref="F52"/>
    </sheetView>
  </sheetViews>
  <sheetFormatPr defaultRowHeight="15"/>
  <cols>
    <col min="1" max="1" width="9.140625" style="1" customWidth="1"/>
    <col min="2" max="3" width="1" style="1" customWidth="1"/>
    <col min="4" max="4" width="20" style="1" customWidth="1"/>
    <col min="5" max="11" width="30" style="1" customWidth="1"/>
    <col min="12" max="12" width="1" style="1" customWidth="1"/>
    <col min="13" max="13" width="9.140625" style="1" customWidth="1"/>
    <col min="14" max="16384" width="9.140625" style="1"/>
  </cols>
  <sheetData>
    <row r="2" spans="2:12" ht="5.0999999999999996" customHeight="1">
      <c r="B2" s="5" t="s">
        <v>833</v>
      </c>
      <c r="C2" s="2"/>
      <c r="D2" s="2"/>
      <c r="E2" s="2"/>
      <c r="F2" s="2"/>
      <c r="G2" s="2"/>
      <c r="H2" s="2"/>
      <c r="I2" s="2"/>
      <c r="J2" s="2"/>
      <c r="K2" s="2"/>
      <c r="L2" s="2"/>
    </row>
    <row r="3" spans="2:12" hidden="1">
      <c r="B3" s="5" t="s">
        <v>7</v>
      </c>
      <c r="C3" s="20"/>
      <c r="D3" s="20"/>
      <c r="E3" s="2"/>
      <c r="F3" s="2"/>
      <c r="G3" s="2"/>
      <c r="H3" s="2"/>
      <c r="I3" s="2"/>
      <c r="J3" s="2"/>
      <c r="K3" s="2"/>
      <c r="L3" s="2"/>
    </row>
    <row r="4" spans="2:12" hidden="1">
      <c r="B4" s="2"/>
      <c r="C4" s="20"/>
      <c r="D4" s="20"/>
      <c r="E4" s="2"/>
      <c r="F4" s="2"/>
      <c r="G4" s="2"/>
      <c r="H4" s="2"/>
      <c r="I4" s="2"/>
      <c r="J4" s="2"/>
      <c r="K4" s="2"/>
      <c r="L4" s="2"/>
    </row>
    <row r="5" spans="2:12" hidden="1">
      <c r="B5" s="2"/>
      <c r="C5" s="20"/>
      <c r="D5" s="20"/>
      <c r="E5" s="2"/>
      <c r="F5" s="2"/>
      <c r="G5" s="2"/>
      <c r="H5" s="2"/>
      <c r="I5" s="2"/>
      <c r="J5" s="2"/>
      <c r="K5" s="2"/>
      <c r="L5" s="2"/>
    </row>
    <row r="6" spans="2:12" hidden="1">
      <c r="B6" s="2"/>
      <c r="C6" s="20"/>
      <c r="D6" s="20"/>
      <c r="E6" s="2"/>
      <c r="F6" s="2"/>
      <c r="G6" s="2"/>
      <c r="H6" s="2"/>
      <c r="I6" s="2"/>
      <c r="J6" s="2"/>
      <c r="K6" s="2"/>
      <c r="L6" s="2"/>
    </row>
    <row r="7" spans="2:12" ht="17.25">
      <c r="B7" s="2"/>
      <c r="C7" s="156" t="str">
        <f>UPPER('Data Umum'!D7)</f>
        <v/>
      </c>
      <c r="D7" s="156"/>
      <c r="E7" s="157"/>
      <c r="F7" s="157"/>
      <c r="G7" s="157"/>
      <c r="H7" s="157"/>
      <c r="I7" s="157"/>
      <c r="J7" s="157"/>
      <c r="K7" s="157"/>
      <c r="L7" s="2"/>
    </row>
    <row r="8" spans="2:12">
      <c r="B8" s="2"/>
      <c r="C8" s="158" t="s">
        <v>1095</v>
      </c>
      <c r="D8" s="158"/>
      <c r="E8" s="129"/>
      <c r="F8" s="129"/>
      <c r="G8" s="129"/>
      <c r="H8" s="129"/>
      <c r="I8" s="129"/>
      <c r="J8" s="129"/>
      <c r="K8" s="129"/>
      <c r="L8" s="2"/>
    </row>
    <row r="9" spans="2:12">
      <c r="B9" s="2"/>
      <c r="C9" s="158" t="s">
        <v>834</v>
      </c>
      <c r="D9" s="158"/>
      <c r="E9" s="129"/>
      <c r="F9" s="129"/>
      <c r="G9" s="129"/>
      <c r="H9" s="129"/>
      <c r="I9" s="129"/>
      <c r="J9" s="129"/>
      <c r="K9" s="129"/>
      <c r="L9" s="2"/>
    </row>
    <row r="10" spans="2:12">
      <c r="B10" s="2"/>
      <c r="C10" s="164" t="s">
        <v>1102</v>
      </c>
      <c r="D10" s="158"/>
      <c r="E10" s="129"/>
      <c r="F10" s="129"/>
      <c r="G10" s="129"/>
      <c r="H10" s="129"/>
      <c r="I10" s="129"/>
      <c r="J10" s="129"/>
      <c r="K10" s="129"/>
      <c r="L10" s="2"/>
    </row>
    <row r="11" spans="2:12">
      <c r="B11" s="2"/>
      <c r="C11" s="159" t="str">
        <f>""</f>
        <v/>
      </c>
      <c r="D11" s="159"/>
      <c r="E11" s="130"/>
      <c r="F11" s="130"/>
      <c r="G11" s="130"/>
      <c r="H11" s="130"/>
      <c r="I11" s="130"/>
      <c r="J11" s="130"/>
      <c r="K11" s="130"/>
      <c r="L11" s="2"/>
    </row>
    <row r="12" spans="2:12" hidden="1">
      <c r="B12" s="2"/>
      <c r="C12" s="20"/>
      <c r="D12" s="20"/>
      <c r="E12" s="2"/>
      <c r="F12" s="2"/>
      <c r="G12" s="2"/>
      <c r="H12" s="2"/>
      <c r="I12" s="2"/>
      <c r="J12" s="2"/>
      <c r="K12" s="2"/>
      <c r="L12" s="2"/>
    </row>
    <row r="13" spans="2:12">
      <c r="B13" s="2"/>
      <c r="C13" s="160" t="s">
        <v>43</v>
      </c>
      <c r="D13" s="160"/>
      <c r="E13" s="161"/>
      <c r="F13" s="161"/>
      <c r="G13" s="161"/>
      <c r="H13" s="161"/>
      <c r="I13" s="161"/>
      <c r="J13" s="161"/>
      <c r="K13" s="161"/>
      <c r="L13" s="2"/>
    </row>
    <row r="14" spans="2:12">
      <c r="B14" s="2"/>
      <c r="C14" s="127" t="s">
        <v>308</v>
      </c>
      <c r="D14" s="128"/>
      <c r="E14" s="162" t="str">
        <f>"Nama Reksa Dana"</f>
        <v>Nama Reksa Dana</v>
      </c>
      <c r="F14" s="162" t="str">
        <f>"Jenis Reksa Dana"</f>
        <v>Jenis Reksa Dana</v>
      </c>
      <c r="G14" s="162" t="str">
        <f>"Manager Investasi"</f>
        <v>Manager Investasi</v>
      </c>
      <c r="H14" s="162" t="str">
        <f>"Saldo SAK"</f>
        <v>Saldo SAK</v>
      </c>
      <c r="I14" s="162" t="str">
        <f>"AYD (PAYDI Garansi)"</f>
        <v>AYD (PAYDI Garansi)</v>
      </c>
      <c r="J14" s="162" t="str">
        <f>"Saldo SAK Lancar (Kurang dari satu tahun)"</f>
        <v>Saldo SAK Lancar (Kurang dari satu tahun)</v>
      </c>
      <c r="K14" s="162" t="str">
        <f>"Keterangan"</f>
        <v>Keterangan</v>
      </c>
      <c r="L14" s="2"/>
    </row>
    <row r="15" spans="2:12">
      <c r="B15" s="2"/>
      <c r="C15" s="128"/>
      <c r="D15" s="128"/>
      <c r="E15" s="163"/>
      <c r="F15" s="163"/>
      <c r="G15" s="163"/>
      <c r="H15" s="163"/>
      <c r="I15" s="163"/>
      <c r="J15" s="163"/>
      <c r="K15" s="163"/>
      <c r="L15" s="2"/>
    </row>
    <row r="16" spans="2:12">
      <c r="B16" s="2"/>
      <c r="C16" s="137" t="s">
        <v>7</v>
      </c>
      <c r="D16" s="128"/>
      <c r="E16" s="147" t="s">
        <v>206</v>
      </c>
      <c r="F16" s="147" t="s">
        <v>206</v>
      </c>
      <c r="G16" s="147" t="s">
        <v>206</v>
      </c>
      <c r="H16" s="144">
        <v>0</v>
      </c>
      <c r="I16" s="144">
        <v>0</v>
      </c>
      <c r="J16" s="144">
        <v>0</v>
      </c>
      <c r="K16" s="147" t="s">
        <v>206</v>
      </c>
      <c r="L16" s="2"/>
    </row>
    <row r="17" spans="2:12">
      <c r="B17" s="2"/>
      <c r="C17" s="142" t="s">
        <v>309</v>
      </c>
      <c r="D17" s="143"/>
      <c r="E17" s="147" t="s">
        <v>206</v>
      </c>
      <c r="F17" s="147" t="s">
        <v>206</v>
      </c>
      <c r="G17" s="147" t="s">
        <v>206</v>
      </c>
      <c r="H17" s="144">
        <v>0</v>
      </c>
      <c r="I17" s="144">
        <v>0</v>
      </c>
      <c r="J17" s="144">
        <v>0</v>
      </c>
      <c r="K17" s="147" t="s">
        <v>206</v>
      </c>
      <c r="L17" s="2"/>
    </row>
    <row r="18" spans="2:12">
      <c r="B18" s="2"/>
      <c r="C18" s="142" t="s">
        <v>310</v>
      </c>
      <c r="D18" s="143"/>
      <c r="E18" s="147" t="s">
        <v>206</v>
      </c>
      <c r="F18" s="147" t="s">
        <v>206</v>
      </c>
      <c r="G18" s="147" t="s">
        <v>206</v>
      </c>
      <c r="H18" s="144">
        <v>0</v>
      </c>
      <c r="I18" s="144">
        <v>0</v>
      </c>
      <c r="J18" s="144">
        <v>0</v>
      </c>
      <c r="K18" s="147" t="s">
        <v>206</v>
      </c>
      <c r="L18" s="2"/>
    </row>
    <row r="19" spans="2:12">
      <c r="B19" s="2"/>
      <c r="C19" s="142" t="s">
        <v>311</v>
      </c>
      <c r="D19" s="143"/>
      <c r="E19" s="147" t="s">
        <v>206</v>
      </c>
      <c r="F19" s="147" t="s">
        <v>206</v>
      </c>
      <c r="G19" s="147" t="s">
        <v>206</v>
      </c>
      <c r="H19" s="144">
        <v>0</v>
      </c>
      <c r="I19" s="144">
        <v>0</v>
      </c>
      <c r="J19" s="144">
        <v>0</v>
      </c>
      <c r="K19" s="147" t="s">
        <v>206</v>
      </c>
      <c r="L19" s="2"/>
    </row>
    <row r="20" spans="2:12">
      <c r="B20" s="2"/>
      <c r="C20" s="142" t="s">
        <v>312</v>
      </c>
      <c r="D20" s="143"/>
      <c r="E20" s="147" t="s">
        <v>206</v>
      </c>
      <c r="F20" s="147" t="s">
        <v>206</v>
      </c>
      <c r="G20" s="147" t="s">
        <v>206</v>
      </c>
      <c r="H20" s="144">
        <v>0</v>
      </c>
      <c r="I20" s="144">
        <v>0</v>
      </c>
      <c r="J20" s="144">
        <v>0</v>
      </c>
      <c r="K20" s="147" t="s">
        <v>206</v>
      </c>
      <c r="L20" s="2"/>
    </row>
    <row r="21" spans="2:12">
      <c r="B21" s="2"/>
      <c r="C21" s="142" t="s">
        <v>313</v>
      </c>
      <c r="D21" s="143"/>
      <c r="E21" s="147" t="s">
        <v>206</v>
      </c>
      <c r="F21" s="147" t="s">
        <v>206</v>
      </c>
      <c r="G21" s="147" t="s">
        <v>206</v>
      </c>
      <c r="H21" s="144">
        <v>0</v>
      </c>
      <c r="I21" s="144">
        <v>0</v>
      </c>
      <c r="J21" s="144">
        <v>0</v>
      </c>
      <c r="K21" s="147" t="s">
        <v>206</v>
      </c>
      <c r="L21" s="2"/>
    </row>
    <row r="22" spans="2:12">
      <c r="B22" s="2"/>
      <c r="C22" s="142" t="s">
        <v>314</v>
      </c>
      <c r="D22" s="143"/>
      <c r="E22" s="147" t="s">
        <v>206</v>
      </c>
      <c r="F22" s="147" t="s">
        <v>206</v>
      </c>
      <c r="G22" s="147" t="s">
        <v>206</v>
      </c>
      <c r="H22" s="144">
        <v>0</v>
      </c>
      <c r="I22" s="144">
        <v>0</v>
      </c>
      <c r="J22" s="144">
        <v>0</v>
      </c>
      <c r="K22" s="147" t="s">
        <v>206</v>
      </c>
      <c r="L22" s="2"/>
    </row>
    <row r="23" spans="2:12">
      <c r="B23" s="2"/>
      <c r="C23" s="142" t="s">
        <v>315</v>
      </c>
      <c r="D23" s="143"/>
      <c r="E23" s="147" t="s">
        <v>206</v>
      </c>
      <c r="F23" s="147" t="s">
        <v>206</v>
      </c>
      <c r="G23" s="147" t="s">
        <v>206</v>
      </c>
      <c r="H23" s="144">
        <v>0</v>
      </c>
      <c r="I23" s="144">
        <v>0</v>
      </c>
      <c r="J23" s="144">
        <v>0</v>
      </c>
      <c r="K23" s="147" t="s">
        <v>206</v>
      </c>
      <c r="L23" s="2"/>
    </row>
    <row r="24" spans="2:12">
      <c r="B24" s="2"/>
      <c r="C24" s="142" t="s">
        <v>316</v>
      </c>
      <c r="D24" s="143"/>
      <c r="E24" s="147" t="s">
        <v>206</v>
      </c>
      <c r="F24" s="147" t="s">
        <v>206</v>
      </c>
      <c r="G24" s="147" t="s">
        <v>206</v>
      </c>
      <c r="H24" s="144">
        <v>0</v>
      </c>
      <c r="I24" s="144">
        <v>0</v>
      </c>
      <c r="J24" s="144">
        <v>0</v>
      </c>
      <c r="K24" s="147" t="s">
        <v>206</v>
      </c>
      <c r="L24" s="2"/>
    </row>
    <row r="25" spans="2:12">
      <c r="B25" s="2"/>
      <c r="C25" s="142" t="s">
        <v>317</v>
      </c>
      <c r="D25" s="143"/>
      <c r="E25" s="147" t="s">
        <v>206</v>
      </c>
      <c r="F25" s="147" t="s">
        <v>206</v>
      </c>
      <c r="G25" s="147" t="s">
        <v>206</v>
      </c>
      <c r="H25" s="144">
        <v>0</v>
      </c>
      <c r="I25" s="144">
        <v>0</v>
      </c>
      <c r="J25" s="144">
        <v>0</v>
      </c>
      <c r="K25" s="147" t="s">
        <v>206</v>
      </c>
      <c r="L25" s="2"/>
    </row>
    <row r="26" spans="2:12">
      <c r="B26" s="2"/>
      <c r="C26" s="142" t="s">
        <v>318</v>
      </c>
      <c r="D26" s="143"/>
      <c r="E26" s="147" t="s">
        <v>206</v>
      </c>
      <c r="F26" s="147" t="s">
        <v>206</v>
      </c>
      <c r="G26" s="147" t="s">
        <v>206</v>
      </c>
      <c r="H26" s="144">
        <v>0</v>
      </c>
      <c r="I26" s="144">
        <v>0</v>
      </c>
      <c r="J26" s="144">
        <v>0</v>
      </c>
      <c r="K26" s="147" t="s">
        <v>206</v>
      </c>
      <c r="L26" s="2"/>
    </row>
    <row r="27" spans="2:12">
      <c r="B27" s="2"/>
      <c r="C27" s="142" t="s">
        <v>319</v>
      </c>
      <c r="D27" s="143"/>
      <c r="E27" s="147" t="s">
        <v>206</v>
      </c>
      <c r="F27" s="147" t="s">
        <v>206</v>
      </c>
      <c r="G27" s="147" t="s">
        <v>206</v>
      </c>
      <c r="H27" s="144">
        <v>0</v>
      </c>
      <c r="I27" s="144">
        <v>0</v>
      </c>
      <c r="J27" s="144">
        <v>0</v>
      </c>
      <c r="K27" s="147" t="s">
        <v>206</v>
      </c>
      <c r="L27" s="2"/>
    </row>
    <row r="28" spans="2:12">
      <c r="B28" s="2"/>
      <c r="C28" s="142" t="s">
        <v>320</v>
      </c>
      <c r="D28" s="143"/>
      <c r="E28" s="147" t="s">
        <v>206</v>
      </c>
      <c r="F28" s="147" t="s">
        <v>206</v>
      </c>
      <c r="G28" s="147" t="s">
        <v>206</v>
      </c>
      <c r="H28" s="144">
        <v>0</v>
      </c>
      <c r="I28" s="144">
        <v>0</v>
      </c>
      <c r="J28" s="144">
        <v>0</v>
      </c>
      <c r="K28" s="147" t="s">
        <v>206</v>
      </c>
      <c r="L28" s="2"/>
    </row>
    <row r="29" spans="2:12">
      <c r="B29" s="2"/>
      <c r="C29" s="142" t="s">
        <v>321</v>
      </c>
      <c r="D29" s="143"/>
      <c r="E29" s="147" t="s">
        <v>206</v>
      </c>
      <c r="F29" s="147" t="s">
        <v>206</v>
      </c>
      <c r="G29" s="147" t="s">
        <v>206</v>
      </c>
      <c r="H29" s="144">
        <v>0</v>
      </c>
      <c r="I29" s="144">
        <v>0</v>
      </c>
      <c r="J29" s="144">
        <v>0</v>
      </c>
      <c r="K29" s="147" t="s">
        <v>206</v>
      </c>
      <c r="L29" s="2"/>
    </row>
    <row r="30" spans="2:12">
      <c r="B30" s="2"/>
      <c r="C30" s="142" t="s">
        <v>322</v>
      </c>
      <c r="D30" s="143"/>
      <c r="E30" s="147" t="s">
        <v>206</v>
      </c>
      <c r="F30" s="147" t="s">
        <v>206</v>
      </c>
      <c r="G30" s="147" t="s">
        <v>206</v>
      </c>
      <c r="H30" s="144">
        <v>0</v>
      </c>
      <c r="I30" s="144">
        <v>0</v>
      </c>
      <c r="J30" s="144">
        <v>0</v>
      </c>
      <c r="K30" s="147" t="s">
        <v>206</v>
      </c>
      <c r="L30" s="2"/>
    </row>
    <row r="31" spans="2:12">
      <c r="B31" s="2"/>
      <c r="C31" s="142" t="s">
        <v>323</v>
      </c>
      <c r="D31" s="143"/>
      <c r="E31" s="147" t="s">
        <v>206</v>
      </c>
      <c r="F31" s="147" t="s">
        <v>206</v>
      </c>
      <c r="G31" s="147" t="s">
        <v>206</v>
      </c>
      <c r="H31" s="144">
        <v>0</v>
      </c>
      <c r="I31" s="144">
        <v>0</v>
      </c>
      <c r="J31" s="144">
        <v>0</v>
      </c>
      <c r="K31" s="147" t="s">
        <v>206</v>
      </c>
      <c r="L31" s="2"/>
    </row>
    <row r="32" spans="2:12">
      <c r="B32" s="2"/>
      <c r="C32" s="142" t="s">
        <v>324</v>
      </c>
      <c r="D32" s="143"/>
      <c r="E32" s="147" t="s">
        <v>206</v>
      </c>
      <c r="F32" s="147" t="s">
        <v>206</v>
      </c>
      <c r="G32" s="147" t="s">
        <v>206</v>
      </c>
      <c r="H32" s="144">
        <v>0</v>
      </c>
      <c r="I32" s="144">
        <v>0</v>
      </c>
      <c r="J32" s="144">
        <v>0</v>
      </c>
      <c r="K32" s="147" t="s">
        <v>206</v>
      </c>
      <c r="L32" s="2"/>
    </row>
    <row r="33" spans="2:12">
      <c r="B33" s="2"/>
      <c r="C33" s="142" t="s">
        <v>325</v>
      </c>
      <c r="D33" s="143"/>
      <c r="E33" s="147" t="s">
        <v>206</v>
      </c>
      <c r="F33" s="147" t="s">
        <v>206</v>
      </c>
      <c r="G33" s="147" t="s">
        <v>206</v>
      </c>
      <c r="H33" s="144">
        <v>0</v>
      </c>
      <c r="I33" s="144">
        <v>0</v>
      </c>
      <c r="J33" s="144">
        <v>0</v>
      </c>
      <c r="K33" s="147" t="s">
        <v>206</v>
      </c>
      <c r="L33" s="2"/>
    </row>
    <row r="34" spans="2:12">
      <c r="B34" s="2"/>
      <c r="C34" s="142" t="s">
        <v>326</v>
      </c>
      <c r="D34" s="143"/>
      <c r="E34" s="147" t="s">
        <v>206</v>
      </c>
      <c r="F34" s="147" t="s">
        <v>206</v>
      </c>
      <c r="G34" s="147" t="s">
        <v>206</v>
      </c>
      <c r="H34" s="144">
        <v>0</v>
      </c>
      <c r="I34" s="144">
        <v>0</v>
      </c>
      <c r="J34" s="144">
        <v>0</v>
      </c>
      <c r="K34" s="147" t="s">
        <v>206</v>
      </c>
      <c r="L34" s="2"/>
    </row>
    <row r="35" spans="2:12">
      <c r="B35" s="2"/>
      <c r="C35" s="142" t="s">
        <v>327</v>
      </c>
      <c r="D35" s="143"/>
      <c r="E35" s="147" t="s">
        <v>206</v>
      </c>
      <c r="F35" s="147" t="s">
        <v>206</v>
      </c>
      <c r="G35" s="147" t="s">
        <v>206</v>
      </c>
      <c r="H35" s="144">
        <v>0</v>
      </c>
      <c r="I35" s="144">
        <v>0</v>
      </c>
      <c r="J35" s="144">
        <v>0</v>
      </c>
      <c r="K35" s="147" t="s">
        <v>206</v>
      </c>
      <c r="L35" s="2"/>
    </row>
    <row r="36" spans="2:12">
      <c r="B36" s="2"/>
      <c r="C36" s="142" t="s">
        <v>328</v>
      </c>
      <c r="D36" s="143"/>
      <c r="E36" s="147" t="s">
        <v>206</v>
      </c>
      <c r="F36" s="147" t="s">
        <v>206</v>
      </c>
      <c r="G36" s="147" t="s">
        <v>206</v>
      </c>
      <c r="H36" s="144">
        <v>0</v>
      </c>
      <c r="I36" s="144">
        <v>0</v>
      </c>
      <c r="J36" s="144">
        <v>0</v>
      </c>
      <c r="K36" s="147" t="s">
        <v>206</v>
      </c>
      <c r="L36" s="2"/>
    </row>
    <row r="37" spans="2:12">
      <c r="B37" s="2"/>
      <c r="C37" s="142" t="s">
        <v>329</v>
      </c>
      <c r="D37" s="143"/>
      <c r="E37" s="147" t="s">
        <v>206</v>
      </c>
      <c r="F37" s="147" t="s">
        <v>206</v>
      </c>
      <c r="G37" s="147" t="s">
        <v>206</v>
      </c>
      <c r="H37" s="144">
        <v>0</v>
      </c>
      <c r="I37" s="144">
        <v>0</v>
      </c>
      <c r="J37" s="144">
        <v>0</v>
      </c>
      <c r="K37" s="147" t="s">
        <v>206</v>
      </c>
      <c r="L37" s="2"/>
    </row>
    <row r="38" spans="2:12">
      <c r="B38" s="2"/>
      <c r="C38" s="142" t="s">
        <v>330</v>
      </c>
      <c r="D38" s="143"/>
      <c r="E38" s="147" t="s">
        <v>206</v>
      </c>
      <c r="F38" s="147" t="s">
        <v>206</v>
      </c>
      <c r="G38" s="147" t="s">
        <v>206</v>
      </c>
      <c r="H38" s="144">
        <v>0</v>
      </c>
      <c r="I38" s="144">
        <v>0</v>
      </c>
      <c r="J38" s="144">
        <v>0</v>
      </c>
      <c r="K38" s="147" t="s">
        <v>206</v>
      </c>
      <c r="L38" s="2"/>
    </row>
    <row r="39" spans="2:12">
      <c r="B39" s="2"/>
      <c r="C39" s="142" t="s">
        <v>331</v>
      </c>
      <c r="D39" s="143"/>
      <c r="E39" s="147" t="s">
        <v>206</v>
      </c>
      <c r="F39" s="147" t="s">
        <v>206</v>
      </c>
      <c r="G39" s="147" t="s">
        <v>206</v>
      </c>
      <c r="H39" s="144">
        <v>0</v>
      </c>
      <c r="I39" s="144">
        <v>0</v>
      </c>
      <c r="J39" s="144">
        <v>0</v>
      </c>
      <c r="K39" s="147" t="s">
        <v>206</v>
      </c>
      <c r="L39" s="2"/>
    </row>
    <row r="40" spans="2:12">
      <c r="B40" s="2"/>
      <c r="C40" s="142" t="s">
        <v>332</v>
      </c>
      <c r="D40" s="143"/>
      <c r="E40" s="147" t="s">
        <v>206</v>
      </c>
      <c r="F40" s="147" t="s">
        <v>206</v>
      </c>
      <c r="G40" s="147" t="s">
        <v>206</v>
      </c>
      <c r="H40" s="144">
        <v>0</v>
      </c>
      <c r="I40" s="144">
        <v>0</v>
      </c>
      <c r="J40" s="144">
        <v>0</v>
      </c>
      <c r="K40" s="147" t="s">
        <v>206</v>
      </c>
      <c r="L40" s="2"/>
    </row>
    <row r="41" spans="2:12">
      <c r="B41" s="2"/>
      <c r="C41" s="142" t="s">
        <v>333</v>
      </c>
      <c r="D41" s="143"/>
      <c r="E41" s="147" t="s">
        <v>206</v>
      </c>
      <c r="F41" s="147" t="s">
        <v>206</v>
      </c>
      <c r="G41" s="147" t="s">
        <v>206</v>
      </c>
      <c r="H41" s="144">
        <v>0</v>
      </c>
      <c r="I41" s="144">
        <v>0</v>
      </c>
      <c r="J41" s="144">
        <v>0</v>
      </c>
      <c r="K41" s="147" t="s">
        <v>206</v>
      </c>
      <c r="L41" s="2"/>
    </row>
    <row r="42" spans="2:12">
      <c r="B42" s="2"/>
      <c r="C42" s="142" t="s">
        <v>334</v>
      </c>
      <c r="D42" s="143"/>
      <c r="E42" s="147" t="s">
        <v>206</v>
      </c>
      <c r="F42" s="147" t="s">
        <v>206</v>
      </c>
      <c r="G42" s="147" t="s">
        <v>206</v>
      </c>
      <c r="H42" s="144">
        <v>0</v>
      </c>
      <c r="I42" s="144">
        <v>0</v>
      </c>
      <c r="J42" s="144">
        <v>0</v>
      </c>
      <c r="K42" s="147" t="s">
        <v>206</v>
      </c>
      <c r="L42" s="2"/>
    </row>
    <row r="43" spans="2:12">
      <c r="B43" s="2"/>
      <c r="C43" s="142" t="s">
        <v>335</v>
      </c>
      <c r="D43" s="143"/>
      <c r="E43" s="147" t="s">
        <v>206</v>
      </c>
      <c r="F43" s="147" t="s">
        <v>206</v>
      </c>
      <c r="G43" s="147" t="s">
        <v>206</v>
      </c>
      <c r="H43" s="144">
        <v>0</v>
      </c>
      <c r="I43" s="144">
        <v>0</v>
      </c>
      <c r="J43" s="144">
        <v>0</v>
      </c>
      <c r="K43" s="147" t="s">
        <v>206</v>
      </c>
      <c r="L43" s="2"/>
    </row>
    <row r="44" spans="2:12">
      <c r="B44" s="2"/>
      <c r="C44" s="142" t="s">
        <v>336</v>
      </c>
      <c r="D44" s="143"/>
      <c r="E44" s="147" t="s">
        <v>206</v>
      </c>
      <c r="F44" s="147" t="s">
        <v>206</v>
      </c>
      <c r="G44" s="147" t="s">
        <v>206</v>
      </c>
      <c r="H44" s="144">
        <v>0</v>
      </c>
      <c r="I44" s="144">
        <v>0</v>
      </c>
      <c r="J44" s="144">
        <v>0</v>
      </c>
      <c r="K44" s="147" t="s">
        <v>206</v>
      </c>
      <c r="L44" s="2"/>
    </row>
    <row r="45" spans="2:12">
      <c r="B45" s="2"/>
      <c r="C45" s="142" t="s">
        <v>337</v>
      </c>
      <c r="D45" s="143"/>
      <c r="E45" s="147" t="s">
        <v>206</v>
      </c>
      <c r="F45" s="147" t="s">
        <v>206</v>
      </c>
      <c r="G45" s="147" t="s">
        <v>206</v>
      </c>
      <c r="H45" s="144">
        <v>0</v>
      </c>
      <c r="I45" s="144">
        <v>0</v>
      </c>
      <c r="J45" s="144">
        <v>0</v>
      </c>
      <c r="K45" s="147" t="s">
        <v>206</v>
      </c>
      <c r="L45" s="2"/>
    </row>
    <row r="46" spans="2:12">
      <c r="B46" s="2"/>
      <c r="C46" s="142" t="s">
        <v>338</v>
      </c>
      <c r="D46" s="143"/>
      <c r="E46" s="147" t="s">
        <v>206</v>
      </c>
      <c r="F46" s="147" t="s">
        <v>206</v>
      </c>
      <c r="G46" s="147" t="s">
        <v>206</v>
      </c>
      <c r="H46" s="144">
        <v>0</v>
      </c>
      <c r="I46" s="144">
        <v>0</v>
      </c>
      <c r="J46" s="144">
        <v>0</v>
      </c>
      <c r="K46" s="147" t="s">
        <v>206</v>
      </c>
      <c r="L46" s="2"/>
    </row>
    <row r="47" spans="2:12">
      <c r="B47" s="2"/>
      <c r="C47" s="142" t="s">
        <v>339</v>
      </c>
      <c r="D47" s="143"/>
      <c r="E47" s="147" t="s">
        <v>206</v>
      </c>
      <c r="F47" s="147" t="s">
        <v>206</v>
      </c>
      <c r="G47" s="147" t="s">
        <v>206</v>
      </c>
      <c r="H47" s="144">
        <v>0</v>
      </c>
      <c r="I47" s="144">
        <v>0</v>
      </c>
      <c r="J47" s="144">
        <v>0</v>
      </c>
      <c r="K47" s="147" t="s">
        <v>206</v>
      </c>
      <c r="L47" s="2"/>
    </row>
    <row r="48" spans="2:12">
      <c r="B48" s="2"/>
      <c r="C48" s="142" t="s">
        <v>340</v>
      </c>
      <c r="D48" s="143"/>
      <c r="E48" s="147" t="s">
        <v>206</v>
      </c>
      <c r="F48" s="147" t="s">
        <v>206</v>
      </c>
      <c r="G48" s="147" t="s">
        <v>206</v>
      </c>
      <c r="H48" s="144">
        <v>0</v>
      </c>
      <c r="I48" s="144">
        <v>0</v>
      </c>
      <c r="J48" s="144">
        <v>0</v>
      </c>
      <c r="K48" s="147" t="s">
        <v>206</v>
      </c>
      <c r="L48" s="2"/>
    </row>
    <row r="49" spans="2:12">
      <c r="B49" s="2"/>
      <c r="C49" s="142" t="s">
        <v>341</v>
      </c>
      <c r="D49" s="143"/>
      <c r="E49" s="147" t="s">
        <v>206</v>
      </c>
      <c r="F49" s="147" t="s">
        <v>206</v>
      </c>
      <c r="G49" s="147" t="s">
        <v>206</v>
      </c>
      <c r="H49" s="144">
        <v>0</v>
      </c>
      <c r="I49" s="144">
        <v>0</v>
      </c>
      <c r="J49" s="144">
        <v>0</v>
      </c>
      <c r="K49" s="147" t="s">
        <v>206</v>
      </c>
      <c r="L49" s="2"/>
    </row>
    <row r="50" spans="2:12">
      <c r="B50" s="2"/>
      <c r="C50" s="142" t="s">
        <v>342</v>
      </c>
      <c r="D50" s="143"/>
      <c r="E50" s="147" t="s">
        <v>206</v>
      </c>
      <c r="F50" s="147" t="s">
        <v>206</v>
      </c>
      <c r="G50" s="147" t="s">
        <v>206</v>
      </c>
      <c r="H50" s="144">
        <v>0</v>
      </c>
      <c r="I50" s="144">
        <v>0</v>
      </c>
      <c r="J50" s="144">
        <v>0</v>
      </c>
      <c r="K50" s="147" t="s">
        <v>206</v>
      </c>
      <c r="L50" s="2"/>
    </row>
    <row r="51" spans="2:12">
      <c r="B51" s="2"/>
      <c r="C51" s="142" t="s">
        <v>343</v>
      </c>
      <c r="D51" s="143"/>
      <c r="E51" s="147" t="s">
        <v>206</v>
      </c>
      <c r="F51" s="147" t="s">
        <v>206</v>
      </c>
      <c r="G51" s="147" t="s">
        <v>206</v>
      </c>
      <c r="H51" s="144">
        <v>0</v>
      </c>
      <c r="I51" s="144">
        <v>0</v>
      </c>
      <c r="J51" s="144">
        <v>0</v>
      </c>
      <c r="K51" s="147" t="s">
        <v>206</v>
      </c>
      <c r="L51" s="2"/>
    </row>
    <row r="52" spans="2:12">
      <c r="B52" s="2"/>
      <c r="C52" s="142" t="s">
        <v>344</v>
      </c>
      <c r="D52" s="143"/>
      <c r="E52" s="147" t="s">
        <v>206</v>
      </c>
      <c r="F52" s="147" t="s">
        <v>206</v>
      </c>
      <c r="G52" s="147" t="s">
        <v>206</v>
      </c>
      <c r="H52" s="144">
        <v>0</v>
      </c>
      <c r="I52" s="144">
        <v>0</v>
      </c>
      <c r="J52" s="144">
        <v>0</v>
      </c>
      <c r="K52" s="147" t="s">
        <v>206</v>
      </c>
      <c r="L52" s="2"/>
    </row>
    <row r="53" spans="2:12">
      <c r="B53" s="2"/>
      <c r="C53" s="142" t="s">
        <v>345</v>
      </c>
      <c r="D53" s="143"/>
      <c r="E53" s="147" t="s">
        <v>206</v>
      </c>
      <c r="F53" s="147" t="s">
        <v>206</v>
      </c>
      <c r="G53" s="147" t="s">
        <v>206</v>
      </c>
      <c r="H53" s="144">
        <v>0</v>
      </c>
      <c r="I53" s="144">
        <v>0</v>
      </c>
      <c r="J53" s="144">
        <v>0</v>
      </c>
      <c r="K53" s="147" t="s">
        <v>206</v>
      </c>
      <c r="L53" s="2"/>
    </row>
    <row r="54" spans="2:12">
      <c r="B54" s="2"/>
      <c r="C54" s="142" t="s">
        <v>346</v>
      </c>
      <c r="D54" s="143"/>
      <c r="E54" s="147" t="s">
        <v>206</v>
      </c>
      <c r="F54" s="147" t="s">
        <v>206</v>
      </c>
      <c r="G54" s="147" t="s">
        <v>206</v>
      </c>
      <c r="H54" s="144">
        <v>0</v>
      </c>
      <c r="I54" s="144">
        <v>0</v>
      </c>
      <c r="J54" s="144">
        <v>0</v>
      </c>
      <c r="K54" s="147" t="s">
        <v>206</v>
      </c>
      <c r="L54" s="2"/>
    </row>
    <row r="55" spans="2:12">
      <c r="B55" s="2"/>
      <c r="C55" s="142" t="s">
        <v>347</v>
      </c>
      <c r="D55" s="143"/>
      <c r="E55" s="147" t="s">
        <v>206</v>
      </c>
      <c r="F55" s="147" t="s">
        <v>206</v>
      </c>
      <c r="G55" s="147" t="s">
        <v>206</v>
      </c>
      <c r="H55" s="144">
        <v>0</v>
      </c>
      <c r="I55" s="144">
        <v>0</v>
      </c>
      <c r="J55" s="144">
        <v>0</v>
      </c>
      <c r="K55" s="147" t="s">
        <v>206</v>
      </c>
      <c r="L55" s="2"/>
    </row>
    <row r="56" spans="2:12">
      <c r="B56" s="2"/>
      <c r="C56" s="142" t="s">
        <v>348</v>
      </c>
      <c r="D56" s="143"/>
      <c r="E56" s="147" t="s">
        <v>206</v>
      </c>
      <c r="F56" s="147" t="s">
        <v>206</v>
      </c>
      <c r="G56" s="147" t="s">
        <v>206</v>
      </c>
      <c r="H56" s="144">
        <v>0</v>
      </c>
      <c r="I56" s="144">
        <v>0</v>
      </c>
      <c r="J56" s="144">
        <v>0</v>
      </c>
      <c r="K56" s="147" t="s">
        <v>206</v>
      </c>
      <c r="L56" s="2"/>
    </row>
    <row r="57" spans="2:12">
      <c r="B57" s="2"/>
      <c r="C57" s="142" t="s">
        <v>349</v>
      </c>
      <c r="D57" s="143"/>
      <c r="E57" s="147" t="s">
        <v>206</v>
      </c>
      <c r="F57" s="147" t="s">
        <v>206</v>
      </c>
      <c r="G57" s="147" t="s">
        <v>206</v>
      </c>
      <c r="H57" s="144">
        <v>0</v>
      </c>
      <c r="I57" s="144">
        <v>0</v>
      </c>
      <c r="J57" s="144">
        <v>0</v>
      </c>
      <c r="K57" s="147" t="s">
        <v>206</v>
      </c>
      <c r="L57" s="2"/>
    </row>
    <row r="58" spans="2:12">
      <c r="B58" s="2"/>
      <c r="C58" s="142" t="s">
        <v>350</v>
      </c>
      <c r="D58" s="143"/>
      <c r="E58" s="147" t="s">
        <v>206</v>
      </c>
      <c r="F58" s="147" t="s">
        <v>206</v>
      </c>
      <c r="G58" s="147" t="s">
        <v>206</v>
      </c>
      <c r="H58" s="144">
        <v>0</v>
      </c>
      <c r="I58" s="144">
        <v>0</v>
      </c>
      <c r="J58" s="144">
        <v>0</v>
      </c>
      <c r="K58" s="147" t="s">
        <v>206</v>
      </c>
      <c r="L58" s="2"/>
    </row>
    <row r="59" spans="2:12">
      <c r="B59" s="2"/>
      <c r="C59" s="142" t="s">
        <v>351</v>
      </c>
      <c r="D59" s="143"/>
      <c r="E59" s="147" t="s">
        <v>206</v>
      </c>
      <c r="F59" s="147" t="s">
        <v>206</v>
      </c>
      <c r="G59" s="147" t="s">
        <v>206</v>
      </c>
      <c r="H59" s="144">
        <v>0</v>
      </c>
      <c r="I59" s="144">
        <v>0</v>
      </c>
      <c r="J59" s="144">
        <v>0</v>
      </c>
      <c r="K59" s="147" t="s">
        <v>206</v>
      </c>
      <c r="L59" s="2"/>
    </row>
    <row r="60" spans="2:12">
      <c r="B60" s="2"/>
      <c r="C60" s="142" t="s">
        <v>352</v>
      </c>
      <c r="D60" s="143"/>
      <c r="E60" s="147" t="s">
        <v>206</v>
      </c>
      <c r="F60" s="147" t="s">
        <v>206</v>
      </c>
      <c r="G60" s="147" t="s">
        <v>206</v>
      </c>
      <c r="H60" s="144">
        <v>0</v>
      </c>
      <c r="I60" s="144">
        <v>0</v>
      </c>
      <c r="J60" s="144">
        <v>0</v>
      </c>
      <c r="K60" s="147" t="s">
        <v>206</v>
      </c>
      <c r="L60" s="2"/>
    </row>
    <row r="61" spans="2:12">
      <c r="B61" s="2"/>
      <c r="C61" s="142" t="s">
        <v>353</v>
      </c>
      <c r="D61" s="143"/>
      <c r="E61" s="147" t="s">
        <v>206</v>
      </c>
      <c r="F61" s="147" t="s">
        <v>206</v>
      </c>
      <c r="G61" s="147" t="s">
        <v>206</v>
      </c>
      <c r="H61" s="144">
        <v>0</v>
      </c>
      <c r="I61" s="144">
        <v>0</v>
      </c>
      <c r="J61" s="144">
        <v>0</v>
      </c>
      <c r="K61" s="147" t="s">
        <v>206</v>
      </c>
      <c r="L61" s="2"/>
    </row>
    <row r="62" spans="2:12">
      <c r="B62" s="2"/>
      <c r="C62" s="142" t="s">
        <v>354</v>
      </c>
      <c r="D62" s="143"/>
      <c r="E62" s="147" t="s">
        <v>206</v>
      </c>
      <c r="F62" s="147" t="s">
        <v>206</v>
      </c>
      <c r="G62" s="147" t="s">
        <v>206</v>
      </c>
      <c r="H62" s="144">
        <v>0</v>
      </c>
      <c r="I62" s="144">
        <v>0</v>
      </c>
      <c r="J62" s="144">
        <v>0</v>
      </c>
      <c r="K62" s="147" t="s">
        <v>206</v>
      </c>
      <c r="L62" s="2"/>
    </row>
    <row r="63" spans="2:12">
      <c r="B63" s="2"/>
      <c r="C63" s="142" t="s">
        <v>355</v>
      </c>
      <c r="D63" s="143"/>
      <c r="E63" s="147" t="s">
        <v>206</v>
      </c>
      <c r="F63" s="147" t="s">
        <v>206</v>
      </c>
      <c r="G63" s="147" t="s">
        <v>206</v>
      </c>
      <c r="H63" s="144">
        <v>0</v>
      </c>
      <c r="I63" s="144">
        <v>0</v>
      </c>
      <c r="J63" s="144">
        <v>0</v>
      </c>
      <c r="K63" s="147" t="s">
        <v>206</v>
      </c>
      <c r="L63" s="2"/>
    </row>
    <row r="64" spans="2:12">
      <c r="B64" s="2"/>
      <c r="C64" s="142" t="s">
        <v>356</v>
      </c>
      <c r="D64" s="143"/>
      <c r="E64" s="147" t="s">
        <v>206</v>
      </c>
      <c r="F64" s="147" t="s">
        <v>206</v>
      </c>
      <c r="G64" s="147" t="s">
        <v>206</v>
      </c>
      <c r="H64" s="144">
        <v>0</v>
      </c>
      <c r="I64" s="144">
        <v>0</v>
      </c>
      <c r="J64" s="144">
        <v>0</v>
      </c>
      <c r="K64" s="147" t="s">
        <v>206</v>
      </c>
      <c r="L64" s="2"/>
    </row>
    <row r="65" spans="2:12">
      <c r="B65" s="2"/>
      <c r="C65" s="142" t="s">
        <v>357</v>
      </c>
      <c r="D65" s="143"/>
      <c r="E65" s="147" t="s">
        <v>206</v>
      </c>
      <c r="F65" s="147" t="s">
        <v>206</v>
      </c>
      <c r="G65" s="147" t="s">
        <v>206</v>
      </c>
      <c r="H65" s="144">
        <v>0</v>
      </c>
      <c r="I65" s="144">
        <v>0</v>
      </c>
      <c r="J65" s="144">
        <v>0</v>
      </c>
      <c r="K65" s="147" t="s">
        <v>206</v>
      </c>
      <c r="L65" s="2"/>
    </row>
    <row r="66" spans="2:12">
      <c r="B66" s="2"/>
      <c r="C66" s="142" t="s">
        <v>358</v>
      </c>
      <c r="D66" s="143"/>
      <c r="E66" s="147" t="s">
        <v>206</v>
      </c>
      <c r="F66" s="147" t="s">
        <v>206</v>
      </c>
      <c r="G66" s="147" t="s">
        <v>206</v>
      </c>
      <c r="H66" s="144">
        <v>0</v>
      </c>
      <c r="I66" s="144">
        <v>0</v>
      </c>
      <c r="J66" s="144">
        <v>0</v>
      </c>
      <c r="K66" s="147" t="s">
        <v>206</v>
      </c>
      <c r="L66" s="2"/>
    </row>
    <row r="67" spans="2:12">
      <c r="B67" s="2"/>
      <c r="C67" s="142" t="s">
        <v>359</v>
      </c>
      <c r="D67" s="143"/>
      <c r="E67" s="147" t="s">
        <v>206</v>
      </c>
      <c r="F67" s="147" t="s">
        <v>206</v>
      </c>
      <c r="G67" s="147" t="s">
        <v>206</v>
      </c>
      <c r="H67" s="144">
        <v>0</v>
      </c>
      <c r="I67" s="144">
        <v>0</v>
      </c>
      <c r="J67" s="144">
        <v>0</v>
      </c>
      <c r="K67" s="147" t="s">
        <v>206</v>
      </c>
      <c r="L67" s="2"/>
    </row>
    <row r="68" spans="2:12">
      <c r="B68" s="2"/>
      <c r="C68" s="142" t="s">
        <v>360</v>
      </c>
      <c r="D68" s="143"/>
      <c r="E68" s="147" t="s">
        <v>206</v>
      </c>
      <c r="F68" s="147" t="s">
        <v>206</v>
      </c>
      <c r="G68" s="147" t="s">
        <v>206</v>
      </c>
      <c r="H68" s="144">
        <v>0</v>
      </c>
      <c r="I68" s="144">
        <v>0</v>
      </c>
      <c r="J68" s="144">
        <v>0</v>
      </c>
      <c r="K68" s="147" t="s">
        <v>206</v>
      </c>
      <c r="L68" s="2"/>
    </row>
    <row r="69" spans="2:12">
      <c r="B69" s="2"/>
      <c r="C69" s="142" t="s">
        <v>361</v>
      </c>
      <c r="D69" s="143"/>
      <c r="E69" s="147" t="s">
        <v>206</v>
      </c>
      <c r="F69" s="147" t="s">
        <v>206</v>
      </c>
      <c r="G69" s="147" t="s">
        <v>206</v>
      </c>
      <c r="H69" s="144">
        <v>0</v>
      </c>
      <c r="I69" s="144">
        <v>0</v>
      </c>
      <c r="J69" s="144">
        <v>0</v>
      </c>
      <c r="K69" s="147" t="s">
        <v>206</v>
      </c>
      <c r="L69" s="2"/>
    </row>
    <row r="70" spans="2:12">
      <c r="B70" s="2"/>
      <c r="C70" s="142" t="s">
        <v>362</v>
      </c>
      <c r="D70" s="143"/>
      <c r="E70" s="147" t="s">
        <v>206</v>
      </c>
      <c r="F70" s="147" t="s">
        <v>206</v>
      </c>
      <c r="G70" s="147" t="s">
        <v>206</v>
      </c>
      <c r="H70" s="144">
        <v>0</v>
      </c>
      <c r="I70" s="144">
        <v>0</v>
      </c>
      <c r="J70" s="144">
        <v>0</v>
      </c>
      <c r="K70" s="147" t="s">
        <v>206</v>
      </c>
      <c r="L70" s="2"/>
    </row>
    <row r="71" spans="2:12">
      <c r="B71" s="2"/>
      <c r="C71" s="142" t="s">
        <v>363</v>
      </c>
      <c r="D71" s="143"/>
      <c r="E71" s="147" t="s">
        <v>206</v>
      </c>
      <c r="F71" s="147" t="s">
        <v>206</v>
      </c>
      <c r="G71" s="147" t="s">
        <v>206</v>
      </c>
      <c r="H71" s="144">
        <v>0</v>
      </c>
      <c r="I71" s="144">
        <v>0</v>
      </c>
      <c r="J71" s="144">
        <v>0</v>
      </c>
      <c r="K71" s="147" t="s">
        <v>206</v>
      </c>
      <c r="L71" s="2"/>
    </row>
    <row r="72" spans="2:12">
      <c r="B72" s="2"/>
      <c r="C72" s="142" t="s">
        <v>364</v>
      </c>
      <c r="D72" s="143"/>
      <c r="E72" s="147" t="s">
        <v>206</v>
      </c>
      <c r="F72" s="147" t="s">
        <v>206</v>
      </c>
      <c r="G72" s="147" t="s">
        <v>206</v>
      </c>
      <c r="H72" s="144">
        <v>0</v>
      </c>
      <c r="I72" s="144">
        <v>0</v>
      </c>
      <c r="J72" s="144">
        <v>0</v>
      </c>
      <c r="K72" s="147" t="s">
        <v>206</v>
      </c>
      <c r="L72" s="2"/>
    </row>
    <row r="73" spans="2:12">
      <c r="B73" s="2"/>
      <c r="C73" s="142" t="s">
        <v>365</v>
      </c>
      <c r="D73" s="143"/>
      <c r="E73" s="147" t="s">
        <v>206</v>
      </c>
      <c r="F73" s="147" t="s">
        <v>206</v>
      </c>
      <c r="G73" s="147" t="s">
        <v>206</v>
      </c>
      <c r="H73" s="144">
        <v>0</v>
      </c>
      <c r="I73" s="144">
        <v>0</v>
      </c>
      <c r="J73" s="144">
        <v>0</v>
      </c>
      <c r="K73" s="147" t="s">
        <v>206</v>
      </c>
      <c r="L73" s="2"/>
    </row>
    <row r="74" spans="2:12">
      <c r="B74" s="2"/>
      <c r="C74" s="142" t="s">
        <v>366</v>
      </c>
      <c r="D74" s="143"/>
      <c r="E74" s="147" t="s">
        <v>206</v>
      </c>
      <c r="F74" s="147" t="s">
        <v>206</v>
      </c>
      <c r="G74" s="147" t="s">
        <v>206</v>
      </c>
      <c r="H74" s="144">
        <v>0</v>
      </c>
      <c r="I74" s="144">
        <v>0</v>
      </c>
      <c r="J74" s="144">
        <v>0</v>
      </c>
      <c r="K74" s="147" t="s">
        <v>206</v>
      </c>
      <c r="L74" s="2"/>
    </row>
    <row r="75" spans="2:12">
      <c r="B75" s="2"/>
      <c r="C75" s="142" t="s">
        <v>367</v>
      </c>
      <c r="D75" s="143"/>
      <c r="E75" s="147" t="s">
        <v>206</v>
      </c>
      <c r="F75" s="147" t="s">
        <v>206</v>
      </c>
      <c r="G75" s="147" t="s">
        <v>206</v>
      </c>
      <c r="H75" s="144">
        <v>0</v>
      </c>
      <c r="I75" s="144">
        <v>0</v>
      </c>
      <c r="J75" s="144">
        <v>0</v>
      </c>
      <c r="K75" s="147" t="s">
        <v>206</v>
      </c>
      <c r="L75" s="2"/>
    </row>
    <row r="76" spans="2:12">
      <c r="B76" s="2"/>
      <c r="C76" s="142" t="s">
        <v>368</v>
      </c>
      <c r="D76" s="143"/>
      <c r="E76" s="147" t="s">
        <v>206</v>
      </c>
      <c r="F76" s="147" t="s">
        <v>206</v>
      </c>
      <c r="G76" s="147" t="s">
        <v>206</v>
      </c>
      <c r="H76" s="144">
        <v>0</v>
      </c>
      <c r="I76" s="144">
        <v>0</v>
      </c>
      <c r="J76" s="144">
        <v>0</v>
      </c>
      <c r="K76" s="147" t="s">
        <v>206</v>
      </c>
      <c r="L76" s="2"/>
    </row>
    <row r="77" spans="2:12">
      <c r="B77" s="2"/>
      <c r="C77" s="142" t="s">
        <v>369</v>
      </c>
      <c r="D77" s="143"/>
      <c r="E77" s="147" t="s">
        <v>206</v>
      </c>
      <c r="F77" s="147" t="s">
        <v>206</v>
      </c>
      <c r="G77" s="147" t="s">
        <v>206</v>
      </c>
      <c r="H77" s="144">
        <v>0</v>
      </c>
      <c r="I77" s="144">
        <v>0</v>
      </c>
      <c r="J77" s="144">
        <v>0</v>
      </c>
      <c r="K77" s="147" t="s">
        <v>206</v>
      </c>
      <c r="L77" s="2"/>
    </row>
    <row r="78" spans="2:12">
      <c r="B78" s="2"/>
      <c r="C78" s="142" t="s">
        <v>370</v>
      </c>
      <c r="D78" s="143"/>
      <c r="E78" s="147" t="s">
        <v>206</v>
      </c>
      <c r="F78" s="147" t="s">
        <v>206</v>
      </c>
      <c r="G78" s="147" t="s">
        <v>206</v>
      </c>
      <c r="H78" s="144">
        <v>0</v>
      </c>
      <c r="I78" s="144">
        <v>0</v>
      </c>
      <c r="J78" s="144">
        <v>0</v>
      </c>
      <c r="K78" s="147" t="s">
        <v>206</v>
      </c>
      <c r="L78" s="2"/>
    </row>
    <row r="79" spans="2:12">
      <c r="B79" s="2"/>
      <c r="C79" s="142" t="s">
        <v>371</v>
      </c>
      <c r="D79" s="143"/>
      <c r="E79" s="147" t="s">
        <v>206</v>
      </c>
      <c r="F79" s="147" t="s">
        <v>206</v>
      </c>
      <c r="G79" s="147" t="s">
        <v>206</v>
      </c>
      <c r="H79" s="144">
        <v>0</v>
      </c>
      <c r="I79" s="144">
        <v>0</v>
      </c>
      <c r="J79" s="144">
        <v>0</v>
      </c>
      <c r="K79" s="147" t="s">
        <v>206</v>
      </c>
      <c r="L79" s="2"/>
    </row>
    <row r="80" spans="2:12">
      <c r="B80" s="2"/>
      <c r="C80" s="142" t="s">
        <v>372</v>
      </c>
      <c r="D80" s="143"/>
      <c r="E80" s="147" t="s">
        <v>206</v>
      </c>
      <c r="F80" s="147" t="s">
        <v>206</v>
      </c>
      <c r="G80" s="147" t="s">
        <v>206</v>
      </c>
      <c r="H80" s="144">
        <v>0</v>
      </c>
      <c r="I80" s="144">
        <v>0</v>
      </c>
      <c r="J80" s="144">
        <v>0</v>
      </c>
      <c r="K80" s="147" t="s">
        <v>206</v>
      </c>
      <c r="L80" s="2"/>
    </row>
    <row r="81" spans="2:12">
      <c r="B81" s="2"/>
      <c r="C81" s="142" t="s">
        <v>373</v>
      </c>
      <c r="D81" s="143"/>
      <c r="E81" s="147" t="s">
        <v>206</v>
      </c>
      <c r="F81" s="147" t="s">
        <v>206</v>
      </c>
      <c r="G81" s="147" t="s">
        <v>206</v>
      </c>
      <c r="H81" s="144">
        <v>0</v>
      </c>
      <c r="I81" s="144">
        <v>0</v>
      </c>
      <c r="J81" s="144">
        <v>0</v>
      </c>
      <c r="K81" s="147" t="s">
        <v>206</v>
      </c>
      <c r="L81" s="2"/>
    </row>
    <row r="82" spans="2:12">
      <c r="B82" s="2"/>
      <c r="C82" s="142" t="s">
        <v>374</v>
      </c>
      <c r="D82" s="143"/>
      <c r="E82" s="147" t="s">
        <v>206</v>
      </c>
      <c r="F82" s="147" t="s">
        <v>206</v>
      </c>
      <c r="G82" s="147" t="s">
        <v>206</v>
      </c>
      <c r="H82" s="144">
        <v>0</v>
      </c>
      <c r="I82" s="144">
        <v>0</v>
      </c>
      <c r="J82" s="144">
        <v>0</v>
      </c>
      <c r="K82" s="147" t="s">
        <v>206</v>
      </c>
      <c r="L82" s="2"/>
    </row>
    <row r="83" spans="2:12">
      <c r="B83" s="2"/>
      <c r="C83" s="142" t="s">
        <v>375</v>
      </c>
      <c r="D83" s="143"/>
      <c r="E83" s="147" t="s">
        <v>206</v>
      </c>
      <c r="F83" s="147" t="s">
        <v>206</v>
      </c>
      <c r="G83" s="147" t="s">
        <v>206</v>
      </c>
      <c r="H83" s="144">
        <v>0</v>
      </c>
      <c r="I83" s="144">
        <v>0</v>
      </c>
      <c r="J83" s="144">
        <v>0</v>
      </c>
      <c r="K83" s="147" t="s">
        <v>206</v>
      </c>
      <c r="L83" s="2"/>
    </row>
    <row r="84" spans="2:12">
      <c r="B84" s="2"/>
      <c r="C84" s="142" t="s">
        <v>376</v>
      </c>
      <c r="D84" s="143"/>
      <c r="E84" s="147" t="s">
        <v>206</v>
      </c>
      <c r="F84" s="147" t="s">
        <v>206</v>
      </c>
      <c r="G84" s="147" t="s">
        <v>206</v>
      </c>
      <c r="H84" s="144">
        <v>0</v>
      </c>
      <c r="I84" s="144">
        <v>0</v>
      </c>
      <c r="J84" s="144">
        <v>0</v>
      </c>
      <c r="K84" s="147" t="s">
        <v>206</v>
      </c>
      <c r="L84" s="2"/>
    </row>
    <row r="85" spans="2:12">
      <c r="B85" s="2"/>
      <c r="C85" s="142" t="s">
        <v>377</v>
      </c>
      <c r="D85" s="143"/>
      <c r="E85" s="147" t="s">
        <v>206</v>
      </c>
      <c r="F85" s="147" t="s">
        <v>206</v>
      </c>
      <c r="G85" s="147" t="s">
        <v>206</v>
      </c>
      <c r="H85" s="144">
        <v>0</v>
      </c>
      <c r="I85" s="144">
        <v>0</v>
      </c>
      <c r="J85" s="144">
        <v>0</v>
      </c>
      <c r="K85" s="147" t="s">
        <v>206</v>
      </c>
      <c r="L85" s="2"/>
    </row>
    <row r="86" spans="2:12">
      <c r="B86" s="2"/>
      <c r="C86" s="142" t="s">
        <v>378</v>
      </c>
      <c r="D86" s="143"/>
      <c r="E86" s="147" t="s">
        <v>206</v>
      </c>
      <c r="F86" s="147" t="s">
        <v>206</v>
      </c>
      <c r="G86" s="147" t="s">
        <v>206</v>
      </c>
      <c r="H86" s="144">
        <v>0</v>
      </c>
      <c r="I86" s="144">
        <v>0</v>
      </c>
      <c r="J86" s="144">
        <v>0</v>
      </c>
      <c r="K86" s="147" t="s">
        <v>206</v>
      </c>
      <c r="L86" s="2"/>
    </row>
    <row r="87" spans="2:12">
      <c r="B87" s="2"/>
      <c r="C87" s="142" t="s">
        <v>379</v>
      </c>
      <c r="D87" s="143"/>
      <c r="E87" s="147" t="s">
        <v>206</v>
      </c>
      <c r="F87" s="147" t="s">
        <v>206</v>
      </c>
      <c r="G87" s="147" t="s">
        <v>206</v>
      </c>
      <c r="H87" s="144">
        <v>0</v>
      </c>
      <c r="I87" s="144">
        <v>0</v>
      </c>
      <c r="J87" s="144">
        <v>0</v>
      </c>
      <c r="K87" s="147" t="s">
        <v>206</v>
      </c>
      <c r="L87" s="2"/>
    </row>
    <row r="88" spans="2:12">
      <c r="B88" s="2"/>
      <c r="C88" s="142" t="s">
        <v>380</v>
      </c>
      <c r="D88" s="143"/>
      <c r="E88" s="147" t="s">
        <v>206</v>
      </c>
      <c r="F88" s="147" t="s">
        <v>206</v>
      </c>
      <c r="G88" s="147" t="s">
        <v>206</v>
      </c>
      <c r="H88" s="144">
        <v>0</v>
      </c>
      <c r="I88" s="144">
        <v>0</v>
      </c>
      <c r="J88" s="144">
        <v>0</v>
      </c>
      <c r="K88" s="147" t="s">
        <v>206</v>
      </c>
      <c r="L88" s="2"/>
    </row>
    <row r="89" spans="2:12">
      <c r="B89" s="2"/>
      <c r="C89" s="142" t="s">
        <v>381</v>
      </c>
      <c r="D89" s="143"/>
      <c r="E89" s="147" t="s">
        <v>206</v>
      </c>
      <c r="F89" s="147" t="s">
        <v>206</v>
      </c>
      <c r="G89" s="147" t="s">
        <v>206</v>
      </c>
      <c r="H89" s="144">
        <v>0</v>
      </c>
      <c r="I89" s="144">
        <v>0</v>
      </c>
      <c r="J89" s="144">
        <v>0</v>
      </c>
      <c r="K89" s="147" t="s">
        <v>206</v>
      </c>
      <c r="L89" s="2"/>
    </row>
    <row r="90" spans="2:12">
      <c r="B90" s="2"/>
      <c r="C90" s="142" t="s">
        <v>382</v>
      </c>
      <c r="D90" s="143"/>
      <c r="E90" s="147" t="s">
        <v>206</v>
      </c>
      <c r="F90" s="147" t="s">
        <v>206</v>
      </c>
      <c r="G90" s="147" t="s">
        <v>206</v>
      </c>
      <c r="H90" s="144">
        <v>0</v>
      </c>
      <c r="I90" s="144">
        <v>0</v>
      </c>
      <c r="J90" s="144">
        <v>0</v>
      </c>
      <c r="K90" s="147" t="s">
        <v>206</v>
      </c>
      <c r="L90" s="2"/>
    </row>
    <row r="91" spans="2:12">
      <c r="B91" s="2"/>
      <c r="C91" s="142" t="s">
        <v>383</v>
      </c>
      <c r="D91" s="143"/>
      <c r="E91" s="147" t="s">
        <v>206</v>
      </c>
      <c r="F91" s="147" t="s">
        <v>206</v>
      </c>
      <c r="G91" s="147" t="s">
        <v>206</v>
      </c>
      <c r="H91" s="144">
        <v>0</v>
      </c>
      <c r="I91" s="144">
        <v>0</v>
      </c>
      <c r="J91" s="144">
        <v>0</v>
      </c>
      <c r="K91" s="147" t="s">
        <v>206</v>
      </c>
      <c r="L91" s="2"/>
    </row>
    <row r="92" spans="2:12">
      <c r="B92" s="2"/>
      <c r="C92" s="142" t="s">
        <v>384</v>
      </c>
      <c r="D92" s="143"/>
      <c r="E92" s="147" t="s">
        <v>206</v>
      </c>
      <c r="F92" s="147" t="s">
        <v>206</v>
      </c>
      <c r="G92" s="147" t="s">
        <v>206</v>
      </c>
      <c r="H92" s="144">
        <v>0</v>
      </c>
      <c r="I92" s="144">
        <v>0</v>
      </c>
      <c r="J92" s="144">
        <v>0</v>
      </c>
      <c r="K92" s="147" t="s">
        <v>206</v>
      </c>
      <c r="L92" s="2"/>
    </row>
    <row r="93" spans="2:12">
      <c r="B93" s="2"/>
      <c r="C93" s="142" t="s">
        <v>385</v>
      </c>
      <c r="D93" s="143"/>
      <c r="E93" s="147" t="s">
        <v>206</v>
      </c>
      <c r="F93" s="147" t="s">
        <v>206</v>
      </c>
      <c r="G93" s="147" t="s">
        <v>206</v>
      </c>
      <c r="H93" s="144">
        <v>0</v>
      </c>
      <c r="I93" s="144">
        <v>0</v>
      </c>
      <c r="J93" s="144">
        <v>0</v>
      </c>
      <c r="K93" s="147" t="s">
        <v>206</v>
      </c>
      <c r="L93" s="2"/>
    </row>
    <row r="94" spans="2:12">
      <c r="B94" s="2"/>
      <c r="C94" s="142" t="s">
        <v>386</v>
      </c>
      <c r="D94" s="143"/>
      <c r="E94" s="147" t="s">
        <v>206</v>
      </c>
      <c r="F94" s="147" t="s">
        <v>206</v>
      </c>
      <c r="G94" s="147" t="s">
        <v>206</v>
      </c>
      <c r="H94" s="144">
        <v>0</v>
      </c>
      <c r="I94" s="144">
        <v>0</v>
      </c>
      <c r="J94" s="144">
        <v>0</v>
      </c>
      <c r="K94" s="147" t="s">
        <v>206</v>
      </c>
      <c r="L94" s="2"/>
    </row>
    <row r="95" spans="2:12">
      <c r="B95" s="2"/>
      <c r="C95" s="142" t="s">
        <v>387</v>
      </c>
      <c r="D95" s="143"/>
      <c r="E95" s="147" t="s">
        <v>206</v>
      </c>
      <c r="F95" s="147" t="s">
        <v>206</v>
      </c>
      <c r="G95" s="147" t="s">
        <v>206</v>
      </c>
      <c r="H95" s="144">
        <v>0</v>
      </c>
      <c r="I95" s="144">
        <v>0</v>
      </c>
      <c r="J95" s="144">
        <v>0</v>
      </c>
      <c r="K95" s="147" t="s">
        <v>206</v>
      </c>
      <c r="L95" s="2"/>
    </row>
    <row r="96" spans="2:12">
      <c r="B96" s="2"/>
      <c r="C96" s="142" t="s">
        <v>388</v>
      </c>
      <c r="D96" s="143"/>
      <c r="E96" s="147" t="s">
        <v>206</v>
      </c>
      <c r="F96" s="147" t="s">
        <v>206</v>
      </c>
      <c r="G96" s="147" t="s">
        <v>206</v>
      </c>
      <c r="H96" s="144">
        <v>0</v>
      </c>
      <c r="I96" s="144">
        <v>0</v>
      </c>
      <c r="J96" s="144">
        <v>0</v>
      </c>
      <c r="K96" s="147" t="s">
        <v>206</v>
      </c>
      <c r="L96" s="2"/>
    </row>
    <row r="97" spans="2:12">
      <c r="B97" s="2"/>
      <c r="C97" s="142" t="s">
        <v>389</v>
      </c>
      <c r="D97" s="143"/>
      <c r="E97" s="147" t="s">
        <v>206</v>
      </c>
      <c r="F97" s="147" t="s">
        <v>206</v>
      </c>
      <c r="G97" s="147" t="s">
        <v>206</v>
      </c>
      <c r="H97" s="144">
        <v>0</v>
      </c>
      <c r="I97" s="144">
        <v>0</v>
      </c>
      <c r="J97" s="144">
        <v>0</v>
      </c>
      <c r="K97" s="147" t="s">
        <v>206</v>
      </c>
      <c r="L97" s="2"/>
    </row>
    <row r="98" spans="2:12">
      <c r="B98" s="2"/>
      <c r="C98" s="142" t="s">
        <v>390</v>
      </c>
      <c r="D98" s="143"/>
      <c r="E98" s="147" t="s">
        <v>206</v>
      </c>
      <c r="F98" s="147" t="s">
        <v>206</v>
      </c>
      <c r="G98" s="147" t="s">
        <v>206</v>
      </c>
      <c r="H98" s="144">
        <v>0</v>
      </c>
      <c r="I98" s="144">
        <v>0</v>
      </c>
      <c r="J98" s="144">
        <v>0</v>
      </c>
      <c r="K98" s="147" t="s">
        <v>206</v>
      </c>
      <c r="L98" s="2"/>
    </row>
    <row r="99" spans="2:12">
      <c r="B99" s="2"/>
      <c r="C99" s="142" t="s">
        <v>391</v>
      </c>
      <c r="D99" s="143"/>
      <c r="E99" s="147" t="s">
        <v>206</v>
      </c>
      <c r="F99" s="147" t="s">
        <v>206</v>
      </c>
      <c r="G99" s="147" t="s">
        <v>206</v>
      </c>
      <c r="H99" s="144">
        <v>0</v>
      </c>
      <c r="I99" s="144">
        <v>0</v>
      </c>
      <c r="J99" s="144">
        <v>0</v>
      </c>
      <c r="K99" s="147" t="s">
        <v>206</v>
      </c>
      <c r="L99" s="2"/>
    </row>
    <row r="100" spans="2:12">
      <c r="B100" s="2"/>
      <c r="C100" s="142" t="s">
        <v>392</v>
      </c>
      <c r="D100" s="143"/>
      <c r="E100" s="147" t="s">
        <v>206</v>
      </c>
      <c r="F100" s="147" t="s">
        <v>206</v>
      </c>
      <c r="G100" s="147" t="s">
        <v>206</v>
      </c>
      <c r="H100" s="144">
        <v>0</v>
      </c>
      <c r="I100" s="144">
        <v>0</v>
      </c>
      <c r="J100" s="144">
        <v>0</v>
      </c>
      <c r="K100" s="147" t="s">
        <v>206</v>
      </c>
      <c r="L100" s="2"/>
    </row>
    <row r="101" spans="2:12">
      <c r="B101" s="2"/>
      <c r="C101" s="142" t="s">
        <v>393</v>
      </c>
      <c r="D101" s="143"/>
      <c r="E101" s="147" t="s">
        <v>206</v>
      </c>
      <c r="F101" s="147" t="s">
        <v>206</v>
      </c>
      <c r="G101" s="147" t="s">
        <v>206</v>
      </c>
      <c r="H101" s="144">
        <v>0</v>
      </c>
      <c r="I101" s="144">
        <v>0</v>
      </c>
      <c r="J101" s="144">
        <v>0</v>
      </c>
      <c r="K101" s="147" t="s">
        <v>206</v>
      </c>
      <c r="L101" s="2"/>
    </row>
    <row r="102" spans="2:12">
      <c r="B102" s="2"/>
      <c r="C102" s="142" t="s">
        <v>394</v>
      </c>
      <c r="D102" s="143"/>
      <c r="E102" s="147" t="s">
        <v>206</v>
      </c>
      <c r="F102" s="147" t="s">
        <v>206</v>
      </c>
      <c r="G102" s="147" t="s">
        <v>206</v>
      </c>
      <c r="H102" s="144">
        <v>0</v>
      </c>
      <c r="I102" s="144">
        <v>0</v>
      </c>
      <c r="J102" s="144">
        <v>0</v>
      </c>
      <c r="K102" s="147" t="s">
        <v>206</v>
      </c>
      <c r="L102" s="2"/>
    </row>
    <row r="103" spans="2:12">
      <c r="B103" s="2"/>
      <c r="C103" s="142" t="s">
        <v>395</v>
      </c>
      <c r="D103" s="143"/>
      <c r="E103" s="147" t="s">
        <v>206</v>
      </c>
      <c r="F103" s="147" t="s">
        <v>206</v>
      </c>
      <c r="G103" s="147" t="s">
        <v>206</v>
      </c>
      <c r="H103" s="144">
        <v>0</v>
      </c>
      <c r="I103" s="144">
        <v>0</v>
      </c>
      <c r="J103" s="144">
        <v>0</v>
      </c>
      <c r="K103" s="147" t="s">
        <v>206</v>
      </c>
      <c r="L103" s="2"/>
    </row>
    <row r="104" spans="2:12">
      <c r="B104" s="2"/>
      <c r="C104" s="142" t="s">
        <v>396</v>
      </c>
      <c r="D104" s="143"/>
      <c r="E104" s="147" t="s">
        <v>206</v>
      </c>
      <c r="F104" s="147" t="s">
        <v>206</v>
      </c>
      <c r="G104" s="147" t="s">
        <v>206</v>
      </c>
      <c r="H104" s="144">
        <v>0</v>
      </c>
      <c r="I104" s="144">
        <v>0</v>
      </c>
      <c r="J104" s="144">
        <v>0</v>
      </c>
      <c r="K104" s="147" t="s">
        <v>206</v>
      </c>
      <c r="L104" s="2"/>
    </row>
    <row r="105" spans="2:12">
      <c r="B105" s="2"/>
      <c r="C105" s="142" t="s">
        <v>397</v>
      </c>
      <c r="D105" s="143"/>
      <c r="E105" s="147" t="s">
        <v>206</v>
      </c>
      <c r="F105" s="147" t="s">
        <v>206</v>
      </c>
      <c r="G105" s="147" t="s">
        <v>206</v>
      </c>
      <c r="H105" s="144">
        <v>0</v>
      </c>
      <c r="I105" s="144">
        <v>0</v>
      </c>
      <c r="J105" s="144">
        <v>0</v>
      </c>
      <c r="K105" s="147" t="s">
        <v>206</v>
      </c>
      <c r="L105" s="2"/>
    </row>
    <row r="106" spans="2:12">
      <c r="B106" s="2"/>
      <c r="C106" s="142" t="s">
        <v>398</v>
      </c>
      <c r="D106" s="143"/>
      <c r="E106" s="147" t="s">
        <v>206</v>
      </c>
      <c r="F106" s="147" t="s">
        <v>206</v>
      </c>
      <c r="G106" s="147" t="s">
        <v>206</v>
      </c>
      <c r="H106" s="144">
        <v>0</v>
      </c>
      <c r="I106" s="144">
        <v>0</v>
      </c>
      <c r="J106" s="144">
        <v>0</v>
      </c>
      <c r="K106" s="147" t="s">
        <v>206</v>
      </c>
      <c r="L106" s="2"/>
    </row>
    <row r="107" spans="2:12">
      <c r="B107" s="2"/>
      <c r="C107" s="142" t="s">
        <v>399</v>
      </c>
      <c r="D107" s="143"/>
      <c r="E107" s="147" t="s">
        <v>206</v>
      </c>
      <c r="F107" s="147" t="s">
        <v>206</v>
      </c>
      <c r="G107" s="147" t="s">
        <v>206</v>
      </c>
      <c r="H107" s="144">
        <v>0</v>
      </c>
      <c r="I107" s="144">
        <v>0</v>
      </c>
      <c r="J107" s="144">
        <v>0</v>
      </c>
      <c r="K107" s="147" t="s">
        <v>206</v>
      </c>
      <c r="L107" s="2"/>
    </row>
    <row r="108" spans="2:12">
      <c r="B108" s="2"/>
      <c r="C108" s="142" t="s">
        <v>400</v>
      </c>
      <c r="D108" s="143"/>
      <c r="E108" s="147" t="s">
        <v>206</v>
      </c>
      <c r="F108" s="147" t="s">
        <v>206</v>
      </c>
      <c r="G108" s="147" t="s">
        <v>206</v>
      </c>
      <c r="H108" s="144">
        <v>0</v>
      </c>
      <c r="I108" s="144">
        <v>0</v>
      </c>
      <c r="J108" s="144">
        <v>0</v>
      </c>
      <c r="K108" s="147" t="s">
        <v>206</v>
      </c>
      <c r="L108" s="2"/>
    </row>
    <row r="109" spans="2:12">
      <c r="B109" s="2"/>
      <c r="C109" s="142" t="s">
        <v>401</v>
      </c>
      <c r="D109" s="143"/>
      <c r="E109" s="147" t="s">
        <v>206</v>
      </c>
      <c r="F109" s="147" t="s">
        <v>206</v>
      </c>
      <c r="G109" s="147" t="s">
        <v>206</v>
      </c>
      <c r="H109" s="144">
        <v>0</v>
      </c>
      <c r="I109" s="144">
        <v>0</v>
      </c>
      <c r="J109" s="144">
        <v>0</v>
      </c>
      <c r="K109" s="147" t="s">
        <v>206</v>
      </c>
      <c r="L109" s="2"/>
    </row>
    <row r="110" spans="2:12">
      <c r="B110" s="2"/>
      <c r="C110" s="142" t="s">
        <v>402</v>
      </c>
      <c r="D110" s="143"/>
      <c r="E110" s="147" t="s">
        <v>206</v>
      </c>
      <c r="F110" s="147" t="s">
        <v>206</v>
      </c>
      <c r="G110" s="147" t="s">
        <v>206</v>
      </c>
      <c r="H110" s="144">
        <v>0</v>
      </c>
      <c r="I110" s="144">
        <v>0</v>
      </c>
      <c r="J110" s="144">
        <v>0</v>
      </c>
      <c r="K110" s="147" t="s">
        <v>206</v>
      </c>
      <c r="L110" s="2"/>
    </row>
    <row r="111" spans="2:12">
      <c r="B111" s="2"/>
      <c r="C111" s="142" t="s">
        <v>403</v>
      </c>
      <c r="D111" s="143"/>
      <c r="E111" s="147" t="s">
        <v>206</v>
      </c>
      <c r="F111" s="147" t="s">
        <v>206</v>
      </c>
      <c r="G111" s="147" t="s">
        <v>206</v>
      </c>
      <c r="H111" s="144">
        <v>0</v>
      </c>
      <c r="I111" s="144">
        <v>0</v>
      </c>
      <c r="J111" s="144">
        <v>0</v>
      </c>
      <c r="K111" s="147" t="s">
        <v>206</v>
      </c>
      <c r="L111" s="2"/>
    </row>
    <row r="112" spans="2:12">
      <c r="B112" s="2"/>
      <c r="C112" s="142" t="s">
        <v>404</v>
      </c>
      <c r="D112" s="143"/>
      <c r="E112" s="147" t="s">
        <v>206</v>
      </c>
      <c r="F112" s="147" t="s">
        <v>206</v>
      </c>
      <c r="G112" s="147" t="s">
        <v>206</v>
      </c>
      <c r="H112" s="144">
        <v>0</v>
      </c>
      <c r="I112" s="144">
        <v>0</v>
      </c>
      <c r="J112" s="144">
        <v>0</v>
      </c>
      <c r="K112" s="147" t="s">
        <v>206</v>
      </c>
      <c r="L112" s="2"/>
    </row>
    <row r="113" spans="1:12">
      <c r="B113" s="2"/>
      <c r="C113" s="142" t="s">
        <v>405</v>
      </c>
      <c r="D113" s="143"/>
      <c r="E113" s="147" t="s">
        <v>206</v>
      </c>
      <c r="F113" s="147" t="s">
        <v>206</v>
      </c>
      <c r="G113" s="147" t="s">
        <v>206</v>
      </c>
      <c r="H113" s="144">
        <v>0</v>
      </c>
      <c r="I113" s="144">
        <v>0</v>
      </c>
      <c r="J113" s="144">
        <v>0</v>
      </c>
      <c r="K113" s="147" t="s">
        <v>206</v>
      </c>
      <c r="L113" s="2"/>
    </row>
    <row r="114" spans="1:12" s="12" customFormat="1">
      <c r="B114" s="3"/>
      <c r="C114" s="145" t="s">
        <v>406</v>
      </c>
      <c r="D114" s="146"/>
      <c r="E114" s="147" t="s">
        <v>206</v>
      </c>
      <c r="F114" s="147" t="s">
        <v>206</v>
      </c>
      <c r="G114" s="147" t="s">
        <v>206</v>
      </c>
      <c r="H114" s="144">
        <v>0</v>
      </c>
      <c r="I114" s="144">
        <v>0</v>
      </c>
      <c r="J114" s="144">
        <v>0</v>
      </c>
      <c r="K114" s="147" t="s">
        <v>206</v>
      </c>
      <c r="L114" s="3"/>
    </row>
    <row r="115" spans="1:12" s="12" customFormat="1">
      <c r="A115" s="15" t="s">
        <v>407</v>
      </c>
      <c r="B115" s="3"/>
      <c r="C115" s="145" t="s">
        <v>408</v>
      </c>
      <c r="D115" s="146"/>
      <c r="E115" s="147" t="s">
        <v>206</v>
      </c>
      <c r="F115" s="147" t="s">
        <v>206</v>
      </c>
      <c r="G115" s="147" t="s">
        <v>206</v>
      </c>
      <c r="H115" s="144">
        <v>0</v>
      </c>
      <c r="I115" s="144">
        <v>0</v>
      </c>
      <c r="J115" s="144">
        <v>0</v>
      </c>
      <c r="K115" s="147" t="s">
        <v>206</v>
      </c>
      <c r="L115" s="3"/>
    </row>
    <row r="116" spans="1:12">
      <c r="A116" s="16" t="s">
        <v>409</v>
      </c>
      <c r="B116" s="2"/>
      <c r="C116" s="142" t="s">
        <v>410</v>
      </c>
      <c r="D116" s="143"/>
      <c r="E116" s="10" t="str">
        <f>""</f>
        <v/>
      </c>
      <c r="F116" s="10" t="str">
        <f>""</f>
        <v/>
      </c>
      <c r="G116" s="10" t="str">
        <f>""</f>
        <v/>
      </c>
      <c r="H116" s="8">
        <f>SUM(H16:H115)</f>
        <v>0</v>
      </c>
      <c r="I116" s="8">
        <f>SUM(I16:I115)</f>
        <v>0</v>
      </c>
      <c r="J116" s="8">
        <f>SUM(J16:J115)</f>
        <v>0</v>
      </c>
      <c r="K116" s="10" t="str">
        <f>""</f>
        <v/>
      </c>
      <c r="L116" s="2"/>
    </row>
    <row r="117" spans="1:12">
      <c r="B117" s="2"/>
      <c r="C117" s="2"/>
      <c r="D117" s="2"/>
      <c r="E117" s="2"/>
      <c r="F117" s="2"/>
      <c r="G117" s="2"/>
      <c r="H117" s="2"/>
      <c r="I117" s="2"/>
      <c r="J117" s="2"/>
      <c r="K117" s="2"/>
      <c r="L117" s="2"/>
    </row>
    <row r="118" spans="1:12" ht="5.0999999999999996" customHeight="1">
      <c r="B118" s="2"/>
      <c r="C118" s="2"/>
      <c r="D118" s="2"/>
      <c r="E118" s="2"/>
      <c r="F118" s="2"/>
      <c r="G118" s="2"/>
      <c r="H118" s="2"/>
      <c r="I118" s="2"/>
      <c r="J118" s="2"/>
      <c r="K118" s="2"/>
      <c r="L118" s="2"/>
    </row>
  </sheetData>
  <sheetProtection formatColumns="0" formatRows="0" insertRows="0" deleteRows="0" selectLockedCells="1"/>
  <mergeCells count="815">
    <mergeCell ref="C7:K7"/>
    <mergeCell ref="C8:K8"/>
    <mergeCell ref="C9:K9"/>
    <mergeCell ref="C10:K10"/>
    <mergeCell ref="C11:K11"/>
    <mergeCell ref="C13:K13"/>
    <mergeCell ref="C14:D15"/>
    <mergeCell ref="E14:E15"/>
    <mergeCell ref="F14:F15"/>
    <mergeCell ref="G14:G15"/>
    <mergeCell ref="H14:H15"/>
    <mergeCell ref="I14:I15"/>
    <mergeCell ref="J14:J15"/>
    <mergeCell ref="K14:K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I20"/>
    <mergeCell ref="J20"/>
    <mergeCell ref="K20"/>
    <mergeCell ref="C21:D21"/>
    <mergeCell ref="E21"/>
    <mergeCell ref="F21"/>
    <mergeCell ref="G21"/>
    <mergeCell ref="H21"/>
    <mergeCell ref="I21"/>
    <mergeCell ref="J21"/>
    <mergeCell ref="K21"/>
    <mergeCell ref="C20:D20"/>
    <mergeCell ref="E20"/>
    <mergeCell ref="F20"/>
    <mergeCell ref="G20"/>
    <mergeCell ref="H20"/>
    <mergeCell ref="I22"/>
    <mergeCell ref="J22"/>
    <mergeCell ref="K22"/>
    <mergeCell ref="C23:D23"/>
    <mergeCell ref="E23"/>
    <mergeCell ref="F23"/>
    <mergeCell ref="G23"/>
    <mergeCell ref="H23"/>
    <mergeCell ref="I23"/>
    <mergeCell ref="J23"/>
    <mergeCell ref="K23"/>
    <mergeCell ref="C22:D22"/>
    <mergeCell ref="E22"/>
    <mergeCell ref="F22"/>
    <mergeCell ref="G22"/>
    <mergeCell ref="H22"/>
    <mergeCell ref="I24"/>
    <mergeCell ref="J24"/>
    <mergeCell ref="K24"/>
    <mergeCell ref="C25:D25"/>
    <mergeCell ref="E25"/>
    <mergeCell ref="F25"/>
    <mergeCell ref="G25"/>
    <mergeCell ref="H25"/>
    <mergeCell ref="I25"/>
    <mergeCell ref="J25"/>
    <mergeCell ref="K25"/>
    <mergeCell ref="C24:D24"/>
    <mergeCell ref="E24"/>
    <mergeCell ref="F24"/>
    <mergeCell ref="G24"/>
    <mergeCell ref="H24"/>
    <mergeCell ref="I26"/>
    <mergeCell ref="J26"/>
    <mergeCell ref="K26"/>
    <mergeCell ref="C27:D27"/>
    <mergeCell ref="E27"/>
    <mergeCell ref="F27"/>
    <mergeCell ref="G27"/>
    <mergeCell ref="H27"/>
    <mergeCell ref="I27"/>
    <mergeCell ref="J27"/>
    <mergeCell ref="K27"/>
    <mergeCell ref="C26:D26"/>
    <mergeCell ref="E26"/>
    <mergeCell ref="F26"/>
    <mergeCell ref="G26"/>
    <mergeCell ref="H26"/>
    <mergeCell ref="I28"/>
    <mergeCell ref="J28"/>
    <mergeCell ref="K28"/>
    <mergeCell ref="C29:D29"/>
    <mergeCell ref="E29"/>
    <mergeCell ref="F29"/>
    <mergeCell ref="G29"/>
    <mergeCell ref="H29"/>
    <mergeCell ref="I29"/>
    <mergeCell ref="J29"/>
    <mergeCell ref="K29"/>
    <mergeCell ref="C28:D28"/>
    <mergeCell ref="E28"/>
    <mergeCell ref="F28"/>
    <mergeCell ref="G28"/>
    <mergeCell ref="H28"/>
    <mergeCell ref="I30"/>
    <mergeCell ref="J30"/>
    <mergeCell ref="K30"/>
    <mergeCell ref="C31:D31"/>
    <mergeCell ref="E31"/>
    <mergeCell ref="F31"/>
    <mergeCell ref="G31"/>
    <mergeCell ref="H31"/>
    <mergeCell ref="I31"/>
    <mergeCell ref="J31"/>
    <mergeCell ref="K31"/>
    <mergeCell ref="C30:D30"/>
    <mergeCell ref="E30"/>
    <mergeCell ref="F30"/>
    <mergeCell ref="G30"/>
    <mergeCell ref="H30"/>
    <mergeCell ref="I32"/>
    <mergeCell ref="J32"/>
    <mergeCell ref="K32"/>
    <mergeCell ref="C33:D33"/>
    <mergeCell ref="E33"/>
    <mergeCell ref="F33"/>
    <mergeCell ref="G33"/>
    <mergeCell ref="H33"/>
    <mergeCell ref="I33"/>
    <mergeCell ref="J33"/>
    <mergeCell ref="K33"/>
    <mergeCell ref="C32:D32"/>
    <mergeCell ref="E32"/>
    <mergeCell ref="F32"/>
    <mergeCell ref="G32"/>
    <mergeCell ref="H32"/>
    <mergeCell ref="I34"/>
    <mergeCell ref="J34"/>
    <mergeCell ref="K34"/>
    <mergeCell ref="C35:D35"/>
    <mergeCell ref="E35"/>
    <mergeCell ref="F35"/>
    <mergeCell ref="G35"/>
    <mergeCell ref="H35"/>
    <mergeCell ref="I35"/>
    <mergeCell ref="J35"/>
    <mergeCell ref="K35"/>
    <mergeCell ref="C34:D34"/>
    <mergeCell ref="E34"/>
    <mergeCell ref="F34"/>
    <mergeCell ref="G34"/>
    <mergeCell ref="H34"/>
    <mergeCell ref="I36"/>
    <mergeCell ref="J36"/>
    <mergeCell ref="K36"/>
    <mergeCell ref="C37:D37"/>
    <mergeCell ref="E37"/>
    <mergeCell ref="F37"/>
    <mergeCell ref="G37"/>
    <mergeCell ref="H37"/>
    <mergeCell ref="I37"/>
    <mergeCell ref="J37"/>
    <mergeCell ref="K37"/>
    <mergeCell ref="C36:D36"/>
    <mergeCell ref="E36"/>
    <mergeCell ref="F36"/>
    <mergeCell ref="G36"/>
    <mergeCell ref="H36"/>
    <mergeCell ref="I38"/>
    <mergeCell ref="J38"/>
    <mergeCell ref="K38"/>
    <mergeCell ref="C39:D39"/>
    <mergeCell ref="E39"/>
    <mergeCell ref="F39"/>
    <mergeCell ref="G39"/>
    <mergeCell ref="H39"/>
    <mergeCell ref="I39"/>
    <mergeCell ref="J39"/>
    <mergeCell ref="K39"/>
    <mergeCell ref="C38:D38"/>
    <mergeCell ref="E38"/>
    <mergeCell ref="F38"/>
    <mergeCell ref="G38"/>
    <mergeCell ref="H38"/>
    <mergeCell ref="I40"/>
    <mergeCell ref="J40"/>
    <mergeCell ref="K40"/>
    <mergeCell ref="C41:D41"/>
    <mergeCell ref="E41"/>
    <mergeCell ref="F41"/>
    <mergeCell ref="G41"/>
    <mergeCell ref="H41"/>
    <mergeCell ref="I41"/>
    <mergeCell ref="J41"/>
    <mergeCell ref="K41"/>
    <mergeCell ref="C40:D40"/>
    <mergeCell ref="E40"/>
    <mergeCell ref="F40"/>
    <mergeCell ref="G40"/>
    <mergeCell ref="H40"/>
    <mergeCell ref="I42"/>
    <mergeCell ref="J42"/>
    <mergeCell ref="K42"/>
    <mergeCell ref="C43:D43"/>
    <mergeCell ref="E43"/>
    <mergeCell ref="F43"/>
    <mergeCell ref="G43"/>
    <mergeCell ref="H43"/>
    <mergeCell ref="I43"/>
    <mergeCell ref="J43"/>
    <mergeCell ref="K43"/>
    <mergeCell ref="C42:D42"/>
    <mergeCell ref="E42"/>
    <mergeCell ref="F42"/>
    <mergeCell ref="G42"/>
    <mergeCell ref="H42"/>
    <mergeCell ref="I44"/>
    <mergeCell ref="J44"/>
    <mergeCell ref="K44"/>
    <mergeCell ref="C45:D45"/>
    <mergeCell ref="E45"/>
    <mergeCell ref="F45"/>
    <mergeCell ref="G45"/>
    <mergeCell ref="H45"/>
    <mergeCell ref="I45"/>
    <mergeCell ref="J45"/>
    <mergeCell ref="K45"/>
    <mergeCell ref="C44:D44"/>
    <mergeCell ref="E44"/>
    <mergeCell ref="F44"/>
    <mergeCell ref="G44"/>
    <mergeCell ref="H44"/>
    <mergeCell ref="I46"/>
    <mergeCell ref="J46"/>
    <mergeCell ref="K46"/>
    <mergeCell ref="C47:D47"/>
    <mergeCell ref="E47"/>
    <mergeCell ref="F47"/>
    <mergeCell ref="G47"/>
    <mergeCell ref="H47"/>
    <mergeCell ref="I47"/>
    <mergeCell ref="J47"/>
    <mergeCell ref="K47"/>
    <mergeCell ref="C46:D46"/>
    <mergeCell ref="E46"/>
    <mergeCell ref="F46"/>
    <mergeCell ref="G46"/>
    <mergeCell ref="H46"/>
    <mergeCell ref="I48"/>
    <mergeCell ref="J48"/>
    <mergeCell ref="K48"/>
    <mergeCell ref="C49:D49"/>
    <mergeCell ref="E49"/>
    <mergeCell ref="F49"/>
    <mergeCell ref="G49"/>
    <mergeCell ref="H49"/>
    <mergeCell ref="I49"/>
    <mergeCell ref="J49"/>
    <mergeCell ref="K49"/>
    <mergeCell ref="C48:D48"/>
    <mergeCell ref="E48"/>
    <mergeCell ref="F48"/>
    <mergeCell ref="G48"/>
    <mergeCell ref="H48"/>
    <mergeCell ref="I50"/>
    <mergeCell ref="J50"/>
    <mergeCell ref="K50"/>
    <mergeCell ref="C51:D51"/>
    <mergeCell ref="E51"/>
    <mergeCell ref="F51"/>
    <mergeCell ref="G51"/>
    <mergeCell ref="H51"/>
    <mergeCell ref="I51"/>
    <mergeCell ref="J51"/>
    <mergeCell ref="K51"/>
    <mergeCell ref="C50:D50"/>
    <mergeCell ref="E50"/>
    <mergeCell ref="F50"/>
    <mergeCell ref="G50"/>
    <mergeCell ref="H50"/>
    <mergeCell ref="I52"/>
    <mergeCell ref="J52"/>
    <mergeCell ref="K52"/>
    <mergeCell ref="C53:D53"/>
    <mergeCell ref="E53"/>
    <mergeCell ref="F53"/>
    <mergeCell ref="G53"/>
    <mergeCell ref="H53"/>
    <mergeCell ref="I53"/>
    <mergeCell ref="J53"/>
    <mergeCell ref="K53"/>
    <mergeCell ref="C52:D52"/>
    <mergeCell ref="E52"/>
    <mergeCell ref="F52"/>
    <mergeCell ref="G52"/>
    <mergeCell ref="H52"/>
    <mergeCell ref="I54"/>
    <mergeCell ref="J54"/>
    <mergeCell ref="K54"/>
    <mergeCell ref="C55:D55"/>
    <mergeCell ref="E55"/>
    <mergeCell ref="F55"/>
    <mergeCell ref="G55"/>
    <mergeCell ref="H55"/>
    <mergeCell ref="I55"/>
    <mergeCell ref="J55"/>
    <mergeCell ref="K55"/>
    <mergeCell ref="C54:D54"/>
    <mergeCell ref="E54"/>
    <mergeCell ref="F54"/>
    <mergeCell ref="G54"/>
    <mergeCell ref="H54"/>
    <mergeCell ref="I56"/>
    <mergeCell ref="J56"/>
    <mergeCell ref="K56"/>
    <mergeCell ref="C57:D57"/>
    <mergeCell ref="E57"/>
    <mergeCell ref="F57"/>
    <mergeCell ref="G57"/>
    <mergeCell ref="H57"/>
    <mergeCell ref="I57"/>
    <mergeCell ref="J57"/>
    <mergeCell ref="K57"/>
    <mergeCell ref="C56:D56"/>
    <mergeCell ref="E56"/>
    <mergeCell ref="F56"/>
    <mergeCell ref="G56"/>
    <mergeCell ref="H56"/>
    <mergeCell ref="I58"/>
    <mergeCell ref="J58"/>
    <mergeCell ref="K58"/>
    <mergeCell ref="C59:D59"/>
    <mergeCell ref="E59"/>
    <mergeCell ref="F59"/>
    <mergeCell ref="G59"/>
    <mergeCell ref="H59"/>
    <mergeCell ref="I59"/>
    <mergeCell ref="J59"/>
    <mergeCell ref="K59"/>
    <mergeCell ref="C58:D58"/>
    <mergeCell ref="E58"/>
    <mergeCell ref="F58"/>
    <mergeCell ref="G58"/>
    <mergeCell ref="H58"/>
    <mergeCell ref="I60"/>
    <mergeCell ref="J60"/>
    <mergeCell ref="K60"/>
    <mergeCell ref="C61:D61"/>
    <mergeCell ref="E61"/>
    <mergeCell ref="F61"/>
    <mergeCell ref="G61"/>
    <mergeCell ref="H61"/>
    <mergeCell ref="I61"/>
    <mergeCell ref="J61"/>
    <mergeCell ref="K61"/>
    <mergeCell ref="C60:D60"/>
    <mergeCell ref="E60"/>
    <mergeCell ref="F60"/>
    <mergeCell ref="G60"/>
    <mergeCell ref="H60"/>
    <mergeCell ref="I62"/>
    <mergeCell ref="J62"/>
    <mergeCell ref="K62"/>
    <mergeCell ref="C63:D63"/>
    <mergeCell ref="E63"/>
    <mergeCell ref="F63"/>
    <mergeCell ref="G63"/>
    <mergeCell ref="H63"/>
    <mergeCell ref="I63"/>
    <mergeCell ref="J63"/>
    <mergeCell ref="K63"/>
    <mergeCell ref="C62:D62"/>
    <mergeCell ref="E62"/>
    <mergeCell ref="F62"/>
    <mergeCell ref="G62"/>
    <mergeCell ref="H62"/>
    <mergeCell ref="I64"/>
    <mergeCell ref="J64"/>
    <mergeCell ref="K64"/>
    <mergeCell ref="C65:D65"/>
    <mergeCell ref="E65"/>
    <mergeCell ref="F65"/>
    <mergeCell ref="G65"/>
    <mergeCell ref="H65"/>
    <mergeCell ref="I65"/>
    <mergeCell ref="J65"/>
    <mergeCell ref="K65"/>
    <mergeCell ref="C64:D64"/>
    <mergeCell ref="E64"/>
    <mergeCell ref="F64"/>
    <mergeCell ref="G64"/>
    <mergeCell ref="H64"/>
    <mergeCell ref="I66"/>
    <mergeCell ref="J66"/>
    <mergeCell ref="K66"/>
    <mergeCell ref="C67:D67"/>
    <mergeCell ref="E67"/>
    <mergeCell ref="F67"/>
    <mergeCell ref="G67"/>
    <mergeCell ref="H67"/>
    <mergeCell ref="I67"/>
    <mergeCell ref="J67"/>
    <mergeCell ref="K67"/>
    <mergeCell ref="C66:D66"/>
    <mergeCell ref="E66"/>
    <mergeCell ref="F66"/>
    <mergeCell ref="G66"/>
    <mergeCell ref="H66"/>
    <mergeCell ref="I68"/>
    <mergeCell ref="J68"/>
    <mergeCell ref="K68"/>
    <mergeCell ref="C69:D69"/>
    <mergeCell ref="E69"/>
    <mergeCell ref="F69"/>
    <mergeCell ref="G69"/>
    <mergeCell ref="H69"/>
    <mergeCell ref="I69"/>
    <mergeCell ref="J69"/>
    <mergeCell ref="K69"/>
    <mergeCell ref="C68:D68"/>
    <mergeCell ref="E68"/>
    <mergeCell ref="F68"/>
    <mergeCell ref="G68"/>
    <mergeCell ref="H68"/>
    <mergeCell ref="I70"/>
    <mergeCell ref="J70"/>
    <mergeCell ref="K70"/>
    <mergeCell ref="C71:D71"/>
    <mergeCell ref="E71"/>
    <mergeCell ref="F71"/>
    <mergeCell ref="G71"/>
    <mergeCell ref="H71"/>
    <mergeCell ref="I71"/>
    <mergeCell ref="J71"/>
    <mergeCell ref="K71"/>
    <mergeCell ref="C70:D70"/>
    <mergeCell ref="E70"/>
    <mergeCell ref="F70"/>
    <mergeCell ref="G70"/>
    <mergeCell ref="H70"/>
    <mergeCell ref="I72"/>
    <mergeCell ref="J72"/>
    <mergeCell ref="K72"/>
    <mergeCell ref="C73:D73"/>
    <mergeCell ref="E73"/>
    <mergeCell ref="F73"/>
    <mergeCell ref="G73"/>
    <mergeCell ref="H73"/>
    <mergeCell ref="I73"/>
    <mergeCell ref="J73"/>
    <mergeCell ref="K73"/>
    <mergeCell ref="C72:D72"/>
    <mergeCell ref="E72"/>
    <mergeCell ref="F72"/>
    <mergeCell ref="G72"/>
    <mergeCell ref="H72"/>
    <mergeCell ref="I74"/>
    <mergeCell ref="J74"/>
    <mergeCell ref="K74"/>
    <mergeCell ref="C75:D75"/>
    <mergeCell ref="E75"/>
    <mergeCell ref="F75"/>
    <mergeCell ref="G75"/>
    <mergeCell ref="H75"/>
    <mergeCell ref="I75"/>
    <mergeCell ref="J75"/>
    <mergeCell ref="K75"/>
    <mergeCell ref="C74:D74"/>
    <mergeCell ref="E74"/>
    <mergeCell ref="F74"/>
    <mergeCell ref="G74"/>
    <mergeCell ref="H74"/>
    <mergeCell ref="I76"/>
    <mergeCell ref="J76"/>
    <mergeCell ref="K76"/>
    <mergeCell ref="C77:D77"/>
    <mergeCell ref="E77"/>
    <mergeCell ref="F77"/>
    <mergeCell ref="G77"/>
    <mergeCell ref="H77"/>
    <mergeCell ref="I77"/>
    <mergeCell ref="J77"/>
    <mergeCell ref="K77"/>
    <mergeCell ref="C76:D76"/>
    <mergeCell ref="E76"/>
    <mergeCell ref="F76"/>
    <mergeCell ref="G76"/>
    <mergeCell ref="H76"/>
    <mergeCell ref="I78"/>
    <mergeCell ref="J78"/>
    <mergeCell ref="K78"/>
    <mergeCell ref="C79:D79"/>
    <mergeCell ref="E79"/>
    <mergeCell ref="F79"/>
    <mergeCell ref="G79"/>
    <mergeCell ref="H79"/>
    <mergeCell ref="I79"/>
    <mergeCell ref="J79"/>
    <mergeCell ref="K79"/>
    <mergeCell ref="C78:D78"/>
    <mergeCell ref="E78"/>
    <mergeCell ref="F78"/>
    <mergeCell ref="G78"/>
    <mergeCell ref="H78"/>
    <mergeCell ref="I80"/>
    <mergeCell ref="J80"/>
    <mergeCell ref="K80"/>
    <mergeCell ref="C81:D81"/>
    <mergeCell ref="E81"/>
    <mergeCell ref="F81"/>
    <mergeCell ref="G81"/>
    <mergeCell ref="H81"/>
    <mergeCell ref="I81"/>
    <mergeCell ref="J81"/>
    <mergeCell ref="K81"/>
    <mergeCell ref="C80:D80"/>
    <mergeCell ref="E80"/>
    <mergeCell ref="F80"/>
    <mergeCell ref="G80"/>
    <mergeCell ref="H80"/>
    <mergeCell ref="I82"/>
    <mergeCell ref="J82"/>
    <mergeCell ref="K82"/>
    <mergeCell ref="C83:D83"/>
    <mergeCell ref="E83"/>
    <mergeCell ref="F83"/>
    <mergeCell ref="G83"/>
    <mergeCell ref="H83"/>
    <mergeCell ref="I83"/>
    <mergeCell ref="J83"/>
    <mergeCell ref="K83"/>
    <mergeCell ref="C82:D82"/>
    <mergeCell ref="E82"/>
    <mergeCell ref="F82"/>
    <mergeCell ref="G82"/>
    <mergeCell ref="H82"/>
    <mergeCell ref="I84"/>
    <mergeCell ref="J84"/>
    <mergeCell ref="K84"/>
    <mergeCell ref="C85:D85"/>
    <mergeCell ref="E85"/>
    <mergeCell ref="F85"/>
    <mergeCell ref="G85"/>
    <mergeCell ref="H85"/>
    <mergeCell ref="I85"/>
    <mergeCell ref="J85"/>
    <mergeCell ref="K85"/>
    <mergeCell ref="C84:D84"/>
    <mergeCell ref="E84"/>
    <mergeCell ref="F84"/>
    <mergeCell ref="G84"/>
    <mergeCell ref="H84"/>
    <mergeCell ref="I86"/>
    <mergeCell ref="J86"/>
    <mergeCell ref="K86"/>
    <mergeCell ref="C87:D87"/>
    <mergeCell ref="E87"/>
    <mergeCell ref="F87"/>
    <mergeCell ref="G87"/>
    <mergeCell ref="H87"/>
    <mergeCell ref="I87"/>
    <mergeCell ref="J87"/>
    <mergeCell ref="K87"/>
    <mergeCell ref="C86:D86"/>
    <mergeCell ref="E86"/>
    <mergeCell ref="F86"/>
    <mergeCell ref="G86"/>
    <mergeCell ref="H86"/>
    <mergeCell ref="I88"/>
    <mergeCell ref="J88"/>
    <mergeCell ref="K88"/>
    <mergeCell ref="C89:D89"/>
    <mergeCell ref="E89"/>
    <mergeCell ref="F89"/>
    <mergeCell ref="G89"/>
    <mergeCell ref="H89"/>
    <mergeCell ref="I89"/>
    <mergeCell ref="J89"/>
    <mergeCell ref="K89"/>
    <mergeCell ref="C88:D88"/>
    <mergeCell ref="E88"/>
    <mergeCell ref="F88"/>
    <mergeCell ref="G88"/>
    <mergeCell ref="H88"/>
    <mergeCell ref="I90"/>
    <mergeCell ref="J90"/>
    <mergeCell ref="K90"/>
    <mergeCell ref="C91:D91"/>
    <mergeCell ref="E91"/>
    <mergeCell ref="F91"/>
    <mergeCell ref="G91"/>
    <mergeCell ref="H91"/>
    <mergeCell ref="I91"/>
    <mergeCell ref="J91"/>
    <mergeCell ref="K91"/>
    <mergeCell ref="C90:D90"/>
    <mergeCell ref="E90"/>
    <mergeCell ref="F90"/>
    <mergeCell ref="G90"/>
    <mergeCell ref="H90"/>
    <mergeCell ref="I92"/>
    <mergeCell ref="J92"/>
    <mergeCell ref="K92"/>
    <mergeCell ref="C93:D93"/>
    <mergeCell ref="E93"/>
    <mergeCell ref="F93"/>
    <mergeCell ref="G93"/>
    <mergeCell ref="H93"/>
    <mergeCell ref="I93"/>
    <mergeCell ref="J93"/>
    <mergeCell ref="K93"/>
    <mergeCell ref="C92:D92"/>
    <mergeCell ref="E92"/>
    <mergeCell ref="F92"/>
    <mergeCell ref="G92"/>
    <mergeCell ref="H92"/>
    <mergeCell ref="I94"/>
    <mergeCell ref="J94"/>
    <mergeCell ref="K94"/>
    <mergeCell ref="C95:D95"/>
    <mergeCell ref="E95"/>
    <mergeCell ref="F95"/>
    <mergeCell ref="G95"/>
    <mergeCell ref="H95"/>
    <mergeCell ref="I95"/>
    <mergeCell ref="J95"/>
    <mergeCell ref="K95"/>
    <mergeCell ref="C94:D94"/>
    <mergeCell ref="E94"/>
    <mergeCell ref="F94"/>
    <mergeCell ref="G94"/>
    <mergeCell ref="H94"/>
    <mergeCell ref="I96"/>
    <mergeCell ref="J96"/>
    <mergeCell ref="K96"/>
    <mergeCell ref="C97:D97"/>
    <mergeCell ref="E97"/>
    <mergeCell ref="F97"/>
    <mergeCell ref="G97"/>
    <mergeCell ref="H97"/>
    <mergeCell ref="I97"/>
    <mergeCell ref="J97"/>
    <mergeCell ref="K97"/>
    <mergeCell ref="C96:D96"/>
    <mergeCell ref="E96"/>
    <mergeCell ref="F96"/>
    <mergeCell ref="G96"/>
    <mergeCell ref="H96"/>
    <mergeCell ref="I98"/>
    <mergeCell ref="J98"/>
    <mergeCell ref="K98"/>
    <mergeCell ref="C99:D99"/>
    <mergeCell ref="E99"/>
    <mergeCell ref="F99"/>
    <mergeCell ref="G99"/>
    <mergeCell ref="H99"/>
    <mergeCell ref="I99"/>
    <mergeCell ref="J99"/>
    <mergeCell ref="K99"/>
    <mergeCell ref="C98:D98"/>
    <mergeCell ref="E98"/>
    <mergeCell ref="F98"/>
    <mergeCell ref="G98"/>
    <mergeCell ref="H98"/>
    <mergeCell ref="I100"/>
    <mergeCell ref="J100"/>
    <mergeCell ref="K100"/>
    <mergeCell ref="C101:D101"/>
    <mergeCell ref="E101"/>
    <mergeCell ref="F101"/>
    <mergeCell ref="G101"/>
    <mergeCell ref="H101"/>
    <mergeCell ref="I101"/>
    <mergeCell ref="J101"/>
    <mergeCell ref="K101"/>
    <mergeCell ref="C100:D100"/>
    <mergeCell ref="E100"/>
    <mergeCell ref="F100"/>
    <mergeCell ref="G100"/>
    <mergeCell ref="H100"/>
    <mergeCell ref="I102"/>
    <mergeCell ref="J102"/>
    <mergeCell ref="K102"/>
    <mergeCell ref="C103:D103"/>
    <mergeCell ref="E103"/>
    <mergeCell ref="F103"/>
    <mergeCell ref="G103"/>
    <mergeCell ref="H103"/>
    <mergeCell ref="I103"/>
    <mergeCell ref="J103"/>
    <mergeCell ref="K103"/>
    <mergeCell ref="C102:D102"/>
    <mergeCell ref="E102"/>
    <mergeCell ref="F102"/>
    <mergeCell ref="G102"/>
    <mergeCell ref="H102"/>
    <mergeCell ref="I104"/>
    <mergeCell ref="J104"/>
    <mergeCell ref="K104"/>
    <mergeCell ref="C105:D105"/>
    <mergeCell ref="E105"/>
    <mergeCell ref="F105"/>
    <mergeCell ref="G105"/>
    <mergeCell ref="H105"/>
    <mergeCell ref="I105"/>
    <mergeCell ref="J105"/>
    <mergeCell ref="K105"/>
    <mergeCell ref="C104:D104"/>
    <mergeCell ref="E104"/>
    <mergeCell ref="F104"/>
    <mergeCell ref="G104"/>
    <mergeCell ref="H104"/>
    <mergeCell ref="I106"/>
    <mergeCell ref="J106"/>
    <mergeCell ref="K106"/>
    <mergeCell ref="C107:D107"/>
    <mergeCell ref="E107"/>
    <mergeCell ref="F107"/>
    <mergeCell ref="G107"/>
    <mergeCell ref="H107"/>
    <mergeCell ref="I107"/>
    <mergeCell ref="J107"/>
    <mergeCell ref="K107"/>
    <mergeCell ref="C106:D106"/>
    <mergeCell ref="E106"/>
    <mergeCell ref="F106"/>
    <mergeCell ref="G106"/>
    <mergeCell ref="H106"/>
    <mergeCell ref="I108"/>
    <mergeCell ref="J108"/>
    <mergeCell ref="K108"/>
    <mergeCell ref="C109:D109"/>
    <mergeCell ref="E109"/>
    <mergeCell ref="F109"/>
    <mergeCell ref="G109"/>
    <mergeCell ref="H109"/>
    <mergeCell ref="I109"/>
    <mergeCell ref="J109"/>
    <mergeCell ref="K109"/>
    <mergeCell ref="C108:D108"/>
    <mergeCell ref="E108"/>
    <mergeCell ref="F108"/>
    <mergeCell ref="G108"/>
    <mergeCell ref="H108"/>
    <mergeCell ref="I110"/>
    <mergeCell ref="J110"/>
    <mergeCell ref="K110"/>
    <mergeCell ref="C111:D111"/>
    <mergeCell ref="E111"/>
    <mergeCell ref="F111"/>
    <mergeCell ref="G111"/>
    <mergeCell ref="H111"/>
    <mergeCell ref="I111"/>
    <mergeCell ref="J111"/>
    <mergeCell ref="K111"/>
    <mergeCell ref="C110:D110"/>
    <mergeCell ref="E110"/>
    <mergeCell ref="F110"/>
    <mergeCell ref="G110"/>
    <mergeCell ref="H110"/>
    <mergeCell ref="I112"/>
    <mergeCell ref="J112"/>
    <mergeCell ref="K112"/>
    <mergeCell ref="C113:D113"/>
    <mergeCell ref="E113"/>
    <mergeCell ref="F113"/>
    <mergeCell ref="G113"/>
    <mergeCell ref="H113"/>
    <mergeCell ref="I113"/>
    <mergeCell ref="J113"/>
    <mergeCell ref="K113"/>
    <mergeCell ref="C112:D112"/>
    <mergeCell ref="E112"/>
    <mergeCell ref="F112"/>
    <mergeCell ref="G112"/>
    <mergeCell ref="H112"/>
    <mergeCell ref="C116:D116"/>
    <mergeCell ref="I114"/>
    <mergeCell ref="J114"/>
    <mergeCell ref="K114"/>
    <mergeCell ref="C115:D115"/>
    <mergeCell ref="E115"/>
    <mergeCell ref="F115"/>
    <mergeCell ref="G115"/>
    <mergeCell ref="H115"/>
    <mergeCell ref="I115"/>
    <mergeCell ref="J115"/>
    <mergeCell ref="K115"/>
    <mergeCell ref="C114:D114"/>
    <mergeCell ref="E114"/>
    <mergeCell ref="F114"/>
    <mergeCell ref="G114"/>
    <mergeCell ref="H114"/>
  </mergeCells>
  <dataValidations count="300">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s>
  <printOptions horizontalCentered="1"/>
  <pageMargins left="0.7" right="0.7" top="0.75" bottom="0.75" header="0.3" footer="0.3"/>
  <pageSetup paperSize="150" scale="36" orientation="portrait" horizontalDpi="200" verticalDpi="2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pageSetUpPr fitToPage="1"/>
  </sheetPr>
  <dimension ref="A2:N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C10" sqref="C10:M10"/>
    </sheetView>
  </sheetViews>
  <sheetFormatPr defaultRowHeight="15"/>
  <cols>
    <col min="1" max="1" width="9.140625" style="1" customWidth="1"/>
    <col min="2" max="3" width="1" style="1" customWidth="1"/>
    <col min="4" max="4" width="20" style="1" customWidth="1"/>
    <col min="5" max="13" width="30" style="1" customWidth="1"/>
    <col min="14" max="14" width="1" style="1" customWidth="1"/>
    <col min="15" max="15" width="9.140625" style="1" customWidth="1"/>
    <col min="16" max="16384" width="9.140625" style="1"/>
  </cols>
  <sheetData>
    <row r="2" spans="2:14" ht="5.0999999999999996" customHeight="1">
      <c r="B2" s="5" t="s">
        <v>835</v>
      </c>
      <c r="C2" s="2"/>
      <c r="D2" s="2"/>
      <c r="E2" s="2"/>
      <c r="F2" s="2"/>
      <c r="G2" s="2"/>
      <c r="H2" s="2"/>
      <c r="I2" s="2"/>
      <c r="J2" s="2"/>
      <c r="K2" s="2"/>
      <c r="L2" s="2"/>
      <c r="M2" s="2"/>
      <c r="N2" s="2"/>
    </row>
    <row r="3" spans="2:14" hidden="1">
      <c r="B3" s="5" t="s">
        <v>7</v>
      </c>
      <c r="C3" s="20"/>
      <c r="D3" s="20"/>
      <c r="E3" s="2"/>
      <c r="F3" s="2"/>
      <c r="G3" s="2"/>
      <c r="H3" s="2"/>
      <c r="I3" s="2"/>
      <c r="J3" s="2"/>
      <c r="K3" s="2"/>
      <c r="L3" s="2"/>
      <c r="M3" s="2"/>
      <c r="N3" s="2"/>
    </row>
    <row r="4" spans="2:14" hidden="1">
      <c r="B4" s="2"/>
      <c r="C4" s="20"/>
      <c r="D4" s="20"/>
      <c r="E4" s="2"/>
      <c r="F4" s="2"/>
      <c r="G4" s="2"/>
      <c r="H4" s="2"/>
      <c r="I4" s="2"/>
      <c r="J4" s="2"/>
      <c r="K4" s="2"/>
      <c r="L4" s="2"/>
      <c r="M4" s="2"/>
      <c r="N4" s="2"/>
    </row>
    <row r="5" spans="2:14" hidden="1">
      <c r="B5" s="2"/>
      <c r="C5" s="20"/>
      <c r="D5" s="20"/>
      <c r="E5" s="2"/>
      <c r="F5" s="2"/>
      <c r="G5" s="2"/>
      <c r="H5" s="2"/>
      <c r="I5" s="2"/>
      <c r="J5" s="2"/>
      <c r="K5" s="2"/>
      <c r="L5" s="2"/>
      <c r="M5" s="2"/>
      <c r="N5" s="2"/>
    </row>
    <row r="6" spans="2:14" hidden="1">
      <c r="B6" s="2"/>
      <c r="C6" s="20"/>
      <c r="D6" s="20"/>
      <c r="E6" s="2"/>
      <c r="F6" s="2"/>
      <c r="G6" s="2"/>
      <c r="H6" s="2"/>
      <c r="I6" s="2"/>
      <c r="J6" s="2"/>
      <c r="K6" s="2"/>
      <c r="L6" s="2"/>
      <c r="M6" s="2"/>
      <c r="N6" s="2"/>
    </row>
    <row r="7" spans="2:14" ht="17.25">
      <c r="B7" s="2"/>
      <c r="C7" s="156" t="str">
        <f>UPPER('Data Umum'!D7)</f>
        <v/>
      </c>
      <c r="D7" s="156"/>
      <c r="E7" s="157"/>
      <c r="F7" s="157"/>
      <c r="G7" s="157"/>
      <c r="H7" s="157"/>
      <c r="I7" s="157"/>
      <c r="J7" s="157"/>
      <c r="K7" s="157"/>
      <c r="L7" s="157"/>
      <c r="M7" s="157"/>
      <c r="N7" s="2"/>
    </row>
    <row r="8" spans="2:14">
      <c r="B8" s="2"/>
      <c r="C8" s="158" t="s">
        <v>1095</v>
      </c>
      <c r="D8" s="158"/>
      <c r="E8" s="129"/>
      <c r="F8" s="129"/>
      <c r="G8" s="129"/>
      <c r="H8" s="129"/>
      <c r="I8" s="129"/>
      <c r="J8" s="129"/>
      <c r="K8" s="129"/>
      <c r="L8" s="129"/>
      <c r="M8" s="129"/>
      <c r="N8" s="2"/>
    </row>
    <row r="9" spans="2:14">
      <c r="B9" s="2"/>
      <c r="C9" s="158" t="s">
        <v>836</v>
      </c>
      <c r="D9" s="158"/>
      <c r="E9" s="129"/>
      <c r="F9" s="129"/>
      <c r="G9" s="129"/>
      <c r="H9" s="129"/>
      <c r="I9" s="129"/>
      <c r="J9" s="129"/>
      <c r="K9" s="129"/>
      <c r="L9" s="129"/>
      <c r="M9" s="129"/>
      <c r="N9" s="2"/>
    </row>
    <row r="10" spans="2:14">
      <c r="B10" s="2"/>
      <c r="C10" s="158" t="s">
        <v>837</v>
      </c>
      <c r="D10" s="158"/>
      <c r="E10" s="129"/>
      <c r="F10" s="129"/>
      <c r="G10" s="129"/>
      <c r="H10" s="129"/>
      <c r="I10" s="129"/>
      <c r="J10" s="129"/>
      <c r="K10" s="129"/>
      <c r="L10" s="129"/>
      <c r="M10" s="129"/>
      <c r="N10" s="2"/>
    </row>
    <row r="11" spans="2:14">
      <c r="B11" s="2"/>
      <c r="C11" s="159" t="str">
        <f>""</f>
        <v/>
      </c>
      <c r="D11" s="159"/>
      <c r="E11" s="130"/>
      <c r="F11" s="130"/>
      <c r="G11" s="130"/>
      <c r="H11" s="130"/>
      <c r="I11" s="130"/>
      <c r="J11" s="130"/>
      <c r="K11" s="130"/>
      <c r="L11" s="130"/>
      <c r="M11" s="130"/>
      <c r="N11" s="2"/>
    </row>
    <row r="12" spans="2:14" hidden="1">
      <c r="B12" s="2"/>
      <c r="C12" s="20"/>
      <c r="D12" s="20"/>
      <c r="E12" s="2"/>
      <c r="F12" s="2"/>
      <c r="G12" s="2"/>
      <c r="H12" s="2"/>
      <c r="I12" s="2"/>
      <c r="J12" s="2"/>
      <c r="K12" s="2"/>
      <c r="L12" s="2"/>
      <c r="M12" s="2"/>
      <c r="N12" s="2"/>
    </row>
    <row r="13" spans="2:14">
      <c r="B13" s="2"/>
      <c r="C13" s="160" t="s">
        <v>43</v>
      </c>
      <c r="D13" s="160"/>
      <c r="E13" s="161"/>
      <c r="F13" s="161"/>
      <c r="G13" s="161"/>
      <c r="H13" s="161"/>
      <c r="I13" s="161"/>
      <c r="J13" s="161"/>
      <c r="K13" s="161"/>
      <c r="L13" s="161"/>
      <c r="M13" s="161"/>
      <c r="N13" s="2"/>
    </row>
    <row r="14" spans="2:14">
      <c r="B14" s="2"/>
      <c r="C14" s="127" t="s">
        <v>308</v>
      </c>
      <c r="D14" s="128"/>
      <c r="E14" s="162" t="str">
        <f>"Nama Penerbit / Manajer Investasi"</f>
        <v>Nama Penerbit / Manajer Investasi</v>
      </c>
      <c r="F14" s="162" t="str">
        <f>"Sektor Ekonomi"</f>
        <v>Sektor Ekonomi</v>
      </c>
      <c r="G14" s="162" t="str">
        <f>"Peringkat"</f>
        <v>Peringkat</v>
      </c>
      <c r="H14" s="162" t="str">
        <f>"Klaster"</f>
        <v>Klaster</v>
      </c>
      <c r="I14" s="162" t="str">
        <f>"Saldo SAK"</f>
        <v>Saldo SAK</v>
      </c>
      <c r="J14" s="162" t="str">
        <f>"Selisih Penilaian SAK dan SAP"</f>
        <v>Selisih Penilaian SAK dan SAP</v>
      </c>
      <c r="K14" s="162" t="str">
        <f>"AYD(PAYDI Garansi)"</f>
        <v>AYD(PAYDI Garansi)</v>
      </c>
      <c r="L14" s="162" t="str">
        <f>"Saldo SAK Lancar (Kurang dari satu tahun)"</f>
        <v>Saldo SAK Lancar (Kurang dari satu tahun)</v>
      </c>
      <c r="M14" s="162" t="str">
        <f>"Keterangan"</f>
        <v>Keterangan</v>
      </c>
      <c r="N14" s="2"/>
    </row>
    <row r="15" spans="2:14">
      <c r="B15" s="2"/>
      <c r="C15" s="128"/>
      <c r="D15" s="128"/>
      <c r="E15" s="163"/>
      <c r="F15" s="163"/>
      <c r="G15" s="163"/>
      <c r="H15" s="163"/>
      <c r="I15" s="163"/>
      <c r="J15" s="163"/>
      <c r="K15" s="163"/>
      <c r="L15" s="163"/>
      <c r="M15" s="163"/>
      <c r="N15" s="2"/>
    </row>
    <row r="16" spans="2:14">
      <c r="B16" s="2"/>
      <c r="C16" s="137" t="s">
        <v>7</v>
      </c>
      <c r="D16" s="128"/>
      <c r="E16" s="147" t="s">
        <v>206</v>
      </c>
      <c r="F16" s="147" t="s">
        <v>206</v>
      </c>
      <c r="G16" s="147" t="s">
        <v>206</v>
      </c>
      <c r="H16" s="147" t="s">
        <v>206</v>
      </c>
      <c r="I16" s="144">
        <v>0</v>
      </c>
      <c r="J16" s="144">
        <v>0</v>
      </c>
      <c r="K16" s="144">
        <v>0</v>
      </c>
      <c r="L16" s="144">
        <v>0</v>
      </c>
      <c r="M16" s="147" t="s">
        <v>206</v>
      </c>
      <c r="N16" s="2"/>
    </row>
    <row r="17" spans="2:14">
      <c r="B17" s="2"/>
      <c r="C17" s="142" t="s">
        <v>309</v>
      </c>
      <c r="D17" s="143"/>
      <c r="E17" s="147" t="s">
        <v>206</v>
      </c>
      <c r="F17" s="147" t="s">
        <v>206</v>
      </c>
      <c r="G17" s="147" t="s">
        <v>206</v>
      </c>
      <c r="H17" s="147" t="s">
        <v>206</v>
      </c>
      <c r="I17" s="144">
        <v>0</v>
      </c>
      <c r="J17" s="144">
        <v>0</v>
      </c>
      <c r="K17" s="144">
        <v>0</v>
      </c>
      <c r="L17" s="144">
        <v>0</v>
      </c>
      <c r="M17" s="147" t="s">
        <v>206</v>
      </c>
      <c r="N17" s="2"/>
    </row>
    <row r="18" spans="2:14">
      <c r="B18" s="2"/>
      <c r="C18" s="142" t="s">
        <v>310</v>
      </c>
      <c r="D18" s="143"/>
      <c r="E18" s="147" t="s">
        <v>206</v>
      </c>
      <c r="F18" s="147" t="s">
        <v>206</v>
      </c>
      <c r="G18" s="147" t="s">
        <v>206</v>
      </c>
      <c r="H18" s="147" t="s">
        <v>206</v>
      </c>
      <c r="I18" s="144">
        <v>0</v>
      </c>
      <c r="J18" s="144">
        <v>0</v>
      </c>
      <c r="K18" s="144">
        <v>0</v>
      </c>
      <c r="L18" s="144">
        <v>0</v>
      </c>
      <c r="M18" s="147" t="s">
        <v>206</v>
      </c>
      <c r="N18" s="2"/>
    </row>
    <row r="19" spans="2:14">
      <c r="B19" s="2"/>
      <c r="C19" s="142" t="s">
        <v>311</v>
      </c>
      <c r="D19" s="143"/>
      <c r="E19" s="147" t="s">
        <v>206</v>
      </c>
      <c r="F19" s="147" t="s">
        <v>206</v>
      </c>
      <c r="G19" s="147" t="s">
        <v>206</v>
      </c>
      <c r="H19" s="147" t="s">
        <v>206</v>
      </c>
      <c r="I19" s="144">
        <v>0</v>
      </c>
      <c r="J19" s="144">
        <v>0</v>
      </c>
      <c r="K19" s="144">
        <v>0</v>
      </c>
      <c r="L19" s="144">
        <v>0</v>
      </c>
      <c r="M19" s="147" t="s">
        <v>206</v>
      </c>
      <c r="N19" s="2"/>
    </row>
    <row r="20" spans="2:14">
      <c r="B20" s="2"/>
      <c r="C20" s="142" t="s">
        <v>312</v>
      </c>
      <c r="D20" s="143"/>
      <c r="E20" s="147" t="s">
        <v>206</v>
      </c>
      <c r="F20" s="147" t="s">
        <v>206</v>
      </c>
      <c r="G20" s="147" t="s">
        <v>206</v>
      </c>
      <c r="H20" s="147" t="s">
        <v>206</v>
      </c>
      <c r="I20" s="144">
        <v>0</v>
      </c>
      <c r="J20" s="144">
        <v>0</v>
      </c>
      <c r="K20" s="144">
        <v>0</v>
      </c>
      <c r="L20" s="144">
        <v>0</v>
      </c>
      <c r="M20" s="147" t="s">
        <v>206</v>
      </c>
      <c r="N20" s="2"/>
    </row>
    <row r="21" spans="2:14">
      <c r="B21" s="2"/>
      <c r="C21" s="142" t="s">
        <v>313</v>
      </c>
      <c r="D21" s="143"/>
      <c r="E21" s="147" t="s">
        <v>206</v>
      </c>
      <c r="F21" s="147" t="s">
        <v>206</v>
      </c>
      <c r="G21" s="147" t="s">
        <v>206</v>
      </c>
      <c r="H21" s="147" t="s">
        <v>206</v>
      </c>
      <c r="I21" s="144">
        <v>0</v>
      </c>
      <c r="J21" s="144">
        <v>0</v>
      </c>
      <c r="K21" s="144">
        <v>0</v>
      </c>
      <c r="L21" s="144">
        <v>0</v>
      </c>
      <c r="M21" s="147" t="s">
        <v>206</v>
      </c>
      <c r="N21" s="2"/>
    </row>
    <row r="22" spans="2:14">
      <c r="B22" s="2"/>
      <c r="C22" s="142" t="s">
        <v>314</v>
      </c>
      <c r="D22" s="143"/>
      <c r="E22" s="147" t="s">
        <v>206</v>
      </c>
      <c r="F22" s="147" t="s">
        <v>206</v>
      </c>
      <c r="G22" s="147" t="s">
        <v>206</v>
      </c>
      <c r="H22" s="147" t="s">
        <v>206</v>
      </c>
      <c r="I22" s="144">
        <v>0</v>
      </c>
      <c r="J22" s="144">
        <v>0</v>
      </c>
      <c r="K22" s="144">
        <v>0</v>
      </c>
      <c r="L22" s="144">
        <v>0</v>
      </c>
      <c r="M22" s="147" t="s">
        <v>206</v>
      </c>
      <c r="N22" s="2"/>
    </row>
    <row r="23" spans="2:14">
      <c r="B23" s="2"/>
      <c r="C23" s="142" t="s">
        <v>315</v>
      </c>
      <c r="D23" s="143"/>
      <c r="E23" s="147" t="s">
        <v>206</v>
      </c>
      <c r="F23" s="147" t="s">
        <v>206</v>
      </c>
      <c r="G23" s="147" t="s">
        <v>206</v>
      </c>
      <c r="H23" s="147" t="s">
        <v>206</v>
      </c>
      <c r="I23" s="144">
        <v>0</v>
      </c>
      <c r="J23" s="144">
        <v>0</v>
      </c>
      <c r="K23" s="144">
        <v>0</v>
      </c>
      <c r="L23" s="144">
        <v>0</v>
      </c>
      <c r="M23" s="147" t="s">
        <v>206</v>
      </c>
      <c r="N23" s="2"/>
    </row>
    <row r="24" spans="2:14">
      <c r="B24" s="2"/>
      <c r="C24" s="142" t="s">
        <v>316</v>
      </c>
      <c r="D24" s="143"/>
      <c r="E24" s="147" t="s">
        <v>206</v>
      </c>
      <c r="F24" s="147" t="s">
        <v>206</v>
      </c>
      <c r="G24" s="147" t="s">
        <v>206</v>
      </c>
      <c r="H24" s="147" t="s">
        <v>206</v>
      </c>
      <c r="I24" s="144">
        <v>0</v>
      </c>
      <c r="J24" s="144">
        <v>0</v>
      </c>
      <c r="K24" s="144">
        <v>0</v>
      </c>
      <c r="L24" s="144">
        <v>0</v>
      </c>
      <c r="M24" s="147" t="s">
        <v>206</v>
      </c>
      <c r="N24" s="2"/>
    </row>
    <row r="25" spans="2:14">
      <c r="B25" s="2"/>
      <c r="C25" s="142" t="s">
        <v>317</v>
      </c>
      <c r="D25" s="143"/>
      <c r="E25" s="147" t="s">
        <v>206</v>
      </c>
      <c r="F25" s="147" t="s">
        <v>206</v>
      </c>
      <c r="G25" s="147" t="s">
        <v>206</v>
      </c>
      <c r="H25" s="147" t="s">
        <v>206</v>
      </c>
      <c r="I25" s="144">
        <v>0</v>
      </c>
      <c r="J25" s="144">
        <v>0</v>
      </c>
      <c r="K25" s="144">
        <v>0</v>
      </c>
      <c r="L25" s="144">
        <v>0</v>
      </c>
      <c r="M25" s="147" t="s">
        <v>206</v>
      </c>
      <c r="N25" s="2"/>
    </row>
    <row r="26" spans="2:14">
      <c r="B26" s="2"/>
      <c r="C26" s="142" t="s">
        <v>318</v>
      </c>
      <c r="D26" s="143"/>
      <c r="E26" s="147" t="s">
        <v>206</v>
      </c>
      <c r="F26" s="147" t="s">
        <v>206</v>
      </c>
      <c r="G26" s="147" t="s">
        <v>206</v>
      </c>
      <c r="H26" s="147" t="s">
        <v>206</v>
      </c>
      <c r="I26" s="144">
        <v>0</v>
      </c>
      <c r="J26" s="144">
        <v>0</v>
      </c>
      <c r="K26" s="144">
        <v>0</v>
      </c>
      <c r="L26" s="144">
        <v>0</v>
      </c>
      <c r="M26" s="147" t="s">
        <v>206</v>
      </c>
      <c r="N26" s="2"/>
    </row>
    <row r="27" spans="2:14">
      <c r="B27" s="2"/>
      <c r="C27" s="142" t="s">
        <v>319</v>
      </c>
      <c r="D27" s="143"/>
      <c r="E27" s="147" t="s">
        <v>206</v>
      </c>
      <c r="F27" s="147" t="s">
        <v>206</v>
      </c>
      <c r="G27" s="147" t="s">
        <v>206</v>
      </c>
      <c r="H27" s="147" t="s">
        <v>206</v>
      </c>
      <c r="I27" s="144">
        <v>0</v>
      </c>
      <c r="J27" s="144">
        <v>0</v>
      </c>
      <c r="K27" s="144">
        <v>0</v>
      </c>
      <c r="L27" s="144">
        <v>0</v>
      </c>
      <c r="M27" s="147" t="s">
        <v>206</v>
      </c>
      <c r="N27" s="2"/>
    </row>
    <row r="28" spans="2:14">
      <c r="B28" s="2"/>
      <c r="C28" s="142" t="s">
        <v>320</v>
      </c>
      <c r="D28" s="143"/>
      <c r="E28" s="147" t="s">
        <v>206</v>
      </c>
      <c r="F28" s="147" t="s">
        <v>206</v>
      </c>
      <c r="G28" s="147" t="s">
        <v>206</v>
      </c>
      <c r="H28" s="147" t="s">
        <v>206</v>
      </c>
      <c r="I28" s="144">
        <v>0</v>
      </c>
      <c r="J28" s="144">
        <v>0</v>
      </c>
      <c r="K28" s="144">
        <v>0</v>
      </c>
      <c r="L28" s="144">
        <v>0</v>
      </c>
      <c r="M28" s="147" t="s">
        <v>206</v>
      </c>
      <c r="N28" s="2"/>
    </row>
    <row r="29" spans="2:14">
      <c r="B29" s="2"/>
      <c r="C29" s="142" t="s">
        <v>321</v>
      </c>
      <c r="D29" s="143"/>
      <c r="E29" s="147" t="s">
        <v>206</v>
      </c>
      <c r="F29" s="147" t="s">
        <v>206</v>
      </c>
      <c r="G29" s="147" t="s">
        <v>206</v>
      </c>
      <c r="H29" s="147" t="s">
        <v>206</v>
      </c>
      <c r="I29" s="144">
        <v>0</v>
      </c>
      <c r="J29" s="144">
        <v>0</v>
      </c>
      <c r="K29" s="144">
        <v>0</v>
      </c>
      <c r="L29" s="144">
        <v>0</v>
      </c>
      <c r="M29" s="147" t="s">
        <v>206</v>
      </c>
      <c r="N29" s="2"/>
    </row>
    <row r="30" spans="2:14">
      <c r="B30" s="2"/>
      <c r="C30" s="142" t="s">
        <v>322</v>
      </c>
      <c r="D30" s="143"/>
      <c r="E30" s="147" t="s">
        <v>206</v>
      </c>
      <c r="F30" s="147" t="s">
        <v>206</v>
      </c>
      <c r="G30" s="147" t="s">
        <v>206</v>
      </c>
      <c r="H30" s="147" t="s">
        <v>206</v>
      </c>
      <c r="I30" s="144">
        <v>0</v>
      </c>
      <c r="J30" s="144">
        <v>0</v>
      </c>
      <c r="K30" s="144">
        <v>0</v>
      </c>
      <c r="L30" s="144">
        <v>0</v>
      </c>
      <c r="M30" s="147" t="s">
        <v>206</v>
      </c>
      <c r="N30" s="2"/>
    </row>
    <row r="31" spans="2:14">
      <c r="B31" s="2"/>
      <c r="C31" s="142" t="s">
        <v>323</v>
      </c>
      <c r="D31" s="143"/>
      <c r="E31" s="147" t="s">
        <v>206</v>
      </c>
      <c r="F31" s="147" t="s">
        <v>206</v>
      </c>
      <c r="G31" s="147" t="s">
        <v>206</v>
      </c>
      <c r="H31" s="147" t="s">
        <v>206</v>
      </c>
      <c r="I31" s="144">
        <v>0</v>
      </c>
      <c r="J31" s="144">
        <v>0</v>
      </c>
      <c r="K31" s="144">
        <v>0</v>
      </c>
      <c r="L31" s="144">
        <v>0</v>
      </c>
      <c r="M31" s="147" t="s">
        <v>206</v>
      </c>
      <c r="N31" s="2"/>
    </row>
    <row r="32" spans="2:14">
      <c r="B32" s="2"/>
      <c r="C32" s="142" t="s">
        <v>324</v>
      </c>
      <c r="D32" s="143"/>
      <c r="E32" s="147" t="s">
        <v>206</v>
      </c>
      <c r="F32" s="147" t="s">
        <v>206</v>
      </c>
      <c r="G32" s="147" t="s">
        <v>206</v>
      </c>
      <c r="H32" s="147" t="s">
        <v>206</v>
      </c>
      <c r="I32" s="144">
        <v>0</v>
      </c>
      <c r="J32" s="144">
        <v>0</v>
      </c>
      <c r="K32" s="144">
        <v>0</v>
      </c>
      <c r="L32" s="144">
        <v>0</v>
      </c>
      <c r="M32" s="147" t="s">
        <v>206</v>
      </c>
      <c r="N32" s="2"/>
    </row>
    <row r="33" spans="2:14">
      <c r="B33" s="2"/>
      <c r="C33" s="142" t="s">
        <v>325</v>
      </c>
      <c r="D33" s="143"/>
      <c r="E33" s="147" t="s">
        <v>206</v>
      </c>
      <c r="F33" s="147" t="s">
        <v>206</v>
      </c>
      <c r="G33" s="147" t="s">
        <v>206</v>
      </c>
      <c r="H33" s="147" t="s">
        <v>206</v>
      </c>
      <c r="I33" s="144">
        <v>0</v>
      </c>
      <c r="J33" s="144">
        <v>0</v>
      </c>
      <c r="K33" s="144">
        <v>0</v>
      </c>
      <c r="L33" s="144">
        <v>0</v>
      </c>
      <c r="M33" s="147" t="s">
        <v>206</v>
      </c>
      <c r="N33" s="2"/>
    </row>
    <row r="34" spans="2:14">
      <c r="B34" s="2"/>
      <c r="C34" s="142" t="s">
        <v>326</v>
      </c>
      <c r="D34" s="143"/>
      <c r="E34" s="147" t="s">
        <v>206</v>
      </c>
      <c r="F34" s="147" t="s">
        <v>206</v>
      </c>
      <c r="G34" s="147" t="s">
        <v>206</v>
      </c>
      <c r="H34" s="147" t="s">
        <v>206</v>
      </c>
      <c r="I34" s="144">
        <v>0</v>
      </c>
      <c r="J34" s="144">
        <v>0</v>
      </c>
      <c r="K34" s="144">
        <v>0</v>
      </c>
      <c r="L34" s="144">
        <v>0</v>
      </c>
      <c r="M34" s="147" t="s">
        <v>206</v>
      </c>
      <c r="N34" s="2"/>
    </row>
    <row r="35" spans="2:14">
      <c r="B35" s="2"/>
      <c r="C35" s="142" t="s">
        <v>327</v>
      </c>
      <c r="D35" s="143"/>
      <c r="E35" s="147" t="s">
        <v>206</v>
      </c>
      <c r="F35" s="147" t="s">
        <v>206</v>
      </c>
      <c r="G35" s="147" t="s">
        <v>206</v>
      </c>
      <c r="H35" s="147" t="s">
        <v>206</v>
      </c>
      <c r="I35" s="144">
        <v>0</v>
      </c>
      <c r="J35" s="144">
        <v>0</v>
      </c>
      <c r="K35" s="144">
        <v>0</v>
      </c>
      <c r="L35" s="144">
        <v>0</v>
      </c>
      <c r="M35" s="147" t="s">
        <v>206</v>
      </c>
      <c r="N35" s="2"/>
    </row>
    <row r="36" spans="2:14">
      <c r="B36" s="2"/>
      <c r="C36" s="142" t="s">
        <v>328</v>
      </c>
      <c r="D36" s="143"/>
      <c r="E36" s="147" t="s">
        <v>206</v>
      </c>
      <c r="F36" s="147" t="s">
        <v>206</v>
      </c>
      <c r="G36" s="147" t="s">
        <v>206</v>
      </c>
      <c r="H36" s="147" t="s">
        <v>206</v>
      </c>
      <c r="I36" s="144">
        <v>0</v>
      </c>
      <c r="J36" s="144">
        <v>0</v>
      </c>
      <c r="K36" s="144">
        <v>0</v>
      </c>
      <c r="L36" s="144">
        <v>0</v>
      </c>
      <c r="M36" s="147" t="s">
        <v>206</v>
      </c>
      <c r="N36" s="2"/>
    </row>
    <row r="37" spans="2:14">
      <c r="B37" s="2"/>
      <c r="C37" s="142" t="s">
        <v>329</v>
      </c>
      <c r="D37" s="143"/>
      <c r="E37" s="147" t="s">
        <v>206</v>
      </c>
      <c r="F37" s="147" t="s">
        <v>206</v>
      </c>
      <c r="G37" s="147" t="s">
        <v>206</v>
      </c>
      <c r="H37" s="147" t="s">
        <v>206</v>
      </c>
      <c r="I37" s="144">
        <v>0</v>
      </c>
      <c r="J37" s="144">
        <v>0</v>
      </c>
      <c r="K37" s="144">
        <v>0</v>
      </c>
      <c r="L37" s="144">
        <v>0</v>
      </c>
      <c r="M37" s="147" t="s">
        <v>206</v>
      </c>
      <c r="N37" s="2"/>
    </row>
    <row r="38" spans="2:14">
      <c r="B38" s="2"/>
      <c r="C38" s="142" t="s">
        <v>330</v>
      </c>
      <c r="D38" s="143"/>
      <c r="E38" s="147" t="s">
        <v>206</v>
      </c>
      <c r="F38" s="147" t="s">
        <v>206</v>
      </c>
      <c r="G38" s="147" t="s">
        <v>206</v>
      </c>
      <c r="H38" s="147" t="s">
        <v>206</v>
      </c>
      <c r="I38" s="144">
        <v>0</v>
      </c>
      <c r="J38" s="144">
        <v>0</v>
      </c>
      <c r="K38" s="144">
        <v>0</v>
      </c>
      <c r="L38" s="144">
        <v>0</v>
      </c>
      <c r="M38" s="147" t="s">
        <v>206</v>
      </c>
      <c r="N38" s="2"/>
    </row>
    <row r="39" spans="2:14">
      <c r="B39" s="2"/>
      <c r="C39" s="142" t="s">
        <v>331</v>
      </c>
      <c r="D39" s="143"/>
      <c r="E39" s="147" t="s">
        <v>206</v>
      </c>
      <c r="F39" s="147" t="s">
        <v>206</v>
      </c>
      <c r="G39" s="147" t="s">
        <v>206</v>
      </c>
      <c r="H39" s="147" t="s">
        <v>206</v>
      </c>
      <c r="I39" s="144">
        <v>0</v>
      </c>
      <c r="J39" s="144">
        <v>0</v>
      </c>
      <c r="K39" s="144">
        <v>0</v>
      </c>
      <c r="L39" s="144">
        <v>0</v>
      </c>
      <c r="M39" s="147" t="s">
        <v>206</v>
      </c>
      <c r="N39" s="2"/>
    </row>
    <row r="40" spans="2:14">
      <c r="B40" s="2"/>
      <c r="C40" s="142" t="s">
        <v>332</v>
      </c>
      <c r="D40" s="143"/>
      <c r="E40" s="147" t="s">
        <v>206</v>
      </c>
      <c r="F40" s="147" t="s">
        <v>206</v>
      </c>
      <c r="G40" s="147" t="s">
        <v>206</v>
      </c>
      <c r="H40" s="147" t="s">
        <v>206</v>
      </c>
      <c r="I40" s="144">
        <v>0</v>
      </c>
      <c r="J40" s="144">
        <v>0</v>
      </c>
      <c r="K40" s="144">
        <v>0</v>
      </c>
      <c r="L40" s="144">
        <v>0</v>
      </c>
      <c r="M40" s="147" t="s">
        <v>206</v>
      </c>
      <c r="N40" s="2"/>
    </row>
    <row r="41" spans="2:14">
      <c r="B41" s="2"/>
      <c r="C41" s="142" t="s">
        <v>333</v>
      </c>
      <c r="D41" s="143"/>
      <c r="E41" s="147" t="s">
        <v>206</v>
      </c>
      <c r="F41" s="147" t="s">
        <v>206</v>
      </c>
      <c r="G41" s="147" t="s">
        <v>206</v>
      </c>
      <c r="H41" s="147" t="s">
        <v>206</v>
      </c>
      <c r="I41" s="144">
        <v>0</v>
      </c>
      <c r="J41" s="144">
        <v>0</v>
      </c>
      <c r="K41" s="144">
        <v>0</v>
      </c>
      <c r="L41" s="144">
        <v>0</v>
      </c>
      <c r="M41" s="147" t="s">
        <v>206</v>
      </c>
      <c r="N41" s="2"/>
    </row>
    <row r="42" spans="2:14">
      <c r="B42" s="2"/>
      <c r="C42" s="142" t="s">
        <v>334</v>
      </c>
      <c r="D42" s="143"/>
      <c r="E42" s="147" t="s">
        <v>206</v>
      </c>
      <c r="F42" s="147" t="s">
        <v>206</v>
      </c>
      <c r="G42" s="147" t="s">
        <v>206</v>
      </c>
      <c r="H42" s="147" t="s">
        <v>206</v>
      </c>
      <c r="I42" s="144">
        <v>0</v>
      </c>
      <c r="J42" s="144">
        <v>0</v>
      </c>
      <c r="K42" s="144">
        <v>0</v>
      </c>
      <c r="L42" s="144">
        <v>0</v>
      </c>
      <c r="M42" s="147" t="s">
        <v>206</v>
      </c>
      <c r="N42" s="2"/>
    </row>
    <row r="43" spans="2:14">
      <c r="B43" s="2"/>
      <c r="C43" s="142" t="s">
        <v>335</v>
      </c>
      <c r="D43" s="143"/>
      <c r="E43" s="147" t="s">
        <v>206</v>
      </c>
      <c r="F43" s="147" t="s">
        <v>206</v>
      </c>
      <c r="G43" s="147" t="s">
        <v>206</v>
      </c>
      <c r="H43" s="147" t="s">
        <v>206</v>
      </c>
      <c r="I43" s="144">
        <v>0</v>
      </c>
      <c r="J43" s="144">
        <v>0</v>
      </c>
      <c r="K43" s="144">
        <v>0</v>
      </c>
      <c r="L43" s="144">
        <v>0</v>
      </c>
      <c r="M43" s="147" t="s">
        <v>206</v>
      </c>
      <c r="N43" s="2"/>
    </row>
    <row r="44" spans="2:14">
      <c r="B44" s="2"/>
      <c r="C44" s="142" t="s">
        <v>336</v>
      </c>
      <c r="D44" s="143"/>
      <c r="E44" s="147" t="s">
        <v>206</v>
      </c>
      <c r="F44" s="147" t="s">
        <v>206</v>
      </c>
      <c r="G44" s="147" t="s">
        <v>206</v>
      </c>
      <c r="H44" s="147" t="s">
        <v>206</v>
      </c>
      <c r="I44" s="144">
        <v>0</v>
      </c>
      <c r="J44" s="144">
        <v>0</v>
      </c>
      <c r="K44" s="144">
        <v>0</v>
      </c>
      <c r="L44" s="144">
        <v>0</v>
      </c>
      <c r="M44" s="147" t="s">
        <v>206</v>
      </c>
      <c r="N44" s="2"/>
    </row>
    <row r="45" spans="2:14">
      <c r="B45" s="2"/>
      <c r="C45" s="142" t="s">
        <v>337</v>
      </c>
      <c r="D45" s="143"/>
      <c r="E45" s="147" t="s">
        <v>206</v>
      </c>
      <c r="F45" s="147" t="s">
        <v>206</v>
      </c>
      <c r="G45" s="147" t="s">
        <v>206</v>
      </c>
      <c r="H45" s="147" t="s">
        <v>206</v>
      </c>
      <c r="I45" s="144">
        <v>0</v>
      </c>
      <c r="J45" s="144">
        <v>0</v>
      </c>
      <c r="K45" s="144">
        <v>0</v>
      </c>
      <c r="L45" s="144">
        <v>0</v>
      </c>
      <c r="M45" s="147" t="s">
        <v>206</v>
      </c>
      <c r="N45" s="2"/>
    </row>
    <row r="46" spans="2:14">
      <c r="B46" s="2"/>
      <c r="C46" s="142" t="s">
        <v>338</v>
      </c>
      <c r="D46" s="143"/>
      <c r="E46" s="147" t="s">
        <v>206</v>
      </c>
      <c r="F46" s="147" t="s">
        <v>206</v>
      </c>
      <c r="G46" s="147" t="s">
        <v>206</v>
      </c>
      <c r="H46" s="147" t="s">
        <v>206</v>
      </c>
      <c r="I46" s="144">
        <v>0</v>
      </c>
      <c r="J46" s="144">
        <v>0</v>
      </c>
      <c r="K46" s="144">
        <v>0</v>
      </c>
      <c r="L46" s="144">
        <v>0</v>
      </c>
      <c r="M46" s="147" t="s">
        <v>206</v>
      </c>
      <c r="N46" s="2"/>
    </row>
    <row r="47" spans="2:14">
      <c r="B47" s="2"/>
      <c r="C47" s="142" t="s">
        <v>339</v>
      </c>
      <c r="D47" s="143"/>
      <c r="E47" s="147" t="s">
        <v>206</v>
      </c>
      <c r="F47" s="147" t="s">
        <v>206</v>
      </c>
      <c r="G47" s="147" t="s">
        <v>206</v>
      </c>
      <c r="H47" s="147" t="s">
        <v>206</v>
      </c>
      <c r="I47" s="144">
        <v>0</v>
      </c>
      <c r="J47" s="144">
        <v>0</v>
      </c>
      <c r="K47" s="144">
        <v>0</v>
      </c>
      <c r="L47" s="144">
        <v>0</v>
      </c>
      <c r="M47" s="147" t="s">
        <v>206</v>
      </c>
      <c r="N47" s="2"/>
    </row>
    <row r="48" spans="2:14">
      <c r="B48" s="2"/>
      <c r="C48" s="142" t="s">
        <v>340</v>
      </c>
      <c r="D48" s="143"/>
      <c r="E48" s="147" t="s">
        <v>206</v>
      </c>
      <c r="F48" s="147" t="s">
        <v>206</v>
      </c>
      <c r="G48" s="147" t="s">
        <v>206</v>
      </c>
      <c r="H48" s="147" t="s">
        <v>206</v>
      </c>
      <c r="I48" s="144">
        <v>0</v>
      </c>
      <c r="J48" s="144">
        <v>0</v>
      </c>
      <c r="K48" s="144">
        <v>0</v>
      </c>
      <c r="L48" s="144">
        <v>0</v>
      </c>
      <c r="M48" s="147" t="s">
        <v>206</v>
      </c>
      <c r="N48" s="2"/>
    </row>
    <row r="49" spans="2:14">
      <c r="B49" s="2"/>
      <c r="C49" s="142" t="s">
        <v>341</v>
      </c>
      <c r="D49" s="143"/>
      <c r="E49" s="147" t="s">
        <v>206</v>
      </c>
      <c r="F49" s="147" t="s">
        <v>206</v>
      </c>
      <c r="G49" s="147" t="s">
        <v>206</v>
      </c>
      <c r="H49" s="147" t="s">
        <v>206</v>
      </c>
      <c r="I49" s="144">
        <v>0</v>
      </c>
      <c r="J49" s="144">
        <v>0</v>
      </c>
      <c r="K49" s="144">
        <v>0</v>
      </c>
      <c r="L49" s="144">
        <v>0</v>
      </c>
      <c r="M49" s="147" t="s">
        <v>206</v>
      </c>
      <c r="N49" s="2"/>
    </row>
    <row r="50" spans="2:14">
      <c r="B50" s="2"/>
      <c r="C50" s="142" t="s">
        <v>342</v>
      </c>
      <c r="D50" s="143"/>
      <c r="E50" s="147" t="s">
        <v>206</v>
      </c>
      <c r="F50" s="147" t="s">
        <v>206</v>
      </c>
      <c r="G50" s="147" t="s">
        <v>206</v>
      </c>
      <c r="H50" s="147" t="s">
        <v>206</v>
      </c>
      <c r="I50" s="144">
        <v>0</v>
      </c>
      <c r="J50" s="144">
        <v>0</v>
      </c>
      <c r="K50" s="144">
        <v>0</v>
      </c>
      <c r="L50" s="144">
        <v>0</v>
      </c>
      <c r="M50" s="147" t="s">
        <v>206</v>
      </c>
      <c r="N50" s="2"/>
    </row>
    <row r="51" spans="2:14">
      <c r="B51" s="2"/>
      <c r="C51" s="142" t="s">
        <v>343</v>
      </c>
      <c r="D51" s="143"/>
      <c r="E51" s="147" t="s">
        <v>206</v>
      </c>
      <c r="F51" s="147" t="s">
        <v>206</v>
      </c>
      <c r="G51" s="147" t="s">
        <v>206</v>
      </c>
      <c r="H51" s="147" t="s">
        <v>206</v>
      </c>
      <c r="I51" s="144">
        <v>0</v>
      </c>
      <c r="J51" s="144">
        <v>0</v>
      </c>
      <c r="K51" s="144">
        <v>0</v>
      </c>
      <c r="L51" s="144">
        <v>0</v>
      </c>
      <c r="M51" s="147" t="s">
        <v>206</v>
      </c>
      <c r="N51" s="2"/>
    </row>
    <row r="52" spans="2:14">
      <c r="B52" s="2"/>
      <c r="C52" s="142" t="s">
        <v>344</v>
      </c>
      <c r="D52" s="143"/>
      <c r="E52" s="147" t="s">
        <v>206</v>
      </c>
      <c r="F52" s="147" t="s">
        <v>206</v>
      </c>
      <c r="G52" s="147" t="s">
        <v>206</v>
      </c>
      <c r="H52" s="147" t="s">
        <v>206</v>
      </c>
      <c r="I52" s="144">
        <v>0</v>
      </c>
      <c r="J52" s="144">
        <v>0</v>
      </c>
      <c r="K52" s="144">
        <v>0</v>
      </c>
      <c r="L52" s="144">
        <v>0</v>
      </c>
      <c r="M52" s="147" t="s">
        <v>206</v>
      </c>
      <c r="N52" s="2"/>
    </row>
    <row r="53" spans="2:14">
      <c r="B53" s="2"/>
      <c r="C53" s="142" t="s">
        <v>345</v>
      </c>
      <c r="D53" s="143"/>
      <c r="E53" s="147" t="s">
        <v>206</v>
      </c>
      <c r="F53" s="147" t="s">
        <v>206</v>
      </c>
      <c r="G53" s="147" t="s">
        <v>206</v>
      </c>
      <c r="H53" s="147" t="s">
        <v>206</v>
      </c>
      <c r="I53" s="144">
        <v>0</v>
      </c>
      <c r="J53" s="144">
        <v>0</v>
      </c>
      <c r="K53" s="144">
        <v>0</v>
      </c>
      <c r="L53" s="144">
        <v>0</v>
      </c>
      <c r="M53" s="147" t="s">
        <v>206</v>
      </c>
      <c r="N53" s="2"/>
    </row>
    <row r="54" spans="2:14">
      <c r="B54" s="2"/>
      <c r="C54" s="142" t="s">
        <v>346</v>
      </c>
      <c r="D54" s="143"/>
      <c r="E54" s="147" t="s">
        <v>206</v>
      </c>
      <c r="F54" s="147" t="s">
        <v>206</v>
      </c>
      <c r="G54" s="147" t="s">
        <v>206</v>
      </c>
      <c r="H54" s="147" t="s">
        <v>206</v>
      </c>
      <c r="I54" s="144">
        <v>0</v>
      </c>
      <c r="J54" s="144">
        <v>0</v>
      </c>
      <c r="K54" s="144">
        <v>0</v>
      </c>
      <c r="L54" s="144">
        <v>0</v>
      </c>
      <c r="M54" s="147" t="s">
        <v>206</v>
      </c>
      <c r="N54" s="2"/>
    </row>
    <row r="55" spans="2:14">
      <c r="B55" s="2"/>
      <c r="C55" s="142" t="s">
        <v>347</v>
      </c>
      <c r="D55" s="143"/>
      <c r="E55" s="147" t="s">
        <v>206</v>
      </c>
      <c r="F55" s="147" t="s">
        <v>206</v>
      </c>
      <c r="G55" s="147" t="s">
        <v>206</v>
      </c>
      <c r="H55" s="147" t="s">
        <v>206</v>
      </c>
      <c r="I55" s="144">
        <v>0</v>
      </c>
      <c r="J55" s="144">
        <v>0</v>
      </c>
      <c r="K55" s="144">
        <v>0</v>
      </c>
      <c r="L55" s="144">
        <v>0</v>
      </c>
      <c r="M55" s="147" t="s">
        <v>206</v>
      </c>
      <c r="N55" s="2"/>
    </row>
    <row r="56" spans="2:14">
      <c r="B56" s="2"/>
      <c r="C56" s="142" t="s">
        <v>348</v>
      </c>
      <c r="D56" s="143"/>
      <c r="E56" s="147" t="s">
        <v>206</v>
      </c>
      <c r="F56" s="147" t="s">
        <v>206</v>
      </c>
      <c r="G56" s="147" t="s">
        <v>206</v>
      </c>
      <c r="H56" s="147" t="s">
        <v>206</v>
      </c>
      <c r="I56" s="144">
        <v>0</v>
      </c>
      <c r="J56" s="144">
        <v>0</v>
      </c>
      <c r="K56" s="144">
        <v>0</v>
      </c>
      <c r="L56" s="144">
        <v>0</v>
      </c>
      <c r="M56" s="147" t="s">
        <v>206</v>
      </c>
      <c r="N56" s="2"/>
    </row>
    <row r="57" spans="2:14">
      <c r="B57" s="2"/>
      <c r="C57" s="142" t="s">
        <v>349</v>
      </c>
      <c r="D57" s="143"/>
      <c r="E57" s="147" t="s">
        <v>206</v>
      </c>
      <c r="F57" s="147" t="s">
        <v>206</v>
      </c>
      <c r="G57" s="147" t="s">
        <v>206</v>
      </c>
      <c r="H57" s="147" t="s">
        <v>206</v>
      </c>
      <c r="I57" s="144">
        <v>0</v>
      </c>
      <c r="J57" s="144">
        <v>0</v>
      </c>
      <c r="K57" s="144">
        <v>0</v>
      </c>
      <c r="L57" s="144">
        <v>0</v>
      </c>
      <c r="M57" s="147" t="s">
        <v>206</v>
      </c>
      <c r="N57" s="2"/>
    </row>
    <row r="58" spans="2:14">
      <c r="B58" s="2"/>
      <c r="C58" s="142" t="s">
        <v>350</v>
      </c>
      <c r="D58" s="143"/>
      <c r="E58" s="147" t="s">
        <v>206</v>
      </c>
      <c r="F58" s="147" t="s">
        <v>206</v>
      </c>
      <c r="G58" s="147" t="s">
        <v>206</v>
      </c>
      <c r="H58" s="147" t="s">
        <v>206</v>
      </c>
      <c r="I58" s="144">
        <v>0</v>
      </c>
      <c r="J58" s="144">
        <v>0</v>
      </c>
      <c r="K58" s="144">
        <v>0</v>
      </c>
      <c r="L58" s="144">
        <v>0</v>
      </c>
      <c r="M58" s="147" t="s">
        <v>206</v>
      </c>
      <c r="N58" s="2"/>
    </row>
    <row r="59" spans="2:14">
      <c r="B59" s="2"/>
      <c r="C59" s="142" t="s">
        <v>351</v>
      </c>
      <c r="D59" s="143"/>
      <c r="E59" s="147" t="s">
        <v>206</v>
      </c>
      <c r="F59" s="147" t="s">
        <v>206</v>
      </c>
      <c r="G59" s="147" t="s">
        <v>206</v>
      </c>
      <c r="H59" s="147" t="s">
        <v>206</v>
      </c>
      <c r="I59" s="144">
        <v>0</v>
      </c>
      <c r="J59" s="144">
        <v>0</v>
      </c>
      <c r="K59" s="144">
        <v>0</v>
      </c>
      <c r="L59" s="144">
        <v>0</v>
      </c>
      <c r="M59" s="147" t="s">
        <v>206</v>
      </c>
      <c r="N59" s="2"/>
    </row>
    <row r="60" spans="2:14">
      <c r="B60" s="2"/>
      <c r="C60" s="142" t="s">
        <v>352</v>
      </c>
      <c r="D60" s="143"/>
      <c r="E60" s="147" t="s">
        <v>206</v>
      </c>
      <c r="F60" s="147" t="s">
        <v>206</v>
      </c>
      <c r="G60" s="147" t="s">
        <v>206</v>
      </c>
      <c r="H60" s="147" t="s">
        <v>206</v>
      </c>
      <c r="I60" s="144">
        <v>0</v>
      </c>
      <c r="J60" s="144">
        <v>0</v>
      </c>
      <c r="K60" s="144">
        <v>0</v>
      </c>
      <c r="L60" s="144">
        <v>0</v>
      </c>
      <c r="M60" s="147" t="s">
        <v>206</v>
      </c>
      <c r="N60" s="2"/>
    </row>
    <row r="61" spans="2:14">
      <c r="B61" s="2"/>
      <c r="C61" s="142" t="s">
        <v>353</v>
      </c>
      <c r="D61" s="143"/>
      <c r="E61" s="147" t="s">
        <v>206</v>
      </c>
      <c r="F61" s="147" t="s">
        <v>206</v>
      </c>
      <c r="G61" s="147" t="s">
        <v>206</v>
      </c>
      <c r="H61" s="147" t="s">
        <v>206</v>
      </c>
      <c r="I61" s="144">
        <v>0</v>
      </c>
      <c r="J61" s="144">
        <v>0</v>
      </c>
      <c r="K61" s="144">
        <v>0</v>
      </c>
      <c r="L61" s="144">
        <v>0</v>
      </c>
      <c r="M61" s="147" t="s">
        <v>206</v>
      </c>
      <c r="N61" s="2"/>
    </row>
    <row r="62" spans="2:14">
      <c r="B62" s="2"/>
      <c r="C62" s="142" t="s">
        <v>354</v>
      </c>
      <c r="D62" s="143"/>
      <c r="E62" s="147" t="s">
        <v>206</v>
      </c>
      <c r="F62" s="147" t="s">
        <v>206</v>
      </c>
      <c r="G62" s="147" t="s">
        <v>206</v>
      </c>
      <c r="H62" s="147" t="s">
        <v>206</v>
      </c>
      <c r="I62" s="144">
        <v>0</v>
      </c>
      <c r="J62" s="144">
        <v>0</v>
      </c>
      <c r="K62" s="144">
        <v>0</v>
      </c>
      <c r="L62" s="144">
        <v>0</v>
      </c>
      <c r="M62" s="147" t="s">
        <v>206</v>
      </c>
      <c r="N62" s="2"/>
    </row>
    <row r="63" spans="2:14">
      <c r="B63" s="2"/>
      <c r="C63" s="142" t="s">
        <v>355</v>
      </c>
      <c r="D63" s="143"/>
      <c r="E63" s="147" t="s">
        <v>206</v>
      </c>
      <c r="F63" s="147" t="s">
        <v>206</v>
      </c>
      <c r="G63" s="147" t="s">
        <v>206</v>
      </c>
      <c r="H63" s="147" t="s">
        <v>206</v>
      </c>
      <c r="I63" s="144">
        <v>0</v>
      </c>
      <c r="J63" s="144">
        <v>0</v>
      </c>
      <c r="K63" s="144">
        <v>0</v>
      </c>
      <c r="L63" s="144">
        <v>0</v>
      </c>
      <c r="M63" s="147" t="s">
        <v>206</v>
      </c>
      <c r="N63" s="2"/>
    </row>
    <row r="64" spans="2:14">
      <c r="B64" s="2"/>
      <c r="C64" s="142" t="s">
        <v>356</v>
      </c>
      <c r="D64" s="143"/>
      <c r="E64" s="147" t="s">
        <v>206</v>
      </c>
      <c r="F64" s="147" t="s">
        <v>206</v>
      </c>
      <c r="G64" s="147" t="s">
        <v>206</v>
      </c>
      <c r="H64" s="147" t="s">
        <v>206</v>
      </c>
      <c r="I64" s="144">
        <v>0</v>
      </c>
      <c r="J64" s="144">
        <v>0</v>
      </c>
      <c r="K64" s="144">
        <v>0</v>
      </c>
      <c r="L64" s="144">
        <v>0</v>
      </c>
      <c r="M64" s="147" t="s">
        <v>206</v>
      </c>
      <c r="N64" s="2"/>
    </row>
    <row r="65" spans="2:14">
      <c r="B65" s="2"/>
      <c r="C65" s="142" t="s">
        <v>357</v>
      </c>
      <c r="D65" s="143"/>
      <c r="E65" s="147" t="s">
        <v>206</v>
      </c>
      <c r="F65" s="147" t="s">
        <v>206</v>
      </c>
      <c r="G65" s="147" t="s">
        <v>206</v>
      </c>
      <c r="H65" s="147" t="s">
        <v>206</v>
      </c>
      <c r="I65" s="144">
        <v>0</v>
      </c>
      <c r="J65" s="144">
        <v>0</v>
      </c>
      <c r="K65" s="144">
        <v>0</v>
      </c>
      <c r="L65" s="144">
        <v>0</v>
      </c>
      <c r="M65" s="147" t="s">
        <v>206</v>
      </c>
      <c r="N65" s="2"/>
    </row>
    <row r="66" spans="2:14">
      <c r="B66" s="2"/>
      <c r="C66" s="142" t="s">
        <v>358</v>
      </c>
      <c r="D66" s="143"/>
      <c r="E66" s="147" t="s">
        <v>206</v>
      </c>
      <c r="F66" s="147" t="s">
        <v>206</v>
      </c>
      <c r="G66" s="147" t="s">
        <v>206</v>
      </c>
      <c r="H66" s="147" t="s">
        <v>206</v>
      </c>
      <c r="I66" s="144">
        <v>0</v>
      </c>
      <c r="J66" s="144">
        <v>0</v>
      </c>
      <c r="K66" s="144">
        <v>0</v>
      </c>
      <c r="L66" s="144">
        <v>0</v>
      </c>
      <c r="M66" s="147" t="s">
        <v>206</v>
      </c>
      <c r="N66" s="2"/>
    </row>
    <row r="67" spans="2:14">
      <c r="B67" s="2"/>
      <c r="C67" s="142" t="s">
        <v>359</v>
      </c>
      <c r="D67" s="143"/>
      <c r="E67" s="147" t="s">
        <v>206</v>
      </c>
      <c r="F67" s="147" t="s">
        <v>206</v>
      </c>
      <c r="G67" s="147" t="s">
        <v>206</v>
      </c>
      <c r="H67" s="147" t="s">
        <v>206</v>
      </c>
      <c r="I67" s="144">
        <v>0</v>
      </c>
      <c r="J67" s="144">
        <v>0</v>
      </c>
      <c r="K67" s="144">
        <v>0</v>
      </c>
      <c r="L67" s="144">
        <v>0</v>
      </c>
      <c r="M67" s="147" t="s">
        <v>206</v>
      </c>
      <c r="N67" s="2"/>
    </row>
    <row r="68" spans="2:14">
      <c r="B68" s="2"/>
      <c r="C68" s="142" t="s">
        <v>360</v>
      </c>
      <c r="D68" s="143"/>
      <c r="E68" s="147" t="s">
        <v>206</v>
      </c>
      <c r="F68" s="147" t="s">
        <v>206</v>
      </c>
      <c r="G68" s="147" t="s">
        <v>206</v>
      </c>
      <c r="H68" s="147" t="s">
        <v>206</v>
      </c>
      <c r="I68" s="144">
        <v>0</v>
      </c>
      <c r="J68" s="144">
        <v>0</v>
      </c>
      <c r="K68" s="144">
        <v>0</v>
      </c>
      <c r="L68" s="144">
        <v>0</v>
      </c>
      <c r="M68" s="147" t="s">
        <v>206</v>
      </c>
      <c r="N68" s="2"/>
    </row>
    <row r="69" spans="2:14">
      <c r="B69" s="2"/>
      <c r="C69" s="142" t="s">
        <v>361</v>
      </c>
      <c r="D69" s="143"/>
      <c r="E69" s="147" t="s">
        <v>206</v>
      </c>
      <c r="F69" s="147" t="s">
        <v>206</v>
      </c>
      <c r="G69" s="147" t="s">
        <v>206</v>
      </c>
      <c r="H69" s="147" t="s">
        <v>206</v>
      </c>
      <c r="I69" s="144">
        <v>0</v>
      </c>
      <c r="J69" s="144">
        <v>0</v>
      </c>
      <c r="K69" s="144">
        <v>0</v>
      </c>
      <c r="L69" s="144">
        <v>0</v>
      </c>
      <c r="M69" s="147" t="s">
        <v>206</v>
      </c>
      <c r="N69" s="2"/>
    </row>
    <row r="70" spans="2:14">
      <c r="B70" s="2"/>
      <c r="C70" s="142" t="s">
        <v>362</v>
      </c>
      <c r="D70" s="143"/>
      <c r="E70" s="147" t="s">
        <v>206</v>
      </c>
      <c r="F70" s="147" t="s">
        <v>206</v>
      </c>
      <c r="G70" s="147" t="s">
        <v>206</v>
      </c>
      <c r="H70" s="147" t="s">
        <v>206</v>
      </c>
      <c r="I70" s="144">
        <v>0</v>
      </c>
      <c r="J70" s="144">
        <v>0</v>
      </c>
      <c r="K70" s="144">
        <v>0</v>
      </c>
      <c r="L70" s="144">
        <v>0</v>
      </c>
      <c r="M70" s="147" t="s">
        <v>206</v>
      </c>
      <c r="N70" s="2"/>
    </row>
    <row r="71" spans="2:14">
      <c r="B71" s="2"/>
      <c r="C71" s="142" t="s">
        <v>363</v>
      </c>
      <c r="D71" s="143"/>
      <c r="E71" s="147" t="s">
        <v>206</v>
      </c>
      <c r="F71" s="147" t="s">
        <v>206</v>
      </c>
      <c r="G71" s="147" t="s">
        <v>206</v>
      </c>
      <c r="H71" s="147" t="s">
        <v>206</v>
      </c>
      <c r="I71" s="144">
        <v>0</v>
      </c>
      <c r="J71" s="144">
        <v>0</v>
      </c>
      <c r="K71" s="144">
        <v>0</v>
      </c>
      <c r="L71" s="144">
        <v>0</v>
      </c>
      <c r="M71" s="147" t="s">
        <v>206</v>
      </c>
      <c r="N71" s="2"/>
    </row>
    <row r="72" spans="2:14">
      <c r="B72" s="2"/>
      <c r="C72" s="142" t="s">
        <v>364</v>
      </c>
      <c r="D72" s="143"/>
      <c r="E72" s="147" t="s">
        <v>206</v>
      </c>
      <c r="F72" s="147" t="s">
        <v>206</v>
      </c>
      <c r="G72" s="147" t="s">
        <v>206</v>
      </c>
      <c r="H72" s="147" t="s">
        <v>206</v>
      </c>
      <c r="I72" s="144">
        <v>0</v>
      </c>
      <c r="J72" s="144">
        <v>0</v>
      </c>
      <c r="K72" s="144">
        <v>0</v>
      </c>
      <c r="L72" s="144">
        <v>0</v>
      </c>
      <c r="M72" s="147" t="s">
        <v>206</v>
      </c>
      <c r="N72" s="2"/>
    </row>
    <row r="73" spans="2:14">
      <c r="B73" s="2"/>
      <c r="C73" s="142" t="s">
        <v>365</v>
      </c>
      <c r="D73" s="143"/>
      <c r="E73" s="147" t="s">
        <v>206</v>
      </c>
      <c r="F73" s="147" t="s">
        <v>206</v>
      </c>
      <c r="G73" s="147" t="s">
        <v>206</v>
      </c>
      <c r="H73" s="147" t="s">
        <v>206</v>
      </c>
      <c r="I73" s="144">
        <v>0</v>
      </c>
      <c r="J73" s="144">
        <v>0</v>
      </c>
      <c r="K73" s="144">
        <v>0</v>
      </c>
      <c r="L73" s="144">
        <v>0</v>
      </c>
      <c r="M73" s="147" t="s">
        <v>206</v>
      </c>
      <c r="N73" s="2"/>
    </row>
    <row r="74" spans="2:14">
      <c r="B74" s="2"/>
      <c r="C74" s="142" t="s">
        <v>366</v>
      </c>
      <c r="D74" s="143"/>
      <c r="E74" s="147" t="s">
        <v>206</v>
      </c>
      <c r="F74" s="147" t="s">
        <v>206</v>
      </c>
      <c r="G74" s="147" t="s">
        <v>206</v>
      </c>
      <c r="H74" s="147" t="s">
        <v>206</v>
      </c>
      <c r="I74" s="144">
        <v>0</v>
      </c>
      <c r="J74" s="144">
        <v>0</v>
      </c>
      <c r="K74" s="144">
        <v>0</v>
      </c>
      <c r="L74" s="144">
        <v>0</v>
      </c>
      <c r="M74" s="147" t="s">
        <v>206</v>
      </c>
      <c r="N74" s="2"/>
    </row>
    <row r="75" spans="2:14">
      <c r="B75" s="2"/>
      <c r="C75" s="142" t="s">
        <v>367</v>
      </c>
      <c r="D75" s="143"/>
      <c r="E75" s="147" t="s">
        <v>206</v>
      </c>
      <c r="F75" s="147" t="s">
        <v>206</v>
      </c>
      <c r="G75" s="147" t="s">
        <v>206</v>
      </c>
      <c r="H75" s="147" t="s">
        <v>206</v>
      </c>
      <c r="I75" s="144">
        <v>0</v>
      </c>
      <c r="J75" s="144">
        <v>0</v>
      </c>
      <c r="K75" s="144">
        <v>0</v>
      </c>
      <c r="L75" s="144">
        <v>0</v>
      </c>
      <c r="M75" s="147" t="s">
        <v>206</v>
      </c>
      <c r="N75" s="2"/>
    </row>
    <row r="76" spans="2:14">
      <c r="B76" s="2"/>
      <c r="C76" s="142" t="s">
        <v>368</v>
      </c>
      <c r="D76" s="143"/>
      <c r="E76" s="147" t="s">
        <v>206</v>
      </c>
      <c r="F76" s="147" t="s">
        <v>206</v>
      </c>
      <c r="G76" s="147" t="s">
        <v>206</v>
      </c>
      <c r="H76" s="147" t="s">
        <v>206</v>
      </c>
      <c r="I76" s="144">
        <v>0</v>
      </c>
      <c r="J76" s="144">
        <v>0</v>
      </c>
      <c r="K76" s="144">
        <v>0</v>
      </c>
      <c r="L76" s="144">
        <v>0</v>
      </c>
      <c r="M76" s="147" t="s">
        <v>206</v>
      </c>
      <c r="N76" s="2"/>
    </row>
    <row r="77" spans="2:14">
      <c r="B77" s="2"/>
      <c r="C77" s="142" t="s">
        <v>369</v>
      </c>
      <c r="D77" s="143"/>
      <c r="E77" s="147" t="s">
        <v>206</v>
      </c>
      <c r="F77" s="147" t="s">
        <v>206</v>
      </c>
      <c r="G77" s="147" t="s">
        <v>206</v>
      </c>
      <c r="H77" s="147" t="s">
        <v>206</v>
      </c>
      <c r="I77" s="144">
        <v>0</v>
      </c>
      <c r="J77" s="144">
        <v>0</v>
      </c>
      <c r="K77" s="144">
        <v>0</v>
      </c>
      <c r="L77" s="144">
        <v>0</v>
      </c>
      <c r="M77" s="147" t="s">
        <v>206</v>
      </c>
      <c r="N77" s="2"/>
    </row>
    <row r="78" spans="2:14">
      <c r="B78" s="2"/>
      <c r="C78" s="142" t="s">
        <v>370</v>
      </c>
      <c r="D78" s="143"/>
      <c r="E78" s="147" t="s">
        <v>206</v>
      </c>
      <c r="F78" s="147" t="s">
        <v>206</v>
      </c>
      <c r="G78" s="147" t="s">
        <v>206</v>
      </c>
      <c r="H78" s="147" t="s">
        <v>206</v>
      </c>
      <c r="I78" s="144">
        <v>0</v>
      </c>
      <c r="J78" s="144">
        <v>0</v>
      </c>
      <c r="K78" s="144">
        <v>0</v>
      </c>
      <c r="L78" s="144">
        <v>0</v>
      </c>
      <c r="M78" s="147" t="s">
        <v>206</v>
      </c>
      <c r="N78" s="2"/>
    </row>
    <row r="79" spans="2:14">
      <c r="B79" s="2"/>
      <c r="C79" s="142" t="s">
        <v>371</v>
      </c>
      <c r="D79" s="143"/>
      <c r="E79" s="147" t="s">
        <v>206</v>
      </c>
      <c r="F79" s="147" t="s">
        <v>206</v>
      </c>
      <c r="G79" s="147" t="s">
        <v>206</v>
      </c>
      <c r="H79" s="147" t="s">
        <v>206</v>
      </c>
      <c r="I79" s="144">
        <v>0</v>
      </c>
      <c r="J79" s="144">
        <v>0</v>
      </c>
      <c r="K79" s="144">
        <v>0</v>
      </c>
      <c r="L79" s="144">
        <v>0</v>
      </c>
      <c r="M79" s="147" t="s">
        <v>206</v>
      </c>
      <c r="N79" s="2"/>
    </row>
    <row r="80" spans="2:14">
      <c r="B80" s="2"/>
      <c r="C80" s="142" t="s">
        <v>372</v>
      </c>
      <c r="D80" s="143"/>
      <c r="E80" s="147" t="s">
        <v>206</v>
      </c>
      <c r="F80" s="147" t="s">
        <v>206</v>
      </c>
      <c r="G80" s="147" t="s">
        <v>206</v>
      </c>
      <c r="H80" s="147" t="s">
        <v>206</v>
      </c>
      <c r="I80" s="144">
        <v>0</v>
      </c>
      <c r="J80" s="144">
        <v>0</v>
      </c>
      <c r="K80" s="144">
        <v>0</v>
      </c>
      <c r="L80" s="144">
        <v>0</v>
      </c>
      <c r="M80" s="147" t="s">
        <v>206</v>
      </c>
      <c r="N80" s="2"/>
    </row>
    <row r="81" spans="2:14">
      <c r="B81" s="2"/>
      <c r="C81" s="142" t="s">
        <v>373</v>
      </c>
      <c r="D81" s="143"/>
      <c r="E81" s="147" t="s">
        <v>206</v>
      </c>
      <c r="F81" s="147" t="s">
        <v>206</v>
      </c>
      <c r="G81" s="147" t="s">
        <v>206</v>
      </c>
      <c r="H81" s="147" t="s">
        <v>206</v>
      </c>
      <c r="I81" s="144">
        <v>0</v>
      </c>
      <c r="J81" s="144">
        <v>0</v>
      </c>
      <c r="K81" s="144">
        <v>0</v>
      </c>
      <c r="L81" s="144">
        <v>0</v>
      </c>
      <c r="M81" s="147" t="s">
        <v>206</v>
      </c>
      <c r="N81" s="2"/>
    </row>
    <row r="82" spans="2:14">
      <c r="B82" s="2"/>
      <c r="C82" s="142" t="s">
        <v>374</v>
      </c>
      <c r="D82" s="143"/>
      <c r="E82" s="147" t="s">
        <v>206</v>
      </c>
      <c r="F82" s="147" t="s">
        <v>206</v>
      </c>
      <c r="G82" s="147" t="s">
        <v>206</v>
      </c>
      <c r="H82" s="147" t="s">
        <v>206</v>
      </c>
      <c r="I82" s="144">
        <v>0</v>
      </c>
      <c r="J82" s="144">
        <v>0</v>
      </c>
      <c r="K82" s="144">
        <v>0</v>
      </c>
      <c r="L82" s="144">
        <v>0</v>
      </c>
      <c r="M82" s="147" t="s">
        <v>206</v>
      </c>
      <c r="N82" s="2"/>
    </row>
    <row r="83" spans="2:14">
      <c r="B83" s="2"/>
      <c r="C83" s="142" t="s">
        <v>375</v>
      </c>
      <c r="D83" s="143"/>
      <c r="E83" s="147" t="s">
        <v>206</v>
      </c>
      <c r="F83" s="147" t="s">
        <v>206</v>
      </c>
      <c r="G83" s="147" t="s">
        <v>206</v>
      </c>
      <c r="H83" s="147" t="s">
        <v>206</v>
      </c>
      <c r="I83" s="144">
        <v>0</v>
      </c>
      <c r="J83" s="144">
        <v>0</v>
      </c>
      <c r="K83" s="144">
        <v>0</v>
      </c>
      <c r="L83" s="144">
        <v>0</v>
      </c>
      <c r="M83" s="147" t="s">
        <v>206</v>
      </c>
      <c r="N83" s="2"/>
    </row>
    <row r="84" spans="2:14">
      <c r="B84" s="2"/>
      <c r="C84" s="142" t="s">
        <v>376</v>
      </c>
      <c r="D84" s="143"/>
      <c r="E84" s="147" t="s">
        <v>206</v>
      </c>
      <c r="F84" s="147" t="s">
        <v>206</v>
      </c>
      <c r="G84" s="147" t="s">
        <v>206</v>
      </c>
      <c r="H84" s="147" t="s">
        <v>206</v>
      </c>
      <c r="I84" s="144">
        <v>0</v>
      </c>
      <c r="J84" s="144">
        <v>0</v>
      </c>
      <c r="K84" s="144">
        <v>0</v>
      </c>
      <c r="L84" s="144">
        <v>0</v>
      </c>
      <c r="M84" s="147" t="s">
        <v>206</v>
      </c>
      <c r="N84" s="2"/>
    </row>
    <row r="85" spans="2:14">
      <c r="B85" s="2"/>
      <c r="C85" s="142" t="s">
        <v>377</v>
      </c>
      <c r="D85" s="143"/>
      <c r="E85" s="147" t="s">
        <v>206</v>
      </c>
      <c r="F85" s="147" t="s">
        <v>206</v>
      </c>
      <c r="G85" s="147" t="s">
        <v>206</v>
      </c>
      <c r="H85" s="147" t="s">
        <v>206</v>
      </c>
      <c r="I85" s="144">
        <v>0</v>
      </c>
      <c r="J85" s="144">
        <v>0</v>
      </c>
      <c r="K85" s="144">
        <v>0</v>
      </c>
      <c r="L85" s="144">
        <v>0</v>
      </c>
      <c r="M85" s="147" t="s">
        <v>206</v>
      </c>
      <c r="N85" s="2"/>
    </row>
    <row r="86" spans="2:14">
      <c r="B86" s="2"/>
      <c r="C86" s="142" t="s">
        <v>378</v>
      </c>
      <c r="D86" s="143"/>
      <c r="E86" s="147" t="s">
        <v>206</v>
      </c>
      <c r="F86" s="147" t="s">
        <v>206</v>
      </c>
      <c r="G86" s="147" t="s">
        <v>206</v>
      </c>
      <c r="H86" s="147" t="s">
        <v>206</v>
      </c>
      <c r="I86" s="144">
        <v>0</v>
      </c>
      <c r="J86" s="144">
        <v>0</v>
      </c>
      <c r="K86" s="144">
        <v>0</v>
      </c>
      <c r="L86" s="144">
        <v>0</v>
      </c>
      <c r="M86" s="147" t="s">
        <v>206</v>
      </c>
      <c r="N86" s="2"/>
    </row>
    <row r="87" spans="2:14">
      <c r="B87" s="2"/>
      <c r="C87" s="142" t="s">
        <v>379</v>
      </c>
      <c r="D87" s="143"/>
      <c r="E87" s="147" t="s">
        <v>206</v>
      </c>
      <c r="F87" s="147" t="s">
        <v>206</v>
      </c>
      <c r="G87" s="147" t="s">
        <v>206</v>
      </c>
      <c r="H87" s="147" t="s">
        <v>206</v>
      </c>
      <c r="I87" s="144">
        <v>0</v>
      </c>
      <c r="J87" s="144">
        <v>0</v>
      </c>
      <c r="K87" s="144">
        <v>0</v>
      </c>
      <c r="L87" s="144">
        <v>0</v>
      </c>
      <c r="M87" s="147" t="s">
        <v>206</v>
      </c>
      <c r="N87" s="2"/>
    </row>
    <row r="88" spans="2:14">
      <c r="B88" s="2"/>
      <c r="C88" s="142" t="s">
        <v>380</v>
      </c>
      <c r="D88" s="143"/>
      <c r="E88" s="147" t="s">
        <v>206</v>
      </c>
      <c r="F88" s="147" t="s">
        <v>206</v>
      </c>
      <c r="G88" s="147" t="s">
        <v>206</v>
      </c>
      <c r="H88" s="147" t="s">
        <v>206</v>
      </c>
      <c r="I88" s="144">
        <v>0</v>
      </c>
      <c r="J88" s="144">
        <v>0</v>
      </c>
      <c r="K88" s="144">
        <v>0</v>
      </c>
      <c r="L88" s="144">
        <v>0</v>
      </c>
      <c r="M88" s="147" t="s">
        <v>206</v>
      </c>
      <c r="N88" s="2"/>
    </row>
    <row r="89" spans="2:14">
      <c r="B89" s="2"/>
      <c r="C89" s="142" t="s">
        <v>381</v>
      </c>
      <c r="D89" s="143"/>
      <c r="E89" s="147" t="s">
        <v>206</v>
      </c>
      <c r="F89" s="147" t="s">
        <v>206</v>
      </c>
      <c r="G89" s="147" t="s">
        <v>206</v>
      </c>
      <c r="H89" s="147" t="s">
        <v>206</v>
      </c>
      <c r="I89" s="144">
        <v>0</v>
      </c>
      <c r="J89" s="144">
        <v>0</v>
      </c>
      <c r="K89" s="144">
        <v>0</v>
      </c>
      <c r="L89" s="144">
        <v>0</v>
      </c>
      <c r="M89" s="147" t="s">
        <v>206</v>
      </c>
      <c r="N89" s="2"/>
    </row>
    <row r="90" spans="2:14">
      <c r="B90" s="2"/>
      <c r="C90" s="142" t="s">
        <v>382</v>
      </c>
      <c r="D90" s="143"/>
      <c r="E90" s="147" t="s">
        <v>206</v>
      </c>
      <c r="F90" s="147" t="s">
        <v>206</v>
      </c>
      <c r="G90" s="147" t="s">
        <v>206</v>
      </c>
      <c r="H90" s="147" t="s">
        <v>206</v>
      </c>
      <c r="I90" s="144">
        <v>0</v>
      </c>
      <c r="J90" s="144">
        <v>0</v>
      </c>
      <c r="K90" s="144">
        <v>0</v>
      </c>
      <c r="L90" s="144">
        <v>0</v>
      </c>
      <c r="M90" s="147" t="s">
        <v>206</v>
      </c>
      <c r="N90" s="2"/>
    </row>
    <row r="91" spans="2:14">
      <c r="B91" s="2"/>
      <c r="C91" s="142" t="s">
        <v>383</v>
      </c>
      <c r="D91" s="143"/>
      <c r="E91" s="147" t="s">
        <v>206</v>
      </c>
      <c r="F91" s="147" t="s">
        <v>206</v>
      </c>
      <c r="G91" s="147" t="s">
        <v>206</v>
      </c>
      <c r="H91" s="147" t="s">
        <v>206</v>
      </c>
      <c r="I91" s="144">
        <v>0</v>
      </c>
      <c r="J91" s="144">
        <v>0</v>
      </c>
      <c r="K91" s="144">
        <v>0</v>
      </c>
      <c r="L91" s="144">
        <v>0</v>
      </c>
      <c r="M91" s="147" t="s">
        <v>206</v>
      </c>
      <c r="N91" s="2"/>
    </row>
    <row r="92" spans="2:14">
      <c r="B92" s="2"/>
      <c r="C92" s="142" t="s">
        <v>384</v>
      </c>
      <c r="D92" s="143"/>
      <c r="E92" s="147" t="s">
        <v>206</v>
      </c>
      <c r="F92" s="147" t="s">
        <v>206</v>
      </c>
      <c r="G92" s="147" t="s">
        <v>206</v>
      </c>
      <c r="H92" s="147" t="s">
        <v>206</v>
      </c>
      <c r="I92" s="144">
        <v>0</v>
      </c>
      <c r="J92" s="144">
        <v>0</v>
      </c>
      <c r="K92" s="144">
        <v>0</v>
      </c>
      <c r="L92" s="144">
        <v>0</v>
      </c>
      <c r="M92" s="147" t="s">
        <v>206</v>
      </c>
      <c r="N92" s="2"/>
    </row>
    <row r="93" spans="2:14">
      <c r="B93" s="2"/>
      <c r="C93" s="142" t="s">
        <v>385</v>
      </c>
      <c r="D93" s="143"/>
      <c r="E93" s="147" t="s">
        <v>206</v>
      </c>
      <c r="F93" s="147" t="s">
        <v>206</v>
      </c>
      <c r="G93" s="147" t="s">
        <v>206</v>
      </c>
      <c r="H93" s="147" t="s">
        <v>206</v>
      </c>
      <c r="I93" s="144">
        <v>0</v>
      </c>
      <c r="J93" s="144">
        <v>0</v>
      </c>
      <c r="K93" s="144">
        <v>0</v>
      </c>
      <c r="L93" s="144">
        <v>0</v>
      </c>
      <c r="M93" s="147" t="s">
        <v>206</v>
      </c>
      <c r="N93" s="2"/>
    </row>
    <row r="94" spans="2:14">
      <c r="B94" s="2"/>
      <c r="C94" s="142" t="s">
        <v>386</v>
      </c>
      <c r="D94" s="143"/>
      <c r="E94" s="147" t="s">
        <v>206</v>
      </c>
      <c r="F94" s="147" t="s">
        <v>206</v>
      </c>
      <c r="G94" s="147" t="s">
        <v>206</v>
      </c>
      <c r="H94" s="147" t="s">
        <v>206</v>
      </c>
      <c r="I94" s="144">
        <v>0</v>
      </c>
      <c r="J94" s="144">
        <v>0</v>
      </c>
      <c r="K94" s="144">
        <v>0</v>
      </c>
      <c r="L94" s="144">
        <v>0</v>
      </c>
      <c r="M94" s="147" t="s">
        <v>206</v>
      </c>
      <c r="N94" s="2"/>
    </row>
    <row r="95" spans="2:14">
      <c r="B95" s="2"/>
      <c r="C95" s="142" t="s">
        <v>387</v>
      </c>
      <c r="D95" s="143"/>
      <c r="E95" s="147" t="s">
        <v>206</v>
      </c>
      <c r="F95" s="147" t="s">
        <v>206</v>
      </c>
      <c r="G95" s="147" t="s">
        <v>206</v>
      </c>
      <c r="H95" s="147" t="s">
        <v>206</v>
      </c>
      <c r="I95" s="144">
        <v>0</v>
      </c>
      <c r="J95" s="144">
        <v>0</v>
      </c>
      <c r="K95" s="144">
        <v>0</v>
      </c>
      <c r="L95" s="144">
        <v>0</v>
      </c>
      <c r="M95" s="147" t="s">
        <v>206</v>
      </c>
      <c r="N95" s="2"/>
    </row>
    <row r="96" spans="2:14">
      <c r="B96" s="2"/>
      <c r="C96" s="142" t="s">
        <v>388</v>
      </c>
      <c r="D96" s="143"/>
      <c r="E96" s="147" t="s">
        <v>206</v>
      </c>
      <c r="F96" s="147" t="s">
        <v>206</v>
      </c>
      <c r="G96" s="147" t="s">
        <v>206</v>
      </c>
      <c r="H96" s="147" t="s">
        <v>206</v>
      </c>
      <c r="I96" s="144">
        <v>0</v>
      </c>
      <c r="J96" s="144">
        <v>0</v>
      </c>
      <c r="K96" s="144">
        <v>0</v>
      </c>
      <c r="L96" s="144">
        <v>0</v>
      </c>
      <c r="M96" s="147" t="s">
        <v>206</v>
      </c>
      <c r="N96" s="2"/>
    </row>
    <row r="97" spans="2:14">
      <c r="B97" s="2"/>
      <c r="C97" s="142" t="s">
        <v>389</v>
      </c>
      <c r="D97" s="143"/>
      <c r="E97" s="147" t="s">
        <v>206</v>
      </c>
      <c r="F97" s="147" t="s">
        <v>206</v>
      </c>
      <c r="G97" s="147" t="s">
        <v>206</v>
      </c>
      <c r="H97" s="147" t="s">
        <v>206</v>
      </c>
      <c r="I97" s="144">
        <v>0</v>
      </c>
      <c r="J97" s="144">
        <v>0</v>
      </c>
      <c r="K97" s="144">
        <v>0</v>
      </c>
      <c r="L97" s="144">
        <v>0</v>
      </c>
      <c r="M97" s="147" t="s">
        <v>206</v>
      </c>
      <c r="N97" s="2"/>
    </row>
    <row r="98" spans="2:14">
      <c r="B98" s="2"/>
      <c r="C98" s="142" t="s">
        <v>390</v>
      </c>
      <c r="D98" s="143"/>
      <c r="E98" s="147" t="s">
        <v>206</v>
      </c>
      <c r="F98" s="147" t="s">
        <v>206</v>
      </c>
      <c r="G98" s="147" t="s">
        <v>206</v>
      </c>
      <c r="H98" s="147" t="s">
        <v>206</v>
      </c>
      <c r="I98" s="144">
        <v>0</v>
      </c>
      <c r="J98" s="144">
        <v>0</v>
      </c>
      <c r="K98" s="144">
        <v>0</v>
      </c>
      <c r="L98" s="144">
        <v>0</v>
      </c>
      <c r="M98" s="147" t="s">
        <v>206</v>
      </c>
      <c r="N98" s="2"/>
    </row>
    <row r="99" spans="2:14">
      <c r="B99" s="2"/>
      <c r="C99" s="142" t="s">
        <v>391</v>
      </c>
      <c r="D99" s="143"/>
      <c r="E99" s="147" t="s">
        <v>206</v>
      </c>
      <c r="F99" s="147" t="s">
        <v>206</v>
      </c>
      <c r="G99" s="147" t="s">
        <v>206</v>
      </c>
      <c r="H99" s="147" t="s">
        <v>206</v>
      </c>
      <c r="I99" s="144">
        <v>0</v>
      </c>
      <c r="J99" s="144">
        <v>0</v>
      </c>
      <c r="K99" s="144">
        <v>0</v>
      </c>
      <c r="L99" s="144">
        <v>0</v>
      </c>
      <c r="M99" s="147" t="s">
        <v>206</v>
      </c>
      <c r="N99" s="2"/>
    </row>
    <row r="100" spans="2:14">
      <c r="B100" s="2"/>
      <c r="C100" s="142" t="s">
        <v>392</v>
      </c>
      <c r="D100" s="143"/>
      <c r="E100" s="147" t="s">
        <v>206</v>
      </c>
      <c r="F100" s="147" t="s">
        <v>206</v>
      </c>
      <c r="G100" s="147" t="s">
        <v>206</v>
      </c>
      <c r="H100" s="147" t="s">
        <v>206</v>
      </c>
      <c r="I100" s="144">
        <v>0</v>
      </c>
      <c r="J100" s="144">
        <v>0</v>
      </c>
      <c r="K100" s="144">
        <v>0</v>
      </c>
      <c r="L100" s="144">
        <v>0</v>
      </c>
      <c r="M100" s="147" t="s">
        <v>206</v>
      </c>
      <c r="N100" s="2"/>
    </row>
    <row r="101" spans="2:14">
      <c r="B101" s="2"/>
      <c r="C101" s="142" t="s">
        <v>393</v>
      </c>
      <c r="D101" s="143"/>
      <c r="E101" s="147" t="s">
        <v>206</v>
      </c>
      <c r="F101" s="147" t="s">
        <v>206</v>
      </c>
      <c r="G101" s="147" t="s">
        <v>206</v>
      </c>
      <c r="H101" s="147" t="s">
        <v>206</v>
      </c>
      <c r="I101" s="144">
        <v>0</v>
      </c>
      <c r="J101" s="144">
        <v>0</v>
      </c>
      <c r="K101" s="144">
        <v>0</v>
      </c>
      <c r="L101" s="144">
        <v>0</v>
      </c>
      <c r="M101" s="147" t="s">
        <v>206</v>
      </c>
      <c r="N101" s="2"/>
    </row>
    <row r="102" spans="2:14">
      <c r="B102" s="2"/>
      <c r="C102" s="142" t="s">
        <v>394</v>
      </c>
      <c r="D102" s="143"/>
      <c r="E102" s="147" t="s">
        <v>206</v>
      </c>
      <c r="F102" s="147" t="s">
        <v>206</v>
      </c>
      <c r="G102" s="147" t="s">
        <v>206</v>
      </c>
      <c r="H102" s="147" t="s">
        <v>206</v>
      </c>
      <c r="I102" s="144">
        <v>0</v>
      </c>
      <c r="J102" s="144">
        <v>0</v>
      </c>
      <c r="K102" s="144">
        <v>0</v>
      </c>
      <c r="L102" s="144">
        <v>0</v>
      </c>
      <c r="M102" s="147" t="s">
        <v>206</v>
      </c>
      <c r="N102" s="2"/>
    </row>
    <row r="103" spans="2:14">
      <c r="B103" s="2"/>
      <c r="C103" s="142" t="s">
        <v>395</v>
      </c>
      <c r="D103" s="143"/>
      <c r="E103" s="147" t="s">
        <v>206</v>
      </c>
      <c r="F103" s="147" t="s">
        <v>206</v>
      </c>
      <c r="G103" s="147" t="s">
        <v>206</v>
      </c>
      <c r="H103" s="147" t="s">
        <v>206</v>
      </c>
      <c r="I103" s="144">
        <v>0</v>
      </c>
      <c r="J103" s="144">
        <v>0</v>
      </c>
      <c r="K103" s="144">
        <v>0</v>
      </c>
      <c r="L103" s="144">
        <v>0</v>
      </c>
      <c r="M103" s="147" t="s">
        <v>206</v>
      </c>
      <c r="N103" s="2"/>
    </row>
    <row r="104" spans="2:14">
      <c r="B104" s="2"/>
      <c r="C104" s="142" t="s">
        <v>396</v>
      </c>
      <c r="D104" s="143"/>
      <c r="E104" s="147" t="s">
        <v>206</v>
      </c>
      <c r="F104" s="147" t="s">
        <v>206</v>
      </c>
      <c r="G104" s="147" t="s">
        <v>206</v>
      </c>
      <c r="H104" s="147" t="s">
        <v>206</v>
      </c>
      <c r="I104" s="144">
        <v>0</v>
      </c>
      <c r="J104" s="144">
        <v>0</v>
      </c>
      <c r="K104" s="144">
        <v>0</v>
      </c>
      <c r="L104" s="144">
        <v>0</v>
      </c>
      <c r="M104" s="147" t="s">
        <v>206</v>
      </c>
      <c r="N104" s="2"/>
    </row>
    <row r="105" spans="2:14">
      <c r="B105" s="2"/>
      <c r="C105" s="142" t="s">
        <v>397</v>
      </c>
      <c r="D105" s="143"/>
      <c r="E105" s="147" t="s">
        <v>206</v>
      </c>
      <c r="F105" s="147" t="s">
        <v>206</v>
      </c>
      <c r="G105" s="147" t="s">
        <v>206</v>
      </c>
      <c r="H105" s="147" t="s">
        <v>206</v>
      </c>
      <c r="I105" s="144">
        <v>0</v>
      </c>
      <c r="J105" s="144">
        <v>0</v>
      </c>
      <c r="K105" s="144">
        <v>0</v>
      </c>
      <c r="L105" s="144">
        <v>0</v>
      </c>
      <c r="M105" s="147" t="s">
        <v>206</v>
      </c>
      <c r="N105" s="2"/>
    </row>
    <row r="106" spans="2:14">
      <c r="B106" s="2"/>
      <c r="C106" s="142" t="s">
        <v>398</v>
      </c>
      <c r="D106" s="143"/>
      <c r="E106" s="147" t="s">
        <v>206</v>
      </c>
      <c r="F106" s="147" t="s">
        <v>206</v>
      </c>
      <c r="G106" s="147" t="s">
        <v>206</v>
      </c>
      <c r="H106" s="147" t="s">
        <v>206</v>
      </c>
      <c r="I106" s="144">
        <v>0</v>
      </c>
      <c r="J106" s="144">
        <v>0</v>
      </c>
      <c r="K106" s="144">
        <v>0</v>
      </c>
      <c r="L106" s="144">
        <v>0</v>
      </c>
      <c r="M106" s="147" t="s">
        <v>206</v>
      </c>
      <c r="N106" s="2"/>
    </row>
    <row r="107" spans="2:14">
      <c r="B107" s="2"/>
      <c r="C107" s="142" t="s">
        <v>399</v>
      </c>
      <c r="D107" s="143"/>
      <c r="E107" s="147" t="s">
        <v>206</v>
      </c>
      <c r="F107" s="147" t="s">
        <v>206</v>
      </c>
      <c r="G107" s="147" t="s">
        <v>206</v>
      </c>
      <c r="H107" s="147" t="s">
        <v>206</v>
      </c>
      <c r="I107" s="144">
        <v>0</v>
      </c>
      <c r="J107" s="144">
        <v>0</v>
      </c>
      <c r="K107" s="144">
        <v>0</v>
      </c>
      <c r="L107" s="144">
        <v>0</v>
      </c>
      <c r="M107" s="147" t="s">
        <v>206</v>
      </c>
      <c r="N107" s="2"/>
    </row>
    <row r="108" spans="2:14">
      <c r="B108" s="2"/>
      <c r="C108" s="142" t="s">
        <v>400</v>
      </c>
      <c r="D108" s="143"/>
      <c r="E108" s="147" t="s">
        <v>206</v>
      </c>
      <c r="F108" s="147" t="s">
        <v>206</v>
      </c>
      <c r="G108" s="147" t="s">
        <v>206</v>
      </c>
      <c r="H108" s="147" t="s">
        <v>206</v>
      </c>
      <c r="I108" s="144">
        <v>0</v>
      </c>
      <c r="J108" s="144">
        <v>0</v>
      </c>
      <c r="K108" s="144">
        <v>0</v>
      </c>
      <c r="L108" s="144">
        <v>0</v>
      </c>
      <c r="M108" s="147" t="s">
        <v>206</v>
      </c>
      <c r="N108" s="2"/>
    </row>
    <row r="109" spans="2:14">
      <c r="B109" s="2"/>
      <c r="C109" s="142" t="s">
        <v>401</v>
      </c>
      <c r="D109" s="143"/>
      <c r="E109" s="147" t="s">
        <v>206</v>
      </c>
      <c r="F109" s="147" t="s">
        <v>206</v>
      </c>
      <c r="G109" s="147" t="s">
        <v>206</v>
      </c>
      <c r="H109" s="147" t="s">
        <v>206</v>
      </c>
      <c r="I109" s="144">
        <v>0</v>
      </c>
      <c r="J109" s="144">
        <v>0</v>
      </c>
      <c r="K109" s="144">
        <v>0</v>
      </c>
      <c r="L109" s="144">
        <v>0</v>
      </c>
      <c r="M109" s="147" t="s">
        <v>206</v>
      </c>
      <c r="N109" s="2"/>
    </row>
    <row r="110" spans="2:14">
      <c r="B110" s="2"/>
      <c r="C110" s="142" t="s">
        <v>402</v>
      </c>
      <c r="D110" s="143"/>
      <c r="E110" s="147" t="s">
        <v>206</v>
      </c>
      <c r="F110" s="147" t="s">
        <v>206</v>
      </c>
      <c r="G110" s="147" t="s">
        <v>206</v>
      </c>
      <c r="H110" s="147" t="s">
        <v>206</v>
      </c>
      <c r="I110" s="144">
        <v>0</v>
      </c>
      <c r="J110" s="144">
        <v>0</v>
      </c>
      <c r="K110" s="144">
        <v>0</v>
      </c>
      <c r="L110" s="144">
        <v>0</v>
      </c>
      <c r="M110" s="147" t="s">
        <v>206</v>
      </c>
      <c r="N110" s="2"/>
    </row>
    <row r="111" spans="2:14">
      <c r="B111" s="2"/>
      <c r="C111" s="142" t="s">
        <v>403</v>
      </c>
      <c r="D111" s="143"/>
      <c r="E111" s="147" t="s">
        <v>206</v>
      </c>
      <c r="F111" s="147" t="s">
        <v>206</v>
      </c>
      <c r="G111" s="147" t="s">
        <v>206</v>
      </c>
      <c r="H111" s="147" t="s">
        <v>206</v>
      </c>
      <c r="I111" s="144">
        <v>0</v>
      </c>
      <c r="J111" s="144">
        <v>0</v>
      </c>
      <c r="K111" s="144">
        <v>0</v>
      </c>
      <c r="L111" s="144">
        <v>0</v>
      </c>
      <c r="M111" s="147" t="s">
        <v>206</v>
      </c>
      <c r="N111" s="2"/>
    </row>
    <row r="112" spans="2:14">
      <c r="B112" s="2"/>
      <c r="C112" s="142" t="s">
        <v>404</v>
      </c>
      <c r="D112" s="143"/>
      <c r="E112" s="147" t="s">
        <v>206</v>
      </c>
      <c r="F112" s="147" t="s">
        <v>206</v>
      </c>
      <c r="G112" s="147" t="s">
        <v>206</v>
      </c>
      <c r="H112" s="147" t="s">
        <v>206</v>
      </c>
      <c r="I112" s="144">
        <v>0</v>
      </c>
      <c r="J112" s="144">
        <v>0</v>
      </c>
      <c r="K112" s="144">
        <v>0</v>
      </c>
      <c r="L112" s="144">
        <v>0</v>
      </c>
      <c r="M112" s="147" t="s">
        <v>206</v>
      </c>
      <c r="N112" s="2"/>
    </row>
    <row r="113" spans="1:14">
      <c r="B113" s="2"/>
      <c r="C113" s="142" t="s">
        <v>405</v>
      </c>
      <c r="D113" s="143"/>
      <c r="E113" s="147" t="s">
        <v>206</v>
      </c>
      <c r="F113" s="147" t="s">
        <v>206</v>
      </c>
      <c r="G113" s="147" t="s">
        <v>206</v>
      </c>
      <c r="H113" s="147" t="s">
        <v>206</v>
      </c>
      <c r="I113" s="144">
        <v>0</v>
      </c>
      <c r="J113" s="144">
        <v>0</v>
      </c>
      <c r="K113" s="144">
        <v>0</v>
      </c>
      <c r="L113" s="144">
        <v>0</v>
      </c>
      <c r="M113" s="147" t="s">
        <v>206</v>
      </c>
      <c r="N113" s="2"/>
    </row>
    <row r="114" spans="1:14" s="12" customFormat="1">
      <c r="B114" s="3"/>
      <c r="C114" s="145" t="s">
        <v>406</v>
      </c>
      <c r="D114" s="146"/>
      <c r="E114" s="147" t="s">
        <v>206</v>
      </c>
      <c r="F114" s="147" t="s">
        <v>206</v>
      </c>
      <c r="G114" s="147" t="s">
        <v>206</v>
      </c>
      <c r="H114" s="147" t="s">
        <v>206</v>
      </c>
      <c r="I114" s="144">
        <v>0</v>
      </c>
      <c r="J114" s="144">
        <v>0</v>
      </c>
      <c r="K114" s="144">
        <v>0</v>
      </c>
      <c r="L114" s="144">
        <v>0</v>
      </c>
      <c r="M114" s="147" t="s">
        <v>206</v>
      </c>
      <c r="N114" s="3"/>
    </row>
    <row r="115" spans="1:14" s="12" customFormat="1">
      <c r="A115" s="15" t="s">
        <v>407</v>
      </c>
      <c r="B115" s="3"/>
      <c r="C115" s="145" t="s">
        <v>408</v>
      </c>
      <c r="D115" s="146"/>
      <c r="E115" s="147" t="s">
        <v>206</v>
      </c>
      <c r="F115" s="147" t="s">
        <v>206</v>
      </c>
      <c r="G115" s="147" t="s">
        <v>206</v>
      </c>
      <c r="H115" s="147" t="s">
        <v>206</v>
      </c>
      <c r="I115" s="144">
        <v>0</v>
      </c>
      <c r="J115" s="144">
        <v>0</v>
      </c>
      <c r="K115" s="144">
        <v>0</v>
      </c>
      <c r="L115" s="144">
        <v>0</v>
      </c>
      <c r="M115" s="147" t="s">
        <v>206</v>
      </c>
      <c r="N115" s="3"/>
    </row>
    <row r="116" spans="1:14">
      <c r="A116" s="16" t="s">
        <v>409</v>
      </c>
      <c r="B116" s="2"/>
      <c r="C116" s="142" t="s">
        <v>410</v>
      </c>
      <c r="D116" s="143"/>
      <c r="E116" s="10" t="str">
        <f>""</f>
        <v/>
      </c>
      <c r="F116" s="10" t="str">
        <f>""</f>
        <v/>
      </c>
      <c r="G116" s="10" t="str">
        <f>""</f>
        <v/>
      </c>
      <c r="H116" s="10" t="str">
        <f>""</f>
        <v/>
      </c>
      <c r="I116" s="8">
        <f>SUM(I16:I115)</f>
        <v>0</v>
      </c>
      <c r="J116" s="8">
        <f>SUM(J16:J115)</f>
        <v>0</v>
      </c>
      <c r="K116" s="8">
        <f>SUM(K16:K115)</f>
        <v>0</v>
      </c>
      <c r="L116" s="8">
        <f>SUM(L16:L115)</f>
        <v>0</v>
      </c>
      <c r="M116" s="10" t="str">
        <f>""</f>
        <v/>
      </c>
      <c r="N116" s="2"/>
    </row>
    <row r="117" spans="1:14">
      <c r="B117" s="2"/>
      <c r="C117" s="2"/>
      <c r="D117" s="2"/>
      <c r="E117" s="2"/>
      <c r="F117" s="2"/>
      <c r="G117" s="2"/>
      <c r="H117" s="2"/>
      <c r="I117" s="2"/>
      <c r="J117" s="2"/>
      <c r="K117" s="2"/>
      <c r="L117" s="2"/>
      <c r="M117" s="2"/>
      <c r="N117" s="2"/>
    </row>
    <row r="118" spans="1:14" ht="5.0999999999999996" customHeight="1">
      <c r="B118" s="2"/>
      <c r="C118" s="2"/>
      <c r="D118" s="2"/>
      <c r="E118" s="2"/>
      <c r="F118" s="2"/>
      <c r="G118" s="2"/>
      <c r="H118" s="2"/>
      <c r="I118" s="2"/>
      <c r="J118" s="2"/>
      <c r="K118" s="2"/>
      <c r="L118" s="2"/>
      <c r="M118" s="2"/>
      <c r="N118" s="2"/>
    </row>
  </sheetData>
  <sheetProtection formatColumns="0" formatRows="0" insertRows="0" deleteRows="0" selectLockedCells="1"/>
  <mergeCells count="1017">
    <mergeCell ref="C13:M13"/>
    <mergeCell ref="C14:D15"/>
    <mergeCell ref="E14:E15"/>
    <mergeCell ref="F14:F15"/>
    <mergeCell ref="G14:G15"/>
    <mergeCell ref="H14:H15"/>
    <mergeCell ref="I14:I15"/>
    <mergeCell ref="J14:J15"/>
    <mergeCell ref="K14:K15"/>
    <mergeCell ref="L14:L15"/>
    <mergeCell ref="M14:M15"/>
    <mergeCell ref="C7:M7"/>
    <mergeCell ref="C8:M8"/>
    <mergeCell ref="C9:M9"/>
    <mergeCell ref="C10:M10"/>
    <mergeCell ref="C11:M11"/>
    <mergeCell ref="I17"/>
    <mergeCell ref="J17"/>
    <mergeCell ref="K17"/>
    <mergeCell ref="L17"/>
    <mergeCell ref="M17"/>
    <mergeCell ref="C17:D17"/>
    <mergeCell ref="E17"/>
    <mergeCell ref="F17"/>
    <mergeCell ref="G17"/>
    <mergeCell ref="H17"/>
    <mergeCell ref="I16"/>
    <mergeCell ref="J16"/>
    <mergeCell ref="K16"/>
    <mergeCell ref="L16"/>
    <mergeCell ref="M16"/>
    <mergeCell ref="C16:D16"/>
    <mergeCell ref="E16"/>
    <mergeCell ref="F16"/>
    <mergeCell ref="G16"/>
    <mergeCell ref="H16"/>
    <mergeCell ref="I19"/>
    <mergeCell ref="J19"/>
    <mergeCell ref="K19"/>
    <mergeCell ref="L19"/>
    <mergeCell ref="M19"/>
    <mergeCell ref="C19:D19"/>
    <mergeCell ref="E19"/>
    <mergeCell ref="F19"/>
    <mergeCell ref="G19"/>
    <mergeCell ref="H19"/>
    <mergeCell ref="I18"/>
    <mergeCell ref="J18"/>
    <mergeCell ref="K18"/>
    <mergeCell ref="L18"/>
    <mergeCell ref="M18"/>
    <mergeCell ref="C18:D18"/>
    <mergeCell ref="E18"/>
    <mergeCell ref="F18"/>
    <mergeCell ref="G18"/>
    <mergeCell ref="H18"/>
    <mergeCell ref="I21"/>
    <mergeCell ref="J21"/>
    <mergeCell ref="K21"/>
    <mergeCell ref="L21"/>
    <mergeCell ref="M21"/>
    <mergeCell ref="C21:D21"/>
    <mergeCell ref="E21"/>
    <mergeCell ref="F21"/>
    <mergeCell ref="G21"/>
    <mergeCell ref="H21"/>
    <mergeCell ref="I20"/>
    <mergeCell ref="J20"/>
    <mergeCell ref="K20"/>
    <mergeCell ref="L20"/>
    <mergeCell ref="M20"/>
    <mergeCell ref="C20:D20"/>
    <mergeCell ref="E20"/>
    <mergeCell ref="F20"/>
    <mergeCell ref="G20"/>
    <mergeCell ref="H20"/>
    <mergeCell ref="I23"/>
    <mergeCell ref="J23"/>
    <mergeCell ref="K23"/>
    <mergeCell ref="L23"/>
    <mergeCell ref="M23"/>
    <mergeCell ref="C23:D23"/>
    <mergeCell ref="E23"/>
    <mergeCell ref="F23"/>
    <mergeCell ref="G23"/>
    <mergeCell ref="H23"/>
    <mergeCell ref="I22"/>
    <mergeCell ref="J22"/>
    <mergeCell ref="K22"/>
    <mergeCell ref="L22"/>
    <mergeCell ref="M22"/>
    <mergeCell ref="C22:D22"/>
    <mergeCell ref="E22"/>
    <mergeCell ref="F22"/>
    <mergeCell ref="G22"/>
    <mergeCell ref="H22"/>
    <mergeCell ref="I25"/>
    <mergeCell ref="J25"/>
    <mergeCell ref="K25"/>
    <mergeCell ref="L25"/>
    <mergeCell ref="M25"/>
    <mergeCell ref="C25:D25"/>
    <mergeCell ref="E25"/>
    <mergeCell ref="F25"/>
    <mergeCell ref="G25"/>
    <mergeCell ref="H25"/>
    <mergeCell ref="I24"/>
    <mergeCell ref="J24"/>
    <mergeCell ref="K24"/>
    <mergeCell ref="L24"/>
    <mergeCell ref="M24"/>
    <mergeCell ref="C24:D24"/>
    <mergeCell ref="E24"/>
    <mergeCell ref="F24"/>
    <mergeCell ref="G24"/>
    <mergeCell ref="H24"/>
    <mergeCell ref="I27"/>
    <mergeCell ref="J27"/>
    <mergeCell ref="K27"/>
    <mergeCell ref="L27"/>
    <mergeCell ref="M27"/>
    <mergeCell ref="C27:D27"/>
    <mergeCell ref="E27"/>
    <mergeCell ref="F27"/>
    <mergeCell ref="G27"/>
    <mergeCell ref="H27"/>
    <mergeCell ref="I26"/>
    <mergeCell ref="J26"/>
    <mergeCell ref="K26"/>
    <mergeCell ref="L26"/>
    <mergeCell ref="M26"/>
    <mergeCell ref="C26:D26"/>
    <mergeCell ref="E26"/>
    <mergeCell ref="F26"/>
    <mergeCell ref="G26"/>
    <mergeCell ref="H26"/>
    <mergeCell ref="I29"/>
    <mergeCell ref="J29"/>
    <mergeCell ref="K29"/>
    <mergeCell ref="L29"/>
    <mergeCell ref="M29"/>
    <mergeCell ref="C29:D29"/>
    <mergeCell ref="E29"/>
    <mergeCell ref="F29"/>
    <mergeCell ref="G29"/>
    <mergeCell ref="H29"/>
    <mergeCell ref="I28"/>
    <mergeCell ref="J28"/>
    <mergeCell ref="K28"/>
    <mergeCell ref="L28"/>
    <mergeCell ref="M28"/>
    <mergeCell ref="C28:D28"/>
    <mergeCell ref="E28"/>
    <mergeCell ref="F28"/>
    <mergeCell ref="G28"/>
    <mergeCell ref="H28"/>
    <mergeCell ref="I31"/>
    <mergeCell ref="J31"/>
    <mergeCell ref="K31"/>
    <mergeCell ref="L31"/>
    <mergeCell ref="M31"/>
    <mergeCell ref="C31:D31"/>
    <mergeCell ref="E31"/>
    <mergeCell ref="F31"/>
    <mergeCell ref="G31"/>
    <mergeCell ref="H31"/>
    <mergeCell ref="I30"/>
    <mergeCell ref="J30"/>
    <mergeCell ref="K30"/>
    <mergeCell ref="L30"/>
    <mergeCell ref="M30"/>
    <mergeCell ref="C30:D30"/>
    <mergeCell ref="E30"/>
    <mergeCell ref="F30"/>
    <mergeCell ref="G30"/>
    <mergeCell ref="H30"/>
    <mergeCell ref="I33"/>
    <mergeCell ref="J33"/>
    <mergeCell ref="K33"/>
    <mergeCell ref="L33"/>
    <mergeCell ref="M33"/>
    <mergeCell ref="C33:D33"/>
    <mergeCell ref="E33"/>
    <mergeCell ref="F33"/>
    <mergeCell ref="G33"/>
    <mergeCell ref="H33"/>
    <mergeCell ref="I32"/>
    <mergeCell ref="J32"/>
    <mergeCell ref="K32"/>
    <mergeCell ref="L32"/>
    <mergeCell ref="M32"/>
    <mergeCell ref="C32:D32"/>
    <mergeCell ref="E32"/>
    <mergeCell ref="F32"/>
    <mergeCell ref="G32"/>
    <mergeCell ref="H32"/>
    <mergeCell ref="I35"/>
    <mergeCell ref="J35"/>
    <mergeCell ref="K35"/>
    <mergeCell ref="L35"/>
    <mergeCell ref="M35"/>
    <mergeCell ref="C35:D35"/>
    <mergeCell ref="E35"/>
    <mergeCell ref="F35"/>
    <mergeCell ref="G35"/>
    <mergeCell ref="H35"/>
    <mergeCell ref="I34"/>
    <mergeCell ref="J34"/>
    <mergeCell ref="K34"/>
    <mergeCell ref="L34"/>
    <mergeCell ref="M34"/>
    <mergeCell ref="C34:D34"/>
    <mergeCell ref="E34"/>
    <mergeCell ref="F34"/>
    <mergeCell ref="G34"/>
    <mergeCell ref="H34"/>
    <mergeCell ref="I37"/>
    <mergeCell ref="J37"/>
    <mergeCell ref="K37"/>
    <mergeCell ref="L37"/>
    <mergeCell ref="M37"/>
    <mergeCell ref="C37:D37"/>
    <mergeCell ref="E37"/>
    <mergeCell ref="F37"/>
    <mergeCell ref="G37"/>
    <mergeCell ref="H37"/>
    <mergeCell ref="I36"/>
    <mergeCell ref="J36"/>
    <mergeCell ref="K36"/>
    <mergeCell ref="L36"/>
    <mergeCell ref="M36"/>
    <mergeCell ref="C36:D36"/>
    <mergeCell ref="E36"/>
    <mergeCell ref="F36"/>
    <mergeCell ref="G36"/>
    <mergeCell ref="H36"/>
    <mergeCell ref="I39"/>
    <mergeCell ref="J39"/>
    <mergeCell ref="K39"/>
    <mergeCell ref="L39"/>
    <mergeCell ref="M39"/>
    <mergeCell ref="C39:D39"/>
    <mergeCell ref="E39"/>
    <mergeCell ref="F39"/>
    <mergeCell ref="G39"/>
    <mergeCell ref="H39"/>
    <mergeCell ref="I38"/>
    <mergeCell ref="J38"/>
    <mergeCell ref="K38"/>
    <mergeCell ref="L38"/>
    <mergeCell ref="M38"/>
    <mergeCell ref="C38:D38"/>
    <mergeCell ref="E38"/>
    <mergeCell ref="F38"/>
    <mergeCell ref="G38"/>
    <mergeCell ref="H38"/>
    <mergeCell ref="I41"/>
    <mergeCell ref="J41"/>
    <mergeCell ref="K41"/>
    <mergeCell ref="L41"/>
    <mergeCell ref="M41"/>
    <mergeCell ref="C41:D41"/>
    <mergeCell ref="E41"/>
    <mergeCell ref="F41"/>
    <mergeCell ref="G41"/>
    <mergeCell ref="H41"/>
    <mergeCell ref="I40"/>
    <mergeCell ref="J40"/>
    <mergeCell ref="K40"/>
    <mergeCell ref="L40"/>
    <mergeCell ref="M40"/>
    <mergeCell ref="C40:D40"/>
    <mergeCell ref="E40"/>
    <mergeCell ref="F40"/>
    <mergeCell ref="G40"/>
    <mergeCell ref="H40"/>
    <mergeCell ref="I43"/>
    <mergeCell ref="J43"/>
    <mergeCell ref="K43"/>
    <mergeCell ref="L43"/>
    <mergeCell ref="M43"/>
    <mergeCell ref="C43:D43"/>
    <mergeCell ref="E43"/>
    <mergeCell ref="F43"/>
    <mergeCell ref="G43"/>
    <mergeCell ref="H43"/>
    <mergeCell ref="I42"/>
    <mergeCell ref="J42"/>
    <mergeCell ref="K42"/>
    <mergeCell ref="L42"/>
    <mergeCell ref="M42"/>
    <mergeCell ref="C42:D42"/>
    <mergeCell ref="E42"/>
    <mergeCell ref="F42"/>
    <mergeCell ref="G42"/>
    <mergeCell ref="H42"/>
    <mergeCell ref="I45"/>
    <mergeCell ref="J45"/>
    <mergeCell ref="K45"/>
    <mergeCell ref="L45"/>
    <mergeCell ref="M45"/>
    <mergeCell ref="C45:D45"/>
    <mergeCell ref="E45"/>
    <mergeCell ref="F45"/>
    <mergeCell ref="G45"/>
    <mergeCell ref="H45"/>
    <mergeCell ref="I44"/>
    <mergeCell ref="J44"/>
    <mergeCell ref="K44"/>
    <mergeCell ref="L44"/>
    <mergeCell ref="M44"/>
    <mergeCell ref="C44:D44"/>
    <mergeCell ref="E44"/>
    <mergeCell ref="F44"/>
    <mergeCell ref="G44"/>
    <mergeCell ref="H44"/>
    <mergeCell ref="I47"/>
    <mergeCell ref="J47"/>
    <mergeCell ref="K47"/>
    <mergeCell ref="L47"/>
    <mergeCell ref="M47"/>
    <mergeCell ref="C47:D47"/>
    <mergeCell ref="E47"/>
    <mergeCell ref="F47"/>
    <mergeCell ref="G47"/>
    <mergeCell ref="H47"/>
    <mergeCell ref="I46"/>
    <mergeCell ref="J46"/>
    <mergeCell ref="K46"/>
    <mergeCell ref="L46"/>
    <mergeCell ref="M46"/>
    <mergeCell ref="C46:D46"/>
    <mergeCell ref="E46"/>
    <mergeCell ref="F46"/>
    <mergeCell ref="G46"/>
    <mergeCell ref="H46"/>
    <mergeCell ref="I49"/>
    <mergeCell ref="J49"/>
    <mergeCell ref="K49"/>
    <mergeCell ref="L49"/>
    <mergeCell ref="M49"/>
    <mergeCell ref="C49:D49"/>
    <mergeCell ref="E49"/>
    <mergeCell ref="F49"/>
    <mergeCell ref="G49"/>
    <mergeCell ref="H49"/>
    <mergeCell ref="I48"/>
    <mergeCell ref="J48"/>
    <mergeCell ref="K48"/>
    <mergeCell ref="L48"/>
    <mergeCell ref="M48"/>
    <mergeCell ref="C48:D48"/>
    <mergeCell ref="E48"/>
    <mergeCell ref="F48"/>
    <mergeCell ref="G48"/>
    <mergeCell ref="H48"/>
    <mergeCell ref="I51"/>
    <mergeCell ref="J51"/>
    <mergeCell ref="K51"/>
    <mergeCell ref="L51"/>
    <mergeCell ref="M51"/>
    <mergeCell ref="C51:D51"/>
    <mergeCell ref="E51"/>
    <mergeCell ref="F51"/>
    <mergeCell ref="G51"/>
    <mergeCell ref="H51"/>
    <mergeCell ref="I50"/>
    <mergeCell ref="J50"/>
    <mergeCell ref="K50"/>
    <mergeCell ref="L50"/>
    <mergeCell ref="M50"/>
    <mergeCell ref="C50:D50"/>
    <mergeCell ref="E50"/>
    <mergeCell ref="F50"/>
    <mergeCell ref="G50"/>
    <mergeCell ref="H50"/>
    <mergeCell ref="I53"/>
    <mergeCell ref="J53"/>
    <mergeCell ref="K53"/>
    <mergeCell ref="L53"/>
    <mergeCell ref="M53"/>
    <mergeCell ref="C53:D53"/>
    <mergeCell ref="E53"/>
    <mergeCell ref="F53"/>
    <mergeCell ref="G53"/>
    <mergeCell ref="H53"/>
    <mergeCell ref="I52"/>
    <mergeCell ref="J52"/>
    <mergeCell ref="K52"/>
    <mergeCell ref="L52"/>
    <mergeCell ref="M52"/>
    <mergeCell ref="C52:D52"/>
    <mergeCell ref="E52"/>
    <mergeCell ref="F52"/>
    <mergeCell ref="G52"/>
    <mergeCell ref="H52"/>
    <mergeCell ref="I55"/>
    <mergeCell ref="J55"/>
    <mergeCell ref="K55"/>
    <mergeCell ref="L55"/>
    <mergeCell ref="M55"/>
    <mergeCell ref="C55:D55"/>
    <mergeCell ref="E55"/>
    <mergeCell ref="F55"/>
    <mergeCell ref="G55"/>
    <mergeCell ref="H55"/>
    <mergeCell ref="I54"/>
    <mergeCell ref="J54"/>
    <mergeCell ref="K54"/>
    <mergeCell ref="L54"/>
    <mergeCell ref="M54"/>
    <mergeCell ref="C54:D54"/>
    <mergeCell ref="E54"/>
    <mergeCell ref="F54"/>
    <mergeCell ref="G54"/>
    <mergeCell ref="H54"/>
    <mergeCell ref="I57"/>
    <mergeCell ref="J57"/>
    <mergeCell ref="K57"/>
    <mergeCell ref="L57"/>
    <mergeCell ref="M57"/>
    <mergeCell ref="C57:D57"/>
    <mergeCell ref="E57"/>
    <mergeCell ref="F57"/>
    <mergeCell ref="G57"/>
    <mergeCell ref="H57"/>
    <mergeCell ref="I56"/>
    <mergeCell ref="J56"/>
    <mergeCell ref="K56"/>
    <mergeCell ref="L56"/>
    <mergeCell ref="M56"/>
    <mergeCell ref="C56:D56"/>
    <mergeCell ref="E56"/>
    <mergeCell ref="F56"/>
    <mergeCell ref="G56"/>
    <mergeCell ref="H56"/>
    <mergeCell ref="I59"/>
    <mergeCell ref="J59"/>
    <mergeCell ref="K59"/>
    <mergeCell ref="L59"/>
    <mergeCell ref="M59"/>
    <mergeCell ref="C59:D59"/>
    <mergeCell ref="E59"/>
    <mergeCell ref="F59"/>
    <mergeCell ref="G59"/>
    <mergeCell ref="H59"/>
    <mergeCell ref="I58"/>
    <mergeCell ref="J58"/>
    <mergeCell ref="K58"/>
    <mergeCell ref="L58"/>
    <mergeCell ref="M58"/>
    <mergeCell ref="C58:D58"/>
    <mergeCell ref="E58"/>
    <mergeCell ref="F58"/>
    <mergeCell ref="G58"/>
    <mergeCell ref="H58"/>
    <mergeCell ref="I61"/>
    <mergeCell ref="J61"/>
    <mergeCell ref="K61"/>
    <mergeCell ref="L61"/>
    <mergeCell ref="M61"/>
    <mergeCell ref="C61:D61"/>
    <mergeCell ref="E61"/>
    <mergeCell ref="F61"/>
    <mergeCell ref="G61"/>
    <mergeCell ref="H61"/>
    <mergeCell ref="I60"/>
    <mergeCell ref="J60"/>
    <mergeCell ref="K60"/>
    <mergeCell ref="L60"/>
    <mergeCell ref="M60"/>
    <mergeCell ref="C60:D60"/>
    <mergeCell ref="E60"/>
    <mergeCell ref="F60"/>
    <mergeCell ref="G60"/>
    <mergeCell ref="H60"/>
    <mergeCell ref="I63"/>
    <mergeCell ref="J63"/>
    <mergeCell ref="K63"/>
    <mergeCell ref="L63"/>
    <mergeCell ref="M63"/>
    <mergeCell ref="C63:D63"/>
    <mergeCell ref="E63"/>
    <mergeCell ref="F63"/>
    <mergeCell ref="G63"/>
    <mergeCell ref="H63"/>
    <mergeCell ref="I62"/>
    <mergeCell ref="J62"/>
    <mergeCell ref="K62"/>
    <mergeCell ref="L62"/>
    <mergeCell ref="M62"/>
    <mergeCell ref="C62:D62"/>
    <mergeCell ref="E62"/>
    <mergeCell ref="F62"/>
    <mergeCell ref="G62"/>
    <mergeCell ref="H62"/>
    <mergeCell ref="I65"/>
    <mergeCell ref="J65"/>
    <mergeCell ref="K65"/>
    <mergeCell ref="L65"/>
    <mergeCell ref="M65"/>
    <mergeCell ref="C65:D65"/>
    <mergeCell ref="E65"/>
    <mergeCell ref="F65"/>
    <mergeCell ref="G65"/>
    <mergeCell ref="H65"/>
    <mergeCell ref="I64"/>
    <mergeCell ref="J64"/>
    <mergeCell ref="K64"/>
    <mergeCell ref="L64"/>
    <mergeCell ref="M64"/>
    <mergeCell ref="C64:D64"/>
    <mergeCell ref="E64"/>
    <mergeCell ref="F64"/>
    <mergeCell ref="G64"/>
    <mergeCell ref="H64"/>
    <mergeCell ref="I67"/>
    <mergeCell ref="J67"/>
    <mergeCell ref="K67"/>
    <mergeCell ref="L67"/>
    <mergeCell ref="M67"/>
    <mergeCell ref="C67:D67"/>
    <mergeCell ref="E67"/>
    <mergeCell ref="F67"/>
    <mergeCell ref="G67"/>
    <mergeCell ref="H67"/>
    <mergeCell ref="I66"/>
    <mergeCell ref="J66"/>
    <mergeCell ref="K66"/>
    <mergeCell ref="L66"/>
    <mergeCell ref="M66"/>
    <mergeCell ref="C66:D66"/>
    <mergeCell ref="E66"/>
    <mergeCell ref="F66"/>
    <mergeCell ref="G66"/>
    <mergeCell ref="H66"/>
    <mergeCell ref="I69"/>
    <mergeCell ref="J69"/>
    <mergeCell ref="K69"/>
    <mergeCell ref="L69"/>
    <mergeCell ref="M69"/>
    <mergeCell ref="C69:D69"/>
    <mergeCell ref="E69"/>
    <mergeCell ref="F69"/>
    <mergeCell ref="G69"/>
    <mergeCell ref="H69"/>
    <mergeCell ref="I68"/>
    <mergeCell ref="J68"/>
    <mergeCell ref="K68"/>
    <mergeCell ref="L68"/>
    <mergeCell ref="M68"/>
    <mergeCell ref="C68:D68"/>
    <mergeCell ref="E68"/>
    <mergeCell ref="F68"/>
    <mergeCell ref="G68"/>
    <mergeCell ref="H68"/>
    <mergeCell ref="I71"/>
    <mergeCell ref="J71"/>
    <mergeCell ref="K71"/>
    <mergeCell ref="L71"/>
    <mergeCell ref="M71"/>
    <mergeCell ref="C71:D71"/>
    <mergeCell ref="E71"/>
    <mergeCell ref="F71"/>
    <mergeCell ref="G71"/>
    <mergeCell ref="H71"/>
    <mergeCell ref="I70"/>
    <mergeCell ref="J70"/>
    <mergeCell ref="K70"/>
    <mergeCell ref="L70"/>
    <mergeCell ref="M70"/>
    <mergeCell ref="C70:D70"/>
    <mergeCell ref="E70"/>
    <mergeCell ref="F70"/>
    <mergeCell ref="G70"/>
    <mergeCell ref="H70"/>
    <mergeCell ref="I73"/>
    <mergeCell ref="J73"/>
    <mergeCell ref="K73"/>
    <mergeCell ref="L73"/>
    <mergeCell ref="M73"/>
    <mergeCell ref="C73:D73"/>
    <mergeCell ref="E73"/>
    <mergeCell ref="F73"/>
    <mergeCell ref="G73"/>
    <mergeCell ref="H73"/>
    <mergeCell ref="I72"/>
    <mergeCell ref="J72"/>
    <mergeCell ref="K72"/>
    <mergeCell ref="L72"/>
    <mergeCell ref="M72"/>
    <mergeCell ref="C72:D72"/>
    <mergeCell ref="E72"/>
    <mergeCell ref="F72"/>
    <mergeCell ref="G72"/>
    <mergeCell ref="H72"/>
    <mergeCell ref="I75"/>
    <mergeCell ref="J75"/>
    <mergeCell ref="K75"/>
    <mergeCell ref="L75"/>
    <mergeCell ref="M75"/>
    <mergeCell ref="C75:D75"/>
    <mergeCell ref="E75"/>
    <mergeCell ref="F75"/>
    <mergeCell ref="G75"/>
    <mergeCell ref="H75"/>
    <mergeCell ref="I74"/>
    <mergeCell ref="J74"/>
    <mergeCell ref="K74"/>
    <mergeCell ref="L74"/>
    <mergeCell ref="M74"/>
    <mergeCell ref="C74:D74"/>
    <mergeCell ref="E74"/>
    <mergeCell ref="F74"/>
    <mergeCell ref="G74"/>
    <mergeCell ref="H74"/>
    <mergeCell ref="I77"/>
    <mergeCell ref="J77"/>
    <mergeCell ref="K77"/>
    <mergeCell ref="L77"/>
    <mergeCell ref="M77"/>
    <mergeCell ref="C77:D77"/>
    <mergeCell ref="E77"/>
    <mergeCell ref="F77"/>
    <mergeCell ref="G77"/>
    <mergeCell ref="H77"/>
    <mergeCell ref="I76"/>
    <mergeCell ref="J76"/>
    <mergeCell ref="K76"/>
    <mergeCell ref="L76"/>
    <mergeCell ref="M76"/>
    <mergeCell ref="C76:D76"/>
    <mergeCell ref="E76"/>
    <mergeCell ref="F76"/>
    <mergeCell ref="G76"/>
    <mergeCell ref="H76"/>
    <mergeCell ref="I79"/>
    <mergeCell ref="J79"/>
    <mergeCell ref="K79"/>
    <mergeCell ref="L79"/>
    <mergeCell ref="M79"/>
    <mergeCell ref="C79:D79"/>
    <mergeCell ref="E79"/>
    <mergeCell ref="F79"/>
    <mergeCell ref="G79"/>
    <mergeCell ref="H79"/>
    <mergeCell ref="I78"/>
    <mergeCell ref="J78"/>
    <mergeCell ref="K78"/>
    <mergeCell ref="L78"/>
    <mergeCell ref="M78"/>
    <mergeCell ref="C78:D78"/>
    <mergeCell ref="E78"/>
    <mergeCell ref="F78"/>
    <mergeCell ref="G78"/>
    <mergeCell ref="H78"/>
    <mergeCell ref="I81"/>
    <mergeCell ref="J81"/>
    <mergeCell ref="K81"/>
    <mergeCell ref="L81"/>
    <mergeCell ref="M81"/>
    <mergeCell ref="C81:D81"/>
    <mergeCell ref="E81"/>
    <mergeCell ref="F81"/>
    <mergeCell ref="G81"/>
    <mergeCell ref="H81"/>
    <mergeCell ref="I80"/>
    <mergeCell ref="J80"/>
    <mergeCell ref="K80"/>
    <mergeCell ref="L80"/>
    <mergeCell ref="M80"/>
    <mergeCell ref="C80:D80"/>
    <mergeCell ref="E80"/>
    <mergeCell ref="F80"/>
    <mergeCell ref="G80"/>
    <mergeCell ref="H80"/>
    <mergeCell ref="I83"/>
    <mergeCell ref="J83"/>
    <mergeCell ref="K83"/>
    <mergeCell ref="L83"/>
    <mergeCell ref="M83"/>
    <mergeCell ref="C83:D83"/>
    <mergeCell ref="E83"/>
    <mergeCell ref="F83"/>
    <mergeCell ref="G83"/>
    <mergeCell ref="H83"/>
    <mergeCell ref="I82"/>
    <mergeCell ref="J82"/>
    <mergeCell ref="K82"/>
    <mergeCell ref="L82"/>
    <mergeCell ref="M82"/>
    <mergeCell ref="C82:D82"/>
    <mergeCell ref="E82"/>
    <mergeCell ref="F82"/>
    <mergeCell ref="G82"/>
    <mergeCell ref="H82"/>
    <mergeCell ref="I85"/>
    <mergeCell ref="J85"/>
    <mergeCell ref="K85"/>
    <mergeCell ref="L85"/>
    <mergeCell ref="M85"/>
    <mergeCell ref="C85:D85"/>
    <mergeCell ref="E85"/>
    <mergeCell ref="F85"/>
    <mergeCell ref="G85"/>
    <mergeCell ref="H85"/>
    <mergeCell ref="I84"/>
    <mergeCell ref="J84"/>
    <mergeCell ref="K84"/>
    <mergeCell ref="L84"/>
    <mergeCell ref="M84"/>
    <mergeCell ref="C84:D84"/>
    <mergeCell ref="E84"/>
    <mergeCell ref="F84"/>
    <mergeCell ref="G84"/>
    <mergeCell ref="H84"/>
    <mergeCell ref="I87"/>
    <mergeCell ref="J87"/>
    <mergeCell ref="K87"/>
    <mergeCell ref="L87"/>
    <mergeCell ref="M87"/>
    <mergeCell ref="C87:D87"/>
    <mergeCell ref="E87"/>
    <mergeCell ref="F87"/>
    <mergeCell ref="G87"/>
    <mergeCell ref="H87"/>
    <mergeCell ref="I86"/>
    <mergeCell ref="J86"/>
    <mergeCell ref="K86"/>
    <mergeCell ref="L86"/>
    <mergeCell ref="M86"/>
    <mergeCell ref="C86:D86"/>
    <mergeCell ref="E86"/>
    <mergeCell ref="F86"/>
    <mergeCell ref="G86"/>
    <mergeCell ref="H86"/>
    <mergeCell ref="I89"/>
    <mergeCell ref="J89"/>
    <mergeCell ref="K89"/>
    <mergeCell ref="L89"/>
    <mergeCell ref="M89"/>
    <mergeCell ref="C89:D89"/>
    <mergeCell ref="E89"/>
    <mergeCell ref="F89"/>
    <mergeCell ref="G89"/>
    <mergeCell ref="H89"/>
    <mergeCell ref="I88"/>
    <mergeCell ref="J88"/>
    <mergeCell ref="K88"/>
    <mergeCell ref="L88"/>
    <mergeCell ref="M88"/>
    <mergeCell ref="C88:D88"/>
    <mergeCell ref="E88"/>
    <mergeCell ref="F88"/>
    <mergeCell ref="G88"/>
    <mergeCell ref="H88"/>
    <mergeCell ref="I91"/>
    <mergeCell ref="J91"/>
    <mergeCell ref="K91"/>
    <mergeCell ref="L91"/>
    <mergeCell ref="M91"/>
    <mergeCell ref="C91:D91"/>
    <mergeCell ref="E91"/>
    <mergeCell ref="F91"/>
    <mergeCell ref="G91"/>
    <mergeCell ref="H91"/>
    <mergeCell ref="I90"/>
    <mergeCell ref="J90"/>
    <mergeCell ref="K90"/>
    <mergeCell ref="L90"/>
    <mergeCell ref="M90"/>
    <mergeCell ref="C90:D90"/>
    <mergeCell ref="E90"/>
    <mergeCell ref="F90"/>
    <mergeCell ref="G90"/>
    <mergeCell ref="H90"/>
    <mergeCell ref="I93"/>
    <mergeCell ref="J93"/>
    <mergeCell ref="K93"/>
    <mergeCell ref="L93"/>
    <mergeCell ref="M93"/>
    <mergeCell ref="C93:D93"/>
    <mergeCell ref="E93"/>
    <mergeCell ref="F93"/>
    <mergeCell ref="G93"/>
    <mergeCell ref="H93"/>
    <mergeCell ref="I92"/>
    <mergeCell ref="J92"/>
    <mergeCell ref="K92"/>
    <mergeCell ref="L92"/>
    <mergeCell ref="M92"/>
    <mergeCell ref="C92:D92"/>
    <mergeCell ref="E92"/>
    <mergeCell ref="F92"/>
    <mergeCell ref="G92"/>
    <mergeCell ref="H92"/>
    <mergeCell ref="I95"/>
    <mergeCell ref="J95"/>
    <mergeCell ref="K95"/>
    <mergeCell ref="L95"/>
    <mergeCell ref="M95"/>
    <mergeCell ref="C95:D95"/>
    <mergeCell ref="E95"/>
    <mergeCell ref="F95"/>
    <mergeCell ref="G95"/>
    <mergeCell ref="H95"/>
    <mergeCell ref="I94"/>
    <mergeCell ref="J94"/>
    <mergeCell ref="K94"/>
    <mergeCell ref="L94"/>
    <mergeCell ref="M94"/>
    <mergeCell ref="C94:D94"/>
    <mergeCell ref="E94"/>
    <mergeCell ref="F94"/>
    <mergeCell ref="G94"/>
    <mergeCell ref="H94"/>
    <mergeCell ref="I97"/>
    <mergeCell ref="J97"/>
    <mergeCell ref="K97"/>
    <mergeCell ref="L97"/>
    <mergeCell ref="M97"/>
    <mergeCell ref="C97:D97"/>
    <mergeCell ref="E97"/>
    <mergeCell ref="F97"/>
    <mergeCell ref="G97"/>
    <mergeCell ref="H97"/>
    <mergeCell ref="I96"/>
    <mergeCell ref="J96"/>
    <mergeCell ref="K96"/>
    <mergeCell ref="L96"/>
    <mergeCell ref="M96"/>
    <mergeCell ref="C96:D96"/>
    <mergeCell ref="E96"/>
    <mergeCell ref="F96"/>
    <mergeCell ref="G96"/>
    <mergeCell ref="H96"/>
    <mergeCell ref="I99"/>
    <mergeCell ref="J99"/>
    <mergeCell ref="K99"/>
    <mergeCell ref="L99"/>
    <mergeCell ref="M99"/>
    <mergeCell ref="C99:D99"/>
    <mergeCell ref="E99"/>
    <mergeCell ref="F99"/>
    <mergeCell ref="G99"/>
    <mergeCell ref="H99"/>
    <mergeCell ref="I98"/>
    <mergeCell ref="J98"/>
    <mergeCell ref="K98"/>
    <mergeCell ref="L98"/>
    <mergeCell ref="M98"/>
    <mergeCell ref="C98:D98"/>
    <mergeCell ref="E98"/>
    <mergeCell ref="F98"/>
    <mergeCell ref="G98"/>
    <mergeCell ref="H98"/>
    <mergeCell ref="I101"/>
    <mergeCell ref="J101"/>
    <mergeCell ref="K101"/>
    <mergeCell ref="L101"/>
    <mergeCell ref="M101"/>
    <mergeCell ref="C101:D101"/>
    <mergeCell ref="E101"/>
    <mergeCell ref="F101"/>
    <mergeCell ref="G101"/>
    <mergeCell ref="H101"/>
    <mergeCell ref="I100"/>
    <mergeCell ref="J100"/>
    <mergeCell ref="K100"/>
    <mergeCell ref="L100"/>
    <mergeCell ref="M100"/>
    <mergeCell ref="C100:D100"/>
    <mergeCell ref="E100"/>
    <mergeCell ref="F100"/>
    <mergeCell ref="G100"/>
    <mergeCell ref="H100"/>
    <mergeCell ref="I103"/>
    <mergeCell ref="J103"/>
    <mergeCell ref="K103"/>
    <mergeCell ref="L103"/>
    <mergeCell ref="M103"/>
    <mergeCell ref="C103:D103"/>
    <mergeCell ref="E103"/>
    <mergeCell ref="F103"/>
    <mergeCell ref="G103"/>
    <mergeCell ref="H103"/>
    <mergeCell ref="I102"/>
    <mergeCell ref="J102"/>
    <mergeCell ref="K102"/>
    <mergeCell ref="L102"/>
    <mergeCell ref="M102"/>
    <mergeCell ref="C102:D102"/>
    <mergeCell ref="E102"/>
    <mergeCell ref="F102"/>
    <mergeCell ref="G102"/>
    <mergeCell ref="H102"/>
    <mergeCell ref="I105"/>
    <mergeCell ref="J105"/>
    <mergeCell ref="K105"/>
    <mergeCell ref="L105"/>
    <mergeCell ref="M105"/>
    <mergeCell ref="C105:D105"/>
    <mergeCell ref="E105"/>
    <mergeCell ref="F105"/>
    <mergeCell ref="G105"/>
    <mergeCell ref="H105"/>
    <mergeCell ref="I104"/>
    <mergeCell ref="J104"/>
    <mergeCell ref="K104"/>
    <mergeCell ref="L104"/>
    <mergeCell ref="M104"/>
    <mergeCell ref="C104:D104"/>
    <mergeCell ref="E104"/>
    <mergeCell ref="F104"/>
    <mergeCell ref="G104"/>
    <mergeCell ref="H104"/>
    <mergeCell ref="I107"/>
    <mergeCell ref="J107"/>
    <mergeCell ref="K107"/>
    <mergeCell ref="L107"/>
    <mergeCell ref="M107"/>
    <mergeCell ref="C107:D107"/>
    <mergeCell ref="E107"/>
    <mergeCell ref="F107"/>
    <mergeCell ref="G107"/>
    <mergeCell ref="H107"/>
    <mergeCell ref="I106"/>
    <mergeCell ref="J106"/>
    <mergeCell ref="K106"/>
    <mergeCell ref="L106"/>
    <mergeCell ref="M106"/>
    <mergeCell ref="C106:D106"/>
    <mergeCell ref="E106"/>
    <mergeCell ref="F106"/>
    <mergeCell ref="G106"/>
    <mergeCell ref="H106"/>
    <mergeCell ref="I109"/>
    <mergeCell ref="J109"/>
    <mergeCell ref="K109"/>
    <mergeCell ref="L109"/>
    <mergeCell ref="M109"/>
    <mergeCell ref="C109:D109"/>
    <mergeCell ref="E109"/>
    <mergeCell ref="F109"/>
    <mergeCell ref="G109"/>
    <mergeCell ref="H109"/>
    <mergeCell ref="I108"/>
    <mergeCell ref="J108"/>
    <mergeCell ref="K108"/>
    <mergeCell ref="L108"/>
    <mergeCell ref="M108"/>
    <mergeCell ref="C108:D108"/>
    <mergeCell ref="E108"/>
    <mergeCell ref="F108"/>
    <mergeCell ref="G108"/>
    <mergeCell ref="H108"/>
    <mergeCell ref="I111"/>
    <mergeCell ref="J111"/>
    <mergeCell ref="K111"/>
    <mergeCell ref="L111"/>
    <mergeCell ref="M111"/>
    <mergeCell ref="C111:D111"/>
    <mergeCell ref="E111"/>
    <mergeCell ref="F111"/>
    <mergeCell ref="G111"/>
    <mergeCell ref="H111"/>
    <mergeCell ref="I110"/>
    <mergeCell ref="J110"/>
    <mergeCell ref="K110"/>
    <mergeCell ref="L110"/>
    <mergeCell ref="M110"/>
    <mergeCell ref="C110:D110"/>
    <mergeCell ref="E110"/>
    <mergeCell ref="F110"/>
    <mergeCell ref="G110"/>
    <mergeCell ref="H110"/>
    <mergeCell ref="I113"/>
    <mergeCell ref="J113"/>
    <mergeCell ref="K113"/>
    <mergeCell ref="L113"/>
    <mergeCell ref="M113"/>
    <mergeCell ref="C113:D113"/>
    <mergeCell ref="E113"/>
    <mergeCell ref="F113"/>
    <mergeCell ref="G113"/>
    <mergeCell ref="H113"/>
    <mergeCell ref="I112"/>
    <mergeCell ref="J112"/>
    <mergeCell ref="K112"/>
    <mergeCell ref="L112"/>
    <mergeCell ref="M112"/>
    <mergeCell ref="C112:D112"/>
    <mergeCell ref="E112"/>
    <mergeCell ref="F112"/>
    <mergeCell ref="G112"/>
    <mergeCell ref="H112"/>
    <mergeCell ref="C116:D116"/>
    <mergeCell ref="I115"/>
    <mergeCell ref="J115"/>
    <mergeCell ref="K115"/>
    <mergeCell ref="L115"/>
    <mergeCell ref="M115"/>
    <mergeCell ref="C115:D115"/>
    <mergeCell ref="E115"/>
    <mergeCell ref="F115"/>
    <mergeCell ref="G115"/>
    <mergeCell ref="H115"/>
    <mergeCell ref="I114"/>
    <mergeCell ref="J114"/>
    <mergeCell ref="K114"/>
    <mergeCell ref="L114"/>
    <mergeCell ref="M114"/>
    <mergeCell ref="C114:D114"/>
    <mergeCell ref="E114"/>
    <mergeCell ref="F114"/>
    <mergeCell ref="G114"/>
    <mergeCell ref="H114"/>
  </mergeCells>
  <dataValidations count="4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s>
  <printOptions horizontalCentered="1"/>
  <pageMargins left="0.7" right="0.7" top="0.75" bottom="0.75" header="0.3" footer="0.3"/>
  <pageSetup paperSize="150" scale="28" orientation="portrait" horizontalDpi="200" verticalDpi="2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pageSetUpPr fitToPage="1"/>
  </sheetPr>
  <dimension ref="A2:P118"/>
  <sheetViews>
    <sheetView showGridLines="0" view="pageBreakPreview" zoomScale="85" zoomScaleNormal="85" zoomScaleSheetLayoutView="85" workbookViewId="0">
      <pane xSplit="4" ySplit="15" topLeftCell="E16" activePane="bottomRight" state="frozen"/>
      <selection activeCell="C3" sqref="C3:D17"/>
      <selection pane="topRight" activeCell="C3" sqref="C3:D17"/>
      <selection pane="bottomLeft" activeCell="C3" sqref="C3:D17"/>
      <selection pane="bottomRight" activeCell="J38" sqref="J38"/>
    </sheetView>
  </sheetViews>
  <sheetFormatPr defaultRowHeight="15"/>
  <cols>
    <col min="1" max="1" width="9.140625" style="1" customWidth="1"/>
    <col min="2" max="3" width="1" style="1" customWidth="1"/>
    <col min="4" max="4" width="20" style="1" customWidth="1"/>
    <col min="5" max="15" width="30" style="1" customWidth="1"/>
    <col min="16" max="16" width="1" style="1" customWidth="1"/>
    <col min="17" max="17" width="9.140625" style="1" customWidth="1"/>
    <col min="18" max="16384" width="9.140625" style="1"/>
  </cols>
  <sheetData>
    <row r="2" spans="2:16" ht="5.0999999999999996" customHeight="1">
      <c r="B2" s="5" t="s">
        <v>838</v>
      </c>
      <c r="C2" s="2"/>
      <c r="D2" s="2"/>
      <c r="E2" s="2"/>
      <c r="F2" s="2"/>
      <c r="G2" s="2"/>
      <c r="H2" s="2"/>
      <c r="I2" s="2"/>
      <c r="J2" s="2"/>
      <c r="K2" s="2"/>
      <c r="L2" s="2"/>
      <c r="M2" s="2"/>
      <c r="N2" s="2"/>
      <c r="O2" s="2"/>
      <c r="P2" s="2"/>
    </row>
    <row r="3" spans="2:16" hidden="1">
      <c r="B3" s="5" t="s">
        <v>7</v>
      </c>
      <c r="C3" s="20"/>
      <c r="D3" s="20"/>
      <c r="E3" s="2"/>
      <c r="F3" s="2"/>
      <c r="G3" s="2"/>
      <c r="H3" s="2"/>
      <c r="I3" s="2"/>
      <c r="J3" s="2"/>
      <c r="K3" s="2"/>
      <c r="L3" s="2"/>
      <c r="M3" s="2"/>
      <c r="N3" s="2"/>
      <c r="O3" s="2"/>
      <c r="P3" s="2"/>
    </row>
    <row r="4" spans="2:16" hidden="1">
      <c r="B4" s="2"/>
      <c r="C4" s="20"/>
      <c r="D4" s="20"/>
      <c r="E4" s="2"/>
      <c r="F4" s="2"/>
      <c r="G4" s="2"/>
      <c r="H4" s="2"/>
      <c r="I4" s="2"/>
      <c r="J4" s="2"/>
      <c r="K4" s="2"/>
      <c r="L4" s="2"/>
      <c r="M4" s="2"/>
      <c r="N4" s="2"/>
      <c r="O4" s="2"/>
      <c r="P4" s="2"/>
    </row>
    <row r="5" spans="2:16" hidden="1">
      <c r="B5" s="2"/>
      <c r="C5" s="20"/>
      <c r="D5" s="20"/>
      <c r="E5" s="2"/>
      <c r="F5" s="2"/>
      <c r="G5" s="2"/>
      <c r="H5" s="2"/>
      <c r="I5" s="2"/>
      <c r="J5" s="2"/>
      <c r="K5" s="2"/>
      <c r="L5" s="2"/>
      <c r="M5" s="2"/>
      <c r="N5" s="2"/>
      <c r="O5" s="2"/>
      <c r="P5" s="2"/>
    </row>
    <row r="6" spans="2:16" hidden="1">
      <c r="B6" s="2"/>
      <c r="C6" s="20"/>
      <c r="D6" s="20"/>
      <c r="E6" s="2"/>
      <c r="F6" s="2"/>
      <c r="G6" s="2"/>
      <c r="H6" s="2"/>
      <c r="I6" s="2"/>
      <c r="J6" s="2"/>
      <c r="K6" s="2"/>
      <c r="L6" s="2"/>
      <c r="M6" s="2"/>
      <c r="N6" s="2"/>
      <c r="O6" s="2"/>
      <c r="P6" s="2"/>
    </row>
    <row r="7" spans="2:16" ht="17.25">
      <c r="B7" s="2"/>
      <c r="C7" s="156" t="str">
        <f>UPPER('Data Umum'!D7)</f>
        <v/>
      </c>
      <c r="D7" s="156"/>
      <c r="E7" s="157"/>
      <c r="F7" s="157"/>
      <c r="G7" s="157"/>
      <c r="H7" s="157"/>
      <c r="I7" s="157"/>
      <c r="J7" s="157"/>
      <c r="K7" s="157"/>
      <c r="L7" s="157"/>
      <c r="M7" s="157"/>
      <c r="N7" s="157"/>
      <c r="O7" s="157"/>
      <c r="P7" s="2"/>
    </row>
    <row r="8" spans="2:16">
      <c r="B8" s="2"/>
      <c r="C8" s="158" t="s">
        <v>1095</v>
      </c>
      <c r="D8" s="158"/>
      <c r="E8" s="129"/>
      <c r="F8" s="129"/>
      <c r="G8" s="129"/>
      <c r="H8" s="129"/>
      <c r="I8" s="129"/>
      <c r="J8" s="129"/>
      <c r="K8" s="129"/>
      <c r="L8" s="129"/>
      <c r="M8" s="129"/>
      <c r="N8" s="129"/>
      <c r="O8" s="129"/>
      <c r="P8" s="2"/>
    </row>
    <row r="9" spans="2:16">
      <c r="B9" s="2"/>
      <c r="C9" s="158" t="s">
        <v>59</v>
      </c>
      <c r="D9" s="158"/>
      <c r="E9" s="129"/>
      <c r="F9" s="129"/>
      <c r="G9" s="129"/>
      <c r="H9" s="129"/>
      <c r="I9" s="129"/>
      <c r="J9" s="129"/>
      <c r="K9" s="129"/>
      <c r="L9" s="129"/>
      <c r="M9" s="129"/>
      <c r="N9" s="129"/>
      <c r="O9" s="129"/>
      <c r="P9" s="2"/>
    </row>
    <row r="10" spans="2:16">
      <c r="B10" s="2"/>
      <c r="C10" s="158" t="s">
        <v>839</v>
      </c>
      <c r="D10" s="158"/>
      <c r="E10" s="129"/>
      <c r="F10" s="129"/>
      <c r="G10" s="129"/>
      <c r="H10" s="129"/>
      <c r="I10" s="129"/>
      <c r="J10" s="129"/>
      <c r="K10" s="129"/>
      <c r="L10" s="129"/>
      <c r="M10" s="129"/>
      <c r="N10" s="129"/>
      <c r="O10" s="129"/>
      <c r="P10" s="2"/>
    </row>
    <row r="11" spans="2:16">
      <c r="B11" s="2"/>
      <c r="C11" s="159" t="str">
        <f>""</f>
        <v/>
      </c>
      <c r="D11" s="159"/>
      <c r="E11" s="130"/>
      <c r="F11" s="130"/>
      <c r="G11" s="130"/>
      <c r="H11" s="130"/>
      <c r="I11" s="130"/>
      <c r="J11" s="130"/>
      <c r="K11" s="130"/>
      <c r="L11" s="130"/>
      <c r="M11" s="130"/>
      <c r="N11" s="130"/>
      <c r="O11" s="130"/>
      <c r="P11" s="2"/>
    </row>
    <row r="12" spans="2:16" hidden="1">
      <c r="B12" s="2"/>
      <c r="C12" s="20"/>
      <c r="D12" s="20"/>
      <c r="E12" s="2"/>
      <c r="F12" s="2"/>
      <c r="G12" s="2"/>
      <c r="H12" s="2"/>
      <c r="I12" s="2"/>
      <c r="J12" s="2"/>
      <c r="K12" s="2"/>
      <c r="L12" s="2"/>
      <c r="M12" s="2"/>
      <c r="N12" s="2"/>
      <c r="O12" s="2"/>
      <c r="P12" s="2"/>
    </row>
    <row r="13" spans="2:16">
      <c r="B13" s="2"/>
      <c r="C13" s="160" t="s">
        <v>43</v>
      </c>
      <c r="D13" s="160"/>
      <c r="E13" s="161"/>
      <c r="F13" s="161"/>
      <c r="G13" s="161"/>
      <c r="H13" s="161"/>
      <c r="I13" s="161"/>
      <c r="J13" s="161"/>
      <c r="K13" s="161"/>
      <c r="L13" s="161"/>
      <c r="M13" s="161"/>
      <c r="N13" s="161"/>
      <c r="O13" s="161"/>
      <c r="P13" s="2"/>
    </row>
    <row r="14" spans="2:16">
      <c r="B14" s="2"/>
      <c r="C14" s="127" t="s">
        <v>308</v>
      </c>
      <c r="D14" s="128"/>
      <c r="E14" s="162" t="str">
        <f>"Counterparty"</f>
        <v>Counterparty</v>
      </c>
      <c r="F14" s="162" t="str">
        <f>"Jenis Jaminan (SBN/SBI)"</f>
        <v>Jenis Jaminan (SBN/SBI)</v>
      </c>
      <c r="G14" s="162" t="str">
        <f>"Jangka Waktu (hari)"</f>
        <v>Jangka Waktu (hari)</v>
      </c>
      <c r="H14" s="162" t="str">
        <f>"Kategori (KSEI/BIS4)"</f>
        <v>Kategori (KSEI/BIS4)</v>
      </c>
      <c r="I14" s="162" t="str">
        <f>"Nilai Pasar Jaminan Saat Penempatan"</f>
        <v>Nilai Pasar Jaminan Saat Penempatan</v>
      </c>
      <c r="J14" s="162" t="str">
        <f>"Saldo Saat Penempatan"</f>
        <v>Saldo Saat Penempatan</v>
      </c>
      <c r="K14" s="162" t="str">
        <f>"Saldo SAK"</f>
        <v>Saldo SAK</v>
      </c>
      <c r="L14" s="162" t="str">
        <f>"Selisih Penilaian SAK dan SAP"</f>
        <v>Selisih Penilaian SAK dan SAP</v>
      </c>
      <c r="M14" s="162" t="str">
        <f>"AYD (PAYDI Garansi)"</f>
        <v>AYD (PAYDI Garansi)</v>
      </c>
      <c r="N14" s="162" t="str">
        <f>"Saldo SAK Lancar (Kurang dari satu Tahun)"</f>
        <v>Saldo SAK Lancar (Kurang dari satu Tahun)</v>
      </c>
      <c r="O14" s="162" t="str">
        <f>"Keterangan"</f>
        <v>Keterangan</v>
      </c>
      <c r="P14" s="2"/>
    </row>
    <row r="15" spans="2:16">
      <c r="B15" s="2"/>
      <c r="C15" s="128"/>
      <c r="D15" s="128"/>
      <c r="E15" s="163"/>
      <c r="F15" s="163"/>
      <c r="G15" s="163"/>
      <c r="H15" s="163"/>
      <c r="I15" s="163"/>
      <c r="J15" s="163"/>
      <c r="K15" s="163"/>
      <c r="L15" s="163"/>
      <c r="M15" s="163"/>
      <c r="N15" s="163"/>
      <c r="O15" s="163"/>
      <c r="P15" s="2"/>
    </row>
    <row r="16" spans="2:16">
      <c r="B16" s="2"/>
      <c r="C16" s="137" t="s">
        <v>7</v>
      </c>
      <c r="D16" s="128"/>
      <c r="E16" s="147" t="s">
        <v>206</v>
      </c>
      <c r="F16" s="147" t="s">
        <v>206</v>
      </c>
      <c r="G16" s="147" t="s">
        <v>206</v>
      </c>
      <c r="H16" s="147" t="s">
        <v>206</v>
      </c>
      <c r="I16" s="144">
        <v>0</v>
      </c>
      <c r="J16" s="144">
        <v>0</v>
      </c>
      <c r="K16" s="144">
        <v>0</v>
      </c>
      <c r="L16" s="144">
        <v>0</v>
      </c>
      <c r="M16" s="144">
        <v>0</v>
      </c>
      <c r="N16" s="144">
        <v>0</v>
      </c>
      <c r="O16" s="147" t="s">
        <v>206</v>
      </c>
      <c r="P16" s="2"/>
    </row>
    <row r="17" spans="2:16">
      <c r="B17" s="2"/>
      <c r="C17" s="142" t="s">
        <v>309</v>
      </c>
      <c r="D17" s="143"/>
      <c r="E17" s="147" t="s">
        <v>206</v>
      </c>
      <c r="F17" s="147" t="s">
        <v>206</v>
      </c>
      <c r="G17" s="147" t="s">
        <v>206</v>
      </c>
      <c r="H17" s="147" t="s">
        <v>206</v>
      </c>
      <c r="I17" s="144">
        <v>0</v>
      </c>
      <c r="J17" s="144">
        <v>0</v>
      </c>
      <c r="K17" s="144">
        <v>0</v>
      </c>
      <c r="L17" s="144">
        <v>0</v>
      </c>
      <c r="M17" s="144">
        <v>0</v>
      </c>
      <c r="N17" s="144">
        <v>0</v>
      </c>
      <c r="O17" s="147" t="s">
        <v>206</v>
      </c>
      <c r="P17" s="2"/>
    </row>
    <row r="18" spans="2:16">
      <c r="B18" s="2"/>
      <c r="C18" s="142" t="s">
        <v>310</v>
      </c>
      <c r="D18" s="143"/>
      <c r="E18" s="147" t="s">
        <v>206</v>
      </c>
      <c r="F18" s="147" t="s">
        <v>206</v>
      </c>
      <c r="G18" s="147" t="s">
        <v>206</v>
      </c>
      <c r="H18" s="147" t="s">
        <v>206</v>
      </c>
      <c r="I18" s="144">
        <v>0</v>
      </c>
      <c r="J18" s="144">
        <v>0</v>
      </c>
      <c r="K18" s="144">
        <v>0</v>
      </c>
      <c r="L18" s="144">
        <v>0</v>
      </c>
      <c r="M18" s="144">
        <v>0</v>
      </c>
      <c r="N18" s="144">
        <v>0</v>
      </c>
      <c r="O18" s="147" t="s">
        <v>206</v>
      </c>
      <c r="P18" s="2"/>
    </row>
    <row r="19" spans="2:16">
      <c r="B19" s="2"/>
      <c r="C19" s="142" t="s">
        <v>311</v>
      </c>
      <c r="D19" s="143"/>
      <c r="E19" s="147" t="s">
        <v>206</v>
      </c>
      <c r="F19" s="147" t="s">
        <v>206</v>
      </c>
      <c r="G19" s="147" t="s">
        <v>206</v>
      </c>
      <c r="H19" s="147" t="s">
        <v>206</v>
      </c>
      <c r="I19" s="144">
        <v>0</v>
      </c>
      <c r="J19" s="144">
        <v>0</v>
      </c>
      <c r="K19" s="144">
        <v>0</v>
      </c>
      <c r="L19" s="144">
        <v>0</v>
      </c>
      <c r="M19" s="144">
        <v>0</v>
      </c>
      <c r="N19" s="144">
        <v>0</v>
      </c>
      <c r="O19" s="147" t="s">
        <v>206</v>
      </c>
      <c r="P19" s="2"/>
    </row>
    <row r="20" spans="2:16">
      <c r="B20" s="2"/>
      <c r="C20" s="142" t="s">
        <v>312</v>
      </c>
      <c r="D20" s="143"/>
      <c r="E20" s="147" t="s">
        <v>206</v>
      </c>
      <c r="F20" s="147" t="s">
        <v>206</v>
      </c>
      <c r="G20" s="147" t="s">
        <v>206</v>
      </c>
      <c r="H20" s="147" t="s">
        <v>206</v>
      </c>
      <c r="I20" s="144">
        <v>0</v>
      </c>
      <c r="J20" s="144">
        <v>0</v>
      </c>
      <c r="K20" s="144">
        <v>0</v>
      </c>
      <c r="L20" s="144">
        <v>0</v>
      </c>
      <c r="M20" s="144">
        <v>0</v>
      </c>
      <c r="N20" s="144">
        <v>0</v>
      </c>
      <c r="O20" s="147" t="s">
        <v>206</v>
      </c>
      <c r="P20" s="2"/>
    </row>
    <row r="21" spans="2:16">
      <c r="B21" s="2"/>
      <c r="C21" s="142" t="s">
        <v>313</v>
      </c>
      <c r="D21" s="143"/>
      <c r="E21" s="147" t="s">
        <v>206</v>
      </c>
      <c r="F21" s="147" t="s">
        <v>206</v>
      </c>
      <c r="G21" s="147" t="s">
        <v>206</v>
      </c>
      <c r="H21" s="147" t="s">
        <v>206</v>
      </c>
      <c r="I21" s="144">
        <v>0</v>
      </c>
      <c r="J21" s="144">
        <v>0</v>
      </c>
      <c r="K21" s="144">
        <v>0</v>
      </c>
      <c r="L21" s="144">
        <v>0</v>
      </c>
      <c r="M21" s="144">
        <v>0</v>
      </c>
      <c r="N21" s="144">
        <v>0</v>
      </c>
      <c r="O21" s="147" t="s">
        <v>206</v>
      </c>
      <c r="P21" s="2"/>
    </row>
    <row r="22" spans="2:16">
      <c r="B22" s="2"/>
      <c r="C22" s="142" t="s">
        <v>314</v>
      </c>
      <c r="D22" s="143"/>
      <c r="E22" s="147" t="s">
        <v>206</v>
      </c>
      <c r="F22" s="147" t="s">
        <v>206</v>
      </c>
      <c r="G22" s="147" t="s">
        <v>206</v>
      </c>
      <c r="H22" s="147" t="s">
        <v>206</v>
      </c>
      <c r="I22" s="144">
        <v>0</v>
      </c>
      <c r="J22" s="144">
        <v>0</v>
      </c>
      <c r="K22" s="144">
        <v>0</v>
      </c>
      <c r="L22" s="144">
        <v>0</v>
      </c>
      <c r="M22" s="144">
        <v>0</v>
      </c>
      <c r="N22" s="144">
        <v>0</v>
      </c>
      <c r="O22" s="147" t="s">
        <v>206</v>
      </c>
      <c r="P22" s="2"/>
    </row>
    <row r="23" spans="2:16">
      <c r="B23" s="2"/>
      <c r="C23" s="142" t="s">
        <v>315</v>
      </c>
      <c r="D23" s="143"/>
      <c r="E23" s="147" t="s">
        <v>206</v>
      </c>
      <c r="F23" s="147" t="s">
        <v>206</v>
      </c>
      <c r="G23" s="147" t="s">
        <v>206</v>
      </c>
      <c r="H23" s="147" t="s">
        <v>206</v>
      </c>
      <c r="I23" s="144">
        <v>0</v>
      </c>
      <c r="J23" s="144">
        <v>0</v>
      </c>
      <c r="K23" s="144">
        <v>0</v>
      </c>
      <c r="L23" s="144">
        <v>0</v>
      </c>
      <c r="M23" s="144">
        <v>0</v>
      </c>
      <c r="N23" s="144">
        <v>0</v>
      </c>
      <c r="O23" s="147" t="s">
        <v>206</v>
      </c>
      <c r="P23" s="2"/>
    </row>
    <row r="24" spans="2:16">
      <c r="B24" s="2"/>
      <c r="C24" s="142" t="s">
        <v>316</v>
      </c>
      <c r="D24" s="143"/>
      <c r="E24" s="147" t="s">
        <v>206</v>
      </c>
      <c r="F24" s="147" t="s">
        <v>206</v>
      </c>
      <c r="G24" s="147" t="s">
        <v>206</v>
      </c>
      <c r="H24" s="147" t="s">
        <v>206</v>
      </c>
      <c r="I24" s="144">
        <v>0</v>
      </c>
      <c r="J24" s="144">
        <v>0</v>
      </c>
      <c r="K24" s="144">
        <v>0</v>
      </c>
      <c r="L24" s="144">
        <v>0</v>
      </c>
      <c r="M24" s="144">
        <v>0</v>
      </c>
      <c r="N24" s="144">
        <v>0</v>
      </c>
      <c r="O24" s="147" t="s">
        <v>206</v>
      </c>
      <c r="P24" s="2"/>
    </row>
    <row r="25" spans="2:16">
      <c r="B25" s="2"/>
      <c r="C25" s="142" t="s">
        <v>317</v>
      </c>
      <c r="D25" s="143"/>
      <c r="E25" s="147" t="s">
        <v>206</v>
      </c>
      <c r="F25" s="147" t="s">
        <v>206</v>
      </c>
      <c r="G25" s="147" t="s">
        <v>206</v>
      </c>
      <c r="H25" s="147" t="s">
        <v>206</v>
      </c>
      <c r="I25" s="144">
        <v>0</v>
      </c>
      <c r="J25" s="144">
        <v>0</v>
      </c>
      <c r="K25" s="144">
        <v>0</v>
      </c>
      <c r="L25" s="144">
        <v>0</v>
      </c>
      <c r="M25" s="144">
        <v>0</v>
      </c>
      <c r="N25" s="144">
        <v>0</v>
      </c>
      <c r="O25" s="147" t="s">
        <v>206</v>
      </c>
      <c r="P25" s="2"/>
    </row>
    <row r="26" spans="2:16">
      <c r="B26" s="2"/>
      <c r="C26" s="142" t="s">
        <v>318</v>
      </c>
      <c r="D26" s="143"/>
      <c r="E26" s="147" t="s">
        <v>206</v>
      </c>
      <c r="F26" s="147" t="s">
        <v>206</v>
      </c>
      <c r="G26" s="147" t="s">
        <v>206</v>
      </c>
      <c r="H26" s="147" t="s">
        <v>206</v>
      </c>
      <c r="I26" s="144">
        <v>0</v>
      </c>
      <c r="J26" s="144">
        <v>0</v>
      </c>
      <c r="K26" s="144">
        <v>0</v>
      </c>
      <c r="L26" s="144">
        <v>0</v>
      </c>
      <c r="M26" s="144">
        <v>0</v>
      </c>
      <c r="N26" s="144">
        <v>0</v>
      </c>
      <c r="O26" s="147" t="s">
        <v>206</v>
      </c>
      <c r="P26" s="2"/>
    </row>
    <row r="27" spans="2:16">
      <c r="B27" s="2"/>
      <c r="C27" s="142" t="s">
        <v>319</v>
      </c>
      <c r="D27" s="143"/>
      <c r="E27" s="147" t="s">
        <v>206</v>
      </c>
      <c r="F27" s="147" t="s">
        <v>206</v>
      </c>
      <c r="G27" s="147" t="s">
        <v>206</v>
      </c>
      <c r="H27" s="147" t="s">
        <v>206</v>
      </c>
      <c r="I27" s="144">
        <v>0</v>
      </c>
      <c r="J27" s="144">
        <v>0</v>
      </c>
      <c r="K27" s="144">
        <v>0</v>
      </c>
      <c r="L27" s="144">
        <v>0</v>
      </c>
      <c r="M27" s="144">
        <v>0</v>
      </c>
      <c r="N27" s="144">
        <v>0</v>
      </c>
      <c r="O27" s="147" t="s">
        <v>206</v>
      </c>
      <c r="P27" s="2"/>
    </row>
    <row r="28" spans="2:16">
      <c r="B28" s="2"/>
      <c r="C28" s="142" t="s">
        <v>320</v>
      </c>
      <c r="D28" s="143"/>
      <c r="E28" s="147" t="s">
        <v>206</v>
      </c>
      <c r="F28" s="147" t="s">
        <v>206</v>
      </c>
      <c r="G28" s="147" t="s">
        <v>206</v>
      </c>
      <c r="H28" s="147" t="s">
        <v>206</v>
      </c>
      <c r="I28" s="144">
        <v>0</v>
      </c>
      <c r="J28" s="144">
        <v>0</v>
      </c>
      <c r="K28" s="144">
        <v>0</v>
      </c>
      <c r="L28" s="144">
        <v>0</v>
      </c>
      <c r="M28" s="144">
        <v>0</v>
      </c>
      <c r="N28" s="144">
        <v>0</v>
      </c>
      <c r="O28" s="147" t="s">
        <v>206</v>
      </c>
      <c r="P28" s="2"/>
    </row>
    <row r="29" spans="2:16">
      <c r="B29" s="2"/>
      <c r="C29" s="142" t="s">
        <v>321</v>
      </c>
      <c r="D29" s="143"/>
      <c r="E29" s="147" t="s">
        <v>206</v>
      </c>
      <c r="F29" s="147" t="s">
        <v>206</v>
      </c>
      <c r="G29" s="147" t="s">
        <v>206</v>
      </c>
      <c r="H29" s="147" t="s">
        <v>206</v>
      </c>
      <c r="I29" s="144">
        <v>0</v>
      </c>
      <c r="J29" s="144">
        <v>0</v>
      </c>
      <c r="K29" s="144">
        <v>0</v>
      </c>
      <c r="L29" s="144">
        <v>0</v>
      </c>
      <c r="M29" s="144">
        <v>0</v>
      </c>
      <c r="N29" s="144">
        <v>0</v>
      </c>
      <c r="O29" s="147" t="s">
        <v>206</v>
      </c>
      <c r="P29" s="2"/>
    </row>
    <row r="30" spans="2:16">
      <c r="B30" s="2"/>
      <c r="C30" s="142" t="s">
        <v>322</v>
      </c>
      <c r="D30" s="143"/>
      <c r="E30" s="147" t="s">
        <v>206</v>
      </c>
      <c r="F30" s="147" t="s">
        <v>206</v>
      </c>
      <c r="G30" s="147" t="s">
        <v>206</v>
      </c>
      <c r="H30" s="147" t="s">
        <v>206</v>
      </c>
      <c r="I30" s="144">
        <v>0</v>
      </c>
      <c r="J30" s="144">
        <v>0</v>
      </c>
      <c r="K30" s="144">
        <v>0</v>
      </c>
      <c r="L30" s="144">
        <v>0</v>
      </c>
      <c r="M30" s="144">
        <v>0</v>
      </c>
      <c r="N30" s="144">
        <v>0</v>
      </c>
      <c r="O30" s="147" t="s">
        <v>206</v>
      </c>
      <c r="P30" s="2"/>
    </row>
    <row r="31" spans="2:16">
      <c r="B31" s="2"/>
      <c r="C31" s="142" t="s">
        <v>323</v>
      </c>
      <c r="D31" s="143"/>
      <c r="E31" s="147" t="s">
        <v>206</v>
      </c>
      <c r="F31" s="147" t="s">
        <v>206</v>
      </c>
      <c r="G31" s="147" t="s">
        <v>206</v>
      </c>
      <c r="H31" s="147" t="s">
        <v>206</v>
      </c>
      <c r="I31" s="144">
        <v>0</v>
      </c>
      <c r="J31" s="144">
        <v>0</v>
      </c>
      <c r="K31" s="144">
        <v>0</v>
      </c>
      <c r="L31" s="144">
        <v>0</v>
      </c>
      <c r="M31" s="144">
        <v>0</v>
      </c>
      <c r="N31" s="144">
        <v>0</v>
      </c>
      <c r="O31" s="147" t="s">
        <v>206</v>
      </c>
      <c r="P31" s="2"/>
    </row>
    <row r="32" spans="2:16">
      <c r="B32" s="2"/>
      <c r="C32" s="142" t="s">
        <v>324</v>
      </c>
      <c r="D32" s="143"/>
      <c r="E32" s="147" t="s">
        <v>206</v>
      </c>
      <c r="F32" s="147" t="s">
        <v>206</v>
      </c>
      <c r="G32" s="147" t="s">
        <v>206</v>
      </c>
      <c r="H32" s="147" t="s">
        <v>206</v>
      </c>
      <c r="I32" s="144">
        <v>0</v>
      </c>
      <c r="J32" s="144">
        <v>0</v>
      </c>
      <c r="K32" s="144">
        <v>0</v>
      </c>
      <c r="L32" s="144">
        <v>0</v>
      </c>
      <c r="M32" s="144">
        <v>0</v>
      </c>
      <c r="N32" s="144">
        <v>0</v>
      </c>
      <c r="O32" s="147" t="s">
        <v>206</v>
      </c>
      <c r="P32" s="2"/>
    </row>
    <row r="33" spans="2:16">
      <c r="B33" s="2"/>
      <c r="C33" s="142" t="s">
        <v>325</v>
      </c>
      <c r="D33" s="143"/>
      <c r="E33" s="147" t="s">
        <v>206</v>
      </c>
      <c r="F33" s="147" t="s">
        <v>206</v>
      </c>
      <c r="G33" s="147" t="s">
        <v>206</v>
      </c>
      <c r="H33" s="147" t="s">
        <v>206</v>
      </c>
      <c r="I33" s="144">
        <v>0</v>
      </c>
      <c r="J33" s="144">
        <v>0</v>
      </c>
      <c r="K33" s="144">
        <v>0</v>
      </c>
      <c r="L33" s="144">
        <v>0</v>
      </c>
      <c r="M33" s="144">
        <v>0</v>
      </c>
      <c r="N33" s="144">
        <v>0</v>
      </c>
      <c r="O33" s="147" t="s">
        <v>206</v>
      </c>
      <c r="P33" s="2"/>
    </row>
    <row r="34" spans="2:16">
      <c r="B34" s="2"/>
      <c r="C34" s="142" t="s">
        <v>326</v>
      </c>
      <c r="D34" s="143"/>
      <c r="E34" s="147" t="s">
        <v>206</v>
      </c>
      <c r="F34" s="147" t="s">
        <v>206</v>
      </c>
      <c r="G34" s="147" t="s">
        <v>206</v>
      </c>
      <c r="H34" s="147" t="s">
        <v>206</v>
      </c>
      <c r="I34" s="144">
        <v>0</v>
      </c>
      <c r="J34" s="144">
        <v>0</v>
      </c>
      <c r="K34" s="144">
        <v>0</v>
      </c>
      <c r="L34" s="144">
        <v>0</v>
      </c>
      <c r="M34" s="144">
        <v>0</v>
      </c>
      <c r="N34" s="144">
        <v>0</v>
      </c>
      <c r="O34" s="147" t="s">
        <v>206</v>
      </c>
      <c r="P34" s="2"/>
    </row>
    <row r="35" spans="2:16">
      <c r="B35" s="2"/>
      <c r="C35" s="142" t="s">
        <v>327</v>
      </c>
      <c r="D35" s="143"/>
      <c r="E35" s="147" t="s">
        <v>206</v>
      </c>
      <c r="F35" s="147" t="s">
        <v>206</v>
      </c>
      <c r="G35" s="147" t="s">
        <v>206</v>
      </c>
      <c r="H35" s="147" t="s">
        <v>206</v>
      </c>
      <c r="I35" s="144">
        <v>0</v>
      </c>
      <c r="J35" s="144">
        <v>0</v>
      </c>
      <c r="K35" s="144">
        <v>0</v>
      </c>
      <c r="L35" s="144">
        <v>0</v>
      </c>
      <c r="M35" s="144">
        <v>0</v>
      </c>
      <c r="N35" s="144">
        <v>0</v>
      </c>
      <c r="O35" s="147" t="s">
        <v>206</v>
      </c>
      <c r="P35" s="2"/>
    </row>
    <row r="36" spans="2:16">
      <c r="B36" s="2"/>
      <c r="C36" s="142" t="s">
        <v>328</v>
      </c>
      <c r="D36" s="143"/>
      <c r="E36" s="147" t="s">
        <v>206</v>
      </c>
      <c r="F36" s="147" t="s">
        <v>206</v>
      </c>
      <c r="G36" s="147" t="s">
        <v>206</v>
      </c>
      <c r="H36" s="147" t="s">
        <v>206</v>
      </c>
      <c r="I36" s="144">
        <v>0</v>
      </c>
      <c r="J36" s="144">
        <v>0</v>
      </c>
      <c r="K36" s="144">
        <v>0</v>
      </c>
      <c r="L36" s="144">
        <v>0</v>
      </c>
      <c r="M36" s="144">
        <v>0</v>
      </c>
      <c r="N36" s="144">
        <v>0</v>
      </c>
      <c r="O36" s="147" t="s">
        <v>206</v>
      </c>
      <c r="P36" s="2"/>
    </row>
    <row r="37" spans="2:16">
      <c r="B37" s="2"/>
      <c r="C37" s="142" t="s">
        <v>329</v>
      </c>
      <c r="D37" s="143"/>
      <c r="E37" s="147" t="s">
        <v>206</v>
      </c>
      <c r="F37" s="147" t="s">
        <v>206</v>
      </c>
      <c r="G37" s="147" t="s">
        <v>206</v>
      </c>
      <c r="H37" s="147" t="s">
        <v>206</v>
      </c>
      <c r="I37" s="144">
        <v>0</v>
      </c>
      <c r="J37" s="144">
        <v>0</v>
      </c>
      <c r="K37" s="144">
        <v>0</v>
      </c>
      <c r="L37" s="144">
        <v>0</v>
      </c>
      <c r="M37" s="144">
        <v>0</v>
      </c>
      <c r="N37" s="144">
        <v>0</v>
      </c>
      <c r="O37" s="147" t="s">
        <v>206</v>
      </c>
      <c r="P37" s="2"/>
    </row>
    <row r="38" spans="2:16">
      <c r="B38" s="2"/>
      <c r="C38" s="142" t="s">
        <v>330</v>
      </c>
      <c r="D38" s="143"/>
      <c r="E38" s="147" t="s">
        <v>206</v>
      </c>
      <c r="F38" s="147" t="s">
        <v>206</v>
      </c>
      <c r="G38" s="147" t="s">
        <v>206</v>
      </c>
      <c r="H38" s="147" t="s">
        <v>206</v>
      </c>
      <c r="I38" s="144">
        <v>0</v>
      </c>
      <c r="J38" s="144">
        <v>0</v>
      </c>
      <c r="K38" s="144">
        <v>0</v>
      </c>
      <c r="L38" s="144">
        <v>0</v>
      </c>
      <c r="M38" s="144">
        <v>0</v>
      </c>
      <c r="N38" s="144">
        <v>0</v>
      </c>
      <c r="O38" s="147" t="s">
        <v>206</v>
      </c>
      <c r="P38" s="2"/>
    </row>
    <row r="39" spans="2:16">
      <c r="B39" s="2"/>
      <c r="C39" s="142" t="s">
        <v>331</v>
      </c>
      <c r="D39" s="143"/>
      <c r="E39" s="147" t="s">
        <v>206</v>
      </c>
      <c r="F39" s="147" t="s">
        <v>206</v>
      </c>
      <c r="G39" s="147" t="s">
        <v>206</v>
      </c>
      <c r="H39" s="147" t="s">
        <v>206</v>
      </c>
      <c r="I39" s="144">
        <v>0</v>
      </c>
      <c r="J39" s="144">
        <v>0</v>
      </c>
      <c r="K39" s="144">
        <v>0</v>
      </c>
      <c r="L39" s="144">
        <v>0</v>
      </c>
      <c r="M39" s="144">
        <v>0</v>
      </c>
      <c r="N39" s="144">
        <v>0</v>
      </c>
      <c r="O39" s="147" t="s">
        <v>206</v>
      </c>
      <c r="P39" s="2"/>
    </row>
    <row r="40" spans="2:16">
      <c r="B40" s="2"/>
      <c r="C40" s="142" t="s">
        <v>332</v>
      </c>
      <c r="D40" s="143"/>
      <c r="E40" s="147" t="s">
        <v>206</v>
      </c>
      <c r="F40" s="147" t="s">
        <v>206</v>
      </c>
      <c r="G40" s="147" t="s">
        <v>206</v>
      </c>
      <c r="H40" s="147" t="s">
        <v>206</v>
      </c>
      <c r="I40" s="144">
        <v>0</v>
      </c>
      <c r="J40" s="144">
        <v>0</v>
      </c>
      <c r="K40" s="144">
        <v>0</v>
      </c>
      <c r="L40" s="144">
        <v>0</v>
      </c>
      <c r="M40" s="144">
        <v>0</v>
      </c>
      <c r="N40" s="144">
        <v>0</v>
      </c>
      <c r="O40" s="147" t="s">
        <v>206</v>
      </c>
      <c r="P40" s="2"/>
    </row>
    <row r="41" spans="2:16">
      <c r="B41" s="2"/>
      <c r="C41" s="142" t="s">
        <v>333</v>
      </c>
      <c r="D41" s="143"/>
      <c r="E41" s="147" t="s">
        <v>206</v>
      </c>
      <c r="F41" s="147" t="s">
        <v>206</v>
      </c>
      <c r="G41" s="147" t="s">
        <v>206</v>
      </c>
      <c r="H41" s="147" t="s">
        <v>206</v>
      </c>
      <c r="I41" s="144">
        <v>0</v>
      </c>
      <c r="J41" s="144">
        <v>0</v>
      </c>
      <c r="K41" s="144">
        <v>0</v>
      </c>
      <c r="L41" s="144">
        <v>0</v>
      </c>
      <c r="M41" s="144">
        <v>0</v>
      </c>
      <c r="N41" s="144">
        <v>0</v>
      </c>
      <c r="O41" s="147" t="s">
        <v>206</v>
      </c>
      <c r="P41" s="2"/>
    </row>
    <row r="42" spans="2:16">
      <c r="B42" s="2"/>
      <c r="C42" s="142" t="s">
        <v>334</v>
      </c>
      <c r="D42" s="143"/>
      <c r="E42" s="147" t="s">
        <v>206</v>
      </c>
      <c r="F42" s="147" t="s">
        <v>206</v>
      </c>
      <c r="G42" s="147" t="s">
        <v>206</v>
      </c>
      <c r="H42" s="147" t="s">
        <v>206</v>
      </c>
      <c r="I42" s="144">
        <v>0</v>
      </c>
      <c r="J42" s="144">
        <v>0</v>
      </c>
      <c r="K42" s="144">
        <v>0</v>
      </c>
      <c r="L42" s="144">
        <v>0</v>
      </c>
      <c r="M42" s="144">
        <v>0</v>
      </c>
      <c r="N42" s="144">
        <v>0</v>
      </c>
      <c r="O42" s="147" t="s">
        <v>206</v>
      </c>
      <c r="P42" s="2"/>
    </row>
    <row r="43" spans="2:16">
      <c r="B43" s="2"/>
      <c r="C43" s="142" t="s">
        <v>335</v>
      </c>
      <c r="D43" s="143"/>
      <c r="E43" s="147" t="s">
        <v>206</v>
      </c>
      <c r="F43" s="147" t="s">
        <v>206</v>
      </c>
      <c r="G43" s="147" t="s">
        <v>206</v>
      </c>
      <c r="H43" s="147" t="s">
        <v>206</v>
      </c>
      <c r="I43" s="144">
        <v>0</v>
      </c>
      <c r="J43" s="144">
        <v>0</v>
      </c>
      <c r="K43" s="144">
        <v>0</v>
      </c>
      <c r="L43" s="144">
        <v>0</v>
      </c>
      <c r="M43" s="144">
        <v>0</v>
      </c>
      <c r="N43" s="144">
        <v>0</v>
      </c>
      <c r="O43" s="147" t="s">
        <v>206</v>
      </c>
      <c r="P43" s="2"/>
    </row>
    <row r="44" spans="2:16">
      <c r="B44" s="2"/>
      <c r="C44" s="142" t="s">
        <v>336</v>
      </c>
      <c r="D44" s="143"/>
      <c r="E44" s="147" t="s">
        <v>206</v>
      </c>
      <c r="F44" s="147" t="s">
        <v>206</v>
      </c>
      <c r="G44" s="147" t="s">
        <v>206</v>
      </c>
      <c r="H44" s="147" t="s">
        <v>206</v>
      </c>
      <c r="I44" s="144">
        <v>0</v>
      </c>
      <c r="J44" s="144">
        <v>0</v>
      </c>
      <c r="K44" s="144">
        <v>0</v>
      </c>
      <c r="L44" s="144">
        <v>0</v>
      </c>
      <c r="M44" s="144">
        <v>0</v>
      </c>
      <c r="N44" s="144">
        <v>0</v>
      </c>
      <c r="O44" s="147" t="s">
        <v>206</v>
      </c>
      <c r="P44" s="2"/>
    </row>
    <row r="45" spans="2:16">
      <c r="B45" s="2"/>
      <c r="C45" s="142" t="s">
        <v>337</v>
      </c>
      <c r="D45" s="143"/>
      <c r="E45" s="147" t="s">
        <v>206</v>
      </c>
      <c r="F45" s="147" t="s">
        <v>206</v>
      </c>
      <c r="G45" s="147" t="s">
        <v>206</v>
      </c>
      <c r="H45" s="147" t="s">
        <v>206</v>
      </c>
      <c r="I45" s="144">
        <v>0</v>
      </c>
      <c r="J45" s="144">
        <v>0</v>
      </c>
      <c r="K45" s="144">
        <v>0</v>
      </c>
      <c r="L45" s="144">
        <v>0</v>
      </c>
      <c r="M45" s="144">
        <v>0</v>
      </c>
      <c r="N45" s="144">
        <v>0</v>
      </c>
      <c r="O45" s="147" t="s">
        <v>206</v>
      </c>
      <c r="P45" s="2"/>
    </row>
    <row r="46" spans="2:16">
      <c r="B46" s="2"/>
      <c r="C46" s="142" t="s">
        <v>338</v>
      </c>
      <c r="D46" s="143"/>
      <c r="E46" s="147" t="s">
        <v>206</v>
      </c>
      <c r="F46" s="147" t="s">
        <v>206</v>
      </c>
      <c r="G46" s="147" t="s">
        <v>206</v>
      </c>
      <c r="H46" s="147" t="s">
        <v>206</v>
      </c>
      <c r="I46" s="144">
        <v>0</v>
      </c>
      <c r="J46" s="144">
        <v>0</v>
      </c>
      <c r="K46" s="144">
        <v>0</v>
      </c>
      <c r="L46" s="144">
        <v>0</v>
      </c>
      <c r="M46" s="144">
        <v>0</v>
      </c>
      <c r="N46" s="144">
        <v>0</v>
      </c>
      <c r="O46" s="147" t="s">
        <v>206</v>
      </c>
      <c r="P46" s="2"/>
    </row>
    <row r="47" spans="2:16">
      <c r="B47" s="2"/>
      <c r="C47" s="142" t="s">
        <v>339</v>
      </c>
      <c r="D47" s="143"/>
      <c r="E47" s="147" t="s">
        <v>206</v>
      </c>
      <c r="F47" s="147" t="s">
        <v>206</v>
      </c>
      <c r="G47" s="147" t="s">
        <v>206</v>
      </c>
      <c r="H47" s="147" t="s">
        <v>206</v>
      </c>
      <c r="I47" s="144">
        <v>0</v>
      </c>
      <c r="J47" s="144">
        <v>0</v>
      </c>
      <c r="K47" s="144">
        <v>0</v>
      </c>
      <c r="L47" s="144">
        <v>0</v>
      </c>
      <c r="M47" s="144">
        <v>0</v>
      </c>
      <c r="N47" s="144">
        <v>0</v>
      </c>
      <c r="O47" s="147" t="s">
        <v>206</v>
      </c>
      <c r="P47" s="2"/>
    </row>
    <row r="48" spans="2:16">
      <c r="B48" s="2"/>
      <c r="C48" s="142" t="s">
        <v>340</v>
      </c>
      <c r="D48" s="143"/>
      <c r="E48" s="147" t="s">
        <v>206</v>
      </c>
      <c r="F48" s="147" t="s">
        <v>206</v>
      </c>
      <c r="G48" s="147" t="s">
        <v>206</v>
      </c>
      <c r="H48" s="147" t="s">
        <v>206</v>
      </c>
      <c r="I48" s="144">
        <v>0</v>
      </c>
      <c r="J48" s="144">
        <v>0</v>
      </c>
      <c r="K48" s="144">
        <v>0</v>
      </c>
      <c r="L48" s="144">
        <v>0</v>
      </c>
      <c r="M48" s="144">
        <v>0</v>
      </c>
      <c r="N48" s="144">
        <v>0</v>
      </c>
      <c r="O48" s="147" t="s">
        <v>206</v>
      </c>
      <c r="P48" s="2"/>
    </row>
    <row r="49" spans="2:16">
      <c r="B49" s="2"/>
      <c r="C49" s="142" t="s">
        <v>341</v>
      </c>
      <c r="D49" s="143"/>
      <c r="E49" s="147" t="s">
        <v>206</v>
      </c>
      <c r="F49" s="147" t="s">
        <v>206</v>
      </c>
      <c r="G49" s="147" t="s">
        <v>206</v>
      </c>
      <c r="H49" s="147" t="s">
        <v>206</v>
      </c>
      <c r="I49" s="144">
        <v>0</v>
      </c>
      <c r="J49" s="144">
        <v>0</v>
      </c>
      <c r="K49" s="144">
        <v>0</v>
      </c>
      <c r="L49" s="144">
        <v>0</v>
      </c>
      <c r="M49" s="144">
        <v>0</v>
      </c>
      <c r="N49" s="144">
        <v>0</v>
      </c>
      <c r="O49" s="147" t="s">
        <v>206</v>
      </c>
      <c r="P49" s="2"/>
    </row>
    <row r="50" spans="2:16">
      <c r="B50" s="2"/>
      <c r="C50" s="142" t="s">
        <v>342</v>
      </c>
      <c r="D50" s="143"/>
      <c r="E50" s="147" t="s">
        <v>206</v>
      </c>
      <c r="F50" s="147" t="s">
        <v>206</v>
      </c>
      <c r="G50" s="147" t="s">
        <v>206</v>
      </c>
      <c r="H50" s="147" t="s">
        <v>206</v>
      </c>
      <c r="I50" s="144">
        <v>0</v>
      </c>
      <c r="J50" s="144">
        <v>0</v>
      </c>
      <c r="K50" s="144">
        <v>0</v>
      </c>
      <c r="L50" s="144">
        <v>0</v>
      </c>
      <c r="M50" s="144">
        <v>0</v>
      </c>
      <c r="N50" s="144">
        <v>0</v>
      </c>
      <c r="O50" s="147" t="s">
        <v>206</v>
      </c>
      <c r="P50" s="2"/>
    </row>
    <row r="51" spans="2:16">
      <c r="B51" s="2"/>
      <c r="C51" s="142" t="s">
        <v>343</v>
      </c>
      <c r="D51" s="143"/>
      <c r="E51" s="147" t="s">
        <v>206</v>
      </c>
      <c r="F51" s="147" t="s">
        <v>206</v>
      </c>
      <c r="G51" s="147" t="s">
        <v>206</v>
      </c>
      <c r="H51" s="147" t="s">
        <v>206</v>
      </c>
      <c r="I51" s="144">
        <v>0</v>
      </c>
      <c r="J51" s="144">
        <v>0</v>
      </c>
      <c r="K51" s="144">
        <v>0</v>
      </c>
      <c r="L51" s="144">
        <v>0</v>
      </c>
      <c r="M51" s="144">
        <v>0</v>
      </c>
      <c r="N51" s="144">
        <v>0</v>
      </c>
      <c r="O51" s="147" t="s">
        <v>206</v>
      </c>
      <c r="P51" s="2"/>
    </row>
    <row r="52" spans="2:16">
      <c r="B52" s="2"/>
      <c r="C52" s="142" t="s">
        <v>344</v>
      </c>
      <c r="D52" s="143"/>
      <c r="E52" s="147" t="s">
        <v>206</v>
      </c>
      <c r="F52" s="147" t="s">
        <v>206</v>
      </c>
      <c r="G52" s="147" t="s">
        <v>206</v>
      </c>
      <c r="H52" s="147" t="s">
        <v>206</v>
      </c>
      <c r="I52" s="144">
        <v>0</v>
      </c>
      <c r="J52" s="144">
        <v>0</v>
      </c>
      <c r="K52" s="144">
        <v>0</v>
      </c>
      <c r="L52" s="144">
        <v>0</v>
      </c>
      <c r="M52" s="144">
        <v>0</v>
      </c>
      <c r="N52" s="144">
        <v>0</v>
      </c>
      <c r="O52" s="147" t="s">
        <v>206</v>
      </c>
      <c r="P52" s="2"/>
    </row>
    <row r="53" spans="2:16">
      <c r="B53" s="2"/>
      <c r="C53" s="142" t="s">
        <v>345</v>
      </c>
      <c r="D53" s="143"/>
      <c r="E53" s="147" t="s">
        <v>206</v>
      </c>
      <c r="F53" s="147" t="s">
        <v>206</v>
      </c>
      <c r="G53" s="147" t="s">
        <v>206</v>
      </c>
      <c r="H53" s="147" t="s">
        <v>206</v>
      </c>
      <c r="I53" s="144">
        <v>0</v>
      </c>
      <c r="J53" s="144">
        <v>0</v>
      </c>
      <c r="K53" s="144">
        <v>0</v>
      </c>
      <c r="L53" s="144">
        <v>0</v>
      </c>
      <c r="M53" s="144">
        <v>0</v>
      </c>
      <c r="N53" s="144">
        <v>0</v>
      </c>
      <c r="O53" s="147" t="s">
        <v>206</v>
      </c>
      <c r="P53" s="2"/>
    </row>
    <row r="54" spans="2:16">
      <c r="B54" s="2"/>
      <c r="C54" s="142" t="s">
        <v>346</v>
      </c>
      <c r="D54" s="143"/>
      <c r="E54" s="147" t="s">
        <v>206</v>
      </c>
      <c r="F54" s="147" t="s">
        <v>206</v>
      </c>
      <c r="G54" s="147" t="s">
        <v>206</v>
      </c>
      <c r="H54" s="147" t="s">
        <v>206</v>
      </c>
      <c r="I54" s="144">
        <v>0</v>
      </c>
      <c r="J54" s="144">
        <v>0</v>
      </c>
      <c r="K54" s="144">
        <v>0</v>
      </c>
      <c r="L54" s="144">
        <v>0</v>
      </c>
      <c r="M54" s="144">
        <v>0</v>
      </c>
      <c r="N54" s="144">
        <v>0</v>
      </c>
      <c r="O54" s="147" t="s">
        <v>206</v>
      </c>
      <c r="P54" s="2"/>
    </row>
    <row r="55" spans="2:16">
      <c r="B55" s="2"/>
      <c r="C55" s="142" t="s">
        <v>347</v>
      </c>
      <c r="D55" s="143"/>
      <c r="E55" s="147" t="s">
        <v>206</v>
      </c>
      <c r="F55" s="147" t="s">
        <v>206</v>
      </c>
      <c r="G55" s="147" t="s">
        <v>206</v>
      </c>
      <c r="H55" s="147" t="s">
        <v>206</v>
      </c>
      <c r="I55" s="144">
        <v>0</v>
      </c>
      <c r="J55" s="144">
        <v>0</v>
      </c>
      <c r="K55" s="144">
        <v>0</v>
      </c>
      <c r="L55" s="144">
        <v>0</v>
      </c>
      <c r="M55" s="144">
        <v>0</v>
      </c>
      <c r="N55" s="144">
        <v>0</v>
      </c>
      <c r="O55" s="147" t="s">
        <v>206</v>
      </c>
      <c r="P55" s="2"/>
    </row>
    <row r="56" spans="2:16">
      <c r="B56" s="2"/>
      <c r="C56" s="142" t="s">
        <v>348</v>
      </c>
      <c r="D56" s="143"/>
      <c r="E56" s="147" t="s">
        <v>206</v>
      </c>
      <c r="F56" s="147" t="s">
        <v>206</v>
      </c>
      <c r="G56" s="147" t="s">
        <v>206</v>
      </c>
      <c r="H56" s="147" t="s">
        <v>206</v>
      </c>
      <c r="I56" s="144">
        <v>0</v>
      </c>
      <c r="J56" s="144">
        <v>0</v>
      </c>
      <c r="K56" s="144">
        <v>0</v>
      </c>
      <c r="L56" s="144">
        <v>0</v>
      </c>
      <c r="M56" s="144">
        <v>0</v>
      </c>
      <c r="N56" s="144">
        <v>0</v>
      </c>
      <c r="O56" s="147" t="s">
        <v>206</v>
      </c>
      <c r="P56" s="2"/>
    </row>
    <row r="57" spans="2:16">
      <c r="B57" s="2"/>
      <c r="C57" s="142" t="s">
        <v>349</v>
      </c>
      <c r="D57" s="143"/>
      <c r="E57" s="147" t="s">
        <v>206</v>
      </c>
      <c r="F57" s="147" t="s">
        <v>206</v>
      </c>
      <c r="G57" s="147" t="s">
        <v>206</v>
      </c>
      <c r="H57" s="147" t="s">
        <v>206</v>
      </c>
      <c r="I57" s="144">
        <v>0</v>
      </c>
      <c r="J57" s="144">
        <v>0</v>
      </c>
      <c r="K57" s="144">
        <v>0</v>
      </c>
      <c r="L57" s="144">
        <v>0</v>
      </c>
      <c r="M57" s="144">
        <v>0</v>
      </c>
      <c r="N57" s="144">
        <v>0</v>
      </c>
      <c r="O57" s="147" t="s">
        <v>206</v>
      </c>
      <c r="P57" s="2"/>
    </row>
    <row r="58" spans="2:16">
      <c r="B58" s="2"/>
      <c r="C58" s="142" t="s">
        <v>350</v>
      </c>
      <c r="D58" s="143"/>
      <c r="E58" s="147" t="s">
        <v>206</v>
      </c>
      <c r="F58" s="147" t="s">
        <v>206</v>
      </c>
      <c r="G58" s="147" t="s">
        <v>206</v>
      </c>
      <c r="H58" s="147" t="s">
        <v>206</v>
      </c>
      <c r="I58" s="144">
        <v>0</v>
      </c>
      <c r="J58" s="144">
        <v>0</v>
      </c>
      <c r="K58" s="144">
        <v>0</v>
      </c>
      <c r="L58" s="144">
        <v>0</v>
      </c>
      <c r="M58" s="144">
        <v>0</v>
      </c>
      <c r="N58" s="144">
        <v>0</v>
      </c>
      <c r="O58" s="147" t="s">
        <v>206</v>
      </c>
      <c r="P58" s="2"/>
    </row>
    <row r="59" spans="2:16">
      <c r="B59" s="2"/>
      <c r="C59" s="142" t="s">
        <v>351</v>
      </c>
      <c r="D59" s="143"/>
      <c r="E59" s="147" t="s">
        <v>206</v>
      </c>
      <c r="F59" s="147" t="s">
        <v>206</v>
      </c>
      <c r="G59" s="147" t="s">
        <v>206</v>
      </c>
      <c r="H59" s="147" t="s">
        <v>206</v>
      </c>
      <c r="I59" s="144">
        <v>0</v>
      </c>
      <c r="J59" s="144">
        <v>0</v>
      </c>
      <c r="K59" s="144">
        <v>0</v>
      </c>
      <c r="L59" s="144">
        <v>0</v>
      </c>
      <c r="M59" s="144">
        <v>0</v>
      </c>
      <c r="N59" s="144">
        <v>0</v>
      </c>
      <c r="O59" s="147" t="s">
        <v>206</v>
      </c>
      <c r="P59" s="2"/>
    </row>
    <row r="60" spans="2:16">
      <c r="B60" s="2"/>
      <c r="C60" s="142" t="s">
        <v>352</v>
      </c>
      <c r="D60" s="143"/>
      <c r="E60" s="147" t="s">
        <v>206</v>
      </c>
      <c r="F60" s="147" t="s">
        <v>206</v>
      </c>
      <c r="G60" s="147" t="s">
        <v>206</v>
      </c>
      <c r="H60" s="147" t="s">
        <v>206</v>
      </c>
      <c r="I60" s="144">
        <v>0</v>
      </c>
      <c r="J60" s="144">
        <v>0</v>
      </c>
      <c r="K60" s="144">
        <v>0</v>
      </c>
      <c r="L60" s="144">
        <v>0</v>
      </c>
      <c r="M60" s="144">
        <v>0</v>
      </c>
      <c r="N60" s="144">
        <v>0</v>
      </c>
      <c r="O60" s="147" t="s">
        <v>206</v>
      </c>
      <c r="P60" s="2"/>
    </row>
    <row r="61" spans="2:16">
      <c r="B61" s="2"/>
      <c r="C61" s="142" t="s">
        <v>353</v>
      </c>
      <c r="D61" s="143"/>
      <c r="E61" s="147" t="s">
        <v>206</v>
      </c>
      <c r="F61" s="147" t="s">
        <v>206</v>
      </c>
      <c r="G61" s="147" t="s">
        <v>206</v>
      </c>
      <c r="H61" s="147" t="s">
        <v>206</v>
      </c>
      <c r="I61" s="144">
        <v>0</v>
      </c>
      <c r="J61" s="144">
        <v>0</v>
      </c>
      <c r="K61" s="144">
        <v>0</v>
      </c>
      <c r="L61" s="144">
        <v>0</v>
      </c>
      <c r="M61" s="144">
        <v>0</v>
      </c>
      <c r="N61" s="144">
        <v>0</v>
      </c>
      <c r="O61" s="147" t="s">
        <v>206</v>
      </c>
      <c r="P61" s="2"/>
    </row>
    <row r="62" spans="2:16">
      <c r="B62" s="2"/>
      <c r="C62" s="142" t="s">
        <v>354</v>
      </c>
      <c r="D62" s="143"/>
      <c r="E62" s="147" t="s">
        <v>206</v>
      </c>
      <c r="F62" s="147" t="s">
        <v>206</v>
      </c>
      <c r="G62" s="147" t="s">
        <v>206</v>
      </c>
      <c r="H62" s="147" t="s">
        <v>206</v>
      </c>
      <c r="I62" s="144">
        <v>0</v>
      </c>
      <c r="J62" s="144">
        <v>0</v>
      </c>
      <c r="K62" s="144">
        <v>0</v>
      </c>
      <c r="L62" s="144">
        <v>0</v>
      </c>
      <c r="M62" s="144">
        <v>0</v>
      </c>
      <c r="N62" s="144">
        <v>0</v>
      </c>
      <c r="O62" s="147" t="s">
        <v>206</v>
      </c>
      <c r="P62" s="2"/>
    </row>
    <row r="63" spans="2:16">
      <c r="B63" s="2"/>
      <c r="C63" s="142" t="s">
        <v>355</v>
      </c>
      <c r="D63" s="143"/>
      <c r="E63" s="147" t="s">
        <v>206</v>
      </c>
      <c r="F63" s="147" t="s">
        <v>206</v>
      </c>
      <c r="G63" s="147" t="s">
        <v>206</v>
      </c>
      <c r="H63" s="147" t="s">
        <v>206</v>
      </c>
      <c r="I63" s="144">
        <v>0</v>
      </c>
      <c r="J63" s="144">
        <v>0</v>
      </c>
      <c r="K63" s="144">
        <v>0</v>
      </c>
      <c r="L63" s="144">
        <v>0</v>
      </c>
      <c r="M63" s="144">
        <v>0</v>
      </c>
      <c r="N63" s="144">
        <v>0</v>
      </c>
      <c r="O63" s="147" t="s">
        <v>206</v>
      </c>
      <c r="P63" s="2"/>
    </row>
    <row r="64" spans="2:16">
      <c r="B64" s="2"/>
      <c r="C64" s="142" t="s">
        <v>356</v>
      </c>
      <c r="D64" s="143"/>
      <c r="E64" s="147" t="s">
        <v>206</v>
      </c>
      <c r="F64" s="147" t="s">
        <v>206</v>
      </c>
      <c r="G64" s="147" t="s">
        <v>206</v>
      </c>
      <c r="H64" s="147" t="s">
        <v>206</v>
      </c>
      <c r="I64" s="144">
        <v>0</v>
      </c>
      <c r="J64" s="144">
        <v>0</v>
      </c>
      <c r="K64" s="144">
        <v>0</v>
      </c>
      <c r="L64" s="144">
        <v>0</v>
      </c>
      <c r="M64" s="144">
        <v>0</v>
      </c>
      <c r="N64" s="144">
        <v>0</v>
      </c>
      <c r="O64" s="147" t="s">
        <v>206</v>
      </c>
      <c r="P64" s="2"/>
    </row>
    <row r="65" spans="2:16">
      <c r="B65" s="2"/>
      <c r="C65" s="142" t="s">
        <v>357</v>
      </c>
      <c r="D65" s="143"/>
      <c r="E65" s="147" t="s">
        <v>206</v>
      </c>
      <c r="F65" s="147" t="s">
        <v>206</v>
      </c>
      <c r="G65" s="147" t="s">
        <v>206</v>
      </c>
      <c r="H65" s="147" t="s">
        <v>206</v>
      </c>
      <c r="I65" s="144">
        <v>0</v>
      </c>
      <c r="J65" s="144">
        <v>0</v>
      </c>
      <c r="K65" s="144">
        <v>0</v>
      </c>
      <c r="L65" s="144">
        <v>0</v>
      </c>
      <c r="M65" s="144">
        <v>0</v>
      </c>
      <c r="N65" s="144">
        <v>0</v>
      </c>
      <c r="O65" s="147" t="s">
        <v>206</v>
      </c>
      <c r="P65" s="2"/>
    </row>
    <row r="66" spans="2:16">
      <c r="B66" s="2"/>
      <c r="C66" s="142" t="s">
        <v>358</v>
      </c>
      <c r="D66" s="143"/>
      <c r="E66" s="147" t="s">
        <v>206</v>
      </c>
      <c r="F66" s="147" t="s">
        <v>206</v>
      </c>
      <c r="G66" s="147" t="s">
        <v>206</v>
      </c>
      <c r="H66" s="147" t="s">
        <v>206</v>
      </c>
      <c r="I66" s="144">
        <v>0</v>
      </c>
      <c r="J66" s="144">
        <v>0</v>
      </c>
      <c r="K66" s="144">
        <v>0</v>
      </c>
      <c r="L66" s="144">
        <v>0</v>
      </c>
      <c r="M66" s="144">
        <v>0</v>
      </c>
      <c r="N66" s="144">
        <v>0</v>
      </c>
      <c r="O66" s="147" t="s">
        <v>206</v>
      </c>
      <c r="P66" s="2"/>
    </row>
    <row r="67" spans="2:16">
      <c r="B67" s="2"/>
      <c r="C67" s="142" t="s">
        <v>359</v>
      </c>
      <c r="D67" s="143"/>
      <c r="E67" s="147" t="s">
        <v>206</v>
      </c>
      <c r="F67" s="147" t="s">
        <v>206</v>
      </c>
      <c r="G67" s="147" t="s">
        <v>206</v>
      </c>
      <c r="H67" s="147" t="s">
        <v>206</v>
      </c>
      <c r="I67" s="144">
        <v>0</v>
      </c>
      <c r="J67" s="144">
        <v>0</v>
      </c>
      <c r="K67" s="144">
        <v>0</v>
      </c>
      <c r="L67" s="144">
        <v>0</v>
      </c>
      <c r="M67" s="144">
        <v>0</v>
      </c>
      <c r="N67" s="144">
        <v>0</v>
      </c>
      <c r="O67" s="147" t="s">
        <v>206</v>
      </c>
      <c r="P67" s="2"/>
    </row>
    <row r="68" spans="2:16">
      <c r="B68" s="2"/>
      <c r="C68" s="142" t="s">
        <v>360</v>
      </c>
      <c r="D68" s="143"/>
      <c r="E68" s="147" t="s">
        <v>206</v>
      </c>
      <c r="F68" s="147" t="s">
        <v>206</v>
      </c>
      <c r="G68" s="147" t="s">
        <v>206</v>
      </c>
      <c r="H68" s="147" t="s">
        <v>206</v>
      </c>
      <c r="I68" s="144">
        <v>0</v>
      </c>
      <c r="J68" s="144">
        <v>0</v>
      </c>
      <c r="K68" s="144">
        <v>0</v>
      </c>
      <c r="L68" s="144">
        <v>0</v>
      </c>
      <c r="M68" s="144">
        <v>0</v>
      </c>
      <c r="N68" s="144">
        <v>0</v>
      </c>
      <c r="O68" s="147" t="s">
        <v>206</v>
      </c>
      <c r="P68" s="2"/>
    </row>
    <row r="69" spans="2:16">
      <c r="B69" s="2"/>
      <c r="C69" s="142" t="s">
        <v>361</v>
      </c>
      <c r="D69" s="143"/>
      <c r="E69" s="147" t="s">
        <v>206</v>
      </c>
      <c r="F69" s="147" t="s">
        <v>206</v>
      </c>
      <c r="G69" s="147" t="s">
        <v>206</v>
      </c>
      <c r="H69" s="147" t="s">
        <v>206</v>
      </c>
      <c r="I69" s="144">
        <v>0</v>
      </c>
      <c r="J69" s="144">
        <v>0</v>
      </c>
      <c r="K69" s="144">
        <v>0</v>
      </c>
      <c r="L69" s="144">
        <v>0</v>
      </c>
      <c r="M69" s="144">
        <v>0</v>
      </c>
      <c r="N69" s="144">
        <v>0</v>
      </c>
      <c r="O69" s="147" t="s">
        <v>206</v>
      </c>
      <c r="P69" s="2"/>
    </row>
    <row r="70" spans="2:16">
      <c r="B70" s="2"/>
      <c r="C70" s="142" t="s">
        <v>362</v>
      </c>
      <c r="D70" s="143"/>
      <c r="E70" s="147" t="s">
        <v>206</v>
      </c>
      <c r="F70" s="147" t="s">
        <v>206</v>
      </c>
      <c r="G70" s="147" t="s">
        <v>206</v>
      </c>
      <c r="H70" s="147" t="s">
        <v>206</v>
      </c>
      <c r="I70" s="144">
        <v>0</v>
      </c>
      <c r="J70" s="144">
        <v>0</v>
      </c>
      <c r="K70" s="144">
        <v>0</v>
      </c>
      <c r="L70" s="144">
        <v>0</v>
      </c>
      <c r="M70" s="144">
        <v>0</v>
      </c>
      <c r="N70" s="144">
        <v>0</v>
      </c>
      <c r="O70" s="147" t="s">
        <v>206</v>
      </c>
      <c r="P70" s="2"/>
    </row>
    <row r="71" spans="2:16">
      <c r="B71" s="2"/>
      <c r="C71" s="142" t="s">
        <v>363</v>
      </c>
      <c r="D71" s="143"/>
      <c r="E71" s="147" t="s">
        <v>206</v>
      </c>
      <c r="F71" s="147" t="s">
        <v>206</v>
      </c>
      <c r="G71" s="147" t="s">
        <v>206</v>
      </c>
      <c r="H71" s="147" t="s">
        <v>206</v>
      </c>
      <c r="I71" s="144">
        <v>0</v>
      </c>
      <c r="J71" s="144">
        <v>0</v>
      </c>
      <c r="K71" s="144">
        <v>0</v>
      </c>
      <c r="L71" s="144">
        <v>0</v>
      </c>
      <c r="M71" s="144">
        <v>0</v>
      </c>
      <c r="N71" s="144">
        <v>0</v>
      </c>
      <c r="O71" s="147" t="s">
        <v>206</v>
      </c>
      <c r="P71" s="2"/>
    </row>
    <row r="72" spans="2:16">
      <c r="B72" s="2"/>
      <c r="C72" s="142" t="s">
        <v>364</v>
      </c>
      <c r="D72" s="143"/>
      <c r="E72" s="147" t="s">
        <v>206</v>
      </c>
      <c r="F72" s="147" t="s">
        <v>206</v>
      </c>
      <c r="G72" s="147" t="s">
        <v>206</v>
      </c>
      <c r="H72" s="147" t="s">
        <v>206</v>
      </c>
      <c r="I72" s="144">
        <v>0</v>
      </c>
      <c r="J72" s="144">
        <v>0</v>
      </c>
      <c r="K72" s="144">
        <v>0</v>
      </c>
      <c r="L72" s="144">
        <v>0</v>
      </c>
      <c r="M72" s="144">
        <v>0</v>
      </c>
      <c r="N72" s="144">
        <v>0</v>
      </c>
      <c r="O72" s="147" t="s">
        <v>206</v>
      </c>
      <c r="P72" s="2"/>
    </row>
    <row r="73" spans="2:16">
      <c r="B73" s="2"/>
      <c r="C73" s="142" t="s">
        <v>365</v>
      </c>
      <c r="D73" s="143"/>
      <c r="E73" s="147" t="s">
        <v>206</v>
      </c>
      <c r="F73" s="147" t="s">
        <v>206</v>
      </c>
      <c r="G73" s="147" t="s">
        <v>206</v>
      </c>
      <c r="H73" s="147" t="s">
        <v>206</v>
      </c>
      <c r="I73" s="144">
        <v>0</v>
      </c>
      <c r="J73" s="144">
        <v>0</v>
      </c>
      <c r="K73" s="144">
        <v>0</v>
      </c>
      <c r="L73" s="144">
        <v>0</v>
      </c>
      <c r="M73" s="144">
        <v>0</v>
      </c>
      <c r="N73" s="144">
        <v>0</v>
      </c>
      <c r="O73" s="147" t="s">
        <v>206</v>
      </c>
      <c r="P73" s="2"/>
    </row>
    <row r="74" spans="2:16">
      <c r="B74" s="2"/>
      <c r="C74" s="142" t="s">
        <v>366</v>
      </c>
      <c r="D74" s="143"/>
      <c r="E74" s="147" t="s">
        <v>206</v>
      </c>
      <c r="F74" s="147" t="s">
        <v>206</v>
      </c>
      <c r="G74" s="147" t="s">
        <v>206</v>
      </c>
      <c r="H74" s="147" t="s">
        <v>206</v>
      </c>
      <c r="I74" s="144">
        <v>0</v>
      </c>
      <c r="J74" s="144">
        <v>0</v>
      </c>
      <c r="K74" s="144">
        <v>0</v>
      </c>
      <c r="L74" s="144">
        <v>0</v>
      </c>
      <c r="M74" s="144">
        <v>0</v>
      </c>
      <c r="N74" s="144">
        <v>0</v>
      </c>
      <c r="O74" s="147" t="s">
        <v>206</v>
      </c>
      <c r="P74" s="2"/>
    </row>
    <row r="75" spans="2:16">
      <c r="B75" s="2"/>
      <c r="C75" s="142" t="s">
        <v>367</v>
      </c>
      <c r="D75" s="143"/>
      <c r="E75" s="147" t="s">
        <v>206</v>
      </c>
      <c r="F75" s="147" t="s">
        <v>206</v>
      </c>
      <c r="G75" s="147" t="s">
        <v>206</v>
      </c>
      <c r="H75" s="147" t="s">
        <v>206</v>
      </c>
      <c r="I75" s="144">
        <v>0</v>
      </c>
      <c r="J75" s="144">
        <v>0</v>
      </c>
      <c r="K75" s="144">
        <v>0</v>
      </c>
      <c r="L75" s="144">
        <v>0</v>
      </c>
      <c r="M75" s="144">
        <v>0</v>
      </c>
      <c r="N75" s="144">
        <v>0</v>
      </c>
      <c r="O75" s="147" t="s">
        <v>206</v>
      </c>
      <c r="P75" s="2"/>
    </row>
    <row r="76" spans="2:16">
      <c r="B76" s="2"/>
      <c r="C76" s="142" t="s">
        <v>368</v>
      </c>
      <c r="D76" s="143"/>
      <c r="E76" s="147" t="s">
        <v>206</v>
      </c>
      <c r="F76" s="147" t="s">
        <v>206</v>
      </c>
      <c r="G76" s="147" t="s">
        <v>206</v>
      </c>
      <c r="H76" s="147" t="s">
        <v>206</v>
      </c>
      <c r="I76" s="144">
        <v>0</v>
      </c>
      <c r="J76" s="144">
        <v>0</v>
      </c>
      <c r="K76" s="144">
        <v>0</v>
      </c>
      <c r="L76" s="144">
        <v>0</v>
      </c>
      <c r="M76" s="144">
        <v>0</v>
      </c>
      <c r="N76" s="144">
        <v>0</v>
      </c>
      <c r="O76" s="147" t="s">
        <v>206</v>
      </c>
      <c r="P76" s="2"/>
    </row>
    <row r="77" spans="2:16">
      <c r="B77" s="2"/>
      <c r="C77" s="142" t="s">
        <v>369</v>
      </c>
      <c r="D77" s="143"/>
      <c r="E77" s="147" t="s">
        <v>206</v>
      </c>
      <c r="F77" s="147" t="s">
        <v>206</v>
      </c>
      <c r="G77" s="147" t="s">
        <v>206</v>
      </c>
      <c r="H77" s="147" t="s">
        <v>206</v>
      </c>
      <c r="I77" s="144">
        <v>0</v>
      </c>
      <c r="J77" s="144">
        <v>0</v>
      </c>
      <c r="K77" s="144">
        <v>0</v>
      </c>
      <c r="L77" s="144">
        <v>0</v>
      </c>
      <c r="M77" s="144">
        <v>0</v>
      </c>
      <c r="N77" s="144">
        <v>0</v>
      </c>
      <c r="O77" s="147" t="s">
        <v>206</v>
      </c>
      <c r="P77" s="2"/>
    </row>
    <row r="78" spans="2:16">
      <c r="B78" s="2"/>
      <c r="C78" s="142" t="s">
        <v>370</v>
      </c>
      <c r="D78" s="143"/>
      <c r="E78" s="147" t="s">
        <v>206</v>
      </c>
      <c r="F78" s="147" t="s">
        <v>206</v>
      </c>
      <c r="G78" s="147" t="s">
        <v>206</v>
      </c>
      <c r="H78" s="147" t="s">
        <v>206</v>
      </c>
      <c r="I78" s="144">
        <v>0</v>
      </c>
      <c r="J78" s="144">
        <v>0</v>
      </c>
      <c r="K78" s="144">
        <v>0</v>
      </c>
      <c r="L78" s="144">
        <v>0</v>
      </c>
      <c r="M78" s="144">
        <v>0</v>
      </c>
      <c r="N78" s="144">
        <v>0</v>
      </c>
      <c r="O78" s="147" t="s">
        <v>206</v>
      </c>
      <c r="P78" s="2"/>
    </row>
    <row r="79" spans="2:16">
      <c r="B79" s="2"/>
      <c r="C79" s="142" t="s">
        <v>371</v>
      </c>
      <c r="D79" s="143"/>
      <c r="E79" s="147" t="s">
        <v>206</v>
      </c>
      <c r="F79" s="147" t="s">
        <v>206</v>
      </c>
      <c r="G79" s="147" t="s">
        <v>206</v>
      </c>
      <c r="H79" s="147" t="s">
        <v>206</v>
      </c>
      <c r="I79" s="144">
        <v>0</v>
      </c>
      <c r="J79" s="144">
        <v>0</v>
      </c>
      <c r="K79" s="144">
        <v>0</v>
      </c>
      <c r="L79" s="144">
        <v>0</v>
      </c>
      <c r="M79" s="144">
        <v>0</v>
      </c>
      <c r="N79" s="144">
        <v>0</v>
      </c>
      <c r="O79" s="147" t="s">
        <v>206</v>
      </c>
      <c r="P79" s="2"/>
    </row>
    <row r="80" spans="2:16">
      <c r="B80" s="2"/>
      <c r="C80" s="142" t="s">
        <v>372</v>
      </c>
      <c r="D80" s="143"/>
      <c r="E80" s="147" t="s">
        <v>206</v>
      </c>
      <c r="F80" s="147" t="s">
        <v>206</v>
      </c>
      <c r="G80" s="147" t="s">
        <v>206</v>
      </c>
      <c r="H80" s="147" t="s">
        <v>206</v>
      </c>
      <c r="I80" s="144">
        <v>0</v>
      </c>
      <c r="J80" s="144">
        <v>0</v>
      </c>
      <c r="K80" s="144">
        <v>0</v>
      </c>
      <c r="L80" s="144">
        <v>0</v>
      </c>
      <c r="M80" s="144">
        <v>0</v>
      </c>
      <c r="N80" s="144">
        <v>0</v>
      </c>
      <c r="O80" s="147" t="s">
        <v>206</v>
      </c>
      <c r="P80" s="2"/>
    </row>
    <row r="81" spans="2:16">
      <c r="B81" s="2"/>
      <c r="C81" s="142" t="s">
        <v>373</v>
      </c>
      <c r="D81" s="143"/>
      <c r="E81" s="147" t="s">
        <v>206</v>
      </c>
      <c r="F81" s="147" t="s">
        <v>206</v>
      </c>
      <c r="G81" s="147" t="s">
        <v>206</v>
      </c>
      <c r="H81" s="147" t="s">
        <v>206</v>
      </c>
      <c r="I81" s="144">
        <v>0</v>
      </c>
      <c r="J81" s="144">
        <v>0</v>
      </c>
      <c r="K81" s="144">
        <v>0</v>
      </c>
      <c r="L81" s="144">
        <v>0</v>
      </c>
      <c r="M81" s="144">
        <v>0</v>
      </c>
      <c r="N81" s="144">
        <v>0</v>
      </c>
      <c r="O81" s="147" t="s">
        <v>206</v>
      </c>
      <c r="P81" s="2"/>
    </row>
    <row r="82" spans="2:16">
      <c r="B82" s="2"/>
      <c r="C82" s="142" t="s">
        <v>374</v>
      </c>
      <c r="D82" s="143"/>
      <c r="E82" s="147" t="s">
        <v>206</v>
      </c>
      <c r="F82" s="147" t="s">
        <v>206</v>
      </c>
      <c r="G82" s="147" t="s">
        <v>206</v>
      </c>
      <c r="H82" s="147" t="s">
        <v>206</v>
      </c>
      <c r="I82" s="144">
        <v>0</v>
      </c>
      <c r="J82" s="144">
        <v>0</v>
      </c>
      <c r="K82" s="144">
        <v>0</v>
      </c>
      <c r="L82" s="144">
        <v>0</v>
      </c>
      <c r="M82" s="144">
        <v>0</v>
      </c>
      <c r="N82" s="144">
        <v>0</v>
      </c>
      <c r="O82" s="147" t="s">
        <v>206</v>
      </c>
      <c r="P82" s="2"/>
    </row>
    <row r="83" spans="2:16">
      <c r="B83" s="2"/>
      <c r="C83" s="142" t="s">
        <v>375</v>
      </c>
      <c r="D83" s="143"/>
      <c r="E83" s="147" t="s">
        <v>206</v>
      </c>
      <c r="F83" s="147" t="s">
        <v>206</v>
      </c>
      <c r="G83" s="147" t="s">
        <v>206</v>
      </c>
      <c r="H83" s="147" t="s">
        <v>206</v>
      </c>
      <c r="I83" s="144">
        <v>0</v>
      </c>
      <c r="J83" s="144">
        <v>0</v>
      </c>
      <c r="K83" s="144">
        <v>0</v>
      </c>
      <c r="L83" s="144">
        <v>0</v>
      </c>
      <c r="M83" s="144">
        <v>0</v>
      </c>
      <c r="N83" s="144">
        <v>0</v>
      </c>
      <c r="O83" s="147" t="s">
        <v>206</v>
      </c>
      <c r="P83" s="2"/>
    </row>
    <row r="84" spans="2:16">
      <c r="B84" s="2"/>
      <c r="C84" s="142" t="s">
        <v>376</v>
      </c>
      <c r="D84" s="143"/>
      <c r="E84" s="147" t="s">
        <v>206</v>
      </c>
      <c r="F84" s="147" t="s">
        <v>206</v>
      </c>
      <c r="G84" s="147" t="s">
        <v>206</v>
      </c>
      <c r="H84" s="147" t="s">
        <v>206</v>
      </c>
      <c r="I84" s="144">
        <v>0</v>
      </c>
      <c r="J84" s="144">
        <v>0</v>
      </c>
      <c r="K84" s="144">
        <v>0</v>
      </c>
      <c r="L84" s="144">
        <v>0</v>
      </c>
      <c r="M84" s="144">
        <v>0</v>
      </c>
      <c r="N84" s="144">
        <v>0</v>
      </c>
      <c r="O84" s="147" t="s">
        <v>206</v>
      </c>
      <c r="P84" s="2"/>
    </row>
    <row r="85" spans="2:16">
      <c r="B85" s="2"/>
      <c r="C85" s="142" t="s">
        <v>377</v>
      </c>
      <c r="D85" s="143"/>
      <c r="E85" s="147" t="s">
        <v>206</v>
      </c>
      <c r="F85" s="147" t="s">
        <v>206</v>
      </c>
      <c r="G85" s="147" t="s">
        <v>206</v>
      </c>
      <c r="H85" s="147" t="s">
        <v>206</v>
      </c>
      <c r="I85" s="144">
        <v>0</v>
      </c>
      <c r="J85" s="144">
        <v>0</v>
      </c>
      <c r="K85" s="144">
        <v>0</v>
      </c>
      <c r="L85" s="144">
        <v>0</v>
      </c>
      <c r="M85" s="144">
        <v>0</v>
      </c>
      <c r="N85" s="144">
        <v>0</v>
      </c>
      <c r="O85" s="147" t="s">
        <v>206</v>
      </c>
      <c r="P85" s="2"/>
    </row>
    <row r="86" spans="2:16">
      <c r="B86" s="2"/>
      <c r="C86" s="142" t="s">
        <v>378</v>
      </c>
      <c r="D86" s="143"/>
      <c r="E86" s="147" t="s">
        <v>206</v>
      </c>
      <c r="F86" s="147" t="s">
        <v>206</v>
      </c>
      <c r="G86" s="147" t="s">
        <v>206</v>
      </c>
      <c r="H86" s="147" t="s">
        <v>206</v>
      </c>
      <c r="I86" s="144">
        <v>0</v>
      </c>
      <c r="J86" s="144">
        <v>0</v>
      </c>
      <c r="K86" s="144">
        <v>0</v>
      </c>
      <c r="L86" s="144">
        <v>0</v>
      </c>
      <c r="M86" s="144">
        <v>0</v>
      </c>
      <c r="N86" s="144">
        <v>0</v>
      </c>
      <c r="O86" s="147" t="s">
        <v>206</v>
      </c>
      <c r="P86" s="2"/>
    </row>
    <row r="87" spans="2:16">
      <c r="B87" s="2"/>
      <c r="C87" s="142" t="s">
        <v>379</v>
      </c>
      <c r="D87" s="143"/>
      <c r="E87" s="147" t="s">
        <v>206</v>
      </c>
      <c r="F87" s="147" t="s">
        <v>206</v>
      </c>
      <c r="G87" s="147" t="s">
        <v>206</v>
      </c>
      <c r="H87" s="147" t="s">
        <v>206</v>
      </c>
      <c r="I87" s="144">
        <v>0</v>
      </c>
      <c r="J87" s="144">
        <v>0</v>
      </c>
      <c r="K87" s="144">
        <v>0</v>
      </c>
      <c r="L87" s="144">
        <v>0</v>
      </c>
      <c r="M87" s="144">
        <v>0</v>
      </c>
      <c r="N87" s="144">
        <v>0</v>
      </c>
      <c r="O87" s="147" t="s">
        <v>206</v>
      </c>
      <c r="P87" s="2"/>
    </row>
    <row r="88" spans="2:16">
      <c r="B88" s="2"/>
      <c r="C88" s="142" t="s">
        <v>380</v>
      </c>
      <c r="D88" s="143"/>
      <c r="E88" s="147" t="s">
        <v>206</v>
      </c>
      <c r="F88" s="147" t="s">
        <v>206</v>
      </c>
      <c r="G88" s="147" t="s">
        <v>206</v>
      </c>
      <c r="H88" s="147" t="s">
        <v>206</v>
      </c>
      <c r="I88" s="144">
        <v>0</v>
      </c>
      <c r="J88" s="144">
        <v>0</v>
      </c>
      <c r="K88" s="144">
        <v>0</v>
      </c>
      <c r="L88" s="144">
        <v>0</v>
      </c>
      <c r="M88" s="144">
        <v>0</v>
      </c>
      <c r="N88" s="144">
        <v>0</v>
      </c>
      <c r="O88" s="147" t="s">
        <v>206</v>
      </c>
      <c r="P88" s="2"/>
    </row>
    <row r="89" spans="2:16">
      <c r="B89" s="2"/>
      <c r="C89" s="142" t="s">
        <v>381</v>
      </c>
      <c r="D89" s="143"/>
      <c r="E89" s="147" t="s">
        <v>206</v>
      </c>
      <c r="F89" s="147" t="s">
        <v>206</v>
      </c>
      <c r="G89" s="147" t="s">
        <v>206</v>
      </c>
      <c r="H89" s="147" t="s">
        <v>206</v>
      </c>
      <c r="I89" s="144">
        <v>0</v>
      </c>
      <c r="J89" s="144">
        <v>0</v>
      </c>
      <c r="K89" s="144">
        <v>0</v>
      </c>
      <c r="L89" s="144">
        <v>0</v>
      </c>
      <c r="M89" s="144">
        <v>0</v>
      </c>
      <c r="N89" s="144">
        <v>0</v>
      </c>
      <c r="O89" s="147" t="s">
        <v>206</v>
      </c>
      <c r="P89" s="2"/>
    </row>
    <row r="90" spans="2:16">
      <c r="B90" s="2"/>
      <c r="C90" s="142" t="s">
        <v>382</v>
      </c>
      <c r="D90" s="143"/>
      <c r="E90" s="147" t="s">
        <v>206</v>
      </c>
      <c r="F90" s="147" t="s">
        <v>206</v>
      </c>
      <c r="G90" s="147" t="s">
        <v>206</v>
      </c>
      <c r="H90" s="147" t="s">
        <v>206</v>
      </c>
      <c r="I90" s="144">
        <v>0</v>
      </c>
      <c r="J90" s="144">
        <v>0</v>
      </c>
      <c r="K90" s="144">
        <v>0</v>
      </c>
      <c r="L90" s="144">
        <v>0</v>
      </c>
      <c r="M90" s="144">
        <v>0</v>
      </c>
      <c r="N90" s="144">
        <v>0</v>
      </c>
      <c r="O90" s="147" t="s">
        <v>206</v>
      </c>
      <c r="P90" s="2"/>
    </row>
    <row r="91" spans="2:16">
      <c r="B91" s="2"/>
      <c r="C91" s="142" t="s">
        <v>383</v>
      </c>
      <c r="D91" s="143"/>
      <c r="E91" s="147" t="s">
        <v>206</v>
      </c>
      <c r="F91" s="147" t="s">
        <v>206</v>
      </c>
      <c r="G91" s="147" t="s">
        <v>206</v>
      </c>
      <c r="H91" s="147" t="s">
        <v>206</v>
      </c>
      <c r="I91" s="144">
        <v>0</v>
      </c>
      <c r="J91" s="144">
        <v>0</v>
      </c>
      <c r="K91" s="144">
        <v>0</v>
      </c>
      <c r="L91" s="144">
        <v>0</v>
      </c>
      <c r="M91" s="144">
        <v>0</v>
      </c>
      <c r="N91" s="144">
        <v>0</v>
      </c>
      <c r="O91" s="147" t="s">
        <v>206</v>
      </c>
      <c r="P91" s="2"/>
    </row>
    <row r="92" spans="2:16">
      <c r="B92" s="2"/>
      <c r="C92" s="142" t="s">
        <v>384</v>
      </c>
      <c r="D92" s="143"/>
      <c r="E92" s="147" t="s">
        <v>206</v>
      </c>
      <c r="F92" s="147" t="s">
        <v>206</v>
      </c>
      <c r="G92" s="147" t="s">
        <v>206</v>
      </c>
      <c r="H92" s="147" t="s">
        <v>206</v>
      </c>
      <c r="I92" s="144">
        <v>0</v>
      </c>
      <c r="J92" s="144">
        <v>0</v>
      </c>
      <c r="K92" s="144">
        <v>0</v>
      </c>
      <c r="L92" s="144">
        <v>0</v>
      </c>
      <c r="M92" s="144">
        <v>0</v>
      </c>
      <c r="N92" s="144">
        <v>0</v>
      </c>
      <c r="O92" s="147" t="s">
        <v>206</v>
      </c>
      <c r="P92" s="2"/>
    </row>
    <row r="93" spans="2:16">
      <c r="B93" s="2"/>
      <c r="C93" s="142" t="s">
        <v>385</v>
      </c>
      <c r="D93" s="143"/>
      <c r="E93" s="147" t="s">
        <v>206</v>
      </c>
      <c r="F93" s="147" t="s">
        <v>206</v>
      </c>
      <c r="G93" s="147" t="s">
        <v>206</v>
      </c>
      <c r="H93" s="147" t="s">
        <v>206</v>
      </c>
      <c r="I93" s="144">
        <v>0</v>
      </c>
      <c r="J93" s="144">
        <v>0</v>
      </c>
      <c r="K93" s="144">
        <v>0</v>
      </c>
      <c r="L93" s="144">
        <v>0</v>
      </c>
      <c r="M93" s="144">
        <v>0</v>
      </c>
      <c r="N93" s="144">
        <v>0</v>
      </c>
      <c r="O93" s="147" t="s">
        <v>206</v>
      </c>
      <c r="P93" s="2"/>
    </row>
    <row r="94" spans="2:16">
      <c r="B94" s="2"/>
      <c r="C94" s="142" t="s">
        <v>386</v>
      </c>
      <c r="D94" s="143"/>
      <c r="E94" s="147" t="s">
        <v>206</v>
      </c>
      <c r="F94" s="147" t="s">
        <v>206</v>
      </c>
      <c r="G94" s="147" t="s">
        <v>206</v>
      </c>
      <c r="H94" s="147" t="s">
        <v>206</v>
      </c>
      <c r="I94" s="144">
        <v>0</v>
      </c>
      <c r="J94" s="144">
        <v>0</v>
      </c>
      <c r="K94" s="144">
        <v>0</v>
      </c>
      <c r="L94" s="144">
        <v>0</v>
      </c>
      <c r="M94" s="144">
        <v>0</v>
      </c>
      <c r="N94" s="144">
        <v>0</v>
      </c>
      <c r="O94" s="147" t="s">
        <v>206</v>
      </c>
      <c r="P94" s="2"/>
    </row>
    <row r="95" spans="2:16">
      <c r="B95" s="2"/>
      <c r="C95" s="142" t="s">
        <v>387</v>
      </c>
      <c r="D95" s="143"/>
      <c r="E95" s="147" t="s">
        <v>206</v>
      </c>
      <c r="F95" s="147" t="s">
        <v>206</v>
      </c>
      <c r="G95" s="147" t="s">
        <v>206</v>
      </c>
      <c r="H95" s="147" t="s">
        <v>206</v>
      </c>
      <c r="I95" s="144">
        <v>0</v>
      </c>
      <c r="J95" s="144">
        <v>0</v>
      </c>
      <c r="K95" s="144">
        <v>0</v>
      </c>
      <c r="L95" s="144">
        <v>0</v>
      </c>
      <c r="M95" s="144">
        <v>0</v>
      </c>
      <c r="N95" s="144">
        <v>0</v>
      </c>
      <c r="O95" s="147" t="s">
        <v>206</v>
      </c>
      <c r="P95" s="2"/>
    </row>
    <row r="96" spans="2:16">
      <c r="B96" s="2"/>
      <c r="C96" s="142" t="s">
        <v>388</v>
      </c>
      <c r="D96" s="143"/>
      <c r="E96" s="147" t="s">
        <v>206</v>
      </c>
      <c r="F96" s="147" t="s">
        <v>206</v>
      </c>
      <c r="G96" s="147" t="s">
        <v>206</v>
      </c>
      <c r="H96" s="147" t="s">
        <v>206</v>
      </c>
      <c r="I96" s="144">
        <v>0</v>
      </c>
      <c r="J96" s="144">
        <v>0</v>
      </c>
      <c r="K96" s="144">
        <v>0</v>
      </c>
      <c r="L96" s="144">
        <v>0</v>
      </c>
      <c r="M96" s="144">
        <v>0</v>
      </c>
      <c r="N96" s="144">
        <v>0</v>
      </c>
      <c r="O96" s="147" t="s">
        <v>206</v>
      </c>
      <c r="P96" s="2"/>
    </row>
    <row r="97" spans="2:16">
      <c r="B97" s="2"/>
      <c r="C97" s="142" t="s">
        <v>389</v>
      </c>
      <c r="D97" s="143"/>
      <c r="E97" s="147" t="s">
        <v>206</v>
      </c>
      <c r="F97" s="147" t="s">
        <v>206</v>
      </c>
      <c r="G97" s="147" t="s">
        <v>206</v>
      </c>
      <c r="H97" s="147" t="s">
        <v>206</v>
      </c>
      <c r="I97" s="144">
        <v>0</v>
      </c>
      <c r="J97" s="144">
        <v>0</v>
      </c>
      <c r="K97" s="144">
        <v>0</v>
      </c>
      <c r="L97" s="144">
        <v>0</v>
      </c>
      <c r="M97" s="144">
        <v>0</v>
      </c>
      <c r="N97" s="144">
        <v>0</v>
      </c>
      <c r="O97" s="147" t="s">
        <v>206</v>
      </c>
      <c r="P97" s="2"/>
    </row>
    <row r="98" spans="2:16">
      <c r="B98" s="2"/>
      <c r="C98" s="142" t="s">
        <v>390</v>
      </c>
      <c r="D98" s="143"/>
      <c r="E98" s="147" t="s">
        <v>206</v>
      </c>
      <c r="F98" s="147" t="s">
        <v>206</v>
      </c>
      <c r="G98" s="147" t="s">
        <v>206</v>
      </c>
      <c r="H98" s="147" t="s">
        <v>206</v>
      </c>
      <c r="I98" s="144">
        <v>0</v>
      </c>
      <c r="J98" s="144">
        <v>0</v>
      </c>
      <c r="K98" s="144">
        <v>0</v>
      </c>
      <c r="L98" s="144">
        <v>0</v>
      </c>
      <c r="M98" s="144">
        <v>0</v>
      </c>
      <c r="N98" s="144">
        <v>0</v>
      </c>
      <c r="O98" s="147" t="s">
        <v>206</v>
      </c>
      <c r="P98" s="2"/>
    </row>
    <row r="99" spans="2:16">
      <c r="B99" s="2"/>
      <c r="C99" s="142" t="s">
        <v>391</v>
      </c>
      <c r="D99" s="143"/>
      <c r="E99" s="147" t="s">
        <v>206</v>
      </c>
      <c r="F99" s="147" t="s">
        <v>206</v>
      </c>
      <c r="G99" s="147" t="s">
        <v>206</v>
      </c>
      <c r="H99" s="147" t="s">
        <v>206</v>
      </c>
      <c r="I99" s="144">
        <v>0</v>
      </c>
      <c r="J99" s="144">
        <v>0</v>
      </c>
      <c r="K99" s="144">
        <v>0</v>
      </c>
      <c r="L99" s="144">
        <v>0</v>
      </c>
      <c r="M99" s="144">
        <v>0</v>
      </c>
      <c r="N99" s="144">
        <v>0</v>
      </c>
      <c r="O99" s="147" t="s">
        <v>206</v>
      </c>
      <c r="P99" s="2"/>
    </row>
    <row r="100" spans="2:16">
      <c r="B100" s="2"/>
      <c r="C100" s="142" t="s">
        <v>392</v>
      </c>
      <c r="D100" s="143"/>
      <c r="E100" s="147" t="s">
        <v>206</v>
      </c>
      <c r="F100" s="147" t="s">
        <v>206</v>
      </c>
      <c r="G100" s="147" t="s">
        <v>206</v>
      </c>
      <c r="H100" s="147" t="s">
        <v>206</v>
      </c>
      <c r="I100" s="144">
        <v>0</v>
      </c>
      <c r="J100" s="144">
        <v>0</v>
      </c>
      <c r="K100" s="144">
        <v>0</v>
      </c>
      <c r="L100" s="144">
        <v>0</v>
      </c>
      <c r="M100" s="144">
        <v>0</v>
      </c>
      <c r="N100" s="144">
        <v>0</v>
      </c>
      <c r="O100" s="147" t="s">
        <v>206</v>
      </c>
      <c r="P100" s="2"/>
    </row>
    <row r="101" spans="2:16">
      <c r="B101" s="2"/>
      <c r="C101" s="142" t="s">
        <v>393</v>
      </c>
      <c r="D101" s="143"/>
      <c r="E101" s="147" t="s">
        <v>206</v>
      </c>
      <c r="F101" s="147" t="s">
        <v>206</v>
      </c>
      <c r="G101" s="147" t="s">
        <v>206</v>
      </c>
      <c r="H101" s="147" t="s">
        <v>206</v>
      </c>
      <c r="I101" s="144">
        <v>0</v>
      </c>
      <c r="J101" s="144">
        <v>0</v>
      </c>
      <c r="K101" s="144">
        <v>0</v>
      </c>
      <c r="L101" s="144">
        <v>0</v>
      </c>
      <c r="M101" s="144">
        <v>0</v>
      </c>
      <c r="N101" s="144">
        <v>0</v>
      </c>
      <c r="O101" s="147" t="s">
        <v>206</v>
      </c>
      <c r="P101" s="2"/>
    </row>
    <row r="102" spans="2:16">
      <c r="B102" s="2"/>
      <c r="C102" s="142" t="s">
        <v>394</v>
      </c>
      <c r="D102" s="143"/>
      <c r="E102" s="147" t="s">
        <v>206</v>
      </c>
      <c r="F102" s="147" t="s">
        <v>206</v>
      </c>
      <c r="G102" s="147" t="s">
        <v>206</v>
      </c>
      <c r="H102" s="147" t="s">
        <v>206</v>
      </c>
      <c r="I102" s="144">
        <v>0</v>
      </c>
      <c r="J102" s="144">
        <v>0</v>
      </c>
      <c r="K102" s="144">
        <v>0</v>
      </c>
      <c r="L102" s="144">
        <v>0</v>
      </c>
      <c r="M102" s="144">
        <v>0</v>
      </c>
      <c r="N102" s="144">
        <v>0</v>
      </c>
      <c r="O102" s="147" t="s">
        <v>206</v>
      </c>
      <c r="P102" s="2"/>
    </row>
    <row r="103" spans="2:16">
      <c r="B103" s="2"/>
      <c r="C103" s="142" t="s">
        <v>395</v>
      </c>
      <c r="D103" s="143"/>
      <c r="E103" s="147" t="s">
        <v>206</v>
      </c>
      <c r="F103" s="147" t="s">
        <v>206</v>
      </c>
      <c r="G103" s="147" t="s">
        <v>206</v>
      </c>
      <c r="H103" s="147" t="s">
        <v>206</v>
      </c>
      <c r="I103" s="144">
        <v>0</v>
      </c>
      <c r="J103" s="144">
        <v>0</v>
      </c>
      <c r="K103" s="144">
        <v>0</v>
      </c>
      <c r="L103" s="144">
        <v>0</v>
      </c>
      <c r="M103" s="144">
        <v>0</v>
      </c>
      <c r="N103" s="144">
        <v>0</v>
      </c>
      <c r="O103" s="147" t="s">
        <v>206</v>
      </c>
      <c r="P103" s="2"/>
    </row>
    <row r="104" spans="2:16">
      <c r="B104" s="2"/>
      <c r="C104" s="142" t="s">
        <v>396</v>
      </c>
      <c r="D104" s="143"/>
      <c r="E104" s="147" t="s">
        <v>206</v>
      </c>
      <c r="F104" s="147" t="s">
        <v>206</v>
      </c>
      <c r="G104" s="147" t="s">
        <v>206</v>
      </c>
      <c r="H104" s="147" t="s">
        <v>206</v>
      </c>
      <c r="I104" s="144">
        <v>0</v>
      </c>
      <c r="J104" s="144">
        <v>0</v>
      </c>
      <c r="K104" s="144">
        <v>0</v>
      </c>
      <c r="L104" s="144">
        <v>0</v>
      </c>
      <c r="M104" s="144">
        <v>0</v>
      </c>
      <c r="N104" s="144">
        <v>0</v>
      </c>
      <c r="O104" s="147" t="s">
        <v>206</v>
      </c>
      <c r="P104" s="2"/>
    </row>
    <row r="105" spans="2:16">
      <c r="B105" s="2"/>
      <c r="C105" s="142" t="s">
        <v>397</v>
      </c>
      <c r="D105" s="143"/>
      <c r="E105" s="147" t="s">
        <v>206</v>
      </c>
      <c r="F105" s="147" t="s">
        <v>206</v>
      </c>
      <c r="G105" s="147" t="s">
        <v>206</v>
      </c>
      <c r="H105" s="147" t="s">
        <v>206</v>
      </c>
      <c r="I105" s="144">
        <v>0</v>
      </c>
      <c r="J105" s="144">
        <v>0</v>
      </c>
      <c r="K105" s="144">
        <v>0</v>
      </c>
      <c r="L105" s="144">
        <v>0</v>
      </c>
      <c r="M105" s="144">
        <v>0</v>
      </c>
      <c r="N105" s="144">
        <v>0</v>
      </c>
      <c r="O105" s="147" t="s">
        <v>206</v>
      </c>
      <c r="P105" s="2"/>
    </row>
    <row r="106" spans="2:16">
      <c r="B106" s="2"/>
      <c r="C106" s="142" t="s">
        <v>398</v>
      </c>
      <c r="D106" s="143"/>
      <c r="E106" s="147" t="s">
        <v>206</v>
      </c>
      <c r="F106" s="147" t="s">
        <v>206</v>
      </c>
      <c r="G106" s="147" t="s">
        <v>206</v>
      </c>
      <c r="H106" s="147" t="s">
        <v>206</v>
      </c>
      <c r="I106" s="144">
        <v>0</v>
      </c>
      <c r="J106" s="144">
        <v>0</v>
      </c>
      <c r="K106" s="144">
        <v>0</v>
      </c>
      <c r="L106" s="144">
        <v>0</v>
      </c>
      <c r="M106" s="144">
        <v>0</v>
      </c>
      <c r="N106" s="144">
        <v>0</v>
      </c>
      <c r="O106" s="147" t="s">
        <v>206</v>
      </c>
      <c r="P106" s="2"/>
    </row>
    <row r="107" spans="2:16">
      <c r="B107" s="2"/>
      <c r="C107" s="142" t="s">
        <v>399</v>
      </c>
      <c r="D107" s="143"/>
      <c r="E107" s="147" t="s">
        <v>206</v>
      </c>
      <c r="F107" s="147" t="s">
        <v>206</v>
      </c>
      <c r="G107" s="147" t="s">
        <v>206</v>
      </c>
      <c r="H107" s="147" t="s">
        <v>206</v>
      </c>
      <c r="I107" s="144">
        <v>0</v>
      </c>
      <c r="J107" s="144">
        <v>0</v>
      </c>
      <c r="K107" s="144">
        <v>0</v>
      </c>
      <c r="L107" s="144">
        <v>0</v>
      </c>
      <c r="M107" s="144">
        <v>0</v>
      </c>
      <c r="N107" s="144">
        <v>0</v>
      </c>
      <c r="O107" s="147" t="s">
        <v>206</v>
      </c>
      <c r="P107" s="2"/>
    </row>
    <row r="108" spans="2:16">
      <c r="B108" s="2"/>
      <c r="C108" s="142" t="s">
        <v>400</v>
      </c>
      <c r="D108" s="143"/>
      <c r="E108" s="147" t="s">
        <v>206</v>
      </c>
      <c r="F108" s="147" t="s">
        <v>206</v>
      </c>
      <c r="G108" s="147" t="s">
        <v>206</v>
      </c>
      <c r="H108" s="147" t="s">
        <v>206</v>
      </c>
      <c r="I108" s="144">
        <v>0</v>
      </c>
      <c r="J108" s="144">
        <v>0</v>
      </c>
      <c r="K108" s="144">
        <v>0</v>
      </c>
      <c r="L108" s="144">
        <v>0</v>
      </c>
      <c r="M108" s="144">
        <v>0</v>
      </c>
      <c r="N108" s="144">
        <v>0</v>
      </c>
      <c r="O108" s="147" t="s">
        <v>206</v>
      </c>
      <c r="P108" s="2"/>
    </row>
    <row r="109" spans="2:16">
      <c r="B109" s="2"/>
      <c r="C109" s="142" t="s">
        <v>401</v>
      </c>
      <c r="D109" s="143"/>
      <c r="E109" s="147" t="s">
        <v>206</v>
      </c>
      <c r="F109" s="147" t="s">
        <v>206</v>
      </c>
      <c r="G109" s="147" t="s">
        <v>206</v>
      </c>
      <c r="H109" s="147" t="s">
        <v>206</v>
      </c>
      <c r="I109" s="144">
        <v>0</v>
      </c>
      <c r="J109" s="144">
        <v>0</v>
      </c>
      <c r="K109" s="144">
        <v>0</v>
      </c>
      <c r="L109" s="144">
        <v>0</v>
      </c>
      <c r="M109" s="144">
        <v>0</v>
      </c>
      <c r="N109" s="144">
        <v>0</v>
      </c>
      <c r="O109" s="147" t="s">
        <v>206</v>
      </c>
      <c r="P109" s="2"/>
    </row>
    <row r="110" spans="2:16">
      <c r="B110" s="2"/>
      <c r="C110" s="142" t="s">
        <v>402</v>
      </c>
      <c r="D110" s="143"/>
      <c r="E110" s="147" t="s">
        <v>206</v>
      </c>
      <c r="F110" s="147" t="s">
        <v>206</v>
      </c>
      <c r="G110" s="147" t="s">
        <v>206</v>
      </c>
      <c r="H110" s="147" t="s">
        <v>206</v>
      </c>
      <c r="I110" s="144">
        <v>0</v>
      </c>
      <c r="J110" s="144">
        <v>0</v>
      </c>
      <c r="K110" s="144">
        <v>0</v>
      </c>
      <c r="L110" s="144">
        <v>0</v>
      </c>
      <c r="M110" s="144">
        <v>0</v>
      </c>
      <c r="N110" s="144">
        <v>0</v>
      </c>
      <c r="O110" s="147" t="s">
        <v>206</v>
      </c>
      <c r="P110" s="2"/>
    </row>
    <row r="111" spans="2:16">
      <c r="B111" s="2"/>
      <c r="C111" s="142" t="s">
        <v>403</v>
      </c>
      <c r="D111" s="143"/>
      <c r="E111" s="147" t="s">
        <v>206</v>
      </c>
      <c r="F111" s="147" t="s">
        <v>206</v>
      </c>
      <c r="G111" s="147" t="s">
        <v>206</v>
      </c>
      <c r="H111" s="147" t="s">
        <v>206</v>
      </c>
      <c r="I111" s="144">
        <v>0</v>
      </c>
      <c r="J111" s="144">
        <v>0</v>
      </c>
      <c r="K111" s="144">
        <v>0</v>
      </c>
      <c r="L111" s="144">
        <v>0</v>
      </c>
      <c r="M111" s="144">
        <v>0</v>
      </c>
      <c r="N111" s="144">
        <v>0</v>
      </c>
      <c r="O111" s="147" t="s">
        <v>206</v>
      </c>
      <c r="P111" s="2"/>
    </row>
    <row r="112" spans="2:16">
      <c r="B112" s="2"/>
      <c r="C112" s="142" t="s">
        <v>404</v>
      </c>
      <c r="D112" s="143"/>
      <c r="E112" s="147" t="s">
        <v>206</v>
      </c>
      <c r="F112" s="147" t="s">
        <v>206</v>
      </c>
      <c r="G112" s="147" t="s">
        <v>206</v>
      </c>
      <c r="H112" s="147" t="s">
        <v>206</v>
      </c>
      <c r="I112" s="144">
        <v>0</v>
      </c>
      <c r="J112" s="144">
        <v>0</v>
      </c>
      <c r="K112" s="144">
        <v>0</v>
      </c>
      <c r="L112" s="144">
        <v>0</v>
      </c>
      <c r="M112" s="144">
        <v>0</v>
      </c>
      <c r="N112" s="144">
        <v>0</v>
      </c>
      <c r="O112" s="147" t="s">
        <v>206</v>
      </c>
      <c r="P112" s="2"/>
    </row>
    <row r="113" spans="1:16">
      <c r="B113" s="2"/>
      <c r="C113" s="142" t="s">
        <v>405</v>
      </c>
      <c r="D113" s="143"/>
      <c r="E113" s="147" t="s">
        <v>206</v>
      </c>
      <c r="F113" s="147" t="s">
        <v>206</v>
      </c>
      <c r="G113" s="147" t="s">
        <v>206</v>
      </c>
      <c r="H113" s="147" t="s">
        <v>206</v>
      </c>
      <c r="I113" s="144">
        <v>0</v>
      </c>
      <c r="J113" s="144">
        <v>0</v>
      </c>
      <c r="K113" s="144">
        <v>0</v>
      </c>
      <c r="L113" s="144">
        <v>0</v>
      </c>
      <c r="M113" s="144">
        <v>0</v>
      </c>
      <c r="N113" s="144">
        <v>0</v>
      </c>
      <c r="O113" s="147" t="s">
        <v>206</v>
      </c>
      <c r="P113" s="2"/>
    </row>
    <row r="114" spans="1:16" s="12" customFormat="1">
      <c r="B114" s="3"/>
      <c r="C114" s="145" t="s">
        <v>406</v>
      </c>
      <c r="D114" s="146"/>
      <c r="E114" s="147" t="s">
        <v>206</v>
      </c>
      <c r="F114" s="147" t="s">
        <v>206</v>
      </c>
      <c r="G114" s="147" t="s">
        <v>206</v>
      </c>
      <c r="H114" s="147" t="s">
        <v>206</v>
      </c>
      <c r="I114" s="144">
        <v>0</v>
      </c>
      <c r="J114" s="144">
        <v>0</v>
      </c>
      <c r="K114" s="144">
        <v>0</v>
      </c>
      <c r="L114" s="144">
        <v>0</v>
      </c>
      <c r="M114" s="144">
        <v>0</v>
      </c>
      <c r="N114" s="144">
        <v>0</v>
      </c>
      <c r="O114" s="147" t="s">
        <v>206</v>
      </c>
      <c r="P114" s="3"/>
    </row>
    <row r="115" spans="1:16" s="12" customFormat="1">
      <c r="A115" s="15" t="s">
        <v>407</v>
      </c>
      <c r="B115" s="3"/>
      <c r="C115" s="145" t="s">
        <v>408</v>
      </c>
      <c r="D115" s="146"/>
      <c r="E115" s="147" t="s">
        <v>206</v>
      </c>
      <c r="F115" s="147" t="s">
        <v>206</v>
      </c>
      <c r="G115" s="147" t="s">
        <v>206</v>
      </c>
      <c r="H115" s="147" t="s">
        <v>206</v>
      </c>
      <c r="I115" s="144">
        <v>0</v>
      </c>
      <c r="J115" s="144">
        <v>0</v>
      </c>
      <c r="K115" s="144">
        <v>0</v>
      </c>
      <c r="L115" s="144">
        <v>0</v>
      </c>
      <c r="M115" s="144">
        <v>0</v>
      </c>
      <c r="N115" s="144">
        <v>0</v>
      </c>
      <c r="O115" s="147" t="s">
        <v>206</v>
      </c>
      <c r="P115" s="3"/>
    </row>
    <row r="116" spans="1:16">
      <c r="A116" s="16" t="s">
        <v>409</v>
      </c>
      <c r="B116" s="2"/>
      <c r="C116" s="142" t="s">
        <v>410</v>
      </c>
      <c r="D116" s="143"/>
      <c r="E116" s="10" t="str">
        <f>""</f>
        <v/>
      </c>
      <c r="F116" s="10" t="str">
        <f>""</f>
        <v/>
      </c>
      <c r="G116" s="10" t="str">
        <f>""</f>
        <v/>
      </c>
      <c r="H116" s="10" t="str">
        <f>""</f>
        <v/>
      </c>
      <c r="I116" s="8">
        <f t="shared" ref="I116:N116" si="0">SUM(I16:I115)</f>
        <v>0</v>
      </c>
      <c r="J116" s="8">
        <f t="shared" si="0"/>
        <v>0</v>
      </c>
      <c r="K116" s="8">
        <f t="shared" si="0"/>
        <v>0</v>
      </c>
      <c r="L116" s="8">
        <f t="shared" si="0"/>
        <v>0</v>
      </c>
      <c r="M116" s="8">
        <f t="shared" si="0"/>
        <v>0</v>
      </c>
      <c r="N116" s="8">
        <f t="shared" si="0"/>
        <v>0</v>
      </c>
      <c r="O116" s="10" t="str">
        <f>""</f>
        <v/>
      </c>
      <c r="P116" s="2"/>
    </row>
    <row r="117" spans="1:16">
      <c r="B117" s="2"/>
      <c r="C117" s="2"/>
      <c r="D117" s="2"/>
      <c r="E117" s="2"/>
      <c r="F117" s="2"/>
      <c r="G117" s="2"/>
      <c r="H117" s="2"/>
      <c r="I117" s="2"/>
      <c r="J117" s="2"/>
      <c r="K117" s="2"/>
      <c r="L117" s="2"/>
      <c r="M117" s="2"/>
      <c r="N117" s="2"/>
      <c r="O117" s="2"/>
      <c r="P117" s="2"/>
    </row>
    <row r="118" spans="1:16" ht="5.0999999999999996" customHeight="1">
      <c r="B118" s="2"/>
      <c r="C118" s="2"/>
      <c r="D118" s="2"/>
      <c r="E118" s="2"/>
      <c r="F118" s="2"/>
      <c r="G118" s="2"/>
      <c r="H118" s="2"/>
      <c r="I118" s="2"/>
      <c r="J118" s="2"/>
      <c r="K118" s="2"/>
      <c r="L118" s="2"/>
      <c r="M118" s="2"/>
      <c r="N118" s="2"/>
      <c r="O118" s="2"/>
      <c r="P118" s="2"/>
    </row>
  </sheetData>
  <sheetProtection formatColumns="0" formatRows="0" insertRows="0" deleteRows="0" selectLockedCells="1"/>
  <mergeCells count="1219">
    <mergeCell ref="C13:O13"/>
    <mergeCell ref="C14:D15"/>
    <mergeCell ref="E14:E15"/>
    <mergeCell ref="F14:F15"/>
    <mergeCell ref="G14:G15"/>
    <mergeCell ref="H14:H15"/>
    <mergeCell ref="I14:I15"/>
    <mergeCell ref="J14:J15"/>
    <mergeCell ref="K14:K15"/>
    <mergeCell ref="L14:L15"/>
    <mergeCell ref="M14:M15"/>
    <mergeCell ref="N14:N15"/>
    <mergeCell ref="O14:O15"/>
    <mergeCell ref="C7:O7"/>
    <mergeCell ref="C8:O8"/>
    <mergeCell ref="C9:O9"/>
    <mergeCell ref="C10:O10"/>
    <mergeCell ref="C11:O11"/>
    <mergeCell ref="N16"/>
    <mergeCell ref="O16"/>
    <mergeCell ref="C17:D17"/>
    <mergeCell ref="E17"/>
    <mergeCell ref="F17"/>
    <mergeCell ref="G17"/>
    <mergeCell ref="H17"/>
    <mergeCell ref="I17"/>
    <mergeCell ref="J17"/>
    <mergeCell ref="K17"/>
    <mergeCell ref="L17"/>
    <mergeCell ref="M17"/>
    <mergeCell ref="N17"/>
    <mergeCell ref="O17"/>
    <mergeCell ref="I16"/>
    <mergeCell ref="J16"/>
    <mergeCell ref="K16"/>
    <mergeCell ref="L16"/>
    <mergeCell ref="M16"/>
    <mergeCell ref="C16:D16"/>
    <mergeCell ref="E16"/>
    <mergeCell ref="F16"/>
    <mergeCell ref="G16"/>
    <mergeCell ref="H16"/>
    <mergeCell ref="N18"/>
    <mergeCell ref="O18"/>
    <mergeCell ref="C19:D19"/>
    <mergeCell ref="E19"/>
    <mergeCell ref="F19"/>
    <mergeCell ref="G19"/>
    <mergeCell ref="H19"/>
    <mergeCell ref="I19"/>
    <mergeCell ref="J19"/>
    <mergeCell ref="K19"/>
    <mergeCell ref="L19"/>
    <mergeCell ref="M19"/>
    <mergeCell ref="N19"/>
    <mergeCell ref="O19"/>
    <mergeCell ref="I18"/>
    <mergeCell ref="J18"/>
    <mergeCell ref="K18"/>
    <mergeCell ref="L18"/>
    <mergeCell ref="M18"/>
    <mergeCell ref="C18:D18"/>
    <mergeCell ref="E18"/>
    <mergeCell ref="F18"/>
    <mergeCell ref="G18"/>
    <mergeCell ref="H18"/>
    <mergeCell ref="N20"/>
    <mergeCell ref="O20"/>
    <mergeCell ref="C21:D21"/>
    <mergeCell ref="E21"/>
    <mergeCell ref="F21"/>
    <mergeCell ref="G21"/>
    <mergeCell ref="H21"/>
    <mergeCell ref="I21"/>
    <mergeCell ref="J21"/>
    <mergeCell ref="K21"/>
    <mergeCell ref="L21"/>
    <mergeCell ref="M21"/>
    <mergeCell ref="N21"/>
    <mergeCell ref="O21"/>
    <mergeCell ref="I20"/>
    <mergeCell ref="J20"/>
    <mergeCell ref="K20"/>
    <mergeCell ref="L20"/>
    <mergeCell ref="M20"/>
    <mergeCell ref="C20:D20"/>
    <mergeCell ref="E20"/>
    <mergeCell ref="F20"/>
    <mergeCell ref="G20"/>
    <mergeCell ref="H20"/>
    <mergeCell ref="N22"/>
    <mergeCell ref="O22"/>
    <mergeCell ref="C23:D23"/>
    <mergeCell ref="E23"/>
    <mergeCell ref="F23"/>
    <mergeCell ref="G23"/>
    <mergeCell ref="H23"/>
    <mergeCell ref="I23"/>
    <mergeCell ref="J23"/>
    <mergeCell ref="K23"/>
    <mergeCell ref="L23"/>
    <mergeCell ref="M23"/>
    <mergeCell ref="N23"/>
    <mergeCell ref="O23"/>
    <mergeCell ref="I22"/>
    <mergeCell ref="J22"/>
    <mergeCell ref="K22"/>
    <mergeCell ref="L22"/>
    <mergeCell ref="M22"/>
    <mergeCell ref="C22:D22"/>
    <mergeCell ref="E22"/>
    <mergeCell ref="F22"/>
    <mergeCell ref="G22"/>
    <mergeCell ref="H22"/>
    <mergeCell ref="N24"/>
    <mergeCell ref="O24"/>
    <mergeCell ref="C25:D25"/>
    <mergeCell ref="E25"/>
    <mergeCell ref="F25"/>
    <mergeCell ref="G25"/>
    <mergeCell ref="H25"/>
    <mergeCell ref="I25"/>
    <mergeCell ref="J25"/>
    <mergeCell ref="K25"/>
    <mergeCell ref="L25"/>
    <mergeCell ref="M25"/>
    <mergeCell ref="N25"/>
    <mergeCell ref="O25"/>
    <mergeCell ref="I24"/>
    <mergeCell ref="J24"/>
    <mergeCell ref="K24"/>
    <mergeCell ref="L24"/>
    <mergeCell ref="M24"/>
    <mergeCell ref="C24:D24"/>
    <mergeCell ref="E24"/>
    <mergeCell ref="F24"/>
    <mergeCell ref="G24"/>
    <mergeCell ref="H24"/>
    <mergeCell ref="N26"/>
    <mergeCell ref="O26"/>
    <mergeCell ref="C27:D27"/>
    <mergeCell ref="E27"/>
    <mergeCell ref="F27"/>
    <mergeCell ref="G27"/>
    <mergeCell ref="H27"/>
    <mergeCell ref="I27"/>
    <mergeCell ref="J27"/>
    <mergeCell ref="K27"/>
    <mergeCell ref="L27"/>
    <mergeCell ref="M27"/>
    <mergeCell ref="N27"/>
    <mergeCell ref="O27"/>
    <mergeCell ref="I26"/>
    <mergeCell ref="J26"/>
    <mergeCell ref="K26"/>
    <mergeCell ref="L26"/>
    <mergeCell ref="M26"/>
    <mergeCell ref="C26:D26"/>
    <mergeCell ref="E26"/>
    <mergeCell ref="F26"/>
    <mergeCell ref="G26"/>
    <mergeCell ref="H26"/>
    <mergeCell ref="N28"/>
    <mergeCell ref="O28"/>
    <mergeCell ref="C29:D29"/>
    <mergeCell ref="E29"/>
    <mergeCell ref="F29"/>
    <mergeCell ref="G29"/>
    <mergeCell ref="H29"/>
    <mergeCell ref="I29"/>
    <mergeCell ref="J29"/>
    <mergeCell ref="K29"/>
    <mergeCell ref="L29"/>
    <mergeCell ref="M29"/>
    <mergeCell ref="N29"/>
    <mergeCell ref="O29"/>
    <mergeCell ref="I28"/>
    <mergeCell ref="J28"/>
    <mergeCell ref="K28"/>
    <mergeCell ref="L28"/>
    <mergeCell ref="M28"/>
    <mergeCell ref="C28:D28"/>
    <mergeCell ref="E28"/>
    <mergeCell ref="F28"/>
    <mergeCell ref="G28"/>
    <mergeCell ref="H28"/>
    <mergeCell ref="N30"/>
    <mergeCell ref="O30"/>
    <mergeCell ref="C31:D31"/>
    <mergeCell ref="E31"/>
    <mergeCell ref="F31"/>
    <mergeCell ref="G31"/>
    <mergeCell ref="H31"/>
    <mergeCell ref="I31"/>
    <mergeCell ref="J31"/>
    <mergeCell ref="K31"/>
    <mergeCell ref="L31"/>
    <mergeCell ref="M31"/>
    <mergeCell ref="N31"/>
    <mergeCell ref="O31"/>
    <mergeCell ref="I30"/>
    <mergeCell ref="J30"/>
    <mergeCell ref="K30"/>
    <mergeCell ref="L30"/>
    <mergeCell ref="M30"/>
    <mergeCell ref="C30:D30"/>
    <mergeCell ref="E30"/>
    <mergeCell ref="F30"/>
    <mergeCell ref="G30"/>
    <mergeCell ref="H30"/>
    <mergeCell ref="N32"/>
    <mergeCell ref="O32"/>
    <mergeCell ref="C33:D33"/>
    <mergeCell ref="E33"/>
    <mergeCell ref="F33"/>
    <mergeCell ref="G33"/>
    <mergeCell ref="H33"/>
    <mergeCell ref="I33"/>
    <mergeCell ref="J33"/>
    <mergeCell ref="K33"/>
    <mergeCell ref="L33"/>
    <mergeCell ref="M33"/>
    <mergeCell ref="N33"/>
    <mergeCell ref="O33"/>
    <mergeCell ref="I32"/>
    <mergeCell ref="J32"/>
    <mergeCell ref="K32"/>
    <mergeCell ref="L32"/>
    <mergeCell ref="M32"/>
    <mergeCell ref="C32:D32"/>
    <mergeCell ref="E32"/>
    <mergeCell ref="F32"/>
    <mergeCell ref="G32"/>
    <mergeCell ref="H32"/>
    <mergeCell ref="N34"/>
    <mergeCell ref="O34"/>
    <mergeCell ref="C35:D35"/>
    <mergeCell ref="E35"/>
    <mergeCell ref="F35"/>
    <mergeCell ref="G35"/>
    <mergeCell ref="H35"/>
    <mergeCell ref="I35"/>
    <mergeCell ref="J35"/>
    <mergeCell ref="K35"/>
    <mergeCell ref="L35"/>
    <mergeCell ref="M35"/>
    <mergeCell ref="N35"/>
    <mergeCell ref="O35"/>
    <mergeCell ref="I34"/>
    <mergeCell ref="J34"/>
    <mergeCell ref="K34"/>
    <mergeCell ref="L34"/>
    <mergeCell ref="M34"/>
    <mergeCell ref="C34:D34"/>
    <mergeCell ref="E34"/>
    <mergeCell ref="F34"/>
    <mergeCell ref="G34"/>
    <mergeCell ref="H34"/>
    <mergeCell ref="N36"/>
    <mergeCell ref="O36"/>
    <mergeCell ref="C37:D37"/>
    <mergeCell ref="E37"/>
    <mergeCell ref="F37"/>
    <mergeCell ref="G37"/>
    <mergeCell ref="H37"/>
    <mergeCell ref="I37"/>
    <mergeCell ref="J37"/>
    <mergeCell ref="K37"/>
    <mergeCell ref="L37"/>
    <mergeCell ref="M37"/>
    <mergeCell ref="N37"/>
    <mergeCell ref="O37"/>
    <mergeCell ref="I36"/>
    <mergeCell ref="J36"/>
    <mergeCell ref="K36"/>
    <mergeCell ref="L36"/>
    <mergeCell ref="M36"/>
    <mergeCell ref="C36:D36"/>
    <mergeCell ref="E36"/>
    <mergeCell ref="F36"/>
    <mergeCell ref="G36"/>
    <mergeCell ref="H36"/>
    <mergeCell ref="N38"/>
    <mergeCell ref="O38"/>
    <mergeCell ref="C39:D39"/>
    <mergeCell ref="E39"/>
    <mergeCell ref="F39"/>
    <mergeCell ref="G39"/>
    <mergeCell ref="H39"/>
    <mergeCell ref="I39"/>
    <mergeCell ref="J39"/>
    <mergeCell ref="K39"/>
    <mergeCell ref="L39"/>
    <mergeCell ref="M39"/>
    <mergeCell ref="N39"/>
    <mergeCell ref="O39"/>
    <mergeCell ref="I38"/>
    <mergeCell ref="J38"/>
    <mergeCell ref="K38"/>
    <mergeCell ref="L38"/>
    <mergeCell ref="M38"/>
    <mergeCell ref="C38:D38"/>
    <mergeCell ref="E38"/>
    <mergeCell ref="F38"/>
    <mergeCell ref="G38"/>
    <mergeCell ref="H38"/>
    <mergeCell ref="N40"/>
    <mergeCell ref="O40"/>
    <mergeCell ref="C41:D41"/>
    <mergeCell ref="E41"/>
    <mergeCell ref="F41"/>
    <mergeCell ref="G41"/>
    <mergeCell ref="H41"/>
    <mergeCell ref="I41"/>
    <mergeCell ref="J41"/>
    <mergeCell ref="K41"/>
    <mergeCell ref="L41"/>
    <mergeCell ref="M41"/>
    <mergeCell ref="N41"/>
    <mergeCell ref="O41"/>
    <mergeCell ref="I40"/>
    <mergeCell ref="J40"/>
    <mergeCell ref="K40"/>
    <mergeCell ref="L40"/>
    <mergeCell ref="M40"/>
    <mergeCell ref="C40:D40"/>
    <mergeCell ref="E40"/>
    <mergeCell ref="F40"/>
    <mergeCell ref="G40"/>
    <mergeCell ref="H40"/>
    <mergeCell ref="N42"/>
    <mergeCell ref="O42"/>
    <mergeCell ref="C43:D43"/>
    <mergeCell ref="E43"/>
    <mergeCell ref="F43"/>
    <mergeCell ref="G43"/>
    <mergeCell ref="H43"/>
    <mergeCell ref="I43"/>
    <mergeCell ref="J43"/>
    <mergeCell ref="K43"/>
    <mergeCell ref="L43"/>
    <mergeCell ref="M43"/>
    <mergeCell ref="N43"/>
    <mergeCell ref="O43"/>
    <mergeCell ref="I42"/>
    <mergeCell ref="J42"/>
    <mergeCell ref="K42"/>
    <mergeCell ref="L42"/>
    <mergeCell ref="M42"/>
    <mergeCell ref="C42:D42"/>
    <mergeCell ref="E42"/>
    <mergeCell ref="F42"/>
    <mergeCell ref="G42"/>
    <mergeCell ref="H42"/>
    <mergeCell ref="N44"/>
    <mergeCell ref="O44"/>
    <mergeCell ref="C45:D45"/>
    <mergeCell ref="E45"/>
    <mergeCell ref="F45"/>
    <mergeCell ref="G45"/>
    <mergeCell ref="H45"/>
    <mergeCell ref="I45"/>
    <mergeCell ref="J45"/>
    <mergeCell ref="K45"/>
    <mergeCell ref="L45"/>
    <mergeCell ref="M45"/>
    <mergeCell ref="N45"/>
    <mergeCell ref="O45"/>
    <mergeCell ref="I44"/>
    <mergeCell ref="J44"/>
    <mergeCell ref="K44"/>
    <mergeCell ref="L44"/>
    <mergeCell ref="M44"/>
    <mergeCell ref="C44:D44"/>
    <mergeCell ref="E44"/>
    <mergeCell ref="F44"/>
    <mergeCell ref="G44"/>
    <mergeCell ref="H44"/>
    <mergeCell ref="N46"/>
    <mergeCell ref="O46"/>
    <mergeCell ref="C47:D47"/>
    <mergeCell ref="E47"/>
    <mergeCell ref="F47"/>
    <mergeCell ref="G47"/>
    <mergeCell ref="H47"/>
    <mergeCell ref="I47"/>
    <mergeCell ref="J47"/>
    <mergeCell ref="K47"/>
    <mergeCell ref="L47"/>
    <mergeCell ref="M47"/>
    <mergeCell ref="N47"/>
    <mergeCell ref="O47"/>
    <mergeCell ref="I46"/>
    <mergeCell ref="J46"/>
    <mergeCell ref="K46"/>
    <mergeCell ref="L46"/>
    <mergeCell ref="M46"/>
    <mergeCell ref="C46:D46"/>
    <mergeCell ref="E46"/>
    <mergeCell ref="F46"/>
    <mergeCell ref="G46"/>
    <mergeCell ref="H46"/>
    <mergeCell ref="N48"/>
    <mergeCell ref="O48"/>
    <mergeCell ref="C49:D49"/>
    <mergeCell ref="E49"/>
    <mergeCell ref="F49"/>
    <mergeCell ref="G49"/>
    <mergeCell ref="H49"/>
    <mergeCell ref="I49"/>
    <mergeCell ref="J49"/>
    <mergeCell ref="K49"/>
    <mergeCell ref="L49"/>
    <mergeCell ref="M49"/>
    <mergeCell ref="N49"/>
    <mergeCell ref="O49"/>
    <mergeCell ref="I48"/>
    <mergeCell ref="J48"/>
    <mergeCell ref="K48"/>
    <mergeCell ref="L48"/>
    <mergeCell ref="M48"/>
    <mergeCell ref="C48:D48"/>
    <mergeCell ref="E48"/>
    <mergeCell ref="F48"/>
    <mergeCell ref="G48"/>
    <mergeCell ref="H48"/>
    <mergeCell ref="N50"/>
    <mergeCell ref="O50"/>
    <mergeCell ref="C51:D51"/>
    <mergeCell ref="E51"/>
    <mergeCell ref="F51"/>
    <mergeCell ref="G51"/>
    <mergeCell ref="H51"/>
    <mergeCell ref="I51"/>
    <mergeCell ref="J51"/>
    <mergeCell ref="K51"/>
    <mergeCell ref="L51"/>
    <mergeCell ref="M51"/>
    <mergeCell ref="N51"/>
    <mergeCell ref="O51"/>
    <mergeCell ref="I50"/>
    <mergeCell ref="J50"/>
    <mergeCell ref="K50"/>
    <mergeCell ref="L50"/>
    <mergeCell ref="M50"/>
    <mergeCell ref="C50:D50"/>
    <mergeCell ref="E50"/>
    <mergeCell ref="F50"/>
    <mergeCell ref="G50"/>
    <mergeCell ref="H50"/>
    <mergeCell ref="N52"/>
    <mergeCell ref="O52"/>
    <mergeCell ref="C53:D53"/>
    <mergeCell ref="E53"/>
    <mergeCell ref="F53"/>
    <mergeCell ref="G53"/>
    <mergeCell ref="H53"/>
    <mergeCell ref="I53"/>
    <mergeCell ref="J53"/>
    <mergeCell ref="K53"/>
    <mergeCell ref="L53"/>
    <mergeCell ref="M53"/>
    <mergeCell ref="N53"/>
    <mergeCell ref="O53"/>
    <mergeCell ref="I52"/>
    <mergeCell ref="J52"/>
    <mergeCell ref="K52"/>
    <mergeCell ref="L52"/>
    <mergeCell ref="M52"/>
    <mergeCell ref="C52:D52"/>
    <mergeCell ref="E52"/>
    <mergeCell ref="F52"/>
    <mergeCell ref="G52"/>
    <mergeCell ref="H52"/>
    <mergeCell ref="N54"/>
    <mergeCell ref="O54"/>
    <mergeCell ref="C55:D55"/>
    <mergeCell ref="E55"/>
    <mergeCell ref="F55"/>
    <mergeCell ref="G55"/>
    <mergeCell ref="H55"/>
    <mergeCell ref="I55"/>
    <mergeCell ref="J55"/>
    <mergeCell ref="K55"/>
    <mergeCell ref="L55"/>
    <mergeCell ref="M55"/>
    <mergeCell ref="N55"/>
    <mergeCell ref="O55"/>
    <mergeCell ref="I54"/>
    <mergeCell ref="J54"/>
    <mergeCell ref="K54"/>
    <mergeCell ref="L54"/>
    <mergeCell ref="M54"/>
    <mergeCell ref="C54:D54"/>
    <mergeCell ref="E54"/>
    <mergeCell ref="F54"/>
    <mergeCell ref="G54"/>
    <mergeCell ref="H54"/>
    <mergeCell ref="N56"/>
    <mergeCell ref="O56"/>
    <mergeCell ref="C57:D57"/>
    <mergeCell ref="E57"/>
    <mergeCell ref="F57"/>
    <mergeCell ref="G57"/>
    <mergeCell ref="H57"/>
    <mergeCell ref="I57"/>
    <mergeCell ref="J57"/>
    <mergeCell ref="K57"/>
    <mergeCell ref="L57"/>
    <mergeCell ref="M57"/>
    <mergeCell ref="N57"/>
    <mergeCell ref="O57"/>
    <mergeCell ref="I56"/>
    <mergeCell ref="J56"/>
    <mergeCell ref="K56"/>
    <mergeCell ref="L56"/>
    <mergeCell ref="M56"/>
    <mergeCell ref="C56:D56"/>
    <mergeCell ref="E56"/>
    <mergeCell ref="F56"/>
    <mergeCell ref="G56"/>
    <mergeCell ref="H56"/>
    <mergeCell ref="N58"/>
    <mergeCell ref="O58"/>
    <mergeCell ref="C59:D59"/>
    <mergeCell ref="E59"/>
    <mergeCell ref="F59"/>
    <mergeCell ref="G59"/>
    <mergeCell ref="H59"/>
    <mergeCell ref="I59"/>
    <mergeCell ref="J59"/>
    <mergeCell ref="K59"/>
    <mergeCell ref="L59"/>
    <mergeCell ref="M59"/>
    <mergeCell ref="N59"/>
    <mergeCell ref="O59"/>
    <mergeCell ref="I58"/>
    <mergeCell ref="J58"/>
    <mergeCell ref="K58"/>
    <mergeCell ref="L58"/>
    <mergeCell ref="M58"/>
    <mergeCell ref="C58:D58"/>
    <mergeCell ref="E58"/>
    <mergeCell ref="F58"/>
    <mergeCell ref="G58"/>
    <mergeCell ref="H58"/>
    <mergeCell ref="N60"/>
    <mergeCell ref="O60"/>
    <mergeCell ref="C61:D61"/>
    <mergeCell ref="E61"/>
    <mergeCell ref="F61"/>
    <mergeCell ref="G61"/>
    <mergeCell ref="H61"/>
    <mergeCell ref="I61"/>
    <mergeCell ref="J61"/>
    <mergeCell ref="K61"/>
    <mergeCell ref="L61"/>
    <mergeCell ref="M61"/>
    <mergeCell ref="N61"/>
    <mergeCell ref="O61"/>
    <mergeCell ref="I60"/>
    <mergeCell ref="J60"/>
    <mergeCell ref="K60"/>
    <mergeCell ref="L60"/>
    <mergeCell ref="M60"/>
    <mergeCell ref="C60:D60"/>
    <mergeCell ref="E60"/>
    <mergeCell ref="F60"/>
    <mergeCell ref="G60"/>
    <mergeCell ref="H60"/>
    <mergeCell ref="N62"/>
    <mergeCell ref="O62"/>
    <mergeCell ref="C63:D63"/>
    <mergeCell ref="E63"/>
    <mergeCell ref="F63"/>
    <mergeCell ref="G63"/>
    <mergeCell ref="H63"/>
    <mergeCell ref="I63"/>
    <mergeCell ref="J63"/>
    <mergeCell ref="K63"/>
    <mergeCell ref="L63"/>
    <mergeCell ref="M63"/>
    <mergeCell ref="N63"/>
    <mergeCell ref="O63"/>
    <mergeCell ref="I62"/>
    <mergeCell ref="J62"/>
    <mergeCell ref="K62"/>
    <mergeCell ref="L62"/>
    <mergeCell ref="M62"/>
    <mergeCell ref="C62:D62"/>
    <mergeCell ref="E62"/>
    <mergeCell ref="F62"/>
    <mergeCell ref="G62"/>
    <mergeCell ref="H62"/>
    <mergeCell ref="N64"/>
    <mergeCell ref="O64"/>
    <mergeCell ref="C65:D65"/>
    <mergeCell ref="E65"/>
    <mergeCell ref="F65"/>
    <mergeCell ref="G65"/>
    <mergeCell ref="H65"/>
    <mergeCell ref="I65"/>
    <mergeCell ref="J65"/>
    <mergeCell ref="K65"/>
    <mergeCell ref="L65"/>
    <mergeCell ref="M65"/>
    <mergeCell ref="N65"/>
    <mergeCell ref="O65"/>
    <mergeCell ref="I64"/>
    <mergeCell ref="J64"/>
    <mergeCell ref="K64"/>
    <mergeCell ref="L64"/>
    <mergeCell ref="M64"/>
    <mergeCell ref="C64:D64"/>
    <mergeCell ref="E64"/>
    <mergeCell ref="F64"/>
    <mergeCell ref="G64"/>
    <mergeCell ref="H64"/>
    <mergeCell ref="N66"/>
    <mergeCell ref="O66"/>
    <mergeCell ref="C67:D67"/>
    <mergeCell ref="E67"/>
    <mergeCell ref="F67"/>
    <mergeCell ref="G67"/>
    <mergeCell ref="H67"/>
    <mergeCell ref="I67"/>
    <mergeCell ref="J67"/>
    <mergeCell ref="K67"/>
    <mergeCell ref="L67"/>
    <mergeCell ref="M67"/>
    <mergeCell ref="N67"/>
    <mergeCell ref="O67"/>
    <mergeCell ref="I66"/>
    <mergeCell ref="J66"/>
    <mergeCell ref="K66"/>
    <mergeCell ref="L66"/>
    <mergeCell ref="M66"/>
    <mergeCell ref="C66:D66"/>
    <mergeCell ref="E66"/>
    <mergeCell ref="F66"/>
    <mergeCell ref="G66"/>
    <mergeCell ref="H66"/>
    <mergeCell ref="N68"/>
    <mergeCell ref="O68"/>
    <mergeCell ref="C69:D69"/>
    <mergeCell ref="E69"/>
    <mergeCell ref="F69"/>
    <mergeCell ref="G69"/>
    <mergeCell ref="H69"/>
    <mergeCell ref="I69"/>
    <mergeCell ref="J69"/>
    <mergeCell ref="K69"/>
    <mergeCell ref="L69"/>
    <mergeCell ref="M69"/>
    <mergeCell ref="N69"/>
    <mergeCell ref="O69"/>
    <mergeCell ref="I68"/>
    <mergeCell ref="J68"/>
    <mergeCell ref="K68"/>
    <mergeCell ref="L68"/>
    <mergeCell ref="M68"/>
    <mergeCell ref="C68:D68"/>
    <mergeCell ref="E68"/>
    <mergeCell ref="F68"/>
    <mergeCell ref="G68"/>
    <mergeCell ref="H68"/>
    <mergeCell ref="N70"/>
    <mergeCell ref="O70"/>
    <mergeCell ref="C71:D71"/>
    <mergeCell ref="E71"/>
    <mergeCell ref="F71"/>
    <mergeCell ref="G71"/>
    <mergeCell ref="H71"/>
    <mergeCell ref="I71"/>
    <mergeCell ref="J71"/>
    <mergeCell ref="K71"/>
    <mergeCell ref="L71"/>
    <mergeCell ref="M71"/>
    <mergeCell ref="N71"/>
    <mergeCell ref="O71"/>
    <mergeCell ref="I70"/>
    <mergeCell ref="J70"/>
    <mergeCell ref="K70"/>
    <mergeCell ref="L70"/>
    <mergeCell ref="M70"/>
    <mergeCell ref="C70:D70"/>
    <mergeCell ref="E70"/>
    <mergeCell ref="F70"/>
    <mergeCell ref="G70"/>
    <mergeCell ref="H70"/>
    <mergeCell ref="N72"/>
    <mergeCell ref="O72"/>
    <mergeCell ref="C73:D73"/>
    <mergeCell ref="E73"/>
    <mergeCell ref="F73"/>
    <mergeCell ref="G73"/>
    <mergeCell ref="H73"/>
    <mergeCell ref="I73"/>
    <mergeCell ref="J73"/>
    <mergeCell ref="K73"/>
    <mergeCell ref="L73"/>
    <mergeCell ref="M73"/>
    <mergeCell ref="N73"/>
    <mergeCell ref="O73"/>
    <mergeCell ref="I72"/>
    <mergeCell ref="J72"/>
    <mergeCell ref="K72"/>
    <mergeCell ref="L72"/>
    <mergeCell ref="M72"/>
    <mergeCell ref="C72:D72"/>
    <mergeCell ref="E72"/>
    <mergeCell ref="F72"/>
    <mergeCell ref="G72"/>
    <mergeCell ref="H72"/>
    <mergeCell ref="N74"/>
    <mergeCell ref="O74"/>
    <mergeCell ref="C75:D75"/>
    <mergeCell ref="E75"/>
    <mergeCell ref="F75"/>
    <mergeCell ref="G75"/>
    <mergeCell ref="H75"/>
    <mergeCell ref="I75"/>
    <mergeCell ref="J75"/>
    <mergeCell ref="K75"/>
    <mergeCell ref="L75"/>
    <mergeCell ref="M75"/>
    <mergeCell ref="N75"/>
    <mergeCell ref="O75"/>
    <mergeCell ref="I74"/>
    <mergeCell ref="J74"/>
    <mergeCell ref="K74"/>
    <mergeCell ref="L74"/>
    <mergeCell ref="M74"/>
    <mergeCell ref="C74:D74"/>
    <mergeCell ref="E74"/>
    <mergeCell ref="F74"/>
    <mergeCell ref="G74"/>
    <mergeCell ref="H74"/>
    <mergeCell ref="N76"/>
    <mergeCell ref="O76"/>
    <mergeCell ref="C77:D77"/>
    <mergeCell ref="E77"/>
    <mergeCell ref="F77"/>
    <mergeCell ref="G77"/>
    <mergeCell ref="H77"/>
    <mergeCell ref="I77"/>
    <mergeCell ref="J77"/>
    <mergeCell ref="K77"/>
    <mergeCell ref="L77"/>
    <mergeCell ref="M77"/>
    <mergeCell ref="N77"/>
    <mergeCell ref="O77"/>
    <mergeCell ref="I76"/>
    <mergeCell ref="J76"/>
    <mergeCell ref="K76"/>
    <mergeCell ref="L76"/>
    <mergeCell ref="M76"/>
    <mergeCell ref="C76:D76"/>
    <mergeCell ref="E76"/>
    <mergeCell ref="F76"/>
    <mergeCell ref="G76"/>
    <mergeCell ref="H76"/>
    <mergeCell ref="N78"/>
    <mergeCell ref="O78"/>
    <mergeCell ref="C79:D79"/>
    <mergeCell ref="E79"/>
    <mergeCell ref="F79"/>
    <mergeCell ref="G79"/>
    <mergeCell ref="H79"/>
    <mergeCell ref="I79"/>
    <mergeCell ref="J79"/>
    <mergeCell ref="K79"/>
    <mergeCell ref="L79"/>
    <mergeCell ref="M79"/>
    <mergeCell ref="N79"/>
    <mergeCell ref="O79"/>
    <mergeCell ref="I78"/>
    <mergeCell ref="J78"/>
    <mergeCell ref="K78"/>
    <mergeCell ref="L78"/>
    <mergeCell ref="M78"/>
    <mergeCell ref="C78:D78"/>
    <mergeCell ref="E78"/>
    <mergeCell ref="F78"/>
    <mergeCell ref="G78"/>
    <mergeCell ref="H78"/>
    <mergeCell ref="N80"/>
    <mergeCell ref="O80"/>
    <mergeCell ref="C81:D81"/>
    <mergeCell ref="E81"/>
    <mergeCell ref="F81"/>
    <mergeCell ref="G81"/>
    <mergeCell ref="H81"/>
    <mergeCell ref="I81"/>
    <mergeCell ref="J81"/>
    <mergeCell ref="K81"/>
    <mergeCell ref="L81"/>
    <mergeCell ref="M81"/>
    <mergeCell ref="N81"/>
    <mergeCell ref="O81"/>
    <mergeCell ref="I80"/>
    <mergeCell ref="J80"/>
    <mergeCell ref="K80"/>
    <mergeCell ref="L80"/>
    <mergeCell ref="M80"/>
    <mergeCell ref="C80:D80"/>
    <mergeCell ref="E80"/>
    <mergeCell ref="F80"/>
    <mergeCell ref="G80"/>
    <mergeCell ref="H80"/>
    <mergeCell ref="N82"/>
    <mergeCell ref="O82"/>
    <mergeCell ref="C83:D83"/>
    <mergeCell ref="E83"/>
    <mergeCell ref="F83"/>
    <mergeCell ref="G83"/>
    <mergeCell ref="H83"/>
    <mergeCell ref="I83"/>
    <mergeCell ref="J83"/>
    <mergeCell ref="K83"/>
    <mergeCell ref="L83"/>
    <mergeCell ref="M83"/>
    <mergeCell ref="N83"/>
    <mergeCell ref="O83"/>
    <mergeCell ref="I82"/>
    <mergeCell ref="J82"/>
    <mergeCell ref="K82"/>
    <mergeCell ref="L82"/>
    <mergeCell ref="M82"/>
    <mergeCell ref="C82:D82"/>
    <mergeCell ref="E82"/>
    <mergeCell ref="F82"/>
    <mergeCell ref="G82"/>
    <mergeCell ref="H82"/>
    <mergeCell ref="N84"/>
    <mergeCell ref="O84"/>
    <mergeCell ref="C85:D85"/>
    <mergeCell ref="E85"/>
    <mergeCell ref="F85"/>
    <mergeCell ref="G85"/>
    <mergeCell ref="H85"/>
    <mergeCell ref="I85"/>
    <mergeCell ref="J85"/>
    <mergeCell ref="K85"/>
    <mergeCell ref="L85"/>
    <mergeCell ref="M85"/>
    <mergeCell ref="N85"/>
    <mergeCell ref="O85"/>
    <mergeCell ref="I84"/>
    <mergeCell ref="J84"/>
    <mergeCell ref="K84"/>
    <mergeCell ref="L84"/>
    <mergeCell ref="M84"/>
    <mergeCell ref="C84:D84"/>
    <mergeCell ref="E84"/>
    <mergeCell ref="F84"/>
    <mergeCell ref="G84"/>
    <mergeCell ref="H84"/>
    <mergeCell ref="N86"/>
    <mergeCell ref="O86"/>
    <mergeCell ref="C87:D87"/>
    <mergeCell ref="E87"/>
    <mergeCell ref="F87"/>
    <mergeCell ref="G87"/>
    <mergeCell ref="H87"/>
    <mergeCell ref="I87"/>
    <mergeCell ref="J87"/>
    <mergeCell ref="K87"/>
    <mergeCell ref="L87"/>
    <mergeCell ref="M87"/>
    <mergeCell ref="N87"/>
    <mergeCell ref="O87"/>
    <mergeCell ref="I86"/>
    <mergeCell ref="J86"/>
    <mergeCell ref="K86"/>
    <mergeCell ref="L86"/>
    <mergeCell ref="M86"/>
    <mergeCell ref="C86:D86"/>
    <mergeCell ref="E86"/>
    <mergeCell ref="F86"/>
    <mergeCell ref="G86"/>
    <mergeCell ref="H86"/>
    <mergeCell ref="N88"/>
    <mergeCell ref="O88"/>
    <mergeCell ref="C89:D89"/>
    <mergeCell ref="E89"/>
    <mergeCell ref="F89"/>
    <mergeCell ref="G89"/>
    <mergeCell ref="H89"/>
    <mergeCell ref="I89"/>
    <mergeCell ref="J89"/>
    <mergeCell ref="K89"/>
    <mergeCell ref="L89"/>
    <mergeCell ref="M89"/>
    <mergeCell ref="N89"/>
    <mergeCell ref="O89"/>
    <mergeCell ref="I88"/>
    <mergeCell ref="J88"/>
    <mergeCell ref="K88"/>
    <mergeCell ref="L88"/>
    <mergeCell ref="M88"/>
    <mergeCell ref="C88:D88"/>
    <mergeCell ref="E88"/>
    <mergeCell ref="F88"/>
    <mergeCell ref="G88"/>
    <mergeCell ref="H88"/>
    <mergeCell ref="N90"/>
    <mergeCell ref="O90"/>
    <mergeCell ref="C91:D91"/>
    <mergeCell ref="E91"/>
    <mergeCell ref="F91"/>
    <mergeCell ref="G91"/>
    <mergeCell ref="H91"/>
    <mergeCell ref="I91"/>
    <mergeCell ref="J91"/>
    <mergeCell ref="K91"/>
    <mergeCell ref="L91"/>
    <mergeCell ref="M91"/>
    <mergeCell ref="N91"/>
    <mergeCell ref="O91"/>
    <mergeCell ref="I90"/>
    <mergeCell ref="J90"/>
    <mergeCell ref="K90"/>
    <mergeCell ref="L90"/>
    <mergeCell ref="M90"/>
    <mergeCell ref="C90:D90"/>
    <mergeCell ref="E90"/>
    <mergeCell ref="F90"/>
    <mergeCell ref="G90"/>
    <mergeCell ref="H90"/>
    <mergeCell ref="N92"/>
    <mergeCell ref="O92"/>
    <mergeCell ref="C93:D93"/>
    <mergeCell ref="E93"/>
    <mergeCell ref="F93"/>
    <mergeCell ref="G93"/>
    <mergeCell ref="H93"/>
    <mergeCell ref="I93"/>
    <mergeCell ref="J93"/>
    <mergeCell ref="K93"/>
    <mergeCell ref="L93"/>
    <mergeCell ref="M93"/>
    <mergeCell ref="N93"/>
    <mergeCell ref="O93"/>
    <mergeCell ref="I92"/>
    <mergeCell ref="J92"/>
    <mergeCell ref="K92"/>
    <mergeCell ref="L92"/>
    <mergeCell ref="M92"/>
    <mergeCell ref="C92:D92"/>
    <mergeCell ref="E92"/>
    <mergeCell ref="F92"/>
    <mergeCell ref="G92"/>
    <mergeCell ref="H92"/>
    <mergeCell ref="N94"/>
    <mergeCell ref="O94"/>
    <mergeCell ref="C95:D95"/>
    <mergeCell ref="E95"/>
    <mergeCell ref="F95"/>
    <mergeCell ref="G95"/>
    <mergeCell ref="H95"/>
    <mergeCell ref="I95"/>
    <mergeCell ref="J95"/>
    <mergeCell ref="K95"/>
    <mergeCell ref="L95"/>
    <mergeCell ref="M95"/>
    <mergeCell ref="N95"/>
    <mergeCell ref="O95"/>
    <mergeCell ref="I94"/>
    <mergeCell ref="J94"/>
    <mergeCell ref="K94"/>
    <mergeCell ref="L94"/>
    <mergeCell ref="M94"/>
    <mergeCell ref="C94:D94"/>
    <mergeCell ref="E94"/>
    <mergeCell ref="F94"/>
    <mergeCell ref="G94"/>
    <mergeCell ref="H94"/>
    <mergeCell ref="N96"/>
    <mergeCell ref="O96"/>
    <mergeCell ref="C97:D97"/>
    <mergeCell ref="E97"/>
    <mergeCell ref="F97"/>
    <mergeCell ref="G97"/>
    <mergeCell ref="H97"/>
    <mergeCell ref="I97"/>
    <mergeCell ref="J97"/>
    <mergeCell ref="K97"/>
    <mergeCell ref="L97"/>
    <mergeCell ref="M97"/>
    <mergeCell ref="N97"/>
    <mergeCell ref="O97"/>
    <mergeCell ref="I96"/>
    <mergeCell ref="J96"/>
    <mergeCell ref="K96"/>
    <mergeCell ref="L96"/>
    <mergeCell ref="M96"/>
    <mergeCell ref="C96:D96"/>
    <mergeCell ref="E96"/>
    <mergeCell ref="F96"/>
    <mergeCell ref="G96"/>
    <mergeCell ref="H96"/>
    <mergeCell ref="N98"/>
    <mergeCell ref="O98"/>
    <mergeCell ref="C99:D99"/>
    <mergeCell ref="E99"/>
    <mergeCell ref="F99"/>
    <mergeCell ref="G99"/>
    <mergeCell ref="H99"/>
    <mergeCell ref="I99"/>
    <mergeCell ref="J99"/>
    <mergeCell ref="K99"/>
    <mergeCell ref="L99"/>
    <mergeCell ref="M99"/>
    <mergeCell ref="N99"/>
    <mergeCell ref="O99"/>
    <mergeCell ref="I98"/>
    <mergeCell ref="J98"/>
    <mergeCell ref="K98"/>
    <mergeCell ref="L98"/>
    <mergeCell ref="M98"/>
    <mergeCell ref="C98:D98"/>
    <mergeCell ref="E98"/>
    <mergeCell ref="F98"/>
    <mergeCell ref="G98"/>
    <mergeCell ref="H98"/>
    <mergeCell ref="N100"/>
    <mergeCell ref="O100"/>
    <mergeCell ref="C101:D101"/>
    <mergeCell ref="E101"/>
    <mergeCell ref="F101"/>
    <mergeCell ref="G101"/>
    <mergeCell ref="H101"/>
    <mergeCell ref="I101"/>
    <mergeCell ref="J101"/>
    <mergeCell ref="K101"/>
    <mergeCell ref="L101"/>
    <mergeCell ref="M101"/>
    <mergeCell ref="N101"/>
    <mergeCell ref="O101"/>
    <mergeCell ref="I100"/>
    <mergeCell ref="J100"/>
    <mergeCell ref="K100"/>
    <mergeCell ref="L100"/>
    <mergeCell ref="M100"/>
    <mergeCell ref="C100:D100"/>
    <mergeCell ref="E100"/>
    <mergeCell ref="F100"/>
    <mergeCell ref="G100"/>
    <mergeCell ref="H100"/>
    <mergeCell ref="N102"/>
    <mergeCell ref="O102"/>
    <mergeCell ref="C103:D103"/>
    <mergeCell ref="E103"/>
    <mergeCell ref="F103"/>
    <mergeCell ref="G103"/>
    <mergeCell ref="H103"/>
    <mergeCell ref="I103"/>
    <mergeCell ref="J103"/>
    <mergeCell ref="K103"/>
    <mergeCell ref="L103"/>
    <mergeCell ref="M103"/>
    <mergeCell ref="N103"/>
    <mergeCell ref="O103"/>
    <mergeCell ref="I102"/>
    <mergeCell ref="J102"/>
    <mergeCell ref="K102"/>
    <mergeCell ref="L102"/>
    <mergeCell ref="M102"/>
    <mergeCell ref="C102:D102"/>
    <mergeCell ref="E102"/>
    <mergeCell ref="F102"/>
    <mergeCell ref="G102"/>
    <mergeCell ref="H102"/>
    <mergeCell ref="N104"/>
    <mergeCell ref="O104"/>
    <mergeCell ref="C105:D105"/>
    <mergeCell ref="E105"/>
    <mergeCell ref="F105"/>
    <mergeCell ref="G105"/>
    <mergeCell ref="H105"/>
    <mergeCell ref="I105"/>
    <mergeCell ref="J105"/>
    <mergeCell ref="K105"/>
    <mergeCell ref="L105"/>
    <mergeCell ref="M105"/>
    <mergeCell ref="N105"/>
    <mergeCell ref="O105"/>
    <mergeCell ref="I104"/>
    <mergeCell ref="J104"/>
    <mergeCell ref="K104"/>
    <mergeCell ref="L104"/>
    <mergeCell ref="M104"/>
    <mergeCell ref="C104:D104"/>
    <mergeCell ref="E104"/>
    <mergeCell ref="F104"/>
    <mergeCell ref="G104"/>
    <mergeCell ref="H104"/>
    <mergeCell ref="N106"/>
    <mergeCell ref="O106"/>
    <mergeCell ref="C107:D107"/>
    <mergeCell ref="E107"/>
    <mergeCell ref="F107"/>
    <mergeCell ref="G107"/>
    <mergeCell ref="H107"/>
    <mergeCell ref="I107"/>
    <mergeCell ref="J107"/>
    <mergeCell ref="K107"/>
    <mergeCell ref="L107"/>
    <mergeCell ref="M107"/>
    <mergeCell ref="N107"/>
    <mergeCell ref="O107"/>
    <mergeCell ref="I106"/>
    <mergeCell ref="J106"/>
    <mergeCell ref="K106"/>
    <mergeCell ref="L106"/>
    <mergeCell ref="M106"/>
    <mergeCell ref="C106:D106"/>
    <mergeCell ref="E106"/>
    <mergeCell ref="F106"/>
    <mergeCell ref="G106"/>
    <mergeCell ref="H106"/>
    <mergeCell ref="N108"/>
    <mergeCell ref="O108"/>
    <mergeCell ref="C109:D109"/>
    <mergeCell ref="E109"/>
    <mergeCell ref="F109"/>
    <mergeCell ref="G109"/>
    <mergeCell ref="H109"/>
    <mergeCell ref="I109"/>
    <mergeCell ref="J109"/>
    <mergeCell ref="K109"/>
    <mergeCell ref="L109"/>
    <mergeCell ref="M109"/>
    <mergeCell ref="N109"/>
    <mergeCell ref="O109"/>
    <mergeCell ref="I108"/>
    <mergeCell ref="J108"/>
    <mergeCell ref="K108"/>
    <mergeCell ref="L108"/>
    <mergeCell ref="M108"/>
    <mergeCell ref="C108:D108"/>
    <mergeCell ref="E108"/>
    <mergeCell ref="F108"/>
    <mergeCell ref="G108"/>
    <mergeCell ref="H108"/>
    <mergeCell ref="N110"/>
    <mergeCell ref="O110"/>
    <mergeCell ref="C111:D111"/>
    <mergeCell ref="E111"/>
    <mergeCell ref="F111"/>
    <mergeCell ref="G111"/>
    <mergeCell ref="H111"/>
    <mergeCell ref="I111"/>
    <mergeCell ref="J111"/>
    <mergeCell ref="K111"/>
    <mergeCell ref="L111"/>
    <mergeCell ref="M111"/>
    <mergeCell ref="N111"/>
    <mergeCell ref="O111"/>
    <mergeCell ref="I110"/>
    <mergeCell ref="J110"/>
    <mergeCell ref="K110"/>
    <mergeCell ref="L110"/>
    <mergeCell ref="M110"/>
    <mergeCell ref="C110:D110"/>
    <mergeCell ref="E110"/>
    <mergeCell ref="F110"/>
    <mergeCell ref="G110"/>
    <mergeCell ref="H110"/>
    <mergeCell ref="N112"/>
    <mergeCell ref="O112"/>
    <mergeCell ref="C113:D113"/>
    <mergeCell ref="E113"/>
    <mergeCell ref="F113"/>
    <mergeCell ref="G113"/>
    <mergeCell ref="H113"/>
    <mergeCell ref="I113"/>
    <mergeCell ref="J113"/>
    <mergeCell ref="K113"/>
    <mergeCell ref="L113"/>
    <mergeCell ref="M113"/>
    <mergeCell ref="N113"/>
    <mergeCell ref="O113"/>
    <mergeCell ref="I112"/>
    <mergeCell ref="J112"/>
    <mergeCell ref="K112"/>
    <mergeCell ref="L112"/>
    <mergeCell ref="M112"/>
    <mergeCell ref="C112:D112"/>
    <mergeCell ref="E112"/>
    <mergeCell ref="F112"/>
    <mergeCell ref="G112"/>
    <mergeCell ref="H112"/>
    <mergeCell ref="C116:D116"/>
    <mergeCell ref="N114"/>
    <mergeCell ref="O114"/>
    <mergeCell ref="C115:D115"/>
    <mergeCell ref="E115"/>
    <mergeCell ref="F115"/>
    <mergeCell ref="G115"/>
    <mergeCell ref="H115"/>
    <mergeCell ref="I115"/>
    <mergeCell ref="J115"/>
    <mergeCell ref="K115"/>
    <mergeCell ref="L115"/>
    <mergeCell ref="M115"/>
    <mergeCell ref="N115"/>
    <mergeCell ref="O115"/>
    <mergeCell ref="I114"/>
    <mergeCell ref="J114"/>
    <mergeCell ref="K114"/>
    <mergeCell ref="L114"/>
    <mergeCell ref="M114"/>
    <mergeCell ref="C114:D114"/>
    <mergeCell ref="E114"/>
    <mergeCell ref="F114"/>
    <mergeCell ref="G114"/>
    <mergeCell ref="H114"/>
  </mergeCells>
  <dataValidations count="6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M16">
      <formula1>-1000000000000000000</formula1>
      <formula2>1000000000000000000</formula2>
    </dataValidation>
    <dataValidation type="decimal" showErrorMessage="1" errorTitle="Kesalahan Jenis Data" error="Data yang dimasukkan harus berupa Angka!" sqref="N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N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N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N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N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N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N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N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N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M25">
      <formula1>-1000000000000000000</formula1>
      <formula2>1000000000000000000</formula2>
    </dataValidation>
    <dataValidation type="decimal" showErrorMessage="1" errorTitle="Kesalahan Jenis Data" error="Data yang dimasukkan harus berupa Angka!" sqref="N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M26">
      <formula1>-1000000000000000000</formula1>
      <formula2>1000000000000000000</formula2>
    </dataValidation>
    <dataValidation type="decimal" showErrorMessage="1" errorTitle="Kesalahan Jenis Data" error="Data yang dimasukkan harus berupa Angka!" sqref="N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M27">
      <formula1>-1000000000000000000</formula1>
      <formula2>1000000000000000000</formula2>
    </dataValidation>
    <dataValidation type="decimal" showErrorMessage="1" errorTitle="Kesalahan Jenis Data" error="Data yang dimasukkan harus berupa Angka!" sqref="N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M28">
      <formula1>-1000000000000000000</formula1>
      <formula2>1000000000000000000</formula2>
    </dataValidation>
    <dataValidation type="decimal" showErrorMessage="1" errorTitle="Kesalahan Jenis Data" error="Data yang dimasukkan harus berupa Angka!" sqref="N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M29">
      <formula1>-1000000000000000000</formula1>
      <formula2>1000000000000000000</formula2>
    </dataValidation>
    <dataValidation type="decimal" showErrorMessage="1" errorTitle="Kesalahan Jenis Data" error="Data yang dimasukkan harus berupa Angka!" sqref="N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M30">
      <formula1>-1000000000000000000</formula1>
      <formula2>1000000000000000000</formula2>
    </dataValidation>
    <dataValidation type="decimal" showErrorMessage="1" errorTitle="Kesalahan Jenis Data" error="Data yang dimasukkan harus berupa Angka!" sqref="N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M31">
      <formula1>-1000000000000000000</formula1>
      <formula2>1000000000000000000</formula2>
    </dataValidation>
    <dataValidation type="decimal" showErrorMessage="1" errorTitle="Kesalahan Jenis Data" error="Data yang dimasukkan harus berupa Angka!" sqref="N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M32">
      <formula1>-1000000000000000000</formula1>
      <formula2>1000000000000000000</formula2>
    </dataValidation>
    <dataValidation type="decimal" showErrorMessage="1" errorTitle="Kesalahan Jenis Data" error="Data yang dimasukkan harus berupa Angka!" sqref="N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M33">
      <formula1>-1000000000000000000</formula1>
      <formula2>1000000000000000000</formula2>
    </dataValidation>
    <dataValidation type="decimal" showErrorMessage="1" errorTitle="Kesalahan Jenis Data" error="Data yang dimasukkan harus berupa Angka!" sqref="N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M34">
      <formula1>-1000000000000000000</formula1>
      <formula2>1000000000000000000</formula2>
    </dataValidation>
    <dataValidation type="decimal" showErrorMessage="1" errorTitle="Kesalahan Jenis Data" error="Data yang dimasukkan harus berupa Angka!" sqref="N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M35">
      <formula1>-1000000000000000000</formula1>
      <formula2>1000000000000000000</formula2>
    </dataValidation>
    <dataValidation type="decimal" showErrorMessage="1" errorTitle="Kesalahan Jenis Data" error="Data yang dimasukkan harus berupa Angka!" sqref="N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M36">
      <formula1>-1000000000000000000</formula1>
      <formula2>1000000000000000000</formula2>
    </dataValidation>
    <dataValidation type="decimal" showErrorMessage="1" errorTitle="Kesalahan Jenis Data" error="Data yang dimasukkan harus berupa Angka!" sqref="N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M37">
      <formula1>-1000000000000000000</formula1>
      <formula2>1000000000000000000</formula2>
    </dataValidation>
    <dataValidation type="decimal" showErrorMessage="1" errorTitle="Kesalahan Jenis Data" error="Data yang dimasukkan harus berupa Angka!" sqref="N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M38">
      <formula1>-1000000000000000000</formula1>
      <formula2>1000000000000000000</formula2>
    </dataValidation>
    <dataValidation type="decimal" showErrorMessage="1" errorTitle="Kesalahan Jenis Data" error="Data yang dimasukkan harus berupa Angka!" sqref="N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M39">
      <formula1>-1000000000000000000</formula1>
      <formula2>1000000000000000000</formula2>
    </dataValidation>
    <dataValidation type="decimal" showErrorMessage="1" errorTitle="Kesalahan Jenis Data" error="Data yang dimasukkan harus berupa Angka!" sqref="N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M40">
      <formula1>-1000000000000000000</formula1>
      <formula2>1000000000000000000</formula2>
    </dataValidation>
    <dataValidation type="decimal" showErrorMessage="1" errorTitle="Kesalahan Jenis Data" error="Data yang dimasukkan harus berupa Angka!" sqref="N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M41">
      <formula1>-1000000000000000000</formula1>
      <formula2>1000000000000000000</formula2>
    </dataValidation>
    <dataValidation type="decimal" showErrorMessage="1" errorTitle="Kesalahan Jenis Data" error="Data yang dimasukkan harus berupa Angka!" sqref="N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M42">
      <formula1>-1000000000000000000</formula1>
      <formula2>1000000000000000000</formula2>
    </dataValidation>
    <dataValidation type="decimal" showErrorMessage="1" errorTitle="Kesalahan Jenis Data" error="Data yang dimasukkan harus berupa Angka!" sqref="N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M43">
      <formula1>-1000000000000000000</formula1>
      <formula2>1000000000000000000</formula2>
    </dataValidation>
    <dataValidation type="decimal" showErrorMessage="1" errorTitle="Kesalahan Jenis Data" error="Data yang dimasukkan harus berupa Angka!" sqref="N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M44">
      <formula1>-1000000000000000000</formula1>
      <formula2>1000000000000000000</formula2>
    </dataValidation>
    <dataValidation type="decimal" showErrorMessage="1" errorTitle="Kesalahan Jenis Data" error="Data yang dimasukkan harus berupa Angka!" sqref="N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M45">
      <formula1>-1000000000000000000</formula1>
      <formula2>1000000000000000000</formula2>
    </dataValidation>
    <dataValidation type="decimal" showErrorMessage="1" errorTitle="Kesalahan Jenis Data" error="Data yang dimasukkan harus berupa Angka!" sqref="N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M46">
      <formula1>-1000000000000000000</formula1>
      <formula2>1000000000000000000</formula2>
    </dataValidation>
    <dataValidation type="decimal" showErrorMessage="1" errorTitle="Kesalahan Jenis Data" error="Data yang dimasukkan harus berupa Angka!" sqref="N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M47">
      <formula1>-1000000000000000000</formula1>
      <formula2>1000000000000000000</formula2>
    </dataValidation>
    <dataValidation type="decimal" showErrorMessage="1" errorTitle="Kesalahan Jenis Data" error="Data yang dimasukkan harus berupa Angka!" sqref="N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M48">
      <formula1>-1000000000000000000</formula1>
      <formula2>1000000000000000000</formula2>
    </dataValidation>
    <dataValidation type="decimal" showErrorMessage="1" errorTitle="Kesalahan Jenis Data" error="Data yang dimasukkan harus berupa Angka!" sqref="N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M49">
      <formula1>-1000000000000000000</formula1>
      <formula2>1000000000000000000</formula2>
    </dataValidation>
    <dataValidation type="decimal" showErrorMessage="1" errorTitle="Kesalahan Jenis Data" error="Data yang dimasukkan harus berupa Angka!" sqref="N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M50">
      <formula1>-1000000000000000000</formula1>
      <formula2>1000000000000000000</formula2>
    </dataValidation>
    <dataValidation type="decimal" showErrorMessage="1" errorTitle="Kesalahan Jenis Data" error="Data yang dimasukkan harus berupa Angka!" sqref="N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M51">
      <formula1>-1000000000000000000</formula1>
      <formula2>1000000000000000000</formula2>
    </dataValidation>
    <dataValidation type="decimal" showErrorMessage="1" errorTitle="Kesalahan Jenis Data" error="Data yang dimasukkan harus berupa Angka!" sqref="N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M52">
      <formula1>-1000000000000000000</formula1>
      <formula2>1000000000000000000</formula2>
    </dataValidation>
    <dataValidation type="decimal" showErrorMessage="1" errorTitle="Kesalahan Jenis Data" error="Data yang dimasukkan harus berupa Angka!" sqref="N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M53">
      <formula1>-1000000000000000000</formula1>
      <formula2>1000000000000000000</formula2>
    </dataValidation>
    <dataValidation type="decimal" showErrorMessage="1" errorTitle="Kesalahan Jenis Data" error="Data yang dimasukkan harus berupa Angka!" sqref="N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M54">
      <formula1>-1000000000000000000</formula1>
      <formula2>1000000000000000000</formula2>
    </dataValidation>
    <dataValidation type="decimal" showErrorMessage="1" errorTitle="Kesalahan Jenis Data" error="Data yang dimasukkan harus berupa Angka!" sqref="N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M55">
      <formula1>-1000000000000000000</formula1>
      <formula2>1000000000000000000</formula2>
    </dataValidation>
    <dataValidation type="decimal" showErrorMessage="1" errorTitle="Kesalahan Jenis Data" error="Data yang dimasukkan harus berupa Angka!" sqref="N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M56">
      <formula1>-1000000000000000000</formula1>
      <formula2>1000000000000000000</formula2>
    </dataValidation>
    <dataValidation type="decimal" showErrorMessage="1" errorTitle="Kesalahan Jenis Data" error="Data yang dimasukkan harus berupa Angka!" sqref="N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M57">
      <formula1>-1000000000000000000</formula1>
      <formula2>1000000000000000000</formula2>
    </dataValidation>
    <dataValidation type="decimal" showErrorMessage="1" errorTitle="Kesalahan Jenis Data" error="Data yang dimasukkan harus berupa Angka!" sqref="N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M58">
      <formula1>-1000000000000000000</formula1>
      <formula2>1000000000000000000</formula2>
    </dataValidation>
    <dataValidation type="decimal" showErrorMessage="1" errorTitle="Kesalahan Jenis Data" error="Data yang dimasukkan harus berupa Angka!" sqref="N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M59">
      <formula1>-1000000000000000000</formula1>
      <formula2>1000000000000000000</formula2>
    </dataValidation>
    <dataValidation type="decimal" showErrorMessage="1" errorTitle="Kesalahan Jenis Data" error="Data yang dimasukkan harus berupa Angka!" sqref="N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M60">
      <formula1>-1000000000000000000</formula1>
      <formula2>1000000000000000000</formula2>
    </dataValidation>
    <dataValidation type="decimal" showErrorMessage="1" errorTitle="Kesalahan Jenis Data" error="Data yang dimasukkan harus berupa Angka!" sqref="N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M61">
      <formula1>-1000000000000000000</formula1>
      <formula2>1000000000000000000</formula2>
    </dataValidation>
    <dataValidation type="decimal" showErrorMessage="1" errorTitle="Kesalahan Jenis Data" error="Data yang dimasukkan harus berupa Angka!" sqref="N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M62">
      <formula1>-1000000000000000000</formula1>
      <formula2>1000000000000000000</formula2>
    </dataValidation>
    <dataValidation type="decimal" showErrorMessage="1" errorTitle="Kesalahan Jenis Data" error="Data yang dimasukkan harus berupa Angka!" sqref="N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M63">
      <formula1>-1000000000000000000</formula1>
      <formula2>1000000000000000000</formula2>
    </dataValidation>
    <dataValidation type="decimal" showErrorMessage="1" errorTitle="Kesalahan Jenis Data" error="Data yang dimasukkan harus berupa Angka!" sqref="N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M64">
      <formula1>-1000000000000000000</formula1>
      <formula2>1000000000000000000</formula2>
    </dataValidation>
    <dataValidation type="decimal" showErrorMessage="1" errorTitle="Kesalahan Jenis Data" error="Data yang dimasukkan harus berupa Angka!" sqref="N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M65">
      <formula1>-1000000000000000000</formula1>
      <formula2>1000000000000000000</formula2>
    </dataValidation>
    <dataValidation type="decimal" showErrorMessage="1" errorTitle="Kesalahan Jenis Data" error="Data yang dimasukkan harus berupa Angka!" sqref="N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M66">
      <formula1>-1000000000000000000</formula1>
      <formula2>1000000000000000000</formula2>
    </dataValidation>
    <dataValidation type="decimal" showErrorMessage="1" errorTitle="Kesalahan Jenis Data" error="Data yang dimasukkan harus berupa Angka!" sqref="N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M67">
      <formula1>-1000000000000000000</formula1>
      <formula2>1000000000000000000</formula2>
    </dataValidation>
    <dataValidation type="decimal" showErrorMessage="1" errorTitle="Kesalahan Jenis Data" error="Data yang dimasukkan harus berupa Angka!" sqref="N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M68">
      <formula1>-1000000000000000000</formula1>
      <formula2>1000000000000000000</formula2>
    </dataValidation>
    <dataValidation type="decimal" showErrorMessage="1" errorTitle="Kesalahan Jenis Data" error="Data yang dimasukkan harus berupa Angka!" sqref="N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M69">
      <formula1>-1000000000000000000</formula1>
      <formula2>1000000000000000000</formula2>
    </dataValidation>
    <dataValidation type="decimal" showErrorMessage="1" errorTitle="Kesalahan Jenis Data" error="Data yang dimasukkan harus berupa Angka!" sqref="N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M70">
      <formula1>-1000000000000000000</formula1>
      <formula2>1000000000000000000</formula2>
    </dataValidation>
    <dataValidation type="decimal" showErrorMessage="1" errorTitle="Kesalahan Jenis Data" error="Data yang dimasukkan harus berupa Angka!" sqref="N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M71">
      <formula1>-1000000000000000000</formula1>
      <formula2>1000000000000000000</formula2>
    </dataValidation>
    <dataValidation type="decimal" showErrorMessage="1" errorTitle="Kesalahan Jenis Data" error="Data yang dimasukkan harus berupa Angka!" sqref="N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M72">
      <formula1>-1000000000000000000</formula1>
      <formula2>1000000000000000000</formula2>
    </dataValidation>
    <dataValidation type="decimal" showErrorMessage="1" errorTitle="Kesalahan Jenis Data" error="Data yang dimasukkan harus berupa Angka!" sqref="N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M73">
      <formula1>-1000000000000000000</formula1>
      <formula2>1000000000000000000</formula2>
    </dataValidation>
    <dataValidation type="decimal" showErrorMessage="1" errorTitle="Kesalahan Jenis Data" error="Data yang dimasukkan harus berupa Angka!" sqref="N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M74">
      <formula1>-1000000000000000000</formula1>
      <formula2>1000000000000000000</formula2>
    </dataValidation>
    <dataValidation type="decimal" showErrorMessage="1" errorTitle="Kesalahan Jenis Data" error="Data yang dimasukkan harus berupa Angka!" sqref="N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M75">
      <formula1>-1000000000000000000</formula1>
      <formula2>1000000000000000000</formula2>
    </dataValidation>
    <dataValidation type="decimal" showErrorMessage="1" errorTitle="Kesalahan Jenis Data" error="Data yang dimasukkan harus berupa Angka!" sqref="N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M76">
      <formula1>-1000000000000000000</formula1>
      <formula2>1000000000000000000</formula2>
    </dataValidation>
    <dataValidation type="decimal" showErrorMessage="1" errorTitle="Kesalahan Jenis Data" error="Data yang dimasukkan harus berupa Angka!" sqref="N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M77">
      <formula1>-1000000000000000000</formula1>
      <formula2>1000000000000000000</formula2>
    </dataValidation>
    <dataValidation type="decimal" showErrorMessage="1" errorTitle="Kesalahan Jenis Data" error="Data yang dimasukkan harus berupa Angka!" sqref="N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M78">
      <formula1>-1000000000000000000</formula1>
      <formula2>1000000000000000000</formula2>
    </dataValidation>
    <dataValidation type="decimal" showErrorMessage="1" errorTitle="Kesalahan Jenis Data" error="Data yang dimasukkan harus berupa Angka!" sqref="N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M79">
      <formula1>-1000000000000000000</formula1>
      <formula2>1000000000000000000</formula2>
    </dataValidation>
    <dataValidation type="decimal" showErrorMessage="1" errorTitle="Kesalahan Jenis Data" error="Data yang dimasukkan harus berupa Angka!" sqref="N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M80">
      <formula1>-1000000000000000000</formula1>
      <formula2>1000000000000000000</formula2>
    </dataValidation>
    <dataValidation type="decimal" showErrorMessage="1" errorTitle="Kesalahan Jenis Data" error="Data yang dimasukkan harus berupa Angka!" sqref="N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M81">
      <formula1>-1000000000000000000</formula1>
      <formula2>1000000000000000000</formula2>
    </dataValidation>
    <dataValidation type="decimal" showErrorMessage="1" errorTitle="Kesalahan Jenis Data" error="Data yang dimasukkan harus berupa Angka!" sqref="N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M82">
      <formula1>-1000000000000000000</formula1>
      <formula2>1000000000000000000</formula2>
    </dataValidation>
    <dataValidation type="decimal" showErrorMessage="1" errorTitle="Kesalahan Jenis Data" error="Data yang dimasukkan harus berupa Angka!" sqref="N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M83">
      <formula1>-1000000000000000000</formula1>
      <formula2>1000000000000000000</formula2>
    </dataValidation>
    <dataValidation type="decimal" showErrorMessage="1" errorTitle="Kesalahan Jenis Data" error="Data yang dimasukkan harus berupa Angka!" sqref="N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M84">
      <formula1>-1000000000000000000</formula1>
      <formula2>1000000000000000000</formula2>
    </dataValidation>
    <dataValidation type="decimal" showErrorMessage="1" errorTitle="Kesalahan Jenis Data" error="Data yang dimasukkan harus berupa Angka!" sqref="N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M85">
      <formula1>-1000000000000000000</formula1>
      <formula2>1000000000000000000</formula2>
    </dataValidation>
    <dataValidation type="decimal" showErrorMessage="1" errorTitle="Kesalahan Jenis Data" error="Data yang dimasukkan harus berupa Angka!" sqref="N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M86">
      <formula1>-1000000000000000000</formula1>
      <formula2>1000000000000000000</formula2>
    </dataValidation>
    <dataValidation type="decimal" showErrorMessage="1" errorTitle="Kesalahan Jenis Data" error="Data yang dimasukkan harus berupa Angka!" sqref="N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M87">
      <formula1>-1000000000000000000</formula1>
      <formula2>1000000000000000000</formula2>
    </dataValidation>
    <dataValidation type="decimal" showErrorMessage="1" errorTitle="Kesalahan Jenis Data" error="Data yang dimasukkan harus berupa Angka!" sqref="N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M88">
      <formula1>-1000000000000000000</formula1>
      <formula2>1000000000000000000</formula2>
    </dataValidation>
    <dataValidation type="decimal" showErrorMessage="1" errorTitle="Kesalahan Jenis Data" error="Data yang dimasukkan harus berupa Angka!" sqref="N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M89">
      <formula1>-1000000000000000000</formula1>
      <formula2>1000000000000000000</formula2>
    </dataValidation>
    <dataValidation type="decimal" showErrorMessage="1" errorTitle="Kesalahan Jenis Data" error="Data yang dimasukkan harus berupa Angka!" sqref="N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M90">
      <formula1>-1000000000000000000</formula1>
      <formula2>1000000000000000000</formula2>
    </dataValidation>
    <dataValidation type="decimal" showErrorMessage="1" errorTitle="Kesalahan Jenis Data" error="Data yang dimasukkan harus berupa Angka!" sqref="N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M91">
      <formula1>-1000000000000000000</formula1>
      <formula2>1000000000000000000</formula2>
    </dataValidation>
    <dataValidation type="decimal" showErrorMessage="1" errorTitle="Kesalahan Jenis Data" error="Data yang dimasukkan harus berupa Angka!" sqref="N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M92">
      <formula1>-1000000000000000000</formula1>
      <formula2>1000000000000000000</formula2>
    </dataValidation>
    <dataValidation type="decimal" showErrorMessage="1" errorTitle="Kesalahan Jenis Data" error="Data yang dimasukkan harus berupa Angka!" sqref="N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M93">
      <formula1>-1000000000000000000</formula1>
      <formula2>1000000000000000000</formula2>
    </dataValidation>
    <dataValidation type="decimal" showErrorMessage="1" errorTitle="Kesalahan Jenis Data" error="Data yang dimasukkan harus berupa Angka!" sqref="N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M94">
      <formula1>-1000000000000000000</formula1>
      <formula2>1000000000000000000</formula2>
    </dataValidation>
    <dataValidation type="decimal" showErrorMessage="1" errorTitle="Kesalahan Jenis Data" error="Data yang dimasukkan harus berupa Angka!" sqref="N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M95">
      <formula1>-1000000000000000000</formula1>
      <formula2>1000000000000000000</formula2>
    </dataValidation>
    <dataValidation type="decimal" showErrorMessage="1" errorTitle="Kesalahan Jenis Data" error="Data yang dimasukkan harus berupa Angka!" sqref="N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M96">
      <formula1>-1000000000000000000</formula1>
      <formula2>1000000000000000000</formula2>
    </dataValidation>
    <dataValidation type="decimal" showErrorMessage="1" errorTitle="Kesalahan Jenis Data" error="Data yang dimasukkan harus berupa Angka!" sqref="N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M97">
      <formula1>-1000000000000000000</formula1>
      <formula2>1000000000000000000</formula2>
    </dataValidation>
    <dataValidation type="decimal" showErrorMessage="1" errorTitle="Kesalahan Jenis Data" error="Data yang dimasukkan harus berupa Angka!" sqref="N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M98">
      <formula1>-1000000000000000000</formula1>
      <formula2>1000000000000000000</formula2>
    </dataValidation>
    <dataValidation type="decimal" showErrorMessage="1" errorTitle="Kesalahan Jenis Data" error="Data yang dimasukkan harus berupa Angka!" sqref="N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M99">
      <formula1>-1000000000000000000</formula1>
      <formula2>1000000000000000000</formula2>
    </dataValidation>
    <dataValidation type="decimal" showErrorMessage="1" errorTitle="Kesalahan Jenis Data" error="Data yang dimasukkan harus berupa Angka!" sqref="N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M100">
      <formula1>-1000000000000000000</formula1>
      <formula2>1000000000000000000</formula2>
    </dataValidation>
    <dataValidation type="decimal" showErrorMessage="1" errorTitle="Kesalahan Jenis Data" error="Data yang dimasukkan harus berupa Angka!" sqref="N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M101">
      <formula1>-1000000000000000000</formula1>
      <formula2>1000000000000000000</formula2>
    </dataValidation>
    <dataValidation type="decimal" showErrorMessage="1" errorTitle="Kesalahan Jenis Data" error="Data yang dimasukkan harus berupa Angka!" sqref="N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M102">
      <formula1>-1000000000000000000</formula1>
      <formula2>1000000000000000000</formula2>
    </dataValidation>
    <dataValidation type="decimal" showErrorMessage="1" errorTitle="Kesalahan Jenis Data" error="Data yang dimasukkan harus berupa Angka!" sqref="N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M103">
      <formula1>-1000000000000000000</formula1>
      <formula2>1000000000000000000</formula2>
    </dataValidation>
    <dataValidation type="decimal" showErrorMessage="1" errorTitle="Kesalahan Jenis Data" error="Data yang dimasukkan harus berupa Angka!" sqref="N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M104">
      <formula1>-1000000000000000000</formula1>
      <formula2>1000000000000000000</formula2>
    </dataValidation>
    <dataValidation type="decimal" showErrorMessage="1" errorTitle="Kesalahan Jenis Data" error="Data yang dimasukkan harus berupa Angka!" sqref="N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M105">
      <formula1>-1000000000000000000</formula1>
      <formula2>1000000000000000000</formula2>
    </dataValidation>
    <dataValidation type="decimal" showErrorMessage="1" errorTitle="Kesalahan Jenis Data" error="Data yang dimasukkan harus berupa Angka!" sqref="N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M106">
      <formula1>-1000000000000000000</formula1>
      <formula2>1000000000000000000</formula2>
    </dataValidation>
    <dataValidation type="decimal" showErrorMessage="1" errorTitle="Kesalahan Jenis Data" error="Data yang dimasukkan harus berupa Angka!" sqref="N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M107">
      <formula1>-1000000000000000000</formula1>
      <formula2>1000000000000000000</formula2>
    </dataValidation>
    <dataValidation type="decimal" showErrorMessage="1" errorTitle="Kesalahan Jenis Data" error="Data yang dimasukkan harus berupa Angka!" sqref="N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M108">
      <formula1>-1000000000000000000</formula1>
      <formula2>1000000000000000000</formula2>
    </dataValidation>
    <dataValidation type="decimal" showErrorMessage="1" errorTitle="Kesalahan Jenis Data" error="Data yang dimasukkan harus berupa Angka!" sqref="N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M109">
      <formula1>-1000000000000000000</formula1>
      <formula2>1000000000000000000</formula2>
    </dataValidation>
    <dataValidation type="decimal" showErrorMessage="1" errorTitle="Kesalahan Jenis Data" error="Data yang dimasukkan harus berupa Angka!" sqref="N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M110">
      <formula1>-1000000000000000000</formula1>
      <formula2>1000000000000000000</formula2>
    </dataValidation>
    <dataValidation type="decimal" showErrorMessage="1" errorTitle="Kesalahan Jenis Data" error="Data yang dimasukkan harus berupa Angka!" sqref="N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M111">
      <formula1>-1000000000000000000</formula1>
      <formula2>1000000000000000000</formula2>
    </dataValidation>
    <dataValidation type="decimal" showErrorMessage="1" errorTitle="Kesalahan Jenis Data" error="Data yang dimasukkan harus berupa Angka!" sqref="N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M112">
      <formula1>-1000000000000000000</formula1>
      <formula2>1000000000000000000</formula2>
    </dataValidation>
    <dataValidation type="decimal" showErrorMessage="1" errorTitle="Kesalahan Jenis Data" error="Data yang dimasukkan harus berupa Angka!" sqref="N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M113">
      <formula1>-1000000000000000000</formula1>
      <formula2>1000000000000000000</formula2>
    </dataValidation>
    <dataValidation type="decimal" showErrorMessage="1" errorTitle="Kesalahan Jenis Data" error="Data yang dimasukkan harus berupa Angka!" sqref="N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M114">
      <formula1>-1000000000000000000</formula1>
      <formula2>1000000000000000000</formula2>
    </dataValidation>
    <dataValidation type="decimal" showErrorMessage="1" errorTitle="Kesalahan Jenis Data" error="Data yang dimasukkan harus berupa Angka!" sqref="N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 type="decimal" showErrorMessage="1" errorTitle="Kesalahan Jenis Data" error="Data yang dimasukkan harus berupa Angka!" sqref="M115">
      <formula1>-1000000000000000000</formula1>
      <formula2>1000000000000000000</formula2>
    </dataValidation>
    <dataValidation type="decimal" showErrorMessage="1" errorTitle="Kesalahan Jenis Data" error="Data yang dimasukkan harus berupa Angka!" sqref="N115">
      <formula1>-1000000000000000000</formula1>
      <formula2>1000000000000000000</formula2>
    </dataValidation>
  </dataValidations>
  <printOptions horizontalCentered="1"/>
  <pageMargins left="0.7" right="0.7" top="0.75" bottom="0.75" header="0.3" footer="0.3"/>
  <pageSetup paperSize="150" scale="24" orientation="portrait" horizontalDpi="200" verticalDpi="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E568EA12C02744B90C2548B18D7B906" ma:contentTypeVersion="1" ma:contentTypeDescription="Create a new document." ma:contentTypeScope="" ma:versionID="5a8ae1dd0b03313da0b82f0a34e5400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B235E3F2-A591-4D82-8705-B9B0A14E1B67}"/>
</file>

<file path=customXml/itemProps2.xml><?xml version="1.0" encoding="utf-8"?>
<ds:datastoreItem xmlns:ds="http://schemas.openxmlformats.org/officeDocument/2006/customXml" ds:itemID="{73584CC4-5398-4730-8DB1-6696DC6AA970}"/>
</file>

<file path=customXml/itemProps3.xml><?xml version="1.0" encoding="utf-8"?>
<ds:datastoreItem xmlns:ds="http://schemas.openxmlformats.org/officeDocument/2006/customXml" ds:itemID="{656D4AB1-B1B0-46D1-BC30-4FD3BCB7953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134</vt:i4>
      </vt:variant>
      <vt:variant>
        <vt:lpstr>Named Ranges</vt:lpstr>
      </vt:variant>
      <vt:variant>
        <vt:i4>30</vt:i4>
      </vt:variant>
    </vt:vector>
  </HeadingPairs>
  <TitlesOfParts>
    <vt:vector size="164" baseType="lpstr">
      <vt:lpstr>Data Umum</vt:lpstr>
      <vt:lpstr>Cover</vt:lpstr>
      <vt:lpstr>Surat Pernyataan (TH)</vt:lpstr>
      <vt:lpstr>Surat Pernyataan (TW)</vt:lpstr>
      <vt:lpstr>LPK</vt:lpstr>
      <vt:lpstr>LLRK</vt:lpstr>
      <vt:lpstr>LAKR</vt:lpstr>
      <vt:lpstr>LPE</vt:lpstr>
      <vt:lpstr>Pemisahan</vt:lpstr>
      <vt:lpstr>Rasio Solvabilitas 1</vt:lpstr>
      <vt:lpstr>Rasio Solvabilitas 2</vt:lpstr>
      <vt:lpstr>Rasio Solvabilitas 3</vt:lpstr>
      <vt:lpstr>Risiko Kredit (a)</vt:lpstr>
      <vt:lpstr>Risiko Kredit (b)</vt:lpstr>
      <vt:lpstr>Risiko Likuiditas</vt:lpstr>
      <vt:lpstr>Risiko Pasar (a)</vt:lpstr>
      <vt:lpstr>Risiko Pasar (b)</vt:lpstr>
      <vt:lpstr>Risiko Pasar (c)</vt:lpstr>
      <vt:lpstr>Risiko Asuransi</vt:lpstr>
      <vt:lpstr>Risiko Opr</vt:lpstr>
      <vt:lpstr>Perhitungan AYD</vt:lpstr>
      <vt:lpstr>Perhitungan AYD 2</vt:lpstr>
      <vt:lpstr>Sub A</vt:lpstr>
      <vt:lpstr>Sub B</vt:lpstr>
      <vt:lpstr>Sub C</vt:lpstr>
      <vt:lpstr>Sub D</vt:lpstr>
      <vt:lpstr>ListOfValues</vt:lpstr>
      <vt:lpstr>Sub E</vt:lpstr>
      <vt:lpstr>Rincian 101 Deposito</vt:lpstr>
      <vt:lpstr>Rincian 102 Srtfkt Deposito</vt:lpstr>
      <vt:lpstr>Rincian 103 Saham</vt:lpstr>
      <vt:lpstr>Rincian 104 Obligasi</vt:lpstr>
      <vt:lpstr>Rincian 105 ObligasiDaerah</vt:lpstr>
      <vt:lpstr>Rincian 106 MTN</vt:lpstr>
      <vt:lpstr>Rincian 107 SBN</vt:lpstr>
      <vt:lpstr>Rincian 108 SB Lain</vt:lpstr>
      <vt:lpstr>Rincian 109 SBI</vt:lpstr>
      <vt:lpstr>Rincian 110 SB LM</vt:lpstr>
      <vt:lpstr>Rincian 111 Reksa Dana</vt:lpstr>
      <vt:lpstr>Rincian 112 EBA</vt:lpstr>
      <vt:lpstr>Rincian 113 DIRE</vt:lpstr>
      <vt:lpstr>Rincian 114 DINFRA</vt:lpstr>
      <vt:lpstr>Rincian 115 REPO</vt:lpstr>
      <vt:lpstr>Rincian 116 PL</vt:lpstr>
      <vt:lpstr>Rincian 117 Properti</vt:lpstr>
      <vt:lpstr>Rincian 118 Pembiayaan</vt:lpstr>
      <vt:lpstr>Rincian 119 Emas Murni</vt:lpstr>
      <vt:lpstr>Rincian 120 Hipotik</vt:lpstr>
      <vt:lpstr>Rincian 121 Pinj Polis</vt:lpstr>
      <vt:lpstr>Rincian 121A Pinj Polis</vt:lpstr>
      <vt:lpstr>Rincian 122 Inv Lain</vt:lpstr>
      <vt:lpstr>Rincian 201 Kas</vt:lpstr>
      <vt:lpstr>Rincian 202 Premi PL</vt:lpstr>
      <vt:lpstr>Rincian 202B Premi PL</vt:lpstr>
      <vt:lpstr>Rincian 203 Premi Reas</vt:lpstr>
      <vt:lpstr>Rincian 203A Premi Reas</vt:lpstr>
      <vt:lpstr>Rincian 204 Aset Reas</vt:lpstr>
      <vt:lpstr>Rincian 205 Klaim Koas</vt:lpstr>
      <vt:lpstr>Rincian 205A Klaim Koas</vt:lpstr>
      <vt:lpstr>Rincian 206 Klaim Reas</vt:lpstr>
      <vt:lpstr>Rincian 206B Klaim Reas</vt:lpstr>
      <vt:lpstr>Rincian 207 Tagihan Inv</vt:lpstr>
      <vt:lpstr>Rincian 207A Tagihan Inv</vt:lpstr>
      <vt:lpstr>Rincian 208 Tag Hasil Inv</vt:lpstr>
      <vt:lpstr>Rincian 208A Tag Hasil Inv</vt:lpstr>
      <vt:lpstr>Rincian 209 Bangunan</vt:lpstr>
      <vt:lpstr>Rincian 210 DAC</vt:lpstr>
      <vt:lpstr>Rincian 211 Aset Tetap Lain</vt:lpstr>
      <vt:lpstr>Rincian 212 Aset Lain</vt:lpstr>
      <vt:lpstr>Rincian 301 Utang Klaim</vt:lpstr>
      <vt:lpstr>Rincian 302 Utang Koas</vt:lpstr>
      <vt:lpstr>Rincian 303 Utang Reas</vt:lpstr>
      <vt:lpstr>Rincian 304 Utang Komisi</vt:lpstr>
      <vt:lpstr>Rincian 305 Biaya Hrs Dibayar</vt:lpstr>
      <vt:lpstr>Rincian 306 Utang Lain</vt:lpstr>
      <vt:lpstr>Rincian 401 Cad Premi</vt:lpstr>
      <vt:lpstr>Rincian 402 Cad Klaim</vt:lpstr>
      <vt:lpstr>Rincian 403 Cat Risk</vt:lpstr>
      <vt:lpstr>Rincian 501</vt:lpstr>
      <vt:lpstr>Rincian 502 Premi Klaim Region</vt:lpstr>
      <vt:lpstr>Rincian 503 Premi Reas</vt:lpstr>
      <vt:lpstr>Rincian 504 Penurunan Cadangan</vt:lpstr>
      <vt:lpstr>Rincian 505 Hsl Investasi</vt:lpstr>
      <vt:lpstr>Rincian 506 Beban Usaha</vt:lpstr>
      <vt:lpstr>Rincian 507 Hasil (Beban) Lain</vt:lpstr>
      <vt:lpstr>Rincian 508</vt:lpstr>
      <vt:lpstr>Rincian 601 A&amp;L Lancar</vt:lpstr>
      <vt:lpstr>Rincian 1101</vt:lpstr>
      <vt:lpstr>RIncian 1102</vt:lpstr>
      <vt:lpstr>Rincian 1103</vt:lpstr>
      <vt:lpstr>Rincian 1104</vt:lpstr>
      <vt:lpstr>Rincian 1105 MTN - PAYDI</vt:lpstr>
      <vt:lpstr>Rincian 1106</vt:lpstr>
      <vt:lpstr>Rincian 1107</vt:lpstr>
      <vt:lpstr>Rincian 1108</vt:lpstr>
      <vt:lpstr>Rincian 1109</vt:lpstr>
      <vt:lpstr>Rincian 1110</vt:lpstr>
      <vt:lpstr>Rincian 1111 EBA - PAYDI</vt:lpstr>
      <vt:lpstr>Rincian 1112</vt:lpstr>
      <vt:lpstr>Rincian 1113</vt:lpstr>
      <vt:lpstr>Rincian 1401</vt:lpstr>
      <vt:lpstr>Rincian 1501</vt:lpstr>
      <vt:lpstr>Rincian 1502</vt:lpstr>
      <vt:lpstr>Rincian 1503</vt:lpstr>
      <vt:lpstr>Premi dan Klaim Per Sektor Eko</vt:lpstr>
      <vt:lpstr>Premi dan Klaim Per Mitra</vt:lpstr>
      <vt:lpstr>Cadangan teknis per mitra</vt:lpstr>
      <vt:lpstr>Rasio Lain</vt:lpstr>
      <vt:lpstr>Rasio Lain (1)</vt:lpstr>
      <vt:lpstr>Biaya Diklat</vt:lpstr>
      <vt:lpstr>Rasio Diklat</vt:lpstr>
      <vt:lpstr>Rincian DC</vt:lpstr>
      <vt:lpstr>Lap Dana Jaminan</vt:lpstr>
      <vt:lpstr>Rincian DJ - Deposito</vt:lpstr>
      <vt:lpstr>Rincian DJ - SBN</vt:lpstr>
      <vt:lpstr>SU_ALL</vt:lpstr>
      <vt:lpstr>SU_AHB</vt:lpstr>
      <vt:lpstr>SU_AKB</vt:lpstr>
      <vt:lpstr>SU_APG</vt:lpstr>
      <vt:lpstr>SU_ARK</vt:lpstr>
      <vt:lpstr>SU_ARP</vt:lpstr>
      <vt:lpstr>SU_SAT</vt:lpstr>
      <vt:lpstr>SU_EON</vt:lpstr>
      <vt:lpstr>SU_EOF</vt:lpstr>
      <vt:lpstr>SU_RKY</vt:lpstr>
      <vt:lpstr>SU_TGG</vt:lpstr>
      <vt:lpstr>SU_PAH</vt:lpstr>
      <vt:lpstr>SU_KRE</vt:lpstr>
      <vt:lpstr>SU_SRT</vt:lpstr>
      <vt:lpstr>SU_ANK</vt:lpstr>
      <vt:lpstr>RLP</vt:lpstr>
      <vt:lpstr>Rincian SBN</vt:lpstr>
      <vt:lpstr>% Kep Asing</vt:lpstr>
      <vt:lpstr>Kriteria Kep Asing</vt:lpstr>
      <vt:lpstr>'% Kep Asing'!Print_Area</vt:lpstr>
      <vt:lpstr>Cover!Print_Area</vt:lpstr>
      <vt:lpstr>'Data Umum'!Print_Area</vt:lpstr>
      <vt:lpstr>'Kriteria Kep Asing'!Print_Area</vt:lpstr>
      <vt:lpstr>LAKR!Print_Area</vt:lpstr>
      <vt:lpstr>LLRK!Print_Area</vt:lpstr>
      <vt:lpstr>LPE!Print_Area</vt:lpstr>
      <vt:lpstr>LPK!Print_Area</vt:lpstr>
      <vt:lpstr>Pemisahan!Print_Area</vt:lpstr>
      <vt:lpstr>'Perhitungan AYD'!Print_Area</vt:lpstr>
      <vt:lpstr>'Perhitungan AYD 2'!Print_Area</vt:lpstr>
      <vt:lpstr>'Rasio Solvabilitas 1'!Print_Area</vt:lpstr>
      <vt:lpstr>'Rasio Solvabilitas 2'!Print_Area</vt:lpstr>
      <vt:lpstr>'Rasio Solvabilitas 3'!Print_Area</vt:lpstr>
      <vt:lpstr>'Rincian 101 Deposito'!Print_Area</vt:lpstr>
      <vt:lpstr>'Risiko Asuransi'!Print_Area</vt:lpstr>
      <vt:lpstr>'Risiko Kredit (a)'!Print_Area</vt:lpstr>
      <vt:lpstr>'Risiko Kredit (b)'!Print_Area</vt:lpstr>
      <vt:lpstr>'Risiko Likuiditas'!Print_Area</vt:lpstr>
      <vt:lpstr>'Risiko Opr'!Print_Area</vt:lpstr>
      <vt:lpstr>'Risiko Pasar (a)'!Print_Area</vt:lpstr>
      <vt:lpstr>'Risiko Pasar (b)'!Print_Area</vt:lpstr>
      <vt:lpstr>'Risiko Pasar (c)'!Print_Area</vt:lpstr>
      <vt:lpstr>'Sub A'!Print_Area</vt:lpstr>
      <vt:lpstr>'Sub B'!Print_Area</vt:lpstr>
      <vt:lpstr>'Sub C'!Print_Area</vt:lpstr>
      <vt:lpstr>'Sub D'!Print_Area</vt:lpstr>
      <vt:lpstr>'Sub E'!Print_Area</vt:lpstr>
      <vt:lpstr>'Surat Pernyataan (TH)'!Print_Area</vt:lpstr>
      <vt:lpstr>'Surat Pernyataan (TW)'!Print_Area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Vastunadia Yusnasari</cp:lastModifiedBy>
  <cp:lastPrinted>2019-04-01T07:38:51Z</cp:lastPrinted>
  <dcterms:modified xsi:type="dcterms:W3CDTF">2019-07-10T07:20:42Z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0x0101000E568EA12C02744B90C2548B18D7B906</vt:lpwstr>
  </property>
</Properties>
</file>